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shoseisaku\Desktop\"/>
    </mc:Choice>
  </mc:AlternateContent>
  <workbookProtection workbookPassword="C0F2" lockStructure="1"/>
  <bookViews>
    <workbookView xWindow="-120" yWindow="-120" windowWidth="29040" windowHeight="15840" activeTab="3"/>
  </bookViews>
  <sheets>
    <sheet name="データについて" sheetId="3" r:id="rId1"/>
    <sheet name="市民" sheetId="2" state="hidden" r:id="rId2"/>
    <sheet name="単純集計" sheetId="5" r:id="rId3"/>
    <sheet name="クロス集計" sheetId="7" r:id="rId4"/>
    <sheet name="リスト" sheetId="9" state="hidden" r:id="rId5"/>
  </sheets>
  <definedNames>
    <definedName name="_xlnm._FilterDatabase" localSheetId="1" hidden="1">市民!$A$7:$DB$1790</definedName>
    <definedName name="_xlnm.Print_Area" localSheetId="3">クロス集計!$A$2:$P$83</definedName>
    <definedName name="_xlnm.Print_Area" localSheetId="2">単純集計!$A$2:$H$81</definedName>
    <definedName name="選択肢">リスト!$A$2:$F$10</definedName>
  </definedNames>
  <calcPr calcId="162913"/>
</workbook>
</file>

<file path=xl/calcChain.xml><?xml version="1.0" encoding="utf-8"?>
<calcChain xmlns="http://schemas.openxmlformats.org/spreadsheetml/2006/main">
  <c r="B4" i="5" l="1"/>
  <c r="B7" i="7" l="1"/>
  <c r="A7" i="7"/>
  <c r="B6" i="7"/>
  <c r="O7" i="7" s="1"/>
  <c r="A6" i="7"/>
  <c r="M7" i="7" s="1"/>
  <c r="A5" i="5"/>
  <c r="A4" i="5"/>
  <c r="G5" i="5" s="1"/>
  <c r="H24" i="5"/>
  <c r="D50" i="5"/>
  <c r="X48" i="7"/>
  <c r="D30" i="5"/>
  <c r="P36" i="7"/>
  <c r="E56" i="5"/>
  <c r="V48" i="7"/>
  <c r="R48" i="7"/>
  <c r="P30" i="7"/>
  <c r="D72" i="5"/>
  <c r="P38" i="7"/>
  <c r="E46" i="5"/>
  <c r="H18" i="5"/>
  <c r="H20" i="5"/>
  <c r="E54" i="5"/>
  <c r="D58" i="5"/>
  <c r="H68" i="5"/>
  <c r="H44" i="5"/>
  <c r="H78" i="5"/>
  <c r="H64" i="5"/>
  <c r="H56" i="5"/>
  <c r="D56" i="5"/>
  <c r="H54" i="5"/>
  <c r="AA46" i="7"/>
  <c r="AB46" i="7"/>
  <c r="H26" i="5"/>
  <c r="D42" i="5"/>
  <c r="V46" i="7"/>
  <c r="H46" i="5"/>
  <c r="D12" i="5"/>
  <c r="D46" i="5"/>
  <c r="E30" i="5"/>
  <c r="X46" i="7"/>
  <c r="E58" i="5"/>
  <c r="P66" i="7"/>
  <c r="D48" i="5"/>
  <c r="D40" i="5"/>
  <c r="E40" i="5"/>
  <c r="D66" i="5"/>
  <c r="E60" i="5"/>
  <c r="P46" i="7"/>
  <c r="Z46" i="7"/>
  <c r="D26" i="5"/>
  <c r="E32" i="5"/>
  <c r="E8" i="5"/>
  <c r="H40" i="5"/>
  <c r="H72" i="5"/>
  <c r="S50" i="7"/>
  <c r="P40" i="7"/>
  <c r="H16" i="5"/>
  <c r="D70" i="5"/>
  <c r="AB48" i="7"/>
  <c r="D36" i="5"/>
  <c r="U50" i="7"/>
  <c r="E16" i="5"/>
  <c r="T46" i="7"/>
  <c r="P34" i="7"/>
  <c r="E28" i="5"/>
  <c r="H76" i="5"/>
  <c r="H52" i="5"/>
  <c r="D76" i="5"/>
  <c r="D38" i="5"/>
  <c r="D62" i="5"/>
  <c r="P72" i="7"/>
  <c r="P52" i="7"/>
  <c r="D22" i="5"/>
  <c r="Z48" i="7"/>
  <c r="P44" i="7"/>
  <c r="P58" i="7"/>
  <c r="H74" i="5"/>
  <c r="P62" i="7"/>
  <c r="H66" i="5"/>
  <c r="H30" i="5"/>
  <c r="H12" i="5"/>
  <c r="P60" i="7"/>
  <c r="R50" i="7"/>
  <c r="H48" i="5"/>
  <c r="E74" i="5"/>
  <c r="D28" i="5"/>
  <c r="P12" i="7"/>
  <c r="W48" i="7"/>
  <c r="D20" i="5"/>
  <c r="E52" i="5"/>
  <c r="D54" i="5"/>
  <c r="AC48" i="7"/>
  <c r="Y50" i="7"/>
  <c r="D80" i="5"/>
  <c r="X50" i="7"/>
  <c r="E50" i="5"/>
  <c r="AA48" i="7"/>
  <c r="D78" i="5"/>
  <c r="AC46" i="7"/>
  <c r="W46" i="7"/>
  <c r="H58" i="5"/>
  <c r="AA50" i="7"/>
  <c r="S48" i="7"/>
  <c r="P10" i="7"/>
  <c r="E70" i="5"/>
  <c r="P68" i="7"/>
  <c r="D44" i="5"/>
  <c r="D18" i="5"/>
  <c r="Y46" i="7"/>
  <c r="P54" i="7"/>
  <c r="D34" i="5"/>
  <c r="E24" i="5"/>
  <c r="E66" i="5"/>
  <c r="AB50" i="7"/>
  <c r="P78" i="7"/>
  <c r="Y48" i="7"/>
  <c r="P42" i="7"/>
  <c r="E78" i="5"/>
  <c r="E14" i="5"/>
  <c r="P48" i="7"/>
  <c r="H38" i="5"/>
  <c r="D6" i="5"/>
  <c r="D16" i="5"/>
  <c r="P70" i="7"/>
  <c r="E12" i="5"/>
  <c r="S46" i="7"/>
  <c r="D64" i="5"/>
  <c r="D24" i="5"/>
  <c r="E64" i="5"/>
  <c r="T48" i="7"/>
  <c r="E36" i="5"/>
  <c r="E42" i="5"/>
  <c r="R46" i="7"/>
  <c r="P82" i="7"/>
  <c r="P18" i="7"/>
  <c r="V50" i="7"/>
  <c r="D60" i="5"/>
  <c r="H22" i="5"/>
  <c r="P22" i="7"/>
  <c r="H42" i="5"/>
  <c r="D8" i="5"/>
  <c r="U48" i="7"/>
  <c r="E34" i="5"/>
  <c r="W50" i="7"/>
  <c r="E48" i="5"/>
  <c r="D52" i="5"/>
  <c r="E10" i="5"/>
  <c r="P74" i="7"/>
  <c r="P20" i="7"/>
  <c r="P26" i="7"/>
  <c r="H32" i="5"/>
  <c r="E44" i="5"/>
  <c r="H8" i="5"/>
  <c r="D32" i="5"/>
  <c r="T50" i="7"/>
  <c r="E20" i="5"/>
  <c r="P50" i="7"/>
  <c r="E18" i="5"/>
  <c r="E72" i="5"/>
  <c r="D14" i="5"/>
  <c r="P14" i="7"/>
  <c r="Z50" i="7"/>
  <c r="P80" i="7"/>
  <c r="H50" i="5"/>
  <c r="P28" i="7"/>
  <c r="AC50" i="7"/>
  <c r="P76" i="7"/>
  <c r="H34" i="5"/>
  <c r="E22" i="5"/>
  <c r="H70" i="5"/>
  <c r="E68" i="5"/>
  <c r="P8" i="7"/>
  <c r="H62" i="5"/>
  <c r="H36" i="5"/>
  <c r="H80" i="5"/>
  <c r="P24" i="7"/>
  <c r="H14" i="5"/>
  <c r="E80" i="5"/>
  <c r="D74" i="5"/>
  <c r="D10" i="5"/>
  <c r="P32" i="7"/>
  <c r="H10" i="5"/>
  <c r="E26" i="5"/>
  <c r="P64" i="7"/>
  <c r="U46" i="7"/>
  <c r="D68" i="5"/>
  <c r="H28" i="5"/>
  <c r="E76" i="5"/>
  <c r="E62" i="5"/>
  <c r="H60" i="5"/>
  <c r="P16" i="7"/>
  <c r="E38" i="5"/>
  <c r="P56" i="7"/>
  <c r="E5" i="5" l="1"/>
  <c r="D5" i="5"/>
  <c r="F5" i="5"/>
  <c r="I7" i="7"/>
  <c r="F7" i="7"/>
  <c r="L7" i="7"/>
  <c r="D7" i="7"/>
  <c r="J7" i="7"/>
  <c r="G7" i="7"/>
  <c r="F68" i="5"/>
  <c r="G22" i="5"/>
  <c r="D46" i="7"/>
  <c r="J48" i="7"/>
  <c r="J50" i="7"/>
  <c r="G52" i="5"/>
  <c r="G28" i="5"/>
  <c r="G18" i="5"/>
  <c r="G14" i="5"/>
  <c r="F6" i="5"/>
  <c r="G70" i="5"/>
  <c r="F78" i="5"/>
  <c r="G62" i="5"/>
  <c r="F76" i="5"/>
  <c r="G8" i="5"/>
  <c r="G50" i="7"/>
  <c r="G64" i="5"/>
  <c r="F62" i="5"/>
  <c r="F72" i="5"/>
  <c r="M48" i="7"/>
  <c r="F22" i="5"/>
  <c r="G72" i="5"/>
  <c r="G76" i="5"/>
  <c r="F66" i="5"/>
  <c r="J46" i="7"/>
  <c r="G16" i="5"/>
  <c r="G42" i="5"/>
  <c r="G40" i="5"/>
  <c r="D50" i="7"/>
  <c r="G60" i="5"/>
  <c r="G46" i="5"/>
  <c r="F44" i="5"/>
  <c r="G46" i="7"/>
  <c r="G44" i="5"/>
  <c r="F60" i="5"/>
  <c r="G68" i="5"/>
  <c r="G12" i="5"/>
  <c r="G56" i="5"/>
  <c r="F14" i="5"/>
  <c r="F48" i="5"/>
  <c r="G80" i="5"/>
  <c r="G20" i="5"/>
  <c r="G78" i="5"/>
  <c r="G34" i="5"/>
  <c r="G38" i="5"/>
  <c r="G36" i="5"/>
  <c r="F64" i="5"/>
  <c r="M50" i="7"/>
  <c r="F8" i="5"/>
  <c r="F56" i="5"/>
  <c r="F36" i="5"/>
  <c r="G48" i="7"/>
  <c r="F74" i="5"/>
  <c r="F12" i="5"/>
  <c r="F24" i="5"/>
  <c r="F16" i="5"/>
  <c r="G10" i="5"/>
  <c r="F32" i="5"/>
  <c r="F42" i="5"/>
  <c r="G58" i="5"/>
  <c r="G48" i="5"/>
  <c r="F58" i="5"/>
  <c r="G50" i="5"/>
  <c r="F38" i="5"/>
  <c r="F52" i="5"/>
  <c r="F34" i="5"/>
  <c r="F28" i="5"/>
  <c r="G32" i="5"/>
  <c r="F70" i="5"/>
  <c r="F54" i="5"/>
  <c r="F50" i="5"/>
  <c r="F20" i="5"/>
  <c r="F40" i="5"/>
  <c r="G6" i="5"/>
  <c r="F46" i="5"/>
  <c r="G24" i="5"/>
  <c r="F26" i="5"/>
  <c r="G54" i="5"/>
  <c r="F10" i="5"/>
  <c r="F18" i="5"/>
  <c r="G30" i="5"/>
  <c r="G74" i="5"/>
  <c r="F30" i="5"/>
  <c r="F80" i="5"/>
  <c r="M46" i="7"/>
  <c r="D48" i="7"/>
  <c r="G26" i="5"/>
  <c r="G66" i="5"/>
  <c r="I58" i="5" l="1"/>
  <c r="H59" i="5" s="1"/>
  <c r="I54" i="5"/>
  <c r="E55" i="5" s="1"/>
  <c r="I26" i="5"/>
  <c r="I44" i="5"/>
  <c r="H45" i="5" s="1"/>
  <c r="I22" i="5"/>
  <c r="I38" i="5"/>
  <c r="I56" i="5"/>
  <c r="E57" i="5" s="1"/>
  <c r="I8" i="5"/>
  <c r="I48" i="5"/>
  <c r="I24" i="5"/>
  <c r="I74" i="5"/>
  <c r="I28" i="5"/>
  <c r="I14" i="5"/>
  <c r="I42" i="5"/>
  <c r="I30" i="5"/>
  <c r="I78" i="5"/>
  <c r="I70" i="5"/>
  <c r="I52" i="5"/>
  <c r="I80" i="5"/>
  <c r="I32" i="5"/>
  <c r="I12" i="5"/>
  <c r="I18" i="5"/>
  <c r="I20" i="5"/>
  <c r="I50" i="5"/>
  <c r="I64" i="5"/>
  <c r="I60" i="5"/>
  <c r="I62" i="5"/>
  <c r="I34" i="5"/>
  <c r="I36" i="5"/>
  <c r="I40" i="5"/>
  <c r="I16" i="5"/>
  <c r="I68" i="5"/>
  <c r="I66" i="5"/>
  <c r="I72" i="5"/>
  <c r="I76" i="5"/>
  <c r="I10" i="5"/>
  <c r="I46" i="5"/>
  <c r="E45" i="5" l="1"/>
  <c r="E41" i="5"/>
  <c r="G41" i="5"/>
  <c r="F41" i="5"/>
  <c r="H63" i="5"/>
  <c r="F63" i="5"/>
  <c r="G63" i="5"/>
  <c r="H47" i="5"/>
  <c r="F47" i="5"/>
  <c r="G47" i="5"/>
  <c r="G29" i="5"/>
  <c r="F29" i="5"/>
  <c r="H39" i="5"/>
  <c r="G39" i="5"/>
  <c r="F39" i="5"/>
  <c r="E69" i="5"/>
  <c r="G69" i="5"/>
  <c r="F69" i="5"/>
  <c r="H61" i="5"/>
  <c r="F61" i="5"/>
  <c r="G61" i="5"/>
  <c r="E33" i="5"/>
  <c r="G33" i="5"/>
  <c r="F33" i="5"/>
  <c r="H71" i="5"/>
  <c r="G71" i="5"/>
  <c r="F71" i="5"/>
  <c r="E49" i="5"/>
  <c r="G49" i="5"/>
  <c r="F49" i="5"/>
  <c r="D17" i="5"/>
  <c r="G17" i="5"/>
  <c r="F17" i="5"/>
  <c r="G21" i="5"/>
  <c r="F21" i="5"/>
  <c r="G9" i="5"/>
  <c r="F9" i="5"/>
  <c r="G23" i="5"/>
  <c r="F23" i="5"/>
  <c r="E77" i="5"/>
  <c r="F77" i="5"/>
  <c r="G77" i="5"/>
  <c r="F65" i="5"/>
  <c r="G65" i="5"/>
  <c r="E43" i="5"/>
  <c r="F43" i="5"/>
  <c r="G43" i="5"/>
  <c r="H11" i="5"/>
  <c r="G11" i="5"/>
  <c r="F11" i="5"/>
  <c r="H37" i="5"/>
  <c r="G37" i="5"/>
  <c r="F37" i="5"/>
  <c r="E19" i="5"/>
  <c r="G19" i="5"/>
  <c r="F19" i="5"/>
  <c r="D31" i="5"/>
  <c r="G31" i="5"/>
  <c r="F31" i="5"/>
  <c r="H57" i="5"/>
  <c r="G57" i="5"/>
  <c r="F57" i="5"/>
  <c r="G45" i="5"/>
  <c r="F45" i="5"/>
  <c r="H67" i="5"/>
  <c r="F67" i="5"/>
  <c r="G67" i="5"/>
  <c r="F13" i="5"/>
  <c r="G13" i="5"/>
  <c r="H15" i="5"/>
  <c r="G15" i="5"/>
  <c r="F15" i="5"/>
  <c r="G75" i="5"/>
  <c r="F75" i="5"/>
  <c r="E59" i="5"/>
  <c r="G59" i="5"/>
  <c r="F59" i="5"/>
  <c r="E73" i="5"/>
  <c r="G73" i="5"/>
  <c r="F73" i="5"/>
  <c r="E35" i="5"/>
  <c r="G35" i="5"/>
  <c r="F35" i="5"/>
  <c r="H81" i="5"/>
  <c r="F81" i="5"/>
  <c r="G81" i="5"/>
  <c r="H79" i="5"/>
  <c r="G79" i="5"/>
  <c r="F79" i="5"/>
  <c r="H25" i="5"/>
  <c r="F25" i="5"/>
  <c r="G25" i="5"/>
  <c r="F27" i="5"/>
  <c r="G27" i="5"/>
  <c r="G51" i="5"/>
  <c r="F51" i="5"/>
  <c r="F53" i="5"/>
  <c r="G53" i="5"/>
  <c r="H55" i="5"/>
  <c r="G55" i="5"/>
  <c r="F55" i="5"/>
  <c r="E27" i="5"/>
  <c r="E39" i="5"/>
  <c r="E25" i="5"/>
  <c r="E81" i="5"/>
  <c r="D67" i="5"/>
  <c r="H23" i="5"/>
  <c r="D59" i="5"/>
  <c r="H9" i="5"/>
  <c r="E9" i="5"/>
  <c r="D37" i="5"/>
  <c r="D69" i="5"/>
  <c r="H27" i="5"/>
  <c r="D43" i="5"/>
  <c r="D51" i="5"/>
  <c r="D13" i="5"/>
  <c r="E29" i="5"/>
  <c r="D21" i="5"/>
  <c r="E37" i="5"/>
  <c r="E21" i="5"/>
  <c r="H21" i="5"/>
  <c r="D77" i="5"/>
  <c r="H19" i="5"/>
  <c r="D53" i="5"/>
  <c r="E23" i="5"/>
  <c r="D39" i="5"/>
  <c r="H41" i="5"/>
  <c r="D35" i="5"/>
  <c r="D33" i="5"/>
  <c r="H53" i="5"/>
  <c r="H31" i="5"/>
  <c r="D23" i="5"/>
  <c r="E15" i="5"/>
  <c r="E65" i="5"/>
  <c r="E79" i="5"/>
  <c r="D19" i="5"/>
  <c r="E31" i="5"/>
  <c r="H29" i="5"/>
  <c r="D15" i="5"/>
  <c r="D45" i="5"/>
  <c r="D79" i="5"/>
  <c r="D25" i="5"/>
  <c r="D81" i="5"/>
  <c r="E61" i="5"/>
  <c r="D65" i="5"/>
  <c r="E11" i="5"/>
  <c r="H43" i="5"/>
  <c r="H73" i="5"/>
  <c r="H65" i="5"/>
  <c r="H69" i="5"/>
  <c r="E71" i="5"/>
  <c r="H51" i="5"/>
  <c r="E53" i="5"/>
  <c r="H49" i="5"/>
  <c r="H33" i="5"/>
  <c r="E47" i="5"/>
  <c r="H17" i="5"/>
  <c r="D47" i="5"/>
  <c r="D73" i="5"/>
  <c r="D41" i="5"/>
  <c r="D61" i="5"/>
  <c r="E63" i="5"/>
  <c r="E13" i="5"/>
  <c r="D29" i="5"/>
  <c r="E67" i="5"/>
  <c r="D57" i="5"/>
  <c r="H75" i="5"/>
  <c r="D27" i="5"/>
  <c r="D11" i="5"/>
  <c r="H35" i="5"/>
  <c r="E51" i="5"/>
  <c r="H13" i="5"/>
  <c r="D71" i="5"/>
  <c r="D75" i="5"/>
  <c r="D49" i="5"/>
  <c r="E17" i="5"/>
  <c r="D55" i="5"/>
  <c r="H77" i="5"/>
  <c r="D63" i="5"/>
  <c r="E75" i="5"/>
  <c r="D9" i="5"/>
  <c r="V26" i="7"/>
  <c r="V20" i="7"/>
  <c r="T52" i="7"/>
  <c r="T78" i="7"/>
  <c r="W38" i="7"/>
  <c r="AB20" i="7"/>
  <c r="AB18" i="7"/>
  <c r="T28" i="7"/>
  <c r="AC28" i="7"/>
  <c r="Y78" i="7"/>
  <c r="R16" i="7"/>
  <c r="R32" i="7"/>
  <c r="V72" i="7"/>
  <c r="X54" i="7"/>
  <c r="T24" i="7"/>
  <c r="Z68" i="7"/>
  <c r="Y74" i="7"/>
  <c r="X42" i="7"/>
  <c r="AA74" i="7"/>
  <c r="AA78" i="7"/>
  <c r="U74" i="7"/>
  <c r="U20" i="7"/>
  <c r="W70" i="7"/>
  <c r="T82" i="7"/>
  <c r="U40" i="7"/>
  <c r="R54" i="7"/>
  <c r="AA30" i="7"/>
  <c r="AB70" i="7"/>
  <c r="V34" i="7"/>
  <c r="AA18" i="7"/>
  <c r="R66" i="7"/>
  <c r="Y80" i="7"/>
  <c r="AB16" i="7"/>
  <c r="U78" i="7"/>
  <c r="W12" i="7"/>
  <c r="AA58" i="7"/>
  <c r="Z28" i="7"/>
  <c r="AC10" i="7"/>
  <c r="Y76" i="7"/>
  <c r="V24" i="7"/>
  <c r="X24" i="7"/>
  <c r="R62" i="7"/>
  <c r="AA54" i="7"/>
  <c r="Z76" i="7"/>
  <c r="Z40" i="7"/>
  <c r="Z16" i="7"/>
  <c r="U76" i="7"/>
  <c r="AC82" i="7"/>
  <c r="Z38" i="7"/>
  <c r="R82" i="7"/>
  <c r="Y14" i="7"/>
  <c r="T30" i="7"/>
  <c r="S12" i="7"/>
  <c r="S54" i="7"/>
  <c r="W68" i="7"/>
  <c r="U64" i="7"/>
  <c r="S60" i="7"/>
  <c r="H6" i="5"/>
  <c r="AA70" i="7"/>
  <c r="AA20" i="7"/>
  <c r="X8" i="7"/>
  <c r="R76" i="7"/>
  <c r="S26" i="7"/>
  <c r="R24" i="7"/>
  <c r="Y32" i="7"/>
  <c r="Y8" i="7"/>
  <c r="AC20" i="7"/>
  <c r="X36" i="7"/>
  <c r="U30" i="7"/>
  <c r="U8" i="7"/>
  <c r="AA14" i="7"/>
  <c r="U60" i="7"/>
  <c r="R26" i="7"/>
  <c r="AB14" i="7"/>
  <c r="R12" i="7"/>
  <c r="AA26" i="7"/>
  <c r="R68" i="7"/>
  <c r="S56" i="7"/>
  <c r="S20" i="7"/>
  <c r="Z34" i="7"/>
  <c r="Y54" i="7"/>
  <c r="AC80" i="7"/>
  <c r="AC12" i="7"/>
  <c r="AB42" i="7"/>
  <c r="R36" i="7"/>
  <c r="R40" i="7"/>
  <c r="Y62" i="7"/>
  <c r="X12" i="7"/>
  <c r="Z22" i="7"/>
  <c r="Z54" i="7"/>
  <c r="AC44" i="7"/>
  <c r="S62" i="7"/>
  <c r="AA60" i="7"/>
  <c r="AC72" i="7"/>
  <c r="T62" i="7"/>
  <c r="U54" i="7"/>
  <c r="S42" i="7"/>
  <c r="U80" i="7"/>
  <c r="W80" i="7"/>
  <c r="AB56" i="7"/>
  <c r="Y68" i="7"/>
  <c r="AC66" i="7"/>
  <c r="AA44" i="7"/>
  <c r="X26" i="7"/>
  <c r="Y64" i="7"/>
  <c r="R14" i="7"/>
  <c r="AB82" i="7"/>
  <c r="V64" i="7"/>
  <c r="V52" i="7"/>
  <c r="S82" i="7"/>
  <c r="Z18" i="7"/>
  <c r="X34" i="7"/>
  <c r="AB8" i="7"/>
  <c r="Y28" i="7"/>
  <c r="X10" i="7"/>
  <c r="W60" i="7"/>
  <c r="U12" i="7"/>
  <c r="R18" i="7"/>
  <c r="AB58" i="7"/>
  <c r="Y52" i="7"/>
  <c r="T38" i="7"/>
  <c r="U32" i="7"/>
  <c r="Z8" i="7"/>
  <c r="R78" i="7"/>
  <c r="X80" i="7"/>
  <c r="Y42" i="7"/>
  <c r="V22" i="7"/>
  <c r="AB66" i="7"/>
  <c r="T70" i="7"/>
  <c r="Y66" i="7"/>
  <c r="T26" i="7"/>
  <c r="R80" i="7"/>
  <c r="X58" i="7"/>
  <c r="AB32" i="7"/>
  <c r="Y72" i="7"/>
  <c r="AB78" i="7"/>
  <c r="W40" i="7"/>
  <c r="T22" i="7"/>
  <c r="R56" i="7"/>
  <c r="AA12" i="7"/>
  <c r="AA62" i="7"/>
  <c r="W74" i="7"/>
  <c r="S74" i="7"/>
  <c r="U24" i="7"/>
  <c r="R34" i="7"/>
  <c r="Y10" i="7"/>
  <c r="T56" i="7"/>
  <c r="AA64" i="7"/>
  <c r="T12" i="7"/>
  <c r="Y18" i="7"/>
  <c r="X30" i="7"/>
  <c r="U68" i="7"/>
  <c r="U14" i="7"/>
  <c r="Z66" i="7"/>
  <c r="Z58" i="7"/>
  <c r="T58" i="7"/>
  <c r="U28" i="7"/>
  <c r="AC54" i="7"/>
  <c r="AB74" i="7"/>
  <c r="Y34" i="7"/>
  <c r="AB54" i="7"/>
  <c r="S38" i="7"/>
  <c r="Y60" i="7"/>
  <c r="V30" i="7"/>
  <c r="AB30" i="7"/>
  <c r="X68" i="7"/>
  <c r="AB76" i="7"/>
  <c r="AC32" i="7"/>
  <c r="W76" i="7"/>
  <c r="W16" i="7"/>
  <c r="V66" i="7"/>
  <c r="AA32" i="7"/>
  <c r="R8" i="7"/>
  <c r="AC58" i="7"/>
  <c r="AC70" i="7"/>
  <c r="T72" i="7"/>
  <c r="AA42" i="7"/>
  <c r="W58" i="7"/>
  <c r="X40" i="7"/>
  <c r="U56" i="7"/>
  <c r="Y38" i="7"/>
  <c r="V82" i="7"/>
  <c r="AC78" i="7"/>
  <c r="S58" i="7"/>
  <c r="Z74" i="7"/>
  <c r="Z30" i="7"/>
  <c r="AB24" i="7"/>
  <c r="T68" i="7"/>
  <c r="X74" i="7"/>
  <c r="S64" i="7"/>
  <c r="W30" i="7"/>
  <c r="X78" i="7"/>
  <c r="W18" i="7"/>
  <c r="R28" i="7"/>
  <c r="W62" i="7"/>
  <c r="AC24" i="7"/>
  <c r="R64" i="7"/>
  <c r="AA24" i="7"/>
  <c r="Z56" i="7"/>
  <c r="W56" i="7"/>
  <c r="AA8" i="7"/>
  <c r="R44" i="7"/>
  <c r="V70" i="7"/>
  <c r="R70" i="7"/>
  <c r="AB68" i="7"/>
  <c r="AA68" i="7"/>
  <c r="AC62" i="7"/>
  <c r="V42" i="7"/>
  <c r="AA38" i="7"/>
  <c r="AB38" i="7"/>
  <c r="S24" i="7"/>
  <c r="AC36" i="7"/>
  <c r="W64" i="7"/>
  <c r="AA36" i="7"/>
  <c r="W24" i="7"/>
  <c r="T42" i="7"/>
  <c r="W14" i="7"/>
  <c r="AB40" i="7"/>
  <c r="Z70" i="7"/>
  <c r="T40" i="7"/>
  <c r="X70" i="7"/>
  <c r="V10" i="7"/>
  <c r="Y16" i="7"/>
  <c r="X72" i="7"/>
  <c r="V12" i="7"/>
  <c r="AA10" i="7"/>
  <c r="V18" i="7"/>
  <c r="W22" i="7"/>
  <c r="S30" i="7"/>
  <c r="V68" i="7"/>
  <c r="AB10" i="7"/>
  <c r="X52" i="7"/>
  <c r="W8" i="7"/>
  <c r="W28" i="7"/>
  <c r="AC38" i="7"/>
  <c r="U36" i="7"/>
  <c r="AB44" i="7"/>
  <c r="T34" i="7"/>
  <c r="U22" i="7"/>
  <c r="X62" i="7"/>
  <c r="T60" i="7"/>
  <c r="AA34" i="7"/>
  <c r="W10" i="7"/>
  <c r="V36" i="7"/>
  <c r="AB52" i="7"/>
  <c r="W72" i="7"/>
  <c r="AA82" i="7"/>
  <c r="X28" i="7"/>
  <c r="AC64" i="7"/>
  <c r="V44" i="7"/>
  <c r="S68" i="7"/>
  <c r="S66" i="7"/>
  <c r="AB28" i="7"/>
  <c r="R52" i="7"/>
  <c r="V62" i="7"/>
  <c r="X56" i="7"/>
  <c r="S16" i="7"/>
  <c r="U82" i="7"/>
  <c r="AC16" i="7"/>
  <c r="Y24" i="7"/>
  <c r="Z42" i="7"/>
  <c r="X44" i="7"/>
  <c r="T20" i="7"/>
  <c r="Z78" i="7"/>
  <c r="U62" i="7"/>
  <c r="S10" i="7"/>
  <c r="W20" i="7"/>
  <c r="W82" i="7"/>
  <c r="Z62" i="7"/>
  <c r="Z64" i="7"/>
  <c r="AB64" i="7"/>
  <c r="R38" i="7"/>
  <c r="Y26" i="7"/>
  <c r="AB34" i="7"/>
  <c r="U66" i="7"/>
  <c r="R30" i="7"/>
  <c r="AA40" i="7"/>
  <c r="Z12" i="7"/>
  <c r="V58" i="7"/>
  <c r="AA52" i="7"/>
  <c r="U70" i="7"/>
  <c r="V80" i="7"/>
  <c r="V78" i="7"/>
  <c r="T36" i="7"/>
  <c r="U44" i="7"/>
  <c r="T8" i="7"/>
  <c r="Y12" i="7"/>
  <c r="X20" i="7"/>
  <c r="AB62" i="7"/>
  <c r="AB12" i="7"/>
  <c r="T14" i="7"/>
  <c r="S80" i="7"/>
  <c r="Z24" i="7"/>
  <c r="V76" i="7"/>
  <c r="W34" i="7"/>
  <c r="U26" i="7"/>
  <c r="Y20" i="7"/>
  <c r="Y44" i="7"/>
  <c r="AB60" i="7"/>
  <c r="Z10" i="7"/>
  <c r="W26" i="7"/>
  <c r="T18" i="7"/>
  <c r="U10" i="7"/>
  <c r="AA56" i="7"/>
  <c r="AC76" i="7"/>
  <c r="X22" i="7"/>
  <c r="AC22" i="7"/>
  <c r="Z72" i="7"/>
  <c r="S78" i="7"/>
  <c r="T10" i="7"/>
  <c r="X18" i="7"/>
  <c r="T74" i="7"/>
  <c r="X66" i="7"/>
  <c r="U58" i="7"/>
  <c r="T76" i="7"/>
  <c r="R20" i="7"/>
  <c r="AC8" i="7"/>
  <c r="W32" i="7"/>
  <c r="X38" i="7"/>
  <c r="AB22" i="7"/>
  <c r="E6" i="5"/>
  <c r="AB80" i="7"/>
  <c r="AC42" i="7"/>
  <c r="AC52" i="7"/>
  <c r="Z82" i="7"/>
  <c r="V40" i="7"/>
  <c r="S52" i="7"/>
  <c r="X14" i="7"/>
  <c r="S36" i="7"/>
  <c r="AC68" i="7"/>
  <c r="T16" i="7"/>
  <c r="W44" i="7"/>
  <c r="U42" i="7"/>
  <c r="Z44" i="7"/>
  <c r="S44" i="7"/>
  <c r="U34" i="7"/>
  <c r="AC30" i="7"/>
  <c r="AC74" i="7"/>
  <c r="Y56" i="7"/>
  <c r="V38" i="7"/>
  <c r="S40" i="7"/>
  <c r="T54" i="7"/>
  <c r="Z14" i="7"/>
  <c r="Z20" i="7"/>
  <c r="Y82" i="7"/>
  <c r="AC56" i="7"/>
  <c r="V28" i="7"/>
  <c r="X82" i="7"/>
  <c r="X16" i="7"/>
  <c r="AA16" i="7"/>
  <c r="AA66" i="7"/>
  <c r="S76" i="7"/>
  <c r="R42" i="7"/>
  <c r="Z32" i="7"/>
  <c r="W78" i="7"/>
  <c r="Y58" i="7"/>
  <c r="Y40" i="7"/>
  <c r="Y30" i="7"/>
  <c r="Z60" i="7"/>
  <c r="Y36" i="7"/>
  <c r="Y22" i="7"/>
  <c r="S34" i="7"/>
  <c r="AC26" i="7"/>
  <c r="Z36" i="7"/>
  <c r="R60" i="7"/>
  <c r="V74" i="7"/>
  <c r="U38" i="7"/>
  <c r="W54" i="7"/>
  <c r="AB36" i="7"/>
  <c r="T64" i="7"/>
  <c r="Y70" i="7"/>
  <c r="W66" i="7"/>
  <c r="S18" i="7"/>
  <c r="X76" i="7"/>
  <c r="T32" i="7"/>
  <c r="U52" i="7"/>
  <c r="AA72" i="7"/>
  <c r="X32" i="7"/>
  <c r="AA28" i="7"/>
  <c r="AB72" i="7"/>
  <c r="AA22" i="7"/>
  <c r="W36" i="7"/>
  <c r="T66" i="7"/>
  <c r="S72" i="7"/>
  <c r="S32" i="7"/>
  <c r="R58" i="7"/>
  <c r="S14" i="7"/>
  <c r="R10" i="7"/>
  <c r="R74" i="7"/>
  <c r="V32" i="7"/>
  <c r="V8" i="7"/>
  <c r="T44" i="7"/>
  <c r="S8" i="7"/>
  <c r="Z52" i="7"/>
  <c r="V56" i="7"/>
  <c r="AB26" i="7"/>
  <c r="AC18" i="7"/>
  <c r="AC60" i="7"/>
  <c r="V16" i="7"/>
  <c r="R72" i="7"/>
  <c r="T80" i="7"/>
  <c r="AC40" i="7"/>
  <c r="V54" i="7"/>
  <c r="U72" i="7"/>
  <c r="S22" i="7"/>
  <c r="AC14" i="7"/>
  <c r="X60" i="7"/>
  <c r="AA80" i="7"/>
  <c r="W42" i="7"/>
  <c r="AA76" i="7"/>
  <c r="R22" i="7"/>
  <c r="U16" i="7"/>
  <c r="X64" i="7"/>
  <c r="Z26" i="7"/>
  <c r="W52" i="7"/>
  <c r="AC34" i="7"/>
  <c r="S28" i="7"/>
  <c r="S70" i="7"/>
  <c r="Z80" i="7"/>
  <c r="U18" i="7"/>
  <c r="V60" i="7"/>
  <c r="V14" i="7"/>
  <c r="I6" i="5" l="1"/>
  <c r="E7" i="5" s="1"/>
  <c r="Q50" i="7"/>
  <c r="P51" i="7" s="1"/>
  <c r="Q48" i="7"/>
  <c r="P49" i="7" s="1"/>
  <c r="Q46" i="7"/>
  <c r="P47" i="7" s="1"/>
  <c r="D30" i="7"/>
  <c r="J38" i="7"/>
  <c r="G10" i="7"/>
  <c r="D80" i="7"/>
  <c r="M42" i="7"/>
  <c r="M36" i="7"/>
  <c r="G30" i="7"/>
  <c r="G60" i="7"/>
  <c r="D34" i="7"/>
  <c r="D24" i="7"/>
  <c r="M60" i="7"/>
  <c r="J36" i="7"/>
  <c r="J52" i="7"/>
  <c r="D64" i="7"/>
  <c r="J54" i="7"/>
  <c r="M40" i="7"/>
  <c r="G24" i="7"/>
  <c r="M16" i="7"/>
  <c r="G38" i="7"/>
  <c r="D78" i="7"/>
  <c r="J80" i="7"/>
  <c r="G44" i="7"/>
  <c r="J16" i="7"/>
  <c r="M78" i="7"/>
  <c r="J58" i="7"/>
  <c r="M82" i="7"/>
  <c r="M28" i="7"/>
  <c r="G58" i="7"/>
  <c r="M22" i="7"/>
  <c r="G80" i="7"/>
  <c r="G22" i="7"/>
  <c r="M64" i="7"/>
  <c r="D44" i="7"/>
  <c r="M26" i="7"/>
  <c r="D42" i="7"/>
  <c r="D76" i="7"/>
  <c r="G52" i="7"/>
  <c r="D72" i="7"/>
  <c r="J34" i="7"/>
  <c r="J72" i="7"/>
  <c r="M52" i="7"/>
  <c r="D56" i="7"/>
  <c r="M20" i="7"/>
  <c r="J82" i="7"/>
  <c r="M70" i="7"/>
  <c r="G72" i="7"/>
  <c r="D38" i="7"/>
  <c r="D26" i="7"/>
  <c r="D58" i="7"/>
  <c r="J32" i="7"/>
  <c r="D66" i="7"/>
  <c r="M74" i="7"/>
  <c r="G74" i="7"/>
  <c r="M54" i="7"/>
  <c r="G64" i="7"/>
  <c r="D70" i="7"/>
  <c r="G68" i="7"/>
  <c r="J42" i="7"/>
  <c r="J40" i="7"/>
  <c r="J14" i="7"/>
  <c r="D40" i="7"/>
  <c r="J12" i="7"/>
  <c r="G54" i="7"/>
  <c r="G82" i="7"/>
  <c r="G66" i="7"/>
  <c r="J70" i="7"/>
  <c r="J22" i="7"/>
  <c r="J76" i="7"/>
  <c r="G14" i="7"/>
  <c r="M24" i="7"/>
  <c r="J26" i="7"/>
  <c r="J20" i="7"/>
  <c r="M10" i="7"/>
  <c r="G76" i="7"/>
  <c r="D68" i="7"/>
  <c r="G18" i="7"/>
  <c r="D12" i="7"/>
  <c r="G20" i="7"/>
  <c r="D74" i="7"/>
  <c r="M30" i="7"/>
  <c r="D62" i="7"/>
  <c r="M34" i="7"/>
  <c r="M14" i="7"/>
  <c r="M56" i="7"/>
  <c r="G62" i="7"/>
  <c r="G36" i="7"/>
  <c r="G78" i="7"/>
  <c r="J64" i="7"/>
  <c r="J8" i="7"/>
  <c r="J30" i="7"/>
  <c r="J28" i="7"/>
  <c r="J24" i="7"/>
  <c r="M58" i="7"/>
  <c r="M76" i="7"/>
  <c r="D32" i="7"/>
  <c r="J18" i="7"/>
  <c r="J60" i="7"/>
  <c r="J66" i="7"/>
  <c r="G34" i="7"/>
  <c r="G8" i="7"/>
  <c r="M18" i="7"/>
  <c r="M32" i="7"/>
  <c r="G42" i="7"/>
  <c r="G28" i="7"/>
  <c r="G26" i="7"/>
  <c r="J68" i="7"/>
  <c r="M68" i="7"/>
  <c r="D60" i="7"/>
  <c r="M62" i="7"/>
  <c r="M44" i="7"/>
  <c r="G70" i="7"/>
  <c r="M72" i="7"/>
  <c r="M12" i="7"/>
  <c r="D22" i="7"/>
  <c r="D16" i="7"/>
  <c r="M80" i="7"/>
  <c r="J78" i="7"/>
  <c r="D18" i="7"/>
  <c r="D28" i="7"/>
  <c r="D36" i="7"/>
  <c r="G56" i="7"/>
  <c r="G12" i="7"/>
  <c r="J44" i="7"/>
  <c r="J62" i="7"/>
  <c r="D52" i="7"/>
  <c r="J56" i="7"/>
  <c r="D14" i="7"/>
  <c r="M8" i="7"/>
  <c r="G32" i="7"/>
  <c r="D82" i="7"/>
  <c r="D54" i="7"/>
  <c r="D20" i="7"/>
  <c r="D10" i="7"/>
  <c r="J74" i="7"/>
  <c r="G16" i="7"/>
  <c r="G40" i="7"/>
  <c r="M66" i="7"/>
  <c r="D8" i="7"/>
  <c r="J10" i="7"/>
  <c r="M38" i="7"/>
  <c r="Q58" i="7" l="1"/>
  <c r="P59" i="7" s="1"/>
  <c r="Q66" i="7"/>
  <c r="P67" i="7" s="1"/>
  <c r="Q10" i="7"/>
  <c r="P11" i="7" s="1"/>
  <c r="Q52" i="7"/>
  <c r="P53" i="7" s="1"/>
  <c r="Q16" i="7"/>
  <c r="P17" i="7" s="1"/>
  <c r="H7" i="5"/>
  <c r="Q36" i="7"/>
  <c r="P37" i="7" s="1"/>
  <c r="Q18" i="7"/>
  <c r="P19" i="7" s="1"/>
  <c r="F7" i="5"/>
  <c r="G7" i="5"/>
  <c r="Q32" i="7"/>
  <c r="P33" i="7" s="1"/>
  <c r="Q62" i="7"/>
  <c r="P63" i="7" s="1"/>
  <c r="Q12" i="7"/>
  <c r="P13" i="7" s="1"/>
  <c r="D7" i="5"/>
  <c r="Q54" i="7"/>
  <c r="P55" i="7" s="1"/>
  <c r="Q70" i="7"/>
  <c r="P71" i="7" s="1"/>
  <c r="Q82" i="7"/>
  <c r="P83" i="7" s="1"/>
  <c r="Q24" i="7"/>
  <c r="P25" i="7" s="1"/>
  <c r="Q34" i="7"/>
  <c r="P35" i="7" s="1"/>
  <c r="Q76" i="7"/>
  <c r="P77" i="7" s="1"/>
  <c r="Q14" i="7"/>
  <c r="P15" i="7" s="1"/>
  <c r="Q30" i="7"/>
  <c r="P31" i="7" s="1"/>
  <c r="Q42" i="7"/>
  <c r="D43" i="7" s="1"/>
  <c r="Q60" i="7"/>
  <c r="P61" i="7" s="1"/>
  <c r="Q20" i="7"/>
  <c r="P21" i="7" s="1"/>
  <c r="Q38" i="7"/>
  <c r="P39" i="7" s="1"/>
  <c r="Q80" i="7"/>
  <c r="P81" i="7" s="1"/>
  <c r="Q56" i="7"/>
  <c r="P57" i="7" s="1"/>
  <c r="Q28" i="7"/>
  <c r="P29" i="7" s="1"/>
  <c r="Q26" i="7"/>
  <c r="P27" i="7" s="1"/>
  <c r="Q74" i="7"/>
  <c r="P75" i="7" s="1"/>
  <c r="Q72" i="7"/>
  <c r="P73" i="7" s="1"/>
  <c r="Q8" i="7"/>
  <c r="P9" i="7" s="1"/>
  <c r="Q78" i="7"/>
  <c r="P79" i="7" s="1"/>
  <c r="Q64" i="7"/>
  <c r="P65" i="7" s="1"/>
  <c r="Q22" i="7"/>
  <c r="P23" i="7" s="1"/>
  <c r="Q44" i="7"/>
  <c r="P45" i="7" s="1"/>
  <c r="Q40" i="7"/>
  <c r="P41" i="7" s="1"/>
  <c r="Q68" i="7"/>
  <c r="J69" i="7" s="1"/>
  <c r="J49" i="7"/>
  <c r="G49" i="7"/>
  <c r="J47" i="7"/>
  <c r="M51" i="7"/>
  <c r="J51" i="7"/>
  <c r="M49" i="7"/>
  <c r="D49" i="7"/>
  <c r="D51" i="7"/>
  <c r="D47" i="7"/>
  <c r="M47" i="7"/>
  <c r="G51" i="7"/>
  <c r="G47" i="7"/>
  <c r="M55" i="7" l="1"/>
  <c r="G53" i="7"/>
  <c r="J67" i="7"/>
  <c r="D67" i="7"/>
  <c r="G59" i="7"/>
  <c r="G67" i="7"/>
  <c r="D59" i="7"/>
  <c r="M11" i="7"/>
  <c r="D11" i="7"/>
  <c r="G11" i="7"/>
  <c r="M67" i="7"/>
  <c r="J11" i="7"/>
  <c r="J59" i="7"/>
  <c r="M59" i="7"/>
  <c r="D37" i="7"/>
  <c r="G13" i="7"/>
  <c r="J53" i="7"/>
  <c r="D17" i="7"/>
  <c r="G17" i="7"/>
  <c r="J17" i="7"/>
  <c r="M17" i="7"/>
  <c r="D53" i="7"/>
  <c r="M53" i="7"/>
  <c r="J75" i="7"/>
  <c r="M19" i="7"/>
  <c r="J37" i="7"/>
  <c r="G71" i="7"/>
  <c r="M37" i="7"/>
  <c r="D83" i="7"/>
  <c r="D19" i="7"/>
  <c r="G19" i="7"/>
  <c r="M13" i="7"/>
  <c r="G37" i="7"/>
  <c r="D29" i="7"/>
  <c r="J13" i="7"/>
  <c r="J19" i="7"/>
  <c r="J25" i="7"/>
  <c r="G35" i="7"/>
  <c r="D55" i="7"/>
  <c r="G29" i="7"/>
  <c r="G55" i="7"/>
  <c r="G9" i="7"/>
  <c r="D13" i="7"/>
  <c r="J55" i="7"/>
  <c r="M31" i="7"/>
  <c r="M63" i="7"/>
  <c r="G63" i="7"/>
  <c r="J31" i="7"/>
  <c r="J71" i="7"/>
  <c r="J63" i="7"/>
  <c r="D61" i="7"/>
  <c r="D31" i="7"/>
  <c r="M75" i="7"/>
  <c r="D75" i="7"/>
  <c r="M65" i="7"/>
  <c r="M43" i="7"/>
  <c r="G81" i="7"/>
  <c r="M77" i="7"/>
  <c r="D33" i="7"/>
  <c r="J33" i="7"/>
  <c r="J83" i="7"/>
  <c r="J81" i="7"/>
  <c r="D77" i="7"/>
  <c r="M33" i="7"/>
  <c r="G65" i="7"/>
  <c r="P43" i="7"/>
  <c r="G83" i="7"/>
  <c r="M83" i="7"/>
  <c r="G33" i="7"/>
  <c r="M81" i="7"/>
  <c r="D79" i="7"/>
  <c r="D71" i="7"/>
  <c r="G31" i="7"/>
  <c r="D63" i="7"/>
  <c r="M71" i="7"/>
  <c r="G15" i="7"/>
  <c r="J29" i="7"/>
  <c r="D15" i="7"/>
  <c r="G41" i="7"/>
  <c r="J15" i="7"/>
  <c r="M15" i="7"/>
  <c r="J27" i="7"/>
  <c r="D35" i="7"/>
  <c r="M35" i="7"/>
  <c r="J35" i="7"/>
  <c r="G39" i="7"/>
  <c r="J21" i="7"/>
  <c r="G21" i="7"/>
  <c r="D69" i="7"/>
  <c r="J79" i="7"/>
  <c r="D21" i="7"/>
  <c r="M29" i="7"/>
  <c r="D39" i="7"/>
  <c r="D9" i="7"/>
  <c r="G25" i="7"/>
  <c r="J43" i="7"/>
  <c r="J9" i="7"/>
  <c r="G43" i="7"/>
  <c r="G77" i="7"/>
  <c r="D41" i="7"/>
  <c r="D25" i="7"/>
  <c r="M25" i="7"/>
  <c r="J77" i="7"/>
  <c r="G75" i="7"/>
  <c r="M9" i="7"/>
  <c r="J41" i="7"/>
  <c r="J65" i="7"/>
  <c r="M21" i="7"/>
  <c r="D65" i="7"/>
  <c r="D81" i="7"/>
  <c r="J61" i="7"/>
  <c r="J57" i="7"/>
  <c r="G73" i="7"/>
  <c r="D57" i="7"/>
  <c r="G57" i="7"/>
  <c r="M57" i="7"/>
  <c r="G61" i="7"/>
  <c r="M61" i="7"/>
  <c r="D27" i="7"/>
  <c r="M79" i="7"/>
  <c r="P69" i="7"/>
  <c r="D73" i="7"/>
  <c r="M39" i="7"/>
  <c r="J73" i="7"/>
  <c r="M27" i="7"/>
  <c r="G27" i="7"/>
  <c r="G79" i="7"/>
  <c r="J39" i="7"/>
  <c r="M73" i="7"/>
  <c r="M41" i="7"/>
  <c r="G69" i="7"/>
  <c r="J45" i="7"/>
  <c r="G45" i="7"/>
  <c r="D45" i="7"/>
  <c r="J23" i="7"/>
  <c r="M23" i="7"/>
  <c r="G23" i="7"/>
  <c r="M45" i="7"/>
  <c r="D23" i="7"/>
  <c r="M69" i="7"/>
</calcChain>
</file>

<file path=xl/comments1.xml><?xml version="1.0" encoding="utf-8"?>
<comments xmlns="http://schemas.openxmlformats.org/spreadsheetml/2006/main">
  <authors>
    <author>小牧市</author>
  </authors>
  <commentList>
    <comment ref="D8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①回答計＞3100のケース
「設問の回答4の数の計」かつ「属性」
②回答計≦3100のケース
「設問の回答1の数の計」かつ「属性」</t>
        </r>
      </text>
    </comment>
    <comment ref="E8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①回答計＞3100のケース
「設問の回答3の数の計」かつ「属性」
②回答計≦3100のケース
「設問の回答2の数の計」かつ「属性」</t>
        </r>
      </text>
    </comment>
    <comment ref="F8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①回答計＞3100のケース
「設問の回答2の数の計」かつ「属性」
②回答計≦3100のケース
　「―」の表示</t>
        </r>
      </text>
    </comment>
    <comment ref="G8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①回答計＞3100のケース
「設問の回答1の数の計」かつ「属性」
②回答計≦3100のケース
　「―」の表示</t>
        </r>
      </text>
    </comment>
    <comment ref="H8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「blank」の数＋「0」の数の計</t>
        </r>
      </text>
    </comment>
  </commentList>
</comments>
</file>

<file path=xl/comments2.xml><?xml version="1.0" encoding="utf-8"?>
<comments xmlns="http://schemas.openxmlformats.org/spreadsheetml/2006/main">
  <authors>
    <author>小牧市</author>
  </authors>
  <commentList>
    <comment ref="D84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 xml:space="preserve">①選択肢４つ×②選択肢４つならＲ列参照
or
①選択肢４つ×②選択肢２つならＶ列参照
or
①選択肢２つ×②選択肢４つならＺ列参照
or
①選択肢２つ×②選択肢２つなら
　①の回答が「１」かつ②の回答が「１」
　かつ設問の条件「男など」の計
</t>
        </r>
      </text>
    </comment>
    <comment ref="G84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①選択肢４つ×②選択肢４つならＳ列参照
or
①選択肢４つ×②選択肢２つならＷ列参照
or
①選択肢２つ×②選択肢４つならＡＡ列参照
or
①選択肢２つ×②選択肢２つなら
　①の回答が「１」かつ②の回答が「２」
　かつ設問の条件「男など」の計</t>
        </r>
      </text>
    </comment>
    <comment ref="J84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①選択肢４つ×②選択肢４つならＴ列参照
or
①選択肢４つ×②選択肢２つならＸ列参照
or
①選択肢２つ×②選択肢４つならＡＢ列参照
or
①選択肢２つ×②選択肢２つなら
　①の回答が「２」かつ②の回答が「１」
　かつ設問の条件「男など」の計</t>
        </r>
      </text>
    </comment>
    <comment ref="O84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①選択肢４つ×②選択肢４つならＵ列参照
or
①選択肢４つ×②選択肢２つならＹ列参照
or
①選択肢２つ×②選択肢４つならＡＣ列参照
or
①選択肢２つ×②選択肢２つなら
　①の回答が「２」かつ②の回答が「２」
　かつ設問の条件「男など」の計</t>
        </r>
      </text>
    </comment>
    <comment ref="P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「①回答が「blank」かつ属性」＋「②回答が「blank」かつ属性」
　-「①回答が「blank」かつ②回答が「blank」かつ属性」
　-「①回答が「*」かつ②回答が「blank」かつ属性」
　-「①回答が「blank」かつ②回答が「*」かつ属性」</t>
        </r>
      </text>
    </comment>
  </commentList>
</comments>
</file>

<file path=xl/sharedStrings.xml><?xml version="1.0" encoding="utf-8"?>
<sst xmlns="http://schemas.openxmlformats.org/spreadsheetml/2006/main" count="7800" uniqueCount="419">
  <si>
    <t>性別</t>
  </si>
  <si>
    <t>同居家族はいない（単身である）</t>
  </si>
  <si>
    <t>夫婦のみである</t>
  </si>
  <si>
    <t>65歳以上の同居家族がいる</t>
  </si>
  <si>
    <t>19～64歳の同居家族がいる</t>
  </si>
  <si>
    <t>未就学（６歳以下）の同居家族がいる</t>
  </si>
  <si>
    <t>小学校区</t>
  </si>
  <si>
    <t>職業</t>
  </si>
  <si>
    <t>年齢</t>
  </si>
  <si>
    <t>全体</t>
    <rPh sb="0" eb="2">
      <t>ゼンタイ</t>
    </rPh>
    <phoneticPr fontId="18"/>
  </si>
  <si>
    <t>回答数</t>
    <rPh sb="0" eb="3">
      <t>カイトウスウ</t>
    </rPh>
    <phoneticPr fontId="18"/>
  </si>
  <si>
    <t>性別</t>
    <rPh sb="0" eb="2">
      <t>セイベツ</t>
    </rPh>
    <phoneticPr fontId="18"/>
  </si>
  <si>
    <t>男性</t>
    <rPh sb="0" eb="2">
      <t>ダンセイ</t>
    </rPh>
    <phoneticPr fontId="18"/>
  </si>
  <si>
    <t>女性</t>
    <rPh sb="0" eb="2">
      <t>ジョセイ</t>
    </rPh>
    <phoneticPr fontId="18"/>
  </si>
  <si>
    <t>10歳代</t>
    <rPh sb="2" eb="3">
      <t>サイ</t>
    </rPh>
    <rPh sb="3" eb="4">
      <t>ダイ</t>
    </rPh>
    <phoneticPr fontId="18"/>
  </si>
  <si>
    <t>20歳代</t>
    <rPh sb="2" eb="3">
      <t>サイ</t>
    </rPh>
    <rPh sb="3" eb="4">
      <t>ダイ</t>
    </rPh>
    <phoneticPr fontId="18"/>
  </si>
  <si>
    <t>30歳代</t>
    <rPh sb="2" eb="3">
      <t>サイ</t>
    </rPh>
    <rPh sb="3" eb="4">
      <t>ダイ</t>
    </rPh>
    <phoneticPr fontId="18"/>
  </si>
  <si>
    <t>40歳代</t>
    <rPh sb="2" eb="3">
      <t>サイ</t>
    </rPh>
    <rPh sb="3" eb="4">
      <t>ダイ</t>
    </rPh>
    <phoneticPr fontId="18"/>
  </si>
  <si>
    <t>50歳代</t>
    <rPh sb="2" eb="4">
      <t>サイダイ</t>
    </rPh>
    <phoneticPr fontId="18"/>
  </si>
  <si>
    <t>60～64歳</t>
    <rPh sb="5" eb="6">
      <t>サイ</t>
    </rPh>
    <phoneticPr fontId="18"/>
  </si>
  <si>
    <t>65～69歳</t>
    <rPh sb="5" eb="6">
      <t>サイ</t>
    </rPh>
    <phoneticPr fontId="18"/>
  </si>
  <si>
    <t>70～74歳</t>
    <rPh sb="5" eb="6">
      <t>サイ</t>
    </rPh>
    <phoneticPr fontId="18"/>
  </si>
  <si>
    <t>75歳以上</t>
    <rPh sb="2" eb="5">
      <t>サイイジョウ</t>
    </rPh>
    <phoneticPr fontId="18"/>
  </si>
  <si>
    <t>年齢</t>
    <rPh sb="0" eb="2">
      <t>ネンレイ</t>
    </rPh>
    <phoneticPr fontId="18"/>
  </si>
  <si>
    <t>職業</t>
    <rPh sb="0" eb="2">
      <t>ショクギョウ</t>
    </rPh>
    <phoneticPr fontId="18"/>
  </si>
  <si>
    <t>会社員</t>
    <rPh sb="0" eb="3">
      <t>カイシャイン</t>
    </rPh>
    <phoneticPr fontId="18"/>
  </si>
  <si>
    <t>公務員</t>
    <rPh sb="0" eb="3">
      <t>コウムイン</t>
    </rPh>
    <phoneticPr fontId="18"/>
  </si>
  <si>
    <t>自営業</t>
    <rPh sb="0" eb="3">
      <t>ジエイギョウ</t>
    </rPh>
    <phoneticPr fontId="18"/>
  </si>
  <si>
    <t>アルバイト
フリーター</t>
    <phoneticPr fontId="18"/>
  </si>
  <si>
    <t>専業主婦</t>
    <rPh sb="0" eb="2">
      <t>センギョウ</t>
    </rPh>
    <rPh sb="2" eb="4">
      <t>シュフ</t>
    </rPh>
    <phoneticPr fontId="18"/>
  </si>
  <si>
    <t>学生</t>
    <rPh sb="0" eb="2">
      <t>ガクセイ</t>
    </rPh>
    <phoneticPr fontId="18"/>
  </si>
  <si>
    <t>無職</t>
    <rPh sb="0" eb="2">
      <t>ムショク</t>
    </rPh>
    <phoneticPr fontId="18"/>
  </si>
  <si>
    <t>居住年数</t>
    <rPh sb="0" eb="2">
      <t>キョジュウ</t>
    </rPh>
    <rPh sb="2" eb="4">
      <t>ネンスウ</t>
    </rPh>
    <phoneticPr fontId="18"/>
  </si>
  <si>
    <t>生まれた時からずっと</t>
    <rPh sb="0" eb="1">
      <t>ウ</t>
    </rPh>
    <rPh sb="4" eb="5">
      <t>トキ</t>
    </rPh>
    <phoneticPr fontId="18"/>
  </si>
  <si>
    <t>転入後５年以上</t>
    <rPh sb="0" eb="1">
      <t>テン</t>
    </rPh>
    <rPh sb="1" eb="2">
      <t>ニュウ</t>
    </rPh>
    <rPh sb="2" eb="3">
      <t>ゴ</t>
    </rPh>
    <rPh sb="4" eb="5">
      <t>ネン</t>
    </rPh>
    <rPh sb="5" eb="7">
      <t>イジョウ</t>
    </rPh>
    <phoneticPr fontId="18"/>
  </si>
  <si>
    <t>転入後５年未満</t>
    <rPh sb="0" eb="1">
      <t>テン</t>
    </rPh>
    <rPh sb="1" eb="2">
      <t>ニュウ</t>
    </rPh>
    <rPh sb="2" eb="3">
      <t>ゴ</t>
    </rPh>
    <rPh sb="4" eb="5">
      <t>ネン</t>
    </rPh>
    <rPh sb="5" eb="7">
      <t>ミマン</t>
    </rPh>
    <phoneticPr fontId="18"/>
  </si>
  <si>
    <t>①</t>
    <phoneticPr fontId="18"/>
  </si>
  <si>
    <t>②</t>
    <phoneticPr fontId="18"/>
  </si>
  <si>
    <t>年齢別</t>
    <rPh sb="0" eb="2">
      <t>ネンレイ</t>
    </rPh>
    <rPh sb="2" eb="3">
      <t>ベツ</t>
    </rPh>
    <phoneticPr fontId="18"/>
  </si>
  <si>
    <t>職業別</t>
    <rPh sb="0" eb="2">
      <t>ショクギョウ</t>
    </rPh>
    <rPh sb="2" eb="3">
      <t>ベツ</t>
    </rPh>
    <phoneticPr fontId="18"/>
  </si>
  <si>
    <t>居住年数別</t>
    <rPh sb="0" eb="2">
      <t>キョジュウ</t>
    </rPh>
    <rPh sb="2" eb="4">
      <t>ネンスウ</t>
    </rPh>
    <rPh sb="4" eb="5">
      <t>ベツ</t>
    </rPh>
    <phoneticPr fontId="18"/>
  </si>
  <si>
    <t>×</t>
    <phoneticPr fontId="18"/>
  </si>
  <si>
    <t>未回答
/
非該当</t>
    <rPh sb="0" eb="3">
      <t>ミカイトウ</t>
    </rPh>
    <rPh sb="6" eb="9">
      <t>ヒガイトウ</t>
    </rPh>
    <phoneticPr fontId="18"/>
  </si>
  <si>
    <t>○クロス集計における「そう思う」は"そう思う"と"どちらかと言えばそう思う"を足した値です。</t>
    <rPh sb="4" eb="6">
      <t>シュウケイ</t>
    </rPh>
    <rPh sb="13" eb="14">
      <t>オモ</t>
    </rPh>
    <rPh sb="20" eb="21">
      <t>オモ</t>
    </rPh>
    <rPh sb="30" eb="31">
      <t>イ</t>
    </rPh>
    <rPh sb="35" eb="36">
      <t>オモ</t>
    </rPh>
    <rPh sb="39" eb="40">
      <t>タ</t>
    </rPh>
    <rPh sb="42" eb="43">
      <t>アタイ</t>
    </rPh>
    <phoneticPr fontId="18"/>
  </si>
  <si>
    <t>○クロス集計における「そう思わない」は"そう思わない"と"どちらかと言えばそう思わない"を足した値です。</t>
    <rPh sb="4" eb="6">
      <t>シュウケイ</t>
    </rPh>
    <rPh sb="13" eb="14">
      <t>オモ</t>
    </rPh>
    <rPh sb="22" eb="23">
      <t>オモ</t>
    </rPh>
    <rPh sb="34" eb="35">
      <t>イ</t>
    </rPh>
    <rPh sb="39" eb="40">
      <t>オモ</t>
    </rPh>
    <rPh sb="45" eb="46">
      <t>タ</t>
    </rPh>
    <rPh sb="48" eb="49">
      <t>アタイ</t>
    </rPh>
    <phoneticPr fontId="18"/>
  </si>
  <si>
    <t>割　合</t>
    <rPh sb="0" eb="1">
      <t>ワリ</t>
    </rPh>
    <rPh sb="2" eb="3">
      <t>ゴウ</t>
    </rPh>
    <phoneticPr fontId="18"/>
  </si>
  <si>
    <t>割　 合</t>
    <rPh sb="0" eb="1">
      <t>ワリ</t>
    </rPh>
    <rPh sb="3" eb="4">
      <t>ゴウ</t>
    </rPh>
    <phoneticPr fontId="18"/>
  </si>
  <si>
    <t>居住地別</t>
    <rPh sb="0" eb="3">
      <t>キョジュウチ</t>
    </rPh>
    <rPh sb="3" eb="4">
      <t>ベツ</t>
    </rPh>
    <phoneticPr fontId="18"/>
  </si>
  <si>
    <t>小牧</t>
    <rPh sb="0" eb="2">
      <t>コマキ</t>
    </rPh>
    <phoneticPr fontId="18"/>
  </si>
  <si>
    <t>村中</t>
    <rPh sb="0" eb="2">
      <t>ムラナカ</t>
    </rPh>
    <phoneticPr fontId="18"/>
  </si>
  <si>
    <t>小牧南</t>
    <rPh sb="0" eb="2">
      <t>コマキ</t>
    </rPh>
    <rPh sb="2" eb="3">
      <t>ミナミ</t>
    </rPh>
    <phoneticPr fontId="18"/>
  </si>
  <si>
    <t>三ツ渕</t>
    <rPh sb="0" eb="1">
      <t>ミ</t>
    </rPh>
    <rPh sb="2" eb="3">
      <t>フチ</t>
    </rPh>
    <phoneticPr fontId="18"/>
  </si>
  <si>
    <t>味岡</t>
    <rPh sb="0" eb="2">
      <t>アジオカ</t>
    </rPh>
    <phoneticPr fontId="18"/>
  </si>
  <si>
    <t>篠岡</t>
    <rPh sb="0" eb="1">
      <t>シノ</t>
    </rPh>
    <rPh sb="1" eb="2">
      <t>オカ</t>
    </rPh>
    <phoneticPr fontId="18"/>
  </si>
  <si>
    <t>北里</t>
    <rPh sb="0" eb="2">
      <t>キタザト</t>
    </rPh>
    <phoneticPr fontId="18"/>
  </si>
  <si>
    <t>米野</t>
    <rPh sb="0" eb="1">
      <t>コメ</t>
    </rPh>
    <rPh sb="1" eb="2">
      <t>ノ</t>
    </rPh>
    <phoneticPr fontId="18"/>
  </si>
  <si>
    <t>一色</t>
    <rPh sb="0" eb="2">
      <t>イッシキ</t>
    </rPh>
    <phoneticPr fontId="18"/>
  </si>
  <si>
    <t>小木</t>
    <rPh sb="0" eb="1">
      <t>コ</t>
    </rPh>
    <rPh sb="1" eb="2">
      <t>キ</t>
    </rPh>
    <phoneticPr fontId="18"/>
  </si>
  <si>
    <t>小牧原</t>
    <rPh sb="0" eb="2">
      <t>コマキ</t>
    </rPh>
    <rPh sb="2" eb="3">
      <t>ハラ</t>
    </rPh>
    <phoneticPr fontId="18"/>
  </si>
  <si>
    <t>本庄</t>
    <rPh sb="0" eb="2">
      <t>ホンジョウ</t>
    </rPh>
    <phoneticPr fontId="18"/>
  </si>
  <si>
    <t>桃ヶ丘</t>
    <rPh sb="0" eb="1">
      <t>モモ</t>
    </rPh>
    <rPh sb="2" eb="3">
      <t>オカ</t>
    </rPh>
    <phoneticPr fontId="18"/>
  </si>
  <si>
    <t>陶</t>
    <rPh sb="0" eb="1">
      <t>スエ</t>
    </rPh>
    <phoneticPr fontId="18"/>
  </si>
  <si>
    <t>光ヶ丘</t>
    <rPh sb="0" eb="3">
      <t>ヒカリガオカ</t>
    </rPh>
    <phoneticPr fontId="18"/>
  </si>
  <si>
    <t>大城</t>
    <rPh sb="0" eb="2">
      <t>オオシロ</t>
    </rPh>
    <phoneticPr fontId="18"/>
  </si>
  <si>
    <t>Q7</t>
  </si>
  <si>
    <t>Q8</t>
  </si>
  <si>
    <t>Q9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</si>
  <si>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</si>
  <si>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</si>
  <si>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</si>
  <si>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</si>
  <si>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</si>
  <si>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</si>
  <si>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</si>
  <si>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</si>
  <si>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</si>
  <si>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</si>
  <si>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</si>
  <si>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</si>
  <si>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</si>
  <si>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</si>
  <si>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</si>
  <si>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Q41</t>
  </si>
  <si>
    <t>Q42</t>
  </si>
  <si>
    <t>Q43</t>
  </si>
  <si>
    <t>Q44</t>
  </si>
  <si>
    <t>Q45</t>
  </si>
  <si>
    <t>●質問項目</t>
    <rPh sb="1" eb="3">
      <t>シツモン</t>
    </rPh>
    <rPh sb="3" eb="5">
      <t>コウモク</t>
    </rPh>
    <phoneticPr fontId="18"/>
  </si>
  <si>
    <t>SAMPLENUMBER</t>
  </si>
  <si>
    <t>Q1</t>
  </si>
  <si>
    <t>Q2</t>
  </si>
  <si>
    <t>Q3</t>
  </si>
  <si>
    <t>Q4</t>
  </si>
  <si>
    <t>Q5-1</t>
  </si>
  <si>
    <t>Q5-2</t>
  </si>
  <si>
    <t>Q5-3</t>
  </si>
  <si>
    <t>Q5-4</t>
  </si>
  <si>
    <t>Q5-5</t>
  </si>
  <si>
    <t>Q5-6</t>
  </si>
  <si>
    <t>Q6</t>
  </si>
  <si>
    <t>SA</t>
  </si>
  <si>
    <t>MA</t>
  </si>
  <si>
    <t>1～2</t>
  </si>
  <si>
    <t>1～4</t>
  </si>
  <si>
    <t>●データについて</t>
    <phoneticPr fontId="18"/>
  </si>
  <si>
    <t>①設問選択肢数×②設問選択肢数</t>
    <rPh sb="1" eb="3">
      <t>セツモン</t>
    </rPh>
    <rPh sb="3" eb="6">
      <t>センタクシ</t>
    </rPh>
    <rPh sb="6" eb="7">
      <t>スウ</t>
    </rPh>
    <rPh sb="9" eb="11">
      <t>セツモン</t>
    </rPh>
    <rPh sb="11" eb="14">
      <t>センタクシ</t>
    </rPh>
    <rPh sb="14" eb="15">
      <t>スウ</t>
    </rPh>
    <phoneticPr fontId="18"/>
  </si>
  <si>
    <t>①4×②4</t>
    <phoneticPr fontId="18"/>
  </si>
  <si>
    <t>①4×②2</t>
    <phoneticPr fontId="18"/>
  </si>
  <si>
    <t>①2×②4</t>
    <phoneticPr fontId="18"/>
  </si>
  <si>
    <t>｛(4,4)+(4,3)+(3,4)+(4,4)｝×属性</t>
    <rPh sb="26" eb="28">
      <t>ゾクセイ</t>
    </rPh>
    <phoneticPr fontId="18"/>
  </si>
  <si>
    <t>｛(4,2)+(4,1)+(3,2)+(3,1)｝×属性</t>
    <phoneticPr fontId="18"/>
  </si>
  <si>
    <t>｛(1,4)+(1,3)+(2,4)+(2,3)｝×属性</t>
    <phoneticPr fontId="18"/>
  </si>
  <si>
    <t>｛(1,1)+(1,2)+(2,1)+(2,2)｝×属性</t>
    <phoneticPr fontId="18"/>
  </si>
  <si>
    <t>｛(4,1)+(3,1)｝×属性</t>
    <phoneticPr fontId="18"/>
  </si>
  <si>
    <t>｛(4,2)+(3,2)｝×属性</t>
    <phoneticPr fontId="18"/>
  </si>
  <si>
    <t>｛(1,1)+(2,1)｝×属性</t>
    <phoneticPr fontId="18"/>
  </si>
  <si>
    <t>｛(1,2)+(2,2)｝×属性</t>
    <phoneticPr fontId="18"/>
  </si>
  <si>
    <t>｛(1,4)+(1,3)｝×属性</t>
    <phoneticPr fontId="18"/>
  </si>
  <si>
    <t>｛(1,1)+(1,2)｝×属性</t>
    <phoneticPr fontId="18"/>
  </si>
  <si>
    <t>｛(2,4)+(2,3)｝×属性</t>
    <phoneticPr fontId="18"/>
  </si>
  <si>
    <t>｛(2,1)+(2,2)｝×属性</t>
    <phoneticPr fontId="18"/>
  </si>
  <si>
    <t>①2×②2 は「市民」シート上で集計</t>
    <rPh sb="8" eb="10">
      <t>シミン</t>
    </rPh>
    <rPh sb="14" eb="15">
      <t>ジョウ</t>
    </rPh>
    <rPh sb="16" eb="18">
      <t>シュウケイ</t>
    </rPh>
    <phoneticPr fontId="18"/>
  </si>
  <si>
    <t>Q7</t>
    <phoneticPr fontId="18"/>
  </si>
  <si>
    <t>Q46</t>
  </si>
  <si>
    <t>Q47</t>
  </si>
  <si>
    <t>*</t>
  </si>
  <si>
    <t>同居家族（複数回答）</t>
  </si>
  <si>
    <t>居住期間</t>
  </si>
  <si>
    <t>こどもへの図書カードの配布[問7]</t>
  </si>
  <si>
    <t>ひとり親家庭等に対する給付金[問8]</t>
  </si>
  <si>
    <t>保育園・児童クラブ等の利用を中止した家庭に対する協力金[問9]</t>
  </si>
  <si>
    <t>75歳以上高齢者への感染症対策支援金[問10]</t>
  </si>
  <si>
    <t>水道料金基本料金の６ヶ月間免除[問11]</t>
  </si>
  <si>
    <t>テイクアウトや感染予防の取組みをした飲食店への補助金[問12]</t>
  </si>
  <si>
    <t>新型コロナウイルス感染症の影響により、特に困っていること[問13]</t>
  </si>
  <si>
    <t>より充実させた方がいいと思うもの[問14]</t>
  </si>
  <si>
    <t>キャッシュレス決済の利用状況等[問17]</t>
  </si>
  <si>
    <t>マイナンバーカードの取得状況等[問18]</t>
  </si>
  <si>
    <t>災害用備蓄品を備蓄しているか[問19]</t>
  </si>
  <si>
    <t>家具の転倒防止などの措置をしているか[問20]</t>
  </si>
  <si>
    <t>災害時の避難所・避難場所を知っているか[問21]</t>
  </si>
  <si>
    <t>自動車運転免許を所有しているか[問22]</t>
  </si>
  <si>
    <t>空き巣、忍込み防止対策をしているか[問23]</t>
  </si>
  <si>
    <t>自動車を所有しているか[問24]</t>
  </si>
  <si>
    <t>自転車を所有しているか[問25]</t>
  </si>
  <si>
    <t>市に消費生活センターという相談窓口があることを知っているか[問26]</t>
  </si>
  <si>
    <t>日常生活で外国人市民と接する機会があるか[問27]</t>
  </si>
  <si>
    <t>日頃から省エネルギーを意識した取組みをしているか[問28]</t>
  </si>
  <si>
    <t>この１年間にボランティア活動などに参加したことがあるか[問29]</t>
  </si>
  <si>
    <t>生きがいをもって生活しているか[問30]</t>
  </si>
  <si>
    <t>日頃から口腔ケアをしているか[問31]</t>
  </si>
  <si>
    <t>ヘルプマークを知っているか[問32]</t>
  </si>
  <si>
    <t>休日に急病で医療機関を受診できずに困ったことがあるか[問33]</t>
  </si>
  <si>
    <t>福祉医療費受給者証を所有しているか[問34]</t>
  </si>
  <si>
    <t>「男女共同参画」という言葉を知っているか[問35]</t>
  </si>
  <si>
    <t>市に女性相談の窓口があることを知っているか[問36]</t>
  </si>
  <si>
    <t>スポーツに取り組む必要があると考えているか[問37]</t>
  </si>
  <si>
    <t>週に１回以上適度な運動をしているか[問38]</t>
  </si>
  <si>
    <t>日常的に５，０００歩以上歩いているか[問39]</t>
  </si>
  <si>
    <t>2026年に愛知県でアジア競技大会が開催されることを知っているか[問40]</t>
  </si>
  <si>
    <t>日頃から文化・芸術に親しんでいるか[問41]</t>
  </si>
  <si>
    <t>日頃から文化・芸術に関する創作活動を行っているか[問42]</t>
  </si>
  <si>
    <t>この１年間に生涯学習に関する活動を行ったか[問43]</t>
  </si>
  <si>
    <t>1年間に生涯学習に関する支援や指導に関わったことがあるか[問44]</t>
  </si>
  <si>
    <t>昨年、市のイベントやまつりに参加したか[問45]</t>
  </si>
  <si>
    <t>人に紹介したくなる小牧の観光スポットや食文化があるか[問46]</t>
  </si>
  <si>
    <t>週に１回以上公共交通機関を利用しているか[問47]</t>
  </si>
  <si>
    <t>この１年間に市内の公園を訪れたことがあるか[問48]</t>
  </si>
  <si>
    <t>この１年間に区や市民活動団体の活動に参加したか[問49]</t>
  </si>
  <si>
    <t>地域に貢献する活動をしているか[問50]</t>
  </si>
  <si>
    <t>地域協議会の取組みを知っているか[問51]</t>
  </si>
  <si>
    <t>「広報こまき」を毎号読んでいるか[問52]</t>
  </si>
  <si>
    <t>「市民レポートシステム」を知っているか[問53]</t>
  </si>
  <si>
    <t>この１年間に市役所窓口・公共施設を利用したことがあるか[問54]</t>
  </si>
  <si>
    <t>ごみ出しルール（分別等）を守っているか[問55]</t>
  </si>
  <si>
    <t>小牧市の歴史や伝統文化に興味・関心があるか[問56]</t>
  </si>
  <si>
    <t>「小牧山」は小牧市のシンボルであると感じるか[問57]</t>
  </si>
  <si>
    <t>小牧市に愛着や誇りを感じるか[問58]</t>
  </si>
  <si>
    <t>これからも小牧市に住み続けたいと思うか[問59]</t>
  </si>
  <si>
    <t>固定的な性別役割分担について見直すべきと思うか[問60]</t>
  </si>
  <si>
    <t>小牧市は「安全・安心でいきいきと暮らせるまち」だと思うか[問61]</t>
  </si>
  <si>
    <t>小牧駅周辺が便利だと思うか[問62]</t>
  </si>
  <si>
    <t>小牧市多文化共生推進プランを知っているか[問63]</t>
  </si>
  <si>
    <t>今の自分を好きといえるか[問64]</t>
  </si>
  <si>
    <t>ブランドロゴマークとキャッチフレーズ[問65]</t>
  </si>
  <si>
    <t>小牧市は「安心して子育てができるまち」だと思うか[問66]</t>
  </si>
  <si>
    <t>小学生（６～12歳）の同居家族がいる</t>
  </si>
  <si>
    <t>12～18歳の同居家族がいる</t>
  </si>
  <si>
    <t>収入の減少など経済面への不安</t>
  </si>
  <si>
    <t>仕事への不安</t>
  </si>
  <si>
    <t>情報不足</t>
  </si>
  <si>
    <t>子育て（学校教育）関係</t>
  </si>
  <si>
    <t>健康への不安</t>
  </si>
  <si>
    <t>人間関係（人との距離）</t>
  </si>
  <si>
    <t>特になし</t>
  </si>
  <si>
    <t>その他</t>
  </si>
  <si>
    <t>テレビ</t>
  </si>
  <si>
    <t>新聞</t>
  </si>
  <si>
    <t>インターネット</t>
  </si>
  <si>
    <t>ＳＮＳ（ＬＩＮＥ、フェイスブック、ツイッター等）</t>
  </si>
  <si>
    <t>広報こまき</t>
  </si>
  <si>
    <t>帰宅時や食事前の手洗い・消毒</t>
  </si>
  <si>
    <t>マスクの着用</t>
  </si>
  <si>
    <t>人と人との距離をとる</t>
  </si>
  <si>
    <t>こまめな換気</t>
  </si>
  <si>
    <t>0～4</t>
  </si>
  <si>
    <t>1～6</t>
  </si>
  <si>
    <t>Q5-7</t>
  </si>
  <si>
    <t>Q10</t>
  </si>
  <si>
    <t>Q11</t>
  </si>
  <si>
    <t>Q12</t>
  </si>
  <si>
    <t>Q13-1</t>
  </si>
  <si>
    <t>Q13-2</t>
  </si>
  <si>
    <t>Q13-3</t>
  </si>
  <si>
    <t>Q13-4</t>
  </si>
  <si>
    <t>Q13-5</t>
  </si>
  <si>
    <t>Q13-6</t>
  </si>
  <si>
    <t>Q13-7</t>
  </si>
  <si>
    <t>Q13-8</t>
  </si>
  <si>
    <t>Q14</t>
  </si>
  <si>
    <t>Q15-1</t>
  </si>
  <si>
    <t>Q15-2</t>
  </si>
  <si>
    <t>Q15-3</t>
  </si>
  <si>
    <t>Q15-4</t>
  </si>
  <si>
    <t>Q15-5</t>
  </si>
  <si>
    <t>Q15-6</t>
  </si>
  <si>
    <t>Q16-1</t>
  </si>
  <si>
    <t>Q16-2</t>
  </si>
  <si>
    <t>Q16-3</t>
  </si>
  <si>
    <t>Q16-4</t>
  </si>
  <si>
    <t>Q16-5</t>
  </si>
  <si>
    <t>Q16-6</t>
  </si>
  <si>
    <t>Q17</t>
  </si>
  <si>
    <t>Q18</t>
  </si>
  <si>
    <t>Q19</t>
  </si>
  <si>
    <t>Q20</t>
  </si>
  <si>
    <t>Q21</t>
  </si>
  <si>
    <t>Q21.1</t>
  </si>
  <si>
    <t>Q22</t>
  </si>
  <si>
    <t>Q22.1</t>
  </si>
  <si>
    <t>Q22.2</t>
  </si>
  <si>
    <t>Q23</t>
  </si>
  <si>
    <t>Q24.1</t>
  </si>
  <si>
    <t>Q25.1</t>
  </si>
  <si>
    <t>Q34.1</t>
  </si>
  <si>
    <t>Q36.1</t>
  </si>
  <si>
    <t>Q39</t>
  </si>
  <si>
    <t>Q40</t>
  </si>
  <si>
    <t>Q48</t>
  </si>
  <si>
    <t>Q49</t>
  </si>
  <si>
    <t>Q50</t>
  </si>
  <si>
    <t>Q51</t>
  </si>
  <si>
    <t>Q52</t>
  </si>
  <si>
    <t>Q53</t>
  </si>
  <si>
    <t>Q54</t>
  </si>
  <si>
    <t>Q54.1</t>
  </si>
  <si>
    <t>Q54.2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</si>
  <si>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</si>
  <si>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</si>
  <si>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</si>
  <si>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</si>
  <si>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</si>
  <si>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</si>
  <si>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</si>
  <si>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</si>
  <si>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</si>
  <si>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</si>
  <si>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</si>
  <si>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</si>
  <si>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選択肢数</t>
    <rPh sb="0" eb="3">
      <t>センタクシ</t>
    </rPh>
    <rPh sb="3" eb="4">
      <t>スウ</t>
    </rPh>
    <phoneticPr fontId="20"/>
  </si>
  <si>
    <t>市民!B8:B1790</t>
  </si>
  <si>
    <t>市民!C8:C1790</t>
  </si>
  <si>
    <t>市民!D8:D1790</t>
  </si>
  <si>
    <t>市民!E8:E1790</t>
  </si>
  <si>
    <t>市民!F8:F1790</t>
  </si>
  <si>
    <t>市民!G8:G1790</t>
  </si>
  <si>
    <t>市民!H8:H1790</t>
  </si>
  <si>
    <t>市民!I8:I1790</t>
  </si>
  <si>
    <t>市民!J8:J1790</t>
  </si>
  <si>
    <t>市民!K8:K1790</t>
  </si>
  <si>
    <t>市民!L8:L1790</t>
  </si>
  <si>
    <t>市民!M8:M1790</t>
  </si>
  <si>
    <t>市民!N8:N1790</t>
  </si>
  <si>
    <t>市民!O8:O1790</t>
  </si>
  <si>
    <t>市民!P8:P1790</t>
  </si>
  <si>
    <t>市民!Q8:Q1790</t>
  </si>
  <si>
    <t>市民!R8:R1790</t>
  </si>
  <si>
    <t>市民!S8:S1790</t>
  </si>
  <si>
    <t>市民!U8:U1790</t>
  </si>
  <si>
    <t>市民!V8:V1790</t>
  </si>
  <si>
    <t>市民!W8:W1790</t>
  </si>
  <si>
    <t>市民!X8:X1790</t>
  </si>
  <si>
    <t>市民!Y8:Y1790</t>
  </si>
  <si>
    <t>市民!Z8:Z1790</t>
  </si>
  <si>
    <t>市民!AA8:AA1790</t>
  </si>
  <si>
    <t>市民!AB8:AB1790</t>
  </si>
  <si>
    <t>市民!AD8:AD1790</t>
  </si>
  <si>
    <t>市民!AF8:AF1790</t>
  </si>
  <si>
    <t>市民!AG8:AG1790</t>
  </si>
  <si>
    <t>市民!AH8:AH1790</t>
  </si>
  <si>
    <t>市民!AI8:AI1790</t>
  </si>
  <si>
    <t>市民!AJ8:AJ1790</t>
  </si>
  <si>
    <t>市民!AK8:AK1790</t>
  </si>
  <si>
    <t>市民!AM8:AM1790</t>
  </si>
  <si>
    <t>市民!AN8:AN1790</t>
  </si>
  <si>
    <t>市民!AO8:AO1790</t>
  </si>
  <si>
    <t>市民!AP8:AP1790</t>
  </si>
  <si>
    <t>市民!AQ8:AQ1790</t>
  </si>
  <si>
    <t>市民!AR8:AR1790</t>
  </si>
  <si>
    <t>市民!AT8:AT1790</t>
  </si>
  <si>
    <t>市民!AU8:AU1790</t>
  </si>
  <si>
    <t>市民!AV8:AV1790</t>
  </si>
  <si>
    <t>市民!AW8:AW1790</t>
  </si>
  <si>
    <t>市民!AX8:AX1790</t>
  </si>
  <si>
    <t>市民!AY8:AY1790</t>
  </si>
  <si>
    <t>市民!AZ8:AZ1790</t>
  </si>
  <si>
    <t>市民!BA8:BA1790</t>
  </si>
  <si>
    <t>市民!BB8:BB1790</t>
  </si>
  <si>
    <t>市民!BC8:BC1790</t>
  </si>
  <si>
    <t>市民!BD8:BD1790</t>
  </si>
  <si>
    <t>市民!BE8:BE1790</t>
  </si>
  <si>
    <t>市民!BF8:BF1790</t>
  </si>
  <si>
    <t>市民!BG8:BG1790</t>
  </si>
  <si>
    <t>市民!BH8:BH1790</t>
  </si>
  <si>
    <t>市民!BI8:BI1790</t>
  </si>
  <si>
    <t>市民!BJ8:BJ1790</t>
  </si>
  <si>
    <t>市民!BK8:BK1790</t>
  </si>
  <si>
    <t>市民!BL8:BL1790</t>
  </si>
  <si>
    <t>市民!BM8:BM1790</t>
  </si>
  <si>
    <t>市民!BN8:BN1790</t>
  </si>
  <si>
    <t>市民!BO8:BO1790</t>
  </si>
  <si>
    <t>市民!BP8:BP1790</t>
  </si>
  <si>
    <t>市民!BQ8:BQ1790</t>
  </si>
  <si>
    <t>市民!BR8:BR1790</t>
  </si>
  <si>
    <t>市民!BS8:BS1790</t>
  </si>
  <si>
    <t>市民!BT8:BT1790</t>
  </si>
  <si>
    <t>市民!BU8:BU1790</t>
  </si>
  <si>
    <t>市民!BV8:BV1790</t>
  </si>
  <si>
    <t>市民!BW8:BW1790</t>
  </si>
  <si>
    <t>市民!BX8:BX1790</t>
  </si>
  <si>
    <t>市民!BY8:BY1790</t>
  </si>
  <si>
    <t>市民!BZ8:BZ1790</t>
  </si>
  <si>
    <t>市民!CA8:CA1790</t>
  </si>
  <si>
    <t>市民!CB8:CB1790</t>
  </si>
  <si>
    <t>市民!CC8:CC1790</t>
  </si>
  <si>
    <t>市民!CD8:CD1790</t>
  </si>
  <si>
    <t>市民!CE8:CE1790</t>
  </si>
  <si>
    <t>市民!CF8:CF1790</t>
  </si>
  <si>
    <t>市民!CG8:CG1790</t>
  </si>
  <si>
    <t>市民!CH8:CH1790</t>
  </si>
  <si>
    <t>市民!CI8:CI1790</t>
  </si>
  <si>
    <t>市民!CJ8:CJ1790</t>
  </si>
  <si>
    <t>市民!CK8:CK1790</t>
  </si>
  <si>
    <t>市民!CL8:CL1790</t>
  </si>
  <si>
    <t>市民!CM8:CM1790</t>
  </si>
  <si>
    <t>市民!CN8:CN1790</t>
  </si>
  <si>
    <t>市民!CO8:CO1790</t>
  </si>
  <si>
    <t>市民!CP8:CP1790</t>
  </si>
  <si>
    <t>市民!CQ8:CQ1790</t>
  </si>
  <si>
    <t>市民!CR8:CR1790</t>
  </si>
  <si>
    <t>市民!CS8:CS1790</t>
  </si>
  <si>
    <t>市民!CT8:CT1790</t>
  </si>
  <si>
    <t>市民!CU8:CU1790</t>
  </si>
  <si>
    <t>市民!CV8:CV1790</t>
  </si>
  <si>
    <t>市民!CW8:CW1790</t>
  </si>
  <si>
    <t>市民!CX8:CX1790</t>
  </si>
  <si>
    <t>市民!CY8:CY1790</t>
  </si>
  <si>
    <t>市民!CZ8:CZ1790</t>
  </si>
  <si>
    <t>こどもへの図書カードの配布</t>
  </si>
  <si>
    <t>よくなかった</t>
  </si>
  <si>
    <t>どちらかといえばよくなかった</t>
  </si>
  <si>
    <t>どちらかといえばよかった</t>
  </si>
  <si>
    <t>よかった</t>
  </si>
  <si>
    <t>ひとり親家庭等に対する給付金</t>
  </si>
  <si>
    <t>保育園・児童クラブ等の利用を中止した家庭に対する協力金</t>
  </si>
  <si>
    <t>75歳以上高齢者への感染症対策支援金</t>
  </si>
  <si>
    <t>水道料金基本料金の６ヶ月間免除</t>
  </si>
  <si>
    <t>テイクアウトや感染予防の取組みをした飲食店への補助金</t>
  </si>
  <si>
    <t>今の自分を好きといえるか</t>
  </si>
  <si>
    <t>好きではない</t>
  </si>
  <si>
    <t>どちらかと言えば好きではない</t>
  </si>
  <si>
    <t>どちらかと言えば好き</t>
  </si>
  <si>
    <t>好き</t>
  </si>
  <si>
    <t>状況によっては他の避難所に避難してもよいことを知っているか[問21-1]</t>
  </si>
  <si>
    <t>日頃から、自動車のライトオン運動を行っているか[問22-1]</t>
  </si>
  <si>
    <t>日頃から夜間運転時にハイビーム走行をしているか[問22-2]</t>
  </si>
  <si>
    <t>車上ねらいの防止対策をしているか[問24-1]</t>
  </si>
  <si>
    <t>自転車に鍵をかけているか[問25-1]</t>
  </si>
  <si>
    <t>福祉医療費受給者証によって安心して医療を受けられているか[問34-1]</t>
  </si>
  <si>
    <t>市の女性相談窓口でＤＶ相談が受けられることを知っているか[問36-1]</t>
  </si>
  <si>
    <t>市役所の窓口サービスや公共施設が利用しやすいと思うか[問54-1]</t>
  </si>
  <si>
    <t>窓口などでの職員の応対に満足しているか[問54-2]</t>
  </si>
  <si>
    <t>新型コロナウイルス感染症に関する情報を得る手段（複数回答）[問15]</t>
    <phoneticPr fontId="18"/>
  </si>
  <si>
    <t>新型コロナ感染予防として実践していること（複数回答）[問16]</t>
    <phoneticPr fontId="18"/>
  </si>
  <si>
    <t>市民!DA8:DA1790</t>
    <phoneticPr fontId="18"/>
  </si>
  <si>
    <t>Q21-1</t>
  </si>
  <si>
    <t>Q22-1</t>
  </si>
  <si>
    <t>Q22-2</t>
  </si>
  <si>
    <t>Q24-1</t>
  </si>
  <si>
    <t>Q25-1</t>
  </si>
  <si>
    <t>Q34-1</t>
  </si>
  <si>
    <t>Q36-1</t>
  </si>
  <si>
    <t>Q54-1</t>
  </si>
  <si>
    <t>Q54-2</t>
  </si>
  <si>
    <t>Ｂ66</t>
    <phoneticPr fontId="18"/>
  </si>
  <si>
    <t>B66</t>
    <phoneticPr fontId="18"/>
  </si>
  <si>
    <t>子どものいる世帯[問5]×小牧市は「安心して子育てができるまち」だと思うか[問66]</t>
    <rPh sb="0" eb="1">
      <t>コ</t>
    </rPh>
    <rPh sb="6" eb="8">
      <t>セタイ</t>
    </rPh>
    <phoneticPr fontId="18"/>
  </si>
  <si>
    <t>※子どものいる世帯は、問５の１～３のいずれかに○がある人の合計</t>
    <rPh sb="1" eb="2">
      <t>コ</t>
    </rPh>
    <rPh sb="7" eb="9">
      <t>セタイ</t>
    </rPh>
    <rPh sb="11" eb="12">
      <t>トイ</t>
    </rPh>
    <rPh sb="27" eb="28">
      <t>ヒト</t>
    </rPh>
    <rPh sb="29" eb="31">
      <t>ゴウケイ</t>
    </rPh>
    <phoneticPr fontId="18"/>
  </si>
  <si>
    <t>※Q13、Q14、Q15、Q16、Q17、Q18、Q63、Q65は集計不可</t>
    <rPh sb="33" eb="35">
      <t>シュウケイ</t>
    </rPh>
    <rPh sb="35" eb="37">
      <t>フカ</t>
    </rPh>
    <phoneticPr fontId="18"/>
  </si>
  <si>
    <t>小牧市多文化共生推進プランを知っているか</t>
  </si>
  <si>
    <t>『めざすこと』も含め、詳しく知っている</t>
  </si>
  <si>
    <t>スローガンだけは知っている</t>
  </si>
  <si>
    <t>プランがあることは知っている</t>
  </si>
  <si>
    <t>知らない</t>
  </si>
  <si>
    <t>ブランドロゴマークとキャッチフレーズ</t>
  </si>
  <si>
    <t>どちらも知っている</t>
  </si>
  <si>
    <t>ブランドロゴマークを知っている</t>
  </si>
  <si>
    <t>キャッチフレーズを知っている</t>
  </si>
  <si>
    <t>どちらも知らない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</si>
</sst>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21" fillId="0" borderId="17" xfId="0" applyFont="1" applyBorder="1" applyAlignment="1">
      <alignment vertical="center"/>
    </xf>
    <xf numFmtId="0" fontId="20" fillId="0" borderId="0" xfId="0" applyFont="1" applyAlignment="1">
      <alignment horizontal="center" vertical="center" textRotation="255" wrapText="1"/>
    </xf>
    <xf numFmtId="0" fontId="20" fillId="33" borderId="0" xfId="0" applyFont="1" applyFill="1" applyAlignment="1">
      <alignment horizontal="center" vertical="center" textRotation="255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2" fillId="0" borderId="17" xfId="0" applyFont="1" applyBorder="1" applyAlignment="1">
      <alignment vertical="center"/>
    </xf>
    <xf numFmtId="0" fontId="0" fillId="0" borderId="0" xfId="0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0" fillId="34" borderId="0" xfId="0" applyFill="1">
      <alignment vertical="center"/>
    </xf>
    <xf numFmtId="0" fontId="22" fillId="34" borderId="17" xfId="0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 textRotation="255" shrinkToFit="1"/>
    </xf>
    <xf numFmtId="0" fontId="26" fillId="33" borderId="13" xfId="0" applyFont="1" applyFill="1" applyBorder="1" applyAlignment="1">
      <alignment horizontal="center" vertical="center"/>
    </xf>
    <xf numFmtId="176" fontId="26" fillId="33" borderId="16" xfId="0" applyNumberFormat="1" applyFont="1" applyFill="1" applyBorder="1" applyAlignment="1">
      <alignment horizontal="center" vertical="center"/>
    </xf>
    <xf numFmtId="0" fontId="26" fillId="33" borderId="13" xfId="0" applyNumberFormat="1" applyFont="1" applyFill="1" applyBorder="1" applyAlignment="1">
      <alignment horizontal="center" vertical="center"/>
    </xf>
    <xf numFmtId="176" fontId="26" fillId="33" borderId="28" xfId="0" applyNumberFormat="1" applyFont="1" applyFill="1" applyBorder="1" applyAlignment="1">
      <alignment horizontal="center" vertical="center"/>
    </xf>
    <xf numFmtId="0" fontId="26" fillId="33" borderId="18" xfId="0" applyNumberFormat="1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/>
    </xf>
    <xf numFmtId="0" fontId="26" fillId="33" borderId="32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76" fontId="26" fillId="33" borderId="21" xfId="0" applyNumberFormat="1" applyFont="1" applyFill="1" applyBorder="1" applyAlignment="1">
      <alignment horizontal="center" vertical="center"/>
    </xf>
    <xf numFmtId="176" fontId="26" fillId="33" borderId="15" xfId="0" applyNumberFormat="1" applyFont="1" applyFill="1" applyBorder="1" applyAlignment="1">
      <alignment horizontal="center" vertical="center"/>
    </xf>
    <xf numFmtId="176" fontId="26" fillId="0" borderId="15" xfId="0" applyNumberFormat="1" applyFont="1" applyBorder="1" applyAlignment="1">
      <alignment horizontal="center" vertical="center"/>
    </xf>
    <xf numFmtId="176" fontId="26" fillId="0" borderId="27" xfId="0" applyNumberFormat="1" applyFont="1" applyBorder="1" applyAlignment="1">
      <alignment horizontal="center" vertical="center"/>
    </xf>
    <xf numFmtId="176" fontId="26" fillId="33" borderId="27" xfId="0" applyNumberFormat="1" applyFont="1" applyFill="1" applyBorder="1" applyAlignment="1">
      <alignment horizontal="center" vertical="center"/>
    </xf>
    <xf numFmtId="0" fontId="26" fillId="33" borderId="29" xfId="0" applyFont="1" applyFill="1" applyBorder="1" applyAlignment="1">
      <alignment horizontal="center" vertical="center"/>
    </xf>
    <xf numFmtId="0" fontId="26" fillId="33" borderId="31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176" fontId="26" fillId="33" borderId="25" xfId="0" applyNumberFormat="1" applyFont="1" applyFill="1" applyBorder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33" borderId="34" xfId="0" applyFill="1" applyBorder="1">
      <alignment vertical="center"/>
    </xf>
    <xf numFmtId="0" fontId="0" fillId="0" borderId="34" xfId="0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33" borderId="0" xfId="0" applyFill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6" fillId="0" borderId="2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3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4" xfId="0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33" borderId="34" xfId="0" applyFill="1" applyBorder="1" applyAlignment="1">
      <alignment vertical="center" wrapText="1"/>
    </xf>
    <xf numFmtId="0" fontId="26" fillId="33" borderId="2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34" xfId="0" applyBorder="1">
      <alignment vertical="center"/>
    </xf>
    <xf numFmtId="0" fontId="35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43" applyFont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4" xfId="0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0" fillId="0" borderId="37" xfId="0" applyBorder="1">
      <alignment vertical="center"/>
    </xf>
    <xf numFmtId="0" fontId="17" fillId="0" borderId="0" xfId="0" applyFont="1" applyFill="1">
      <alignment vertical="center"/>
    </xf>
    <xf numFmtId="0" fontId="0" fillId="33" borderId="0" xfId="0" applyFill="1" applyAlignment="1">
      <alignment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textRotation="255"/>
    </xf>
    <xf numFmtId="0" fontId="26" fillId="0" borderId="17" xfId="0" applyFont="1" applyBorder="1" applyAlignment="1">
      <alignment horizontal="center" vertical="center" textRotation="255"/>
    </xf>
    <xf numFmtId="0" fontId="26" fillId="0" borderId="14" xfId="0" applyFont="1" applyBorder="1" applyAlignment="1">
      <alignment horizontal="center" vertical="center" textRotation="255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0" fillId="33" borderId="0" xfId="0" applyFill="1" applyAlignment="1" applyProtection="1">
      <alignment horizontal="center" vertical="center" shrinkToFit="1"/>
      <protection locked="0"/>
    </xf>
    <xf numFmtId="0" fontId="26" fillId="0" borderId="3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176" fontId="26" fillId="33" borderId="25" xfId="0" applyNumberFormat="1" applyFont="1" applyFill="1" applyBorder="1" applyAlignment="1">
      <alignment horizontal="center" vertical="center"/>
    </xf>
    <xf numFmtId="176" fontId="26" fillId="33" borderId="27" xfId="0" applyNumberFormat="1" applyFont="1" applyFill="1" applyBorder="1" applyAlignment="1">
      <alignment horizontal="center" vertical="center"/>
    </xf>
    <xf numFmtId="176" fontId="26" fillId="0" borderId="27" xfId="0" applyNumberFormat="1" applyFont="1" applyBorder="1" applyAlignment="1">
      <alignment horizontal="center" vertical="center"/>
    </xf>
    <xf numFmtId="0" fontId="26" fillId="33" borderId="29" xfId="0" applyFont="1" applyFill="1" applyBorder="1" applyAlignment="1">
      <alignment horizontal="center" vertical="center"/>
    </xf>
    <xf numFmtId="0" fontId="26" fillId="33" borderId="31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6" fontId="26" fillId="33" borderId="21" xfId="0" applyNumberFormat="1" applyFont="1" applyFill="1" applyBorder="1" applyAlignment="1">
      <alignment horizontal="center" vertical="center"/>
    </xf>
    <xf numFmtId="176" fontId="26" fillId="33" borderId="15" xfId="0" applyNumberFormat="1" applyFont="1" applyFill="1" applyBorder="1" applyAlignment="1">
      <alignment horizontal="center" vertical="center"/>
    </xf>
    <xf numFmtId="176" fontId="26" fillId="0" borderId="15" xfId="0" applyNumberFormat="1" applyFont="1" applyBorder="1" applyAlignment="1">
      <alignment horizontal="center" vertical="center"/>
    </xf>
    <xf numFmtId="0" fontId="0" fillId="33" borderId="0" xfId="0" applyFill="1" applyAlignment="1" applyProtection="1">
      <alignment horizontal="center" vertical="center"/>
      <protection locked="0"/>
    </xf>
    <xf numFmtId="176" fontId="26" fillId="33" borderId="19" xfId="0" applyNumberFormat="1" applyFont="1" applyFill="1" applyBorder="1" applyAlignment="1">
      <alignment horizontal="center" vertical="center"/>
    </xf>
    <xf numFmtId="176" fontId="26" fillId="33" borderId="0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 wrapText="1"/>
    </xf>
    <xf numFmtId="0" fontId="26" fillId="33" borderId="20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80">
    <cellStyle name="20% - アクセント 1" xfId="19" builtinId="30" customBuiltin="1"/>
    <cellStyle name="20% - アクセント 1 2" xfId="57"/>
    <cellStyle name="20% - アクセント 2" xfId="23" builtinId="34" customBuiltin="1"/>
    <cellStyle name="20% - アクセント 2 2" xfId="61"/>
    <cellStyle name="20% - アクセント 3" xfId="27" builtinId="38" customBuiltin="1"/>
    <cellStyle name="20% - アクセント 3 2" xfId="65"/>
    <cellStyle name="20% - アクセント 4" xfId="31" builtinId="42" customBuiltin="1"/>
    <cellStyle name="20% - アクセント 4 2" xfId="69"/>
    <cellStyle name="20% - アクセント 5" xfId="35" builtinId="46" customBuiltin="1"/>
    <cellStyle name="20% - アクセント 5 2" xfId="73"/>
    <cellStyle name="20% - アクセント 6" xfId="39" builtinId="50" customBuiltin="1"/>
    <cellStyle name="20% - アクセント 6 2" xfId="77"/>
    <cellStyle name="40% - アクセント 1" xfId="20" builtinId="31" customBuiltin="1"/>
    <cellStyle name="40% - アクセント 1 2" xfId="58"/>
    <cellStyle name="40% - アクセント 2" xfId="24" builtinId="35" customBuiltin="1"/>
    <cellStyle name="40% - アクセント 2 2" xfId="62"/>
    <cellStyle name="40% - アクセント 3" xfId="28" builtinId="39" customBuiltin="1"/>
    <cellStyle name="40% - アクセント 3 2" xfId="66"/>
    <cellStyle name="40% - アクセント 4" xfId="32" builtinId="43" customBuiltin="1"/>
    <cellStyle name="40% - アクセント 4 2" xfId="70"/>
    <cellStyle name="40% - アクセント 5" xfId="36" builtinId="47" customBuiltin="1"/>
    <cellStyle name="40% - アクセント 5 2" xfId="74"/>
    <cellStyle name="40% - アクセント 6" xfId="40" builtinId="51" customBuiltin="1"/>
    <cellStyle name="40% - アクセント 6 2" xfId="78"/>
    <cellStyle name="60% - アクセント 1" xfId="21" builtinId="32" customBuiltin="1"/>
    <cellStyle name="60% - アクセント 1 2" xfId="59"/>
    <cellStyle name="60% - アクセント 2" xfId="25" builtinId="36" customBuiltin="1"/>
    <cellStyle name="60% - アクセント 2 2" xfId="63"/>
    <cellStyle name="60% - アクセント 3" xfId="29" builtinId="40" customBuiltin="1"/>
    <cellStyle name="60% - アクセント 3 2" xfId="67"/>
    <cellStyle name="60% - アクセント 4" xfId="33" builtinId="44" customBuiltin="1"/>
    <cellStyle name="60% - アクセント 4 2" xfId="71"/>
    <cellStyle name="60% - アクセント 5" xfId="37" builtinId="48" customBuiltin="1"/>
    <cellStyle name="60% - アクセント 5 2" xfId="75"/>
    <cellStyle name="60% - アクセント 6" xfId="41" builtinId="52" customBuiltin="1"/>
    <cellStyle name="60% - アクセント 6 2" xfId="79"/>
    <cellStyle name="アクセント 1" xfId="18" builtinId="29" customBuiltin="1"/>
    <cellStyle name="アクセント 1 2" xfId="56"/>
    <cellStyle name="アクセント 2" xfId="22" builtinId="33" customBuiltin="1"/>
    <cellStyle name="アクセント 2 2" xfId="60"/>
    <cellStyle name="アクセント 3" xfId="26" builtinId="37" customBuiltin="1"/>
    <cellStyle name="アクセント 3 2" xfId="64"/>
    <cellStyle name="アクセント 4" xfId="30" builtinId="41" customBuiltin="1"/>
    <cellStyle name="アクセント 4 2" xfId="68"/>
    <cellStyle name="アクセント 5" xfId="34" builtinId="45" customBuiltin="1"/>
    <cellStyle name="アクセント 5 2" xfId="72"/>
    <cellStyle name="アクセント 6" xfId="38" builtinId="49" customBuiltin="1"/>
    <cellStyle name="アクセント 6 2" xfId="76"/>
    <cellStyle name="タイトル" xfId="1" builtinId="15" customBuiltin="1"/>
    <cellStyle name="チェック セル" xfId="13" builtinId="23" customBuiltin="1"/>
    <cellStyle name="チェック セル 2" xfId="51"/>
    <cellStyle name="どちらでもない" xfId="8" builtinId="28" customBuiltin="1"/>
    <cellStyle name="どちらでもない 2" xfId="46"/>
    <cellStyle name="メモ" xfId="15" builtinId="10" customBuiltin="1"/>
    <cellStyle name="メモ 2" xfId="53"/>
    <cellStyle name="リンク セル" xfId="12" builtinId="24" customBuiltin="1"/>
    <cellStyle name="リンク セル 2" xfId="50"/>
    <cellStyle name="悪い" xfId="7" builtinId="27" customBuiltin="1"/>
    <cellStyle name="悪い 2" xfId="45"/>
    <cellStyle name="計算" xfId="11" builtinId="22" customBuiltin="1"/>
    <cellStyle name="計算 2" xfId="49"/>
    <cellStyle name="警告文" xfId="14" builtinId="11" customBuiltin="1"/>
    <cellStyle name="警告文 2" xfId="52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集計 2" xfId="55"/>
    <cellStyle name="出力" xfId="10" builtinId="21" customBuiltin="1"/>
    <cellStyle name="出力 2" xfId="48"/>
    <cellStyle name="説明文" xfId="16" builtinId="53" customBuiltin="1"/>
    <cellStyle name="説明文 2" xfId="54"/>
    <cellStyle name="入力" xfId="9" builtinId="20" customBuiltin="1"/>
    <cellStyle name="入力 2" xfId="47"/>
    <cellStyle name="標準" xfId="0" builtinId="0"/>
    <cellStyle name="標準 2" xfId="43"/>
    <cellStyle name="標準 3" xfId="42"/>
    <cellStyle name="良い" xfId="6" builtinId="26" customBuiltin="1"/>
    <cellStyle name="良い 2" xfId="44"/>
  </cellStyles>
  <dxfs count="15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B70"/>
  <sheetViews>
    <sheetView workbookViewId="0"/>
  </sheetViews>
  <sheetFormatPr defaultRowHeight="13.5"/>
  <cols>
    <col min="1" max="1" width="7.5" customWidth="1"/>
    <col min="2" max="2" width="66.875" bestFit="1" customWidth="1"/>
    <col min="3" max="3" width="14.75" customWidth="1"/>
  </cols>
  <sheetData>
    <row r="1" spans="1:2" ht="15">
      <c r="A1" s="2" t="s">
        <v>104</v>
      </c>
      <c r="B1" s="57"/>
    </row>
    <row r="2" spans="1:2">
      <c r="A2" s="57"/>
      <c r="B2" s="57"/>
    </row>
    <row r="3" spans="1:2">
      <c r="A3" s="57" t="s">
        <v>43</v>
      </c>
      <c r="B3" s="57"/>
    </row>
    <row r="4" spans="1:2">
      <c r="A4" s="57" t="s">
        <v>44</v>
      </c>
      <c r="B4" s="57"/>
    </row>
    <row r="5" spans="1:2">
      <c r="A5" s="57"/>
      <c r="B5" s="57"/>
    </row>
    <row r="6" spans="1:2">
      <c r="A6" s="57" t="s">
        <v>87</v>
      </c>
      <c r="B6" s="57"/>
    </row>
    <row r="7" spans="1:2">
      <c r="A7" s="52" t="s">
        <v>64</v>
      </c>
      <c r="B7" s="53" t="s">
        <v>128</v>
      </c>
    </row>
    <row r="8" spans="1:2">
      <c r="A8" s="52" t="s">
        <v>65</v>
      </c>
      <c r="B8" s="53" t="s">
        <v>129</v>
      </c>
    </row>
    <row r="9" spans="1:2">
      <c r="A9" s="52" t="s">
        <v>66</v>
      </c>
      <c r="B9" s="53" t="s">
        <v>130</v>
      </c>
    </row>
    <row r="10" spans="1:2" s="57" customFormat="1">
      <c r="A10" s="52" t="s">
        <v>208</v>
      </c>
      <c r="B10" s="53" t="s">
        <v>131</v>
      </c>
    </row>
    <row r="11" spans="1:2">
      <c r="A11" s="52" t="s">
        <v>209</v>
      </c>
      <c r="B11" s="53" t="s">
        <v>132</v>
      </c>
    </row>
    <row r="12" spans="1:2" s="57" customFormat="1">
      <c r="A12" s="52" t="s">
        <v>210</v>
      </c>
      <c r="B12" s="53" t="s">
        <v>133</v>
      </c>
    </row>
    <row r="13" spans="1:2" s="57" customFormat="1">
      <c r="A13" s="52" t="s">
        <v>234</v>
      </c>
      <c r="B13" s="53" t="s">
        <v>138</v>
      </c>
    </row>
    <row r="14" spans="1:2">
      <c r="A14" s="52" t="s">
        <v>235</v>
      </c>
      <c r="B14" s="53" t="s">
        <v>139</v>
      </c>
    </row>
    <row r="15" spans="1:2" s="57" customFormat="1">
      <c r="A15" s="52" t="s">
        <v>236</v>
      </c>
      <c r="B15" s="53" t="s">
        <v>140</v>
      </c>
    </row>
    <row r="16" spans="1:2">
      <c r="A16" s="52" t="s">
        <v>395</v>
      </c>
      <c r="B16" s="53" t="s">
        <v>383</v>
      </c>
    </row>
    <row r="17" spans="1:2">
      <c r="A17" s="52" t="s">
        <v>238</v>
      </c>
      <c r="B17" s="53" t="s">
        <v>141</v>
      </c>
    </row>
    <row r="18" spans="1:2" s="57" customFormat="1">
      <c r="A18" s="52" t="s">
        <v>396</v>
      </c>
      <c r="B18" s="53" t="s">
        <v>384</v>
      </c>
    </row>
    <row r="19" spans="1:2" s="57" customFormat="1">
      <c r="A19" s="52" t="s">
        <v>397</v>
      </c>
      <c r="B19" s="53" t="s">
        <v>385</v>
      </c>
    </row>
    <row r="20" spans="1:2">
      <c r="A20" s="52" t="s">
        <v>241</v>
      </c>
      <c r="B20" s="53" t="s">
        <v>142</v>
      </c>
    </row>
    <row r="21" spans="1:2">
      <c r="A21" s="52" t="s">
        <v>67</v>
      </c>
      <c r="B21" s="53" t="s">
        <v>143</v>
      </c>
    </row>
    <row r="22" spans="1:2">
      <c r="A22" s="52" t="s">
        <v>398</v>
      </c>
      <c r="B22" s="53" t="s">
        <v>386</v>
      </c>
    </row>
    <row r="23" spans="1:2" s="57" customFormat="1">
      <c r="A23" s="52" t="s">
        <v>68</v>
      </c>
      <c r="B23" s="53" t="s">
        <v>144</v>
      </c>
    </row>
    <row r="24" spans="1:2" s="57" customFormat="1">
      <c r="A24" s="52" t="s">
        <v>399</v>
      </c>
      <c r="B24" s="53" t="s">
        <v>387</v>
      </c>
    </row>
    <row r="25" spans="1:2">
      <c r="A25" s="52" t="s">
        <v>69</v>
      </c>
      <c r="B25" s="53" t="s">
        <v>145</v>
      </c>
    </row>
    <row r="26" spans="1:2">
      <c r="A26" s="52" t="s">
        <v>70</v>
      </c>
      <c r="B26" s="53" t="s">
        <v>146</v>
      </c>
    </row>
    <row r="27" spans="1:2">
      <c r="A27" s="52" t="s">
        <v>71</v>
      </c>
      <c r="B27" s="53" t="s">
        <v>147</v>
      </c>
    </row>
    <row r="28" spans="1:2">
      <c r="A28" s="52" t="s">
        <v>72</v>
      </c>
      <c r="B28" s="53" t="s">
        <v>148</v>
      </c>
    </row>
    <row r="29" spans="1:2" s="57" customFormat="1">
      <c r="A29" s="52" t="s">
        <v>73</v>
      </c>
      <c r="B29" s="53" t="s">
        <v>149</v>
      </c>
    </row>
    <row r="30" spans="1:2">
      <c r="A30" s="52" t="s">
        <v>74</v>
      </c>
      <c r="B30" s="53" t="s">
        <v>150</v>
      </c>
    </row>
    <row r="31" spans="1:2">
      <c r="A31" s="52" t="s">
        <v>75</v>
      </c>
      <c r="B31" s="53" t="s">
        <v>151</v>
      </c>
    </row>
    <row r="32" spans="1:2">
      <c r="A32" s="52" t="s">
        <v>76</v>
      </c>
      <c r="B32" s="53" t="s">
        <v>152</v>
      </c>
    </row>
    <row r="33" spans="1:80">
      <c r="A33" s="52" t="s">
        <v>77</v>
      </c>
      <c r="B33" s="53" t="s">
        <v>153</v>
      </c>
    </row>
    <row r="34" spans="1:80">
      <c r="A34" s="52" t="s">
        <v>400</v>
      </c>
      <c r="B34" s="53" t="s">
        <v>388</v>
      </c>
    </row>
    <row r="35" spans="1:80">
      <c r="A35" s="52" t="s">
        <v>78</v>
      </c>
      <c r="B35" s="53" t="s">
        <v>154</v>
      </c>
    </row>
    <row r="36" spans="1:80">
      <c r="A36" s="52" t="s">
        <v>79</v>
      </c>
      <c r="B36" s="53" t="s">
        <v>155</v>
      </c>
    </row>
    <row r="37" spans="1:80">
      <c r="A37" s="52" t="s">
        <v>401</v>
      </c>
      <c r="B37" s="53" t="s">
        <v>389</v>
      </c>
    </row>
    <row r="38" spans="1:80">
      <c r="A38" s="52" t="s">
        <v>80</v>
      </c>
      <c r="B38" s="53" t="s">
        <v>156</v>
      </c>
    </row>
    <row r="39" spans="1:80">
      <c r="A39" s="52" t="s">
        <v>81</v>
      </c>
      <c r="B39" s="53" t="s">
        <v>157</v>
      </c>
    </row>
    <row r="40" spans="1:80" s="57" customFormat="1">
      <c r="A40" s="52" t="s">
        <v>246</v>
      </c>
      <c r="B40" s="53" t="s">
        <v>158</v>
      </c>
    </row>
    <row r="41" spans="1:80">
      <c r="A41" s="52" t="s">
        <v>247</v>
      </c>
      <c r="B41" s="53" t="s">
        <v>159</v>
      </c>
    </row>
    <row r="42" spans="1:80">
      <c r="A42" s="52" t="s">
        <v>82</v>
      </c>
      <c r="B42" s="53" t="s">
        <v>160</v>
      </c>
    </row>
    <row r="43" spans="1:80" s="57" customFormat="1">
      <c r="A43" s="52" t="s">
        <v>83</v>
      </c>
      <c r="B43" s="53" t="s">
        <v>161</v>
      </c>
    </row>
    <row r="44" spans="1:80" s="57" customFormat="1">
      <c r="A44" s="52" t="s">
        <v>84</v>
      </c>
      <c r="B44" s="53" t="s">
        <v>162</v>
      </c>
    </row>
    <row r="45" spans="1:80">
      <c r="A45" s="52" t="s">
        <v>85</v>
      </c>
      <c r="B45" s="53" t="s">
        <v>163</v>
      </c>
    </row>
    <row r="46" spans="1:80">
      <c r="A46" s="52" t="s">
        <v>86</v>
      </c>
      <c r="B46" s="53" t="s">
        <v>164</v>
      </c>
    </row>
    <row r="47" spans="1:80">
      <c r="A47" s="52" t="s">
        <v>123</v>
      </c>
      <c r="B47" s="53" t="s">
        <v>165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>
      <c r="A48" s="52" t="s">
        <v>124</v>
      </c>
      <c r="B48" s="53" t="s">
        <v>166</v>
      </c>
    </row>
    <row r="49" spans="1:2">
      <c r="A49" s="52" t="s">
        <v>248</v>
      </c>
      <c r="B49" s="53" t="s">
        <v>167</v>
      </c>
    </row>
    <row r="50" spans="1:2">
      <c r="A50" s="52" t="s">
        <v>249</v>
      </c>
      <c r="B50" s="53" t="s">
        <v>168</v>
      </c>
    </row>
    <row r="51" spans="1:2">
      <c r="A51" s="52" t="s">
        <v>250</v>
      </c>
      <c r="B51" s="53" t="s">
        <v>169</v>
      </c>
    </row>
    <row r="52" spans="1:2">
      <c r="A52" s="52" t="s">
        <v>251</v>
      </c>
      <c r="B52" s="53" t="s">
        <v>170</v>
      </c>
    </row>
    <row r="53" spans="1:2">
      <c r="A53" s="52" t="s">
        <v>252</v>
      </c>
      <c r="B53" s="53" t="s">
        <v>171</v>
      </c>
    </row>
    <row r="54" spans="1:2">
      <c r="A54" s="52" t="s">
        <v>253</v>
      </c>
      <c r="B54" s="53" t="s">
        <v>172</v>
      </c>
    </row>
    <row r="55" spans="1:2">
      <c r="A55" s="78" t="s">
        <v>254</v>
      </c>
      <c r="B55" s="76" t="s">
        <v>173</v>
      </c>
    </row>
    <row r="56" spans="1:2">
      <c r="A56" s="78" t="s">
        <v>402</v>
      </c>
      <c r="B56" s="76" t="s">
        <v>390</v>
      </c>
    </row>
    <row r="57" spans="1:2">
      <c r="A57" s="78" t="s">
        <v>403</v>
      </c>
      <c r="B57" s="81" t="s">
        <v>391</v>
      </c>
    </row>
    <row r="58" spans="1:2">
      <c r="A58" s="78" t="s">
        <v>257</v>
      </c>
      <c r="B58" s="81" t="s">
        <v>174</v>
      </c>
    </row>
    <row r="59" spans="1:2">
      <c r="A59" s="78" t="s">
        <v>258</v>
      </c>
      <c r="B59" s="81" t="s">
        <v>175</v>
      </c>
    </row>
    <row r="60" spans="1:2">
      <c r="A60" s="78" t="s">
        <v>259</v>
      </c>
      <c r="B60" s="81" t="s">
        <v>176</v>
      </c>
    </row>
    <row r="61" spans="1:2">
      <c r="A61" s="78" t="s">
        <v>260</v>
      </c>
      <c r="B61" s="81" t="s">
        <v>177</v>
      </c>
    </row>
    <row r="62" spans="1:2">
      <c r="A62" s="78" t="s">
        <v>261</v>
      </c>
      <c r="B62" s="81" t="s">
        <v>178</v>
      </c>
    </row>
    <row r="63" spans="1:2">
      <c r="A63" s="78" t="s">
        <v>262</v>
      </c>
      <c r="B63" s="81" t="s">
        <v>179</v>
      </c>
    </row>
    <row r="64" spans="1:2">
      <c r="A64" s="78" t="s">
        <v>263</v>
      </c>
      <c r="B64" s="81" t="s">
        <v>180</v>
      </c>
    </row>
    <row r="65" spans="1:2">
      <c r="A65" s="78" t="s">
        <v>264</v>
      </c>
      <c r="B65" s="81" t="s">
        <v>181</v>
      </c>
    </row>
    <row r="66" spans="1:2">
      <c r="A66" s="78" t="s">
        <v>266</v>
      </c>
      <c r="B66" s="81" t="s">
        <v>183</v>
      </c>
    </row>
    <row r="67" spans="1:2">
      <c r="A67" s="78" t="s">
        <v>268</v>
      </c>
      <c r="B67" s="81" t="s">
        <v>185</v>
      </c>
    </row>
    <row r="68" spans="1:2">
      <c r="A68" s="78" t="s">
        <v>405</v>
      </c>
      <c r="B68" s="81" t="s">
        <v>406</v>
      </c>
    </row>
    <row r="69" spans="1:2" s="11" customFormat="1">
      <c r="B69" s="75" t="s">
        <v>407</v>
      </c>
    </row>
    <row r="70" spans="1:2">
      <c r="B70" t="s">
        <v>408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DA1790"/>
  <sheetViews>
    <sheetView zoomScale="85" zoomScaleNormal="85" workbookViewId="0">
      <pane xSplit="1" ySplit="7" topLeftCell="CK1614" activePane="bottomRight" state="frozen"/>
      <selection activeCell="CJ1" sqref="CJ1"/>
      <selection pane="topRight" activeCell="CJ1" sqref="CJ1"/>
      <selection pane="bottomLeft" activeCell="CJ1" sqref="CJ1"/>
      <selection pane="bottomRight" activeCell="DC1" sqref="DC1:DC1048576"/>
    </sheetView>
  </sheetViews>
  <sheetFormatPr defaultRowHeight="13.5"/>
  <cols>
    <col min="1" max="1" width="14.625" bestFit="1" customWidth="1"/>
    <col min="20" max="20" width="0" hidden="1" customWidth="1"/>
    <col min="29" max="29" width="0" hidden="1" customWidth="1"/>
    <col min="31" max="31" width="0" hidden="1" customWidth="1"/>
    <col min="38" max="38" width="0" hidden="1" customWidth="1"/>
    <col min="45" max="45" width="0" hidden="1" customWidth="1"/>
    <col min="62" max="62" width="13.375" style="58" customWidth="1"/>
    <col min="105" max="105" width="9" style="57"/>
    <col min="106" max="107" width="0" hidden="1" customWidth="1"/>
  </cols>
  <sheetData>
    <row r="1" spans="1:105" s="83" customFormat="1" ht="121.5">
      <c r="B1" s="83" t="s">
        <v>0</v>
      </c>
      <c r="C1" s="83" t="s">
        <v>8</v>
      </c>
      <c r="D1" s="83" t="s">
        <v>7</v>
      </c>
      <c r="E1" s="83" t="s">
        <v>6</v>
      </c>
      <c r="F1" s="83" t="s">
        <v>126</v>
      </c>
      <c r="G1" s="13"/>
      <c r="H1" s="13"/>
      <c r="I1" s="13"/>
      <c r="J1" s="13"/>
      <c r="K1" s="13"/>
      <c r="L1" s="84"/>
      <c r="M1" s="85" t="s">
        <v>127</v>
      </c>
      <c r="N1" s="85" t="s">
        <v>128</v>
      </c>
      <c r="O1" s="85" t="s">
        <v>129</v>
      </c>
      <c r="P1" s="85" t="s">
        <v>130</v>
      </c>
      <c r="Q1" s="85" t="s">
        <v>131</v>
      </c>
      <c r="R1" s="85" t="s">
        <v>132</v>
      </c>
      <c r="S1" s="85" t="s">
        <v>133</v>
      </c>
      <c r="T1" s="85"/>
      <c r="U1" s="85" t="s">
        <v>134</v>
      </c>
      <c r="V1" s="85"/>
      <c r="W1" s="85"/>
      <c r="X1" s="85"/>
      <c r="Y1" s="85"/>
      <c r="Z1" s="85"/>
      <c r="AA1" s="85"/>
      <c r="AB1" s="85"/>
      <c r="AC1" s="85"/>
      <c r="AD1" s="85" t="s">
        <v>135</v>
      </c>
      <c r="AE1" s="85"/>
      <c r="AF1" s="85" t="s">
        <v>392</v>
      </c>
      <c r="AG1" s="85"/>
      <c r="AH1" s="85"/>
      <c r="AI1" s="85"/>
      <c r="AJ1" s="85"/>
      <c r="AK1" s="85"/>
      <c r="AL1" s="85"/>
      <c r="AM1" s="85" t="s">
        <v>393</v>
      </c>
      <c r="AN1" s="85"/>
      <c r="AO1" s="85"/>
      <c r="AP1" s="85"/>
      <c r="AQ1" s="85"/>
      <c r="AR1" s="85"/>
      <c r="AS1" s="85"/>
      <c r="AT1" s="85" t="s">
        <v>136</v>
      </c>
      <c r="AU1" s="85" t="s">
        <v>137</v>
      </c>
      <c r="AV1" s="85" t="s">
        <v>138</v>
      </c>
      <c r="AW1" s="85" t="s">
        <v>139</v>
      </c>
      <c r="AX1" s="85" t="s">
        <v>140</v>
      </c>
      <c r="AY1" s="85" t="s">
        <v>383</v>
      </c>
      <c r="AZ1" s="85" t="s">
        <v>141</v>
      </c>
      <c r="BA1" s="85" t="s">
        <v>384</v>
      </c>
      <c r="BB1" s="85" t="s">
        <v>385</v>
      </c>
      <c r="BC1" s="85" t="s">
        <v>142</v>
      </c>
      <c r="BD1" s="85" t="s">
        <v>143</v>
      </c>
      <c r="BE1" s="85" t="s">
        <v>386</v>
      </c>
      <c r="BF1" s="85" t="s">
        <v>144</v>
      </c>
      <c r="BG1" s="85" t="s">
        <v>387</v>
      </c>
      <c r="BH1" s="85" t="s">
        <v>145</v>
      </c>
      <c r="BI1" s="86" t="s">
        <v>146</v>
      </c>
      <c r="BJ1" s="83" t="s">
        <v>147</v>
      </c>
      <c r="BK1" s="83" t="s">
        <v>148</v>
      </c>
      <c r="BL1" s="83" t="s">
        <v>149</v>
      </c>
      <c r="BM1" s="83" t="s">
        <v>150</v>
      </c>
      <c r="BN1" s="83" t="s">
        <v>151</v>
      </c>
      <c r="BO1" s="83" t="s">
        <v>152</v>
      </c>
      <c r="BP1" s="83" t="s">
        <v>153</v>
      </c>
      <c r="BQ1" s="83" t="s">
        <v>388</v>
      </c>
      <c r="BR1" s="83" t="s">
        <v>154</v>
      </c>
      <c r="BS1" s="83" t="s">
        <v>155</v>
      </c>
      <c r="BT1" s="83" t="s">
        <v>389</v>
      </c>
      <c r="BU1" s="83" t="s">
        <v>156</v>
      </c>
      <c r="BV1" s="83" t="s">
        <v>157</v>
      </c>
      <c r="BW1" s="83" t="s">
        <v>158</v>
      </c>
      <c r="BX1" s="83" t="s">
        <v>159</v>
      </c>
      <c r="BY1" s="83" t="s">
        <v>160</v>
      </c>
      <c r="BZ1" s="83" t="s">
        <v>161</v>
      </c>
      <c r="CA1" s="83" t="s">
        <v>162</v>
      </c>
      <c r="CB1" s="83" t="s">
        <v>163</v>
      </c>
      <c r="CC1" s="83" t="s">
        <v>164</v>
      </c>
      <c r="CD1" s="83" t="s">
        <v>165</v>
      </c>
      <c r="CE1" s="83" t="s">
        <v>166</v>
      </c>
      <c r="CF1" s="83" t="s">
        <v>167</v>
      </c>
      <c r="CG1" s="83" t="s">
        <v>168</v>
      </c>
      <c r="CH1" s="83" t="s">
        <v>169</v>
      </c>
      <c r="CI1" s="83" t="s">
        <v>170</v>
      </c>
      <c r="CJ1" s="83" t="s">
        <v>171</v>
      </c>
      <c r="CK1" s="83" t="s">
        <v>172</v>
      </c>
      <c r="CL1" s="83" t="s">
        <v>173</v>
      </c>
      <c r="CM1" s="83" t="s">
        <v>390</v>
      </c>
      <c r="CN1" s="83" t="s">
        <v>391</v>
      </c>
      <c r="CO1" s="83" t="s">
        <v>174</v>
      </c>
      <c r="CP1" s="83" t="s">
        <v>175</v>
      </c>
      <c r="CQ1" s="83" t="s">
        <v>176</v>
      </c>
      <c r="CR1" s="83" t="s">
        <v>177</v>
      </c>
      <c r="CS1" s="83" t="s">
        <v>178</v>
      </c>
      <c r="CT1" s="83" t="s">
        <v>179</v>
      </c>
      <c r="CU1" s="83" t="s">
        <v>180</v>
      </c>
      <c r="CV1" s="83" t="s">
        <v>181</v>
      </c>
      <c r="CW1" s="83" t="s">
        <v>182</v>
      </c>
      <c r="CX1" s="83" t="s">
        <v>183</v>
      </c>
      <c r="CY1" s="83" t="s">
        <v>184</v>
      </c>
      <c r="CZ1" s="83" t="s">
        <v>185</v>
      </c>
      <c r="DA1" s="83" t="s">
        <v>406</v>
      </c>
    </row>
    <row r="2" spans="1:105" s="55" customFormat="1" ht="54" customHeight="1">
      <c r="F2" s="1" t="s">
        <v>5</v>
      </c>
      <c r="G2" s="1" t="s">
        <v>186</v>
      </c>
      <c r="H2" s="1" t="s">
        <v>187</v>
      </c>
      <c r="I2" s="1" t="s">
        <v>4</v>
      </c>
      <c r="J2" s="1" t="s">
        <v>3</v>
      </c>
      <c r="K2" s="1" t="s">
        <v>2</v>
      </c>
      <c r="L2" s="55" t="s">
        <v>1</v>
      </c>
      <c r="U2" s="55" t="s">
        <v>188</v>
      </c>
      <c r="V2" s="55" t="s">
        <v>189</v>
      </c>
      <c r="W2" s="55" t="s">
        <v>190</v>
      </c>
      <c r="X2" s="55" t="s">
        <v>191</v>
      </c>
      <c r="Y2" s="55" t="s">
        <v>192</v>
      </c>
      <c r="Z2" s="55" t="s">
        <v>193</v>
      </c>
      <c r="AA2" s="55" t="s">
        <v>194</v>
      </c>
      <c r="AB2" s="55" t="s">
        <v>195</v>
      </c>
      <c r="AF2" s="55" t="s">
        <v>196</v>
      </c>
      <c r="AG2" s="55" t="s">
        <v>197</v>
      </c>
      <c r="AH2" s="55" t="s">
        <v>198</v>
      </c>
      <c r="AI2" s="55" t="s">
        <v>199</v>
      </c>
      <c r="AJ2" s="55" t="s">
        <v>200</v>
      </c>
      <c r="AK2" s="55" t="s">
        <v>195</v>
      </c>
      <c r="AM2" s="55" t="s">
        <v>201</v>
      </c>
      <c r="AN2" s="55" t="s">
        <v>202</v>
      </c>
      <c r="AO2" s="55" t="s">
        <v>203</v>
      </c>
      <c r="AP2" s="55" t="s">
        <v>204</v>
      </c>
      <c r="AQ2" s="55" t="s">
        <v>194</v>
      </c>
      <c r="AR2" s="55" t="s">
        <v>195</v>
      </c>
      <c r="AU2" s="72"/>
      <c r="AV2" s="72"/>
      <c r="AW2" s="72"/>
      <c r="AX2" s="72"/>
      <c r="BJ2" s="58"/>
      <c r="DA2" s="58"/>
    </row>
    <row r="3" spans="1:105" s="55" customFormat="1">
      <c r="A3" s="58"/>
      <c r="B3" s="59" t="s">
        <v>100</v>
      </c>
      <c r="C3" s="60" t="s">
        <v>100</v>
      </c>
      <c r="D3" s="60" t="s">
        <v>100</v>
      </c>
      <c r="E3" s="60" t="s">
        <v>100</v>
      </c>
      <c r="F3" s="61" t="s">
        <v>101</v>
      </c>
      <c r="G3" s="62" t="s">
        <v>101</v>
      </c>
      <c r="H3" s="62" t="s">
        <v>101</v>
      </c>
      <c r="I3" s="62" t="s">
        <v>101</v>
      </c>
      <c r="J3" s="62" t="s">
        <v>101</v>
      </c>
      <c r="K3" s="62" t="s">
        <v>101</v>
      </c>
      <c r="L3" s="59" t="s">
        <v>101</v>
      </c>
      <c r="M3" s="59" t="s">
        <v>100</v>
      </c>
      <c r="N3" s="59" t="s">
        <v>100</v>
      </c>
      <c r="O3" s="59" t="s">
        <v>100</v>
      </c>
      <c r="P3" s="59" t="s">
        <v>100</v>
      </c>
      <c r="Q3" s="59" t="s">
        <v>100</v>
      </c>
      <c r="R3" s="59" t="s">
        <v>100</v>
      </c>
      <c r="S3" s="59" t="s">
        <v>100</v>
      </c>
      <c r="T3" s="59"/>
      <c r="U3" s="59" t="s">
        <v>101</v>
      </c>
      <c r="V3" s="59" t="s">
        <v>101</v>
      </c>
      <c r="W3" s="59" t="s">
        <v>101</v>
      </c>
      <c r="X3" s="59" t="s">
        <v>101</v>
      </c>
      <c r="Y3" s="59" t="s">
        <v>101</v>
      </c>
      <c r="Z3" s="59" t="s">
        <v>101</v>
      </c>
      <c r="AA3" s="59" t="s">
        <v>101</v>
      </c>
      <c r="AB3" s="59" t="s">
        <v>101</v>
      </c>
      <c r="AC3" s="59"/>
      <c r="AD3" s="59" t="s">
        <v>100</v>
      </c>
      <c r="AE3" s="59"/>
      <c r="AF3" s="59" t="s">
        <v>101</v>
      </c>
      <c r="AG3" s="59" t="s">
        <v>101</v>
      </c>
      <c r="AH3" s="59" t="s">
        <v>101</v>
      </c>
      <c r="AI3" s="59" t="s">
        <v>101</v>
      </c>
      <c r="AJ3" s="59" t="s">
        <v>101</v>
      </c>
      <c r="AK3" s="59" t="s">
        <v>101</v>
      </c>
      <c r="AL3" s="59"/>
      <c r="AM3" s="59" t="s">
        <v>101</v>
      </c>
      <c r="AN3" s="59" t="s">
        <v>101</v>
      </c>
      <c r="AO3" s="59" t="s">
        <v>101</v>
      </c>
      <c r="AP3" s="59" t="s">
        <v>101</v>
      </c>
      <c r="AQ3" s="59" t="s">
        <v>101</v>
      </c>
      <c r="AR3" s="59" t="s">
        <v>101</v>
      </c>
      <c r="AS3" s="59"/>
      <c r="AT3" s="59" t="s">
        <v>100</v>
      </c>
      <c r="AU3" s="73" t="s">
        <v>100</v>
      </c>
      <c r="AV3" s="73" t="s">
        <v>100</v>
      </c>
      <c r="AW3" s="73" t="s">
        <v>100</v>
      </c>
      <c r="AX3" s="73" t="s">
        <v>100</v>
      </c>
      <c r="AY3" s="59" t="s">
        <v>100</v>
      </c>
      <c r="AZ3" s="59" t="s">
        <v>100</v>
      </c>
      <c r="BA3" s="59" t="s">
        <v>100</v>
      </c>
      <c r="BB3" s="59" t="s">
        <v>100</v>
      </c>
      <c r="BC3" s="59" t="s">
        <v>100</v>
      </c>
      <c r="BD3" s="59" t="s">
        <v>100</v>
      </c>
      <c r="BE3" s="59" t="s">
        <v>100</v>
      </c>
      <c r="BF3" s="59" t="s">
        <v>100</v>
      </c>
      <c r="BG3" s="59" t="s">
        <v>100</v>
      </c>
      <c r="BH3" s="55" t="s">
        <v>100</v>
      </c>
      <c r="BI3" s="55" t="s">
        <v>100</v>
      </c>
      <c r="BJ3" s="58" t="s">
        <v>100</v>
      </c>
      <c r="BK3" s="55" t="s">
        <v>100</v>
      </c>
      <c r="BL3" s="55" t="s">
        <v>100</v>
      </c>
      <c r="BM3" s="55" t="s">
        <v>100</v>
      </c>
      <c r="BN3" s="55" t="s">
        <v>100</v>
      </c>
      <c r="BO3" s="55" t="s">
        <v>100</v>
      </c>
      <c r="BP3" s="55" t="s">
        <v>100</v>
      </c>
      <c r="BQ3" s="55" t="s">
        <v>100</v>
      </c>
      <c r="BR3" s="55" t="s">
        <v>100</v>
      </c>
      <c r="BS3" s="55" t="s">
        <v>100</v>
      </c>
      <c r="BT3" s="55" t="s">
        <v>100</v>
      </c>
      <c r="BU3" s="55" t="s">
        <v>100</v>
      </c>
      <c r="BV3" s="55" t="s">
        <v>100</v>
      </c>
      <c r="BW3" s="55" t="s">
        <v>100</v>
      </c>
      <c r="BX3" s="55" t="s">
        <v>100</v>
      </c>
      <c r="BY3" s="55" t="s">
        <v>100</v>
      </c>
      <c r="BZ3" s="55" t="s">
        <v>100</v>
      </c>
      <c r="CA3" s="55" t="s">
        <v>100</v>
      </c>
      <c r="CB3" s="55" t="s">
        <v>100</v>
      </c>
      <c r="CC3" s="55" t="s">
        <v>100</v>
      </c>
      <c r="CD3" s="55" t="s">
        <v>100</v>
      </c>
      <c r="CE3" s="55" t="s">
        <v>100</v>
      </c>
      <c r="CF3" s="55" t="s">
        <v>100</v>
      </c>
      <c r="CG3" s="55" t="s">
        <v>100</v>
      </c>
      <c r="CH3" s="55" t="s">
        <v>100</v>
      </c>
      <c r="CI3" s="55" t="s">
        <v>100</v>
      </c>
      <c r="CJ3" s="55" t="s">
        <v>100</v>
      </c>
      <c r="CK3" s="55" t="s">
        <v>100</v>
      </c>
      <c r="CL3" s="55" t="s">
        <v>100</v>
      </c>
      <c r="CM3" s="55" t="s">
        <v>100</v>
      </c>
      <c r="CN3" s="55" t="s">
        <v>100</v>
      </c>
      <c r="CO3" s="55" t="s">
        <v>100</v>
      </c>
      <c r="CP3" s="55" t="s">
        <v>100</v>
      </c>
      <c r="CQ3" s="55" t="s">
        <v>100</v>
      </c>
      <c r="CR3" s="55" t="s">
        <v>100</v>
      </c>
      <c r="CS3" s="55" t="s">
        <v>100</v>
      </c>
      <c r="CT3" s="55" t="s">
        <v>100</v>
      </c>
      <c r="CU3" s="55" t="s">
        <v>100</v>
      </c>
      <c r="CV3" s="55" t="s">
        <v>100</v>
      </c>
      <c r="CW3" s="55" t="s">
        <v>100</v>
      </c>
      <c r="CX3" s="55" t="s">
        <v>100</v>
      </c>
      <c r="CY3" s="55" t="s">
        <v>100</v>
      </c>
      <c r="CZ3" s="55" t="s">
        <v>100</v>
      </c>
      <c r="DA3" s="58" t="s">
        <v>100</v>
      </c>
    </row>
    <row r="4" spans="1:105" s="55" customFormat="1">
      <c r="A4" s="58"/>
      <c r="B4" s="58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 t="s">
        <v>205</v>
      </c>
      <c r="O4" s="58" t="s">
        <v>205</v>
      </c>
      <c r="P4" s="58" t="s">
        <v>205</v>
      </c>
      <c r="Q4" s="58" t="s">
        <v>205</v>
      </c>
      <c r="R4" s="58" t="s">
        <v>205</v>
      </c>
      <c r="S4" s="58" t="s">
        <v>205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 t="s">
        <v>206</v>
      </c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 t="s">
        <v>103</v>
      </c>
      <c r="AU4" s="58" t="s">
        <v>103</v>
      </c>
      <c r="AV4" s="58" t="s">
        <v>102</v>
      </c>
      <c r="AW4" s="71" t="s">
        <v>102</v>
      </c>
      <c r="AX4" s="71" t="s">
        <v>102</v>
      </c>
      <c r="AY4" s="71" t="s">
        <v>102</v>
      </c>
      <c r="AZ4" s="71" t="s">
        <v>102</v>
      </c>
      <c r="BA4" s="71" t="s">
        <v>102</v>
      </c>
      <c r="BB4" s="71" t="s">
        <v>102</v>
      </c>
      <c r="BC4" s="71" t="s">
        <v>102</v>
      </c>
      <c r="BD4" s="71" t="s">
        <v>102</v>
      </c>
      <c r="BE4" s="71" t="s">
        <v>102</v>
      </c>
      <c r="BF4" s="71" t="s">
        <v>102</v>
      </c>
      <c r="BG4" s="71" t="s">
        <v>102</v>
      </c>
      <c r="BH4" s="71" t="s">
        <v>102</v>
      </c>
      <c r="BI4" s="71" t="s">
        <v>102</v>
      </c>
      <c r="BJ4" s="58" t="s">
        <v>102</v>
      </c>
      <c r="BK4" s="55" t="s">
        <v>102</v>
      </c>
      <c r="BL4" s="55" t="s">
        <v>102</v>
      </c>
      <c r="BM4" s="55" t="s">
        <v>102</v>
      </c>
      <c r="BN4" s="55" t="s">
        <v>102</v>
      </c>
      <c r="BO4" s="55" t="s">
        <v>102</v>
      </c>
      <c r="BP4" s="55" t="s">
        <v>102</v>
      </c>
      <c r="BQ4" s="55" t="s">
        <v>102</v>
      </c>
      <c r="BR4" s="55" t="s">
        <v>102</v>
      </c>
      <c r="BS4" s="55" t="s">
        <v>102</v>
      </c>
      <c r="BT4" s="55" t="s">
        <v>102</v>
      </c>
      <c r="BU4" s="55" t="s">
        <v>102</v>
      </c>
      <c r="BV4" s="55" t="s">
        <v>102</v>
      </c>
      <c r="BW4" s="55" t="s">
        <v>102</v>
      </c>
      <c r="BX4" s="55" t="s">
        <v>102</v>
      </c>
      <c r="BY4" s="55" t="s">
        <v>102</v>
      </c>
      <c r="BZ4" s="55" t="s">
        <v>102</v>
      </c>
      <c r="CA4" s="55" t="s">
        <v>102</v>
      </c>
      <c r="CB4" s="55" t="s">
        <v>102</v>
      </c>
      <c r="CC4" s="55" t="s">
        <v>102</v>
      </c>
      <c r="CD4" s="55" t="s">
        <v>102</v>
      </c>
      <c r="CE4" s="55" t="s">
        <v>102</v>
      </c>
      <c r="CF4" s="55" t="s">
        <v>102</v>
      </c>
      <c r="CG4" s="55" t="s">
        <v>102</v>
      </c>
      <c r="CH4" s="55" t="s">
        <v>102</v>
      </c>
      <c r="CI4" s="55" t="s">
        <v>102</v>
      </c>
      <c r="CJ4" s="55" t="s">
        <v>102</v>
      </c>
      <c r="CK4" s="55" t="s">
        <v>102</v>
      </c>
      <c r="CL4" s="55" t="s">
        <v>102</v>
      </c>
      <c r="CM4" s="55" t="s">
        <v>103</v>
      </c>
      <c r="CN4" s="55" t="s">
        <v>103</v>
      </c>
      <c r="CO4" s="55" t="s">
        <v>103</v>
      </c>
      <c r="CP4" s="55" t="s">
        <v>103</v>
      </c>
      <c r="CQ4" s="55" t="s">
        <v>103</v>
      </c>
      <c r="CR4" s="55" t="s">
        <v>103</v>
      </c>
      <c r="CS4" s="55" t="s">
        <v>103</v>
      </c>
      <c r="CT4" s="55" t="s">
        <v>103</v>
      </c>
      <c r="CU4" s="55" t="s">
        <v>103</v>
      </c>
      <c r="CV4" s="55" t="s">
        <v>103</v>
      </c>
      <c r="CW4" s="55" t="s">
        <v>103</v>
      </c>
      <c r="CX4" s="55" t="s">
        <v>103</v>
      </c>
      <c r="CY4" s="55" t="s">
        <v>103</v>
      </c>
      <c r="CZ4" s="55" t="s">
        <v>205</v>
      </c>
      <c r="DA4" s="58" t="s">
        <v>205</v>
      </c>
    </row>
    <row r="5" spans="1:105" s="90" customFormat="1">
      <c r="A5" s="56" t="s">
        <v>88</v>
      </c>
      <c r="B5" s="56" t="s">
        <v>89</v>
      </c>
      <c r="C5" s="56" t="s">
        <v>90</v>
      </c>
      <c r="D5" s="56" t="s">
        <v>91</v>
      </c>
      <c r="E5" s="56" t="s">
        <v>92</v>
      </c>
      <c r="F5" s="56" t="s">
        <v>93</v>
      </c>
      <c r="G5" s="56" t="s">
        <v>94</v>
      </c>
      <c r="H5" s="56" t="s">
        <v>95</v>
      </c>
      <c r="I5" s="56" t="s">
        <v>96</v>
      </c>
      <c r="J5" s="56" t="s">
        <v>97</v>
      </c>
      <c r="K5" s="56" t="s">
        <v>98</v>
      </c>
      <c r="L5" s="56" t="s">
        <v>207</v>
      </c>
      <c r="M5" s="56" t="s">
        <v>99</v>
      </c>
      <c r="N5" s="56" t="s">
        <v>64</v>
      </c>
      <c r="O5" s="56" t="s">
        <v>65</v>
      </c>
      <c r="P5" s="56" t="s">
        <v>66</v>
      </c>
      <c r="Q5" s="56" t="s">
        <v>208</v>
      </c>
      <c r="R5" s="56" t="s">
        <v>209</v>
      </c>
      <c r="S5" s="56" t="s">
        <v>210</v>
      </c>
      <c r="T5" s="56"/>
      <c r="U5" s="56" t="s">
        <v>211</v>
      </c>
      <c r="V5" s="56" t="s">
        <v>212</v>
      </c>
      <c r="W5" s="56" t="s">
        <v>213</v>
      </c>
      <c r="X5" s="56" t="s">
        <v>214</v>
      </c>
      <c r="Y5" s="56" t="s">
        <v>215</v>
      </c>
      <c r="Z5" s="56" t="s">
        <v>216</v>
      </c>
      <c r="AA5" s="56" t="s">
        <v>217</v>
      </c>
      <c r="AB5" s="56" t="s">
        <v>218</v>
      </c>
      <c r="AC5" s="56"/>
      <c r="AD5" s="56" t="s">
        <v>219</v>
      </c>
      <c r="AE5" s="56"/>
      <c r="AF5" s="56" t="s">
        <v>220</v>
      </c>
      <c r="AG5" s="56" t="s">
        <v>221</v>
      </c>
      <c r="AH5" s="56" t="s">
        <v>222</v>
      </c>
      <c r="AI5" s="56" t="s">
        <v>223</v>
      </c>
      <c r="AJ5" s="56" t="s">
        <v>224</v>
      </c>
      <c r="AK5" s="56" t="s">
        <v>225</v>
      </c>
      <c r="AL5" s="56"/>
      <c r="AM5" s="56" t="s">
        <v>226</v>
      </c>
      <c r="AN5" s="56" t="s">
        <v>227</v>
      </c>
      <c r="AO5" s="56" t="s">
        <v>228</v>
      </c>
      <c r="AP5" s="56" t="s">
        <v>229</v>
      </c>
      <c r="AQ5" s="56" t="s">
        <v>230</v>
      </c>
      <c r="AR5" s="56" t="s">
        <v>231</v>
      </c>
      <c r="AS5" s="56"/>
      <c r="AT5" s="56" t="s">
        <v>232</v>
      </c>
      <c r="AU5" s="74" t="s">
        <v>233</v>
      </c>
      <c r="AV5" s="74" t="s">
        <v>234</v>
      </c>
      <c r="AW5" s="74" t="s">
        <v>235</v>
      </c>
      <c r="AX5" s="74" t="s">
        <v>236</v>
      </c>
      <c r="AY5" s="56" t="s">
        <v>237</v>
      </c>
      <c r="AZ5" s="56" t="s">
        <v>238</v>
      </c>
      <c r="BA5" s="56" t="s">
        <v>239</v>
      </c>
      <c r="BB5" s="56" t="s">
        <v>240</v>
      </c>
      <c r="BC5" s="56" t="s">
        <v>241</v>
      </c>
      <c r="BD5" s="56" t="s">
        <v>67</v>
      </c>
      <c r="BE5" s="56" t="s">
        <v>242</v>
      </c>
      <c r="BF5" s="56" t="s">
        <v>68</v>
      </c>
      <c r="BG5" s="56" t="s">
        <v>243</v>
      </c>
      <c r="BH5" s="56" t="s">
        <v>69</v>
      </c>
      <c r="BI5" s="56" t="s">
        <v>70</v>
      </c>
      <c r="BJ5" s="90" t="s">
        <v>71</v>
      </c>
      <c r="BK5" s="90" t="s">
        <v>72</v>
      </c>
      <c r="BL5" s="90" t="s">
        <v>73</v>
      </c>
      <c r="BM5" s="90" t="s">
        <v>74</v>
      </c>
      <c r="BN5" s="90" t="s">
        <v>75</v>
      </c>
      <c r="BO5" s="90" t="s">
        <v>76</v>
      </c>
      <c r="BP5" s="90" t="s">
        <v>77</v>
      </c>
      <c r="BQ5" s="90" t="s">
        <v>244</v>
      </c>
      <c r="BR5" s="90" t="s">
        <v>78</v>
      </c>
      <c r="BS5" s="90" t="s">
        <v>79</v>
      </c>
      <c r="BT5" s="90" t="s">
        <v>245</v>
      </c>
      <c r="BU5" s="90" t="s">
        <v>80</v>
      </c>
      <c r="BV5" s="90" t="s">
        <v>81</v>
      </c>
      <c r="BW5" s="90" t="s">
        <v>246</v>
      </c>
      <c r="BX5" s="90" t="s">
        <v>247</v>
      </c>
      <c r="BY5" s="90" t="s">
        <v>82</v>
      </c>
      <c r="BZ5" s="90" t="s">
        <v>83</v>
      </c>
      <c r="CA5" s="90" t="s">
        <v>84</v>
      </c>
      <c r="CB5" s="90" t="s">
        <v>85</v>
      </c>
      <c r="CC5" s="90" t="s">
        <v>86</v>
      </c>
      <c r="CD5" s="90" t="s">
        <v>123</v>
      </c>
      <c r="CE5" s="90" t="s">
        <v>124</v>
      </c>
      <c r="CF5" s="90" t="s">
        <v>248</v>
      </c>
      <c r="CG5" s="90" t="s">
        <v>249</v>
      </c>
      <c r="CH5" s="90" t="s">
        <v>250</v>
      </c>
      <c r="CI5" s="90" t="s">
        <v>251</v>
      </c>
      <c r="CJ5" s="90" t="s">
        <v>252</v>
      </c>
      <c r="CK5" s="90" t="s">
        <v>253</v>
      </c>
      <c r="CL5" s="90" t="s">
        <v>254</v>
      </c>
      <c r="CM5" s="90" t="s">
        <v>255</v>
      </c>
      <c r="CN5" s="90" t="s">
        <v>256</v>
      </c>
      <c r="CO5" s="90" t="s">
        <v>257</v>
      </c>
      <c r="CP5" s="90" t="s">
        <v>258</v>
      </c>
      <c r="CQ5" s="90" t="s">
        <v>259</v>
      </c>
      <c r="CR5" s="90" t="s">
        <v>260</v>
      </c>
      <c r="CS5" s="90" t="s">
        <v>261</v>
      </c>
      <c r="CT5" s="90" t="s">
        <v>262</v>
      </c>
      <c r="CU5" s="90" t="s">
        <v>263</v>
      </c>
      <c r="CV5" s="90" t="s">
        <v>264</v>
      </c>
      <c r="CW5" s="90" t="s">
        <v>265</v>
      </c>
      <c r="CX5" s="90" t="s">
        <v>266</v>
      </c>
      <c r="CY5" s="90" t="s">
        <v>267</v>
      </c>
      <c r="CZ5" s="90" t="s">
        <v>268</v>
      </c>
      <c r="DA5" s="90" t="s">
        <v>404</v>
      </c>
    </row>
    <row r="6" spans="1:105" s="90" customFormat="1">
      <c r="A6" s="56" t="s">
        <v>269</v>
      </c>
      <c r="B6" s="56">
        <v>2</v>
      </c>
      <c r="C6" s="56">
        <v>9</v>
      </c>
      <c r="D6" s="56">
        <v>7</v>
      </c>
      <c r="E6" s="56">
        <v>16</v>
      </c>
      <c r="F6" s="56"/>
      <c r="G6" s="56"/>
      <c r="H6" s="56"/>
      <c r="I6" s="56"/>
      <c r="J6" s="56"/>
      <c r="K6" s="56"/>
      <c r="L6" s="56"/>
      <c r="M6" s="56"/>
      <c r="N6" s="56">
        <v>4</v>
      </c>
      <c r="O6" s="56">
        <v>4</v>
      </c>
      <c r="P6" s="56">
        <v>4</v>
      </c>
      <c r="Q6" s="56">
        <v>4</v>
      </c>
      <c r="R6" s="56">
        <v>4</v>
      </c>
      <c r="S6" s="56">
        <v>4</v>
      </c>
      <c r="T6" s="56"/>
      <c r="U6" s="56"/>
      <c r="V6" s="56"/>
      <c r="W6" s="56"/>
      <c r="X6" s="56"/>
      <c r="Y6" s="56"/>
      <c r="Z6" s="56"/>
      <c r="AA6" s="56"/>
      <c r="AB6" s="56"/>
      <c r="AC6" s="56"/>
      <c r="AD6" s="56">
        <v>6</v>
      </c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>
        <v>4</v>
      </c>
      <c r="AU6" s="74">
        <v>4</v>
      </c>
      <c r="AV6" s="74">
        <v>2</v>
      </c>
      <c r="AW6" s="74">
        <v>2</v>
      </c>
      <c r="AX6" s="74">
        <v>2</v>
      </c>
      <c r="AY6" s="74">
        <v>2</v>
      </c>
      <c r="AZ6" s="74">
        <v>2</v>
      </c>
      <c r="BA6" s="74">
        <v>2</v>
      </c>
      <c r="BB6" s="74">
        <v>2</v>
      </c>
      <c r="BC6" s="74">
        <v>2</v>
      </c>
      <c r="BD6" s="74">
        <v>2</v>
      </c>
      <c r="BE6" s="74">
        <v>2</v>
      </c>
      <c r="BF6" s="74">
        <v>2</v>
      </c>
      <c r="BG6" s="74">
        <v>2</v>
      </c>
      <c r="BH6" s="74">
        <v>2</v>
      </c>
      <c r="BI6" s="74">
        <v>2</v>
      </c>
      <c r="BJ6" s="90">
        <v>2</v>
      </c>
      <c r="BK6" s="90">
        <v>2</v>
      </c>
      <c r="BL6" s="90">
        <v>2</v>
      </c>
      <c r="BM6" s="90">
        <v>2</v>
      </c>
      <c r="BN6" s="90">
        <v>2</v>
      </c>
      <c r="BO6" s="90">
        <v>2</v>
      </c>
      <c r="BP6" s="90">
        <v>2</v>
      </c>
      <c r="BQ6" s="90">
        <v>2</v>
      </c>
      <c r="BR6" s="90">
        <v>2</v>
      </c>
      <c r="BS6" s="90">
        <v>2</v>
      </c>
      <c r="BT6" s="90">
        <v>2</v>
      </c>
      <c r="BU6" s="90">
        <v>2</v>
      </c>
      <c r="BV6" s="90">
        <v>2</v>
      </c>
      <c r="BW6" s="90">
        <v>2</v>
      </c>
      <c r="BX6" s="90">
        <v>2</v>
      </c>
      <c r="BY6" s="90">
        <v>2</v>
      </c>
      <c r="BZ6" s="90">
        <v>2</v>
      </c>
      <c r="CA6" s="90">
        <v>2</v>
      </c>
      <c r="CB6" s="90">
        <v>2</v>
      </c>
      <c r="CC6" s="90">
        <v>2</v>
      </c>
      <c r="CD6" s="90">
        <v>2</v>
      </c>
      <c r="CE6" s="90">
        <v>2</v>
      </c>
      <c r="CF6" s="90">
        <v>2</v>
      </c>
      <c r="CG6" s="90">
        <v>2</v>
      </c>
      <c r="CH6" s="90">
        <v>2</v>
      </c>
      <c r="CI6" s="90">
        <v>2</v>
      </c>
      <c r="CJ6" s="90">
        <v>2</v>
      </c>
      <c r="CK6" s="90">
        <v>2</v>
      </c>
      <c r="CL6" s="90">
        <v>2</v>
      </c>
      <c r="CM6" s="90">
        <v>4</v>
      </c>
      <c r="CN6" s="90">
        <v>4</v>
      </c>
      <c r="CO6" s="90">
        <v>4</v>
      </c>
      <c r="CP6" s="90">
        <v>4</v>
      </c>
      <c r="CQ6" s="90">
        <v>4</v>
      </c>
      <c r="CR6" s="90">
        <v>4</v>
      </c>
      <c r="CS6" s="90">
        <v>4</v>
      </c>
      <c r="CT6" s="90">
        <v>4</v>
      </c>
      <c r="CU6" s="90">
        <v>4</v>
      </c>
      <c r="CV6" s="90">
        <v>4</v>
      </c>
      <c r="CW6" s="90">
        <v>4</v>
      </c>
      <c r="CX6" s="90">
        <v>4</v>
      </c>
      <c r="CY6" s="90">
        <v>4</v>
      </c>
      <c r="CZ6" s="90">
        <v>4</v>
      </c>
      <c r="DA6" s="90">
        <v>4</v>
      </c>
    </row>
    <row r="7" spans="1:105" s="56" customFormat="1" ht="27">
      <c r="B7" s="56" t="s">
        <v>270</v>
      </c>
      <c r="C7" s="56" t="s">
        <v>271</v>
      </c>
      <c r="D7" s="56" t="s">
        <v>272</v>
      </c>
      <c r="E7" s="56" t="s">
        <v>273</v>
      </c>
      <c r="F7" s="56" t="s">
        <v>274</v>
      </c>
      <c r="G7" s="56" t="s">
        <v>275</v>
      </c>
      <c r="H7" s="56" t="s">
        <v>276</v>
      </c>
      <c r="I7" s="56" t="s">
        <v>277</v>
      </c>
      <c r="J7" s="56" t="s">
        <v>278</v>
      </c>
      <c r="K7" s="56" t="s">
        <v>279</v>
      </c>
      <c r="L7" s="56" t="s">
        <v>280</v>
      </c>
      <c r="M7" s="56" t="s">
        <v>281</v>
      </c>
      <c r="N7" s="56" t="s">
        <v>282</v>
      </c>
      <c r="O7" s="56" t="s">
        <v>283</v>
      </c>
      <c r="P7" s="56" t="s">
        <v>284</v>
      </c>
      <c r="Q7" s="56" t="s">
        <v>285</v>
      </c>
      <c r="R7" s="56" t="s">
        <v>286</v>
      </c>
      <c r="S7" s="56" t="s">
        <v>287</v>
      </c>
      <c r="U7" s="56" t="s">
        <v>288</v>
      </c>
      <c r="V7" s="56" t="s">
        <v>289</v>
      </c>
      <c r="W7" s="56" t="s">
        <v>290</v>
      </c>
      <c r="X7" s="56" t="s">
        <v>291</v>
      </c>
      <c r="Y7" s="56" t="s">
        <v>292</v>
      </c>
      <c r="Z7" s="56" t="s">
        <v>293</v>
      </c>
      <c r="AA7" s="56" t="s">
        <v>294</v>
      </c>
      <c r="AB7" s="56" t="s">
        <v>295</v>
      </c>
      <c r="AD7" s="56" t="s">
        <v>296</v>
      </c>
      <c r="AF7" s="56" t="s">
        <v>297</v>
      </c>
      <c r="AG7" s="56" t="s">
        <v>298</v>
      </c>
      <c r="AH7" s="56" t="s">
        <v>299</v>
      </c>
      <c r="AI7" s="56" t="s">
        <v>300</v>
      </c>
      <c r="AJ7" s="56" t="s">
        <v>301</v>
      </c>
      <c r="AK7" s="56" t="s">
        <v>302</v>
      </c>
      <c r="AM7" s="56" t="s">
        <v>303</v>
      </c>
      <c r="AN7" s="56" t="s">
        <v>304</v>
      </c>
      <c r="AO7" s="56" t="s">
        <v>305</v>
      </c>
      <c r="AP7" s="56" t="s">
        <v>306</v>
      </c>
      <c r="AQ7" s="56" t="s">
        <v>307</v>
      </c>
      <c r="AR7" s="56" t="s">
        <v>308</v>
      </c>
      <c r="AT7" s="56" t="s">
        <v>309</v>
      </c>
      <c r="AU7" s="74" t="s">
        <v>310</v>
      </c>
      <c r="AV7" s="74" t="s">
        <v>311</v>
      </c>
      <c r="AW7" s="74" t="s">
        <v>312</v>
      </c>
      <c r="AX7" s="74" t="s">
        <v>313</v>
      </c>
      <c r="AY7" s="56" t="s">
        <v>314</v>
      </c>
      <c r="AZ7" s="56" t="s">
        <v>315</v>
      </c>
      <c r="BA7" s="56" t="s">
        <v>316</v>
      </c>
      <c r="BB7" s="56" t="s">
        <v>317</v>
      </c>
      <c r="BC7" s="56" t="s">
        <v>318</v>
      </c>
      <c r="BD7" s="56" t="s">
        <v>319</v>
      </c>
      <c r="BE7" s="56" t="s">
        <v>320</v>
      </c>
      <c r="BF7" s="56" t="s">
        <v>321</v>
      </c>
      <c r="BG7" s="56" t="s">
        <v>322</v>
      </c>
      <c r="BH7" s="56" t="s">
        <v>323</v>
      </c>
      <c r="BI7" s="56" t="s">
        <v>324</v>
      </c>
      <c r="BJ7" s="90" t="s">
        <v>325</v>
      </c>
      <c r="BK7" s="56" t="s">
        <v>326</v>
      </c>
      <c r="BL7" s="56" t="s">
        <v>327</v>
      </c>
      <c r="BM7" s="56" t="s">
        <v>328</v>
      </c>
      <c r="BN7" s="56" t="s">
        <v>329</v>
      </c>
      <c r="BO7" s="56" t="s">
        <v>330</v>
      </c>
      <c r="BP7" s="56" t="s">
        <v>331</v>
      </c>
      <c r="BQ7" s="56" t="s">
        <v>332</v>
      </c>
      <c r="BR7" s="56" t="s">
        <v>333</v>
      </c>
      <c r="BS7" s="56" t="s">
        <v>334</v>
      </c>
      <c r="BT7" s="56" t="s">
        <v>335</v>
      </c>
      <c r="BU7" s="56" t="s">
        <v>336</v>
      </c>
      <c r="BV7" s="56" t="s">
        <v>337</v>
      </c>
      <c r="BW7" s="56" t="s">
        <v>338</v>
      </c>
      <c r="BX7" s="56" t="s">
        <v>339</v>
      </c>
      <c r="BY7" s="56" t="s">
        <v>340</v>
      </c>
      <c r="BZ7" s="56" t="s">
        <v>341</v>
      </c>
      <c r="CA7" s="56" t="s">
        <v>342</v>
      </c>
      <c r="CB7" s="56" t="s">
        <v>343</v>
      </c>
      <c r="CC7" s="56" t="s">
        <v>344</v>
      </c>
      <c r="CD7" s="56" t="s">
        <v>345</v>
      </c>
      <c r="CE7" s="56" t="s">
        <v>346</v>
      </c>
      <c r="CF7" s="56" t="s">
        <v>347</v>
      </c>
      <c r="CG7" s="56" t="s">
        <v>348</v>
      </c>
      <c r="CH7" s="56" t="s">
        <v>349</v>
      </c>
      <c r="CI7" s="56" t="s">
        <v>350</v>
      </c>
      <c r="CJ7" s="56" t="s">
        <v>351</v>
      </c>
      <c r="CK7" s="56" t="s">
        <v>352</v>
      </c>
      <c r="CL7" s="56" t="s">
        <v>353</v>
      </c>
      <c r="CM7" s="56" t="s">
        <v>354</v>
      </c>
      <c r="CN7" s="56" t="s">
        <v>355</v>
      </c>
      <c r="CO7" s="56" t="s">
        <v>356</v>
      </c>
      <c r="CP7" s="56" t="s">
        <v>357</v>
      </c>
      <c r="CQ7" s="56" t="s">
        <v>358</v>
      </c>
      <c r="CR7" s="56" t="s">
        <v>359</v>
      </c>
      <c r="CS7" s="56" t="s">
        <v>360</v>
      </c>
      <c r="CT7" s="56" t="s">
        <v>361</v>
      </c>
      <c r="CU7" s="56" t="s">
        <v>362</v>
      </c>
      <c r="CV7" s="56" t="s">
        <v>363</v>
      </c>
      <c r="CW7" s="56" t="s">
        <v>364</v>
      </c>
      <c r="CX7" s="56" t="s">
        <v>365</v>
      </c>
      <c r="CY7" s="56" t="s">
        <v>366</v>
      </c>
      <c r="CZ7" s="56" t="s">
        <v>367</v>
      </c>
      <c r="DA7" s="56" t="s">
        <v>394</v>
      </c>
    </row>
    <row r="8" spans="1:105">
      <c r="A8">
        <v>1</v>
      </c>
      <c r="B8" s="9">
        <v>1</v>
      </c>
      <c r="C8" s="9">
        <v>8</v>
      </c>
      <c r="D8" s="9">
        <v>7</v>
      </c>
      <c r="E8" s="9">
        <v>15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0</v>
      </c>
      <c r="M8" s="9">
        <v>2</v>
      </c>
      <c r="N8" s="9">
        <v>3</v>
      </c>
      <c r="O8" s="9">
        <v>0</v>
      </c>
      <c r="P8" s="9">
        <v>3</v>
      </c>
      <c r="Q8" s="9">
        <v>3</v>
      </c>
      <c r="R8" s="9">
        <v>3</v>
      </c>
      <c r="S8" s="9">
        <v>4</v>
      </c>
      <c r="T8" s="9"/>
      <c r="U8" s="9">
        <v>0</v>
      </c>
      <c r="V8" s="9">
        <v>0</v>
      </c>
      <c r="W8" s="9">
        <v>0</v>
      </c>
      <c r="X8" s="9">
        <v>0</v>
      </c>
      <c r="Y8" s="9">
        <v>1</v>
      </c>
      <c r="Z8" s="9">
        <v>0</v>
      </c>
      <c r="AA8" s="9">
        <v>0</v>
      </c>
      <c r="AB8" s="9">
        <v>0</v>
      </c>
      <c r="AC8" s="9"/>
      <c r="AD8" s="9">
        <v>6</v>
      </c>
      <c r="AE8" s="9"/>
      <c r="AF8" s="9">
        <v>1</v>
      </c>
      <c r="AG8" s="9">
        <v>1</v>
      </c>
      <c r="AH8" s="9">
        <v>0</v>
      </c>
      <c r="AI8" s="9">
        <v>0</v>
      </c>
      <c r="AJ8" s="9">
        <v>0</v>
      </c>
      <c r="AK8" s="9">
        <v>0</v>
      </c>
      <c r="AL8" s="9"/>
      <c r="AM8" s="9">
        <v>1</v>
      </c>
      <c r="AN8" s="9">
        <v>1</v>
      </c>
      <c r="AO8" s="9">
        <v>1</v>
      </c>
      <c r="AP8" s="9">
        <v>0</v>
      </c>
      <c r="AQ8" s="9">
        <v>0</v>
      </c>
      <c r="AR8" s="9">
        <v>0</v>
      </c>
      <c r="AS8" s="9"/>
      <c r="AT8" s="9">
        <v>1</v>
      </c>
      <c r="AU8" s="75">
        <v>1</v>
      </c>
      <c r="AV8" s="75">
        <v>1</v>
      </c>
      <c r="AW8" s="75">
        <v>2</v>
      </c>
      <c r="AX8" s="75">
        <v>1</v>
      </c>
      <c r="AY8" s="9">
        <v>2</v>
      </c>
      <c r="AZ8" s="9">
        <v>1</v>
      </c>
      <c r="BA8" s="9">
        <v>2</v>
      </c>
      <c r="BB8" s="9"/>
      <c r="BC8" s="9">
        <v>2</v>
      </c>
      <c r="BD8" s="9">
        <v>1</v>
      </c>
      <c r="BE8" s="9">
        <v>2</v>
      </c>
      <c r="BF8" s="9">
        <v>1</v>
      </c>
      <c r="BG8" s="9">
        <v>1</v>
      </c>
      <c r="BH8">
        <v>1</v>
      </c>
      <c r="BI8">
        <v>1</v>
      </c>
      <c r="BJ8" s="58">
        <v>2</v>
      </c>
      <c r="BK8">
        <v>1</v>
      </c>
      <c r="BL8">
        <v>1</v>
      </c>
      <c r="BM8">
        <v>2</v>
      </c>
      <c r="BN8">
        <v>2</v>
      </c>
      <c r="BO8">
        <v>2</v>
      </c>
      <c r="BP8">
        <v>2</v>
      </c>
      <c r="BQ8" t="s">
        <v>125</v>
      </c>
      <c r="BR8">
        <v>1</v>
      </c>
      <c r="BS8">
        <v>2</v>
      </c>
      <c r="BT8" t="s">
        <v>125</v>
      </c>
      <c r="BU8">
        <v>1</v>
      </c>
      <c r="BV8">
        <v>1</v>
      </c>
      <c r="BW8">
        <v>1</v>
      </c>
      <c r="BX8">
        <v>2</v>
      </c>
      <c r="BY8">
        <v>1</v>
      </c>
      <c r="BZ8">
        <v>1</v>
      </c>
      <c r="CA8">
        <v>1</v>
      </c>
      <c r="CB8">
        <v>1</v>
      </c>
      <c r="CC8">
        <v>1</v>
      </c>
      <c r="CD8">
        <v>2</v>
      </c>
      <c r="CE8">
        <v>2</v>
      </c>
      <c r="CF8">
        <v>1</v>
      </c>
      <c r="CG8">
        <v>2</v>
      </c>
      <c r="CH8">
        <v>1</v>
      </c>
      <c r="CI8">
        <v>2</v>
      </c>
      <c r="CJ8">
        <v>1</v>
      </c>
      <c r="CK8">
        <v>2</v>
      </c>
      <c r="CL8">
        <v>1</v>
      </c>
      <c r="CM8">
        <v>4</v>
      </c>
      <c r="CN8">
        <v>4</v>
      </c>
      <c r="CO8">
        <v>4</v>
      </c>
      <c r="CP8">
        <v>3</v>
      </c>
      <c r="CQ8">
        <v>4</v>
      </c>
      <c r="CR8">
        <v>4</v>
      </c>
      <c r="CS8">
        <v>4</v>
      </c>
      <c r="CT8">
        <v>4</v>
      </c>
      <c r="CU8">
        <v>4</v>
      </c>
      <c r="CV8">
        <v>1</v>
      </c>
      <c r="CW8">
        <v>1</v>
      </c>
      <c r="CX8">
        <v>3</v>
      </c>
      <c r="CY8">
        <v>3</v>
      </c>
      <c r="CZ8">
        <v>4</v>
      </c>
      <c r="DA8" s="57" t="s">
        <v>125</v>
      </c>
    </row>
    <row r="9" spans="1:105">
      <c r="A9">
        <v>2</v>
      </c>
      <c r="B9" s="9">
        <v>2</v>
      </c>
      <c r="C9" s="9">
        <v>7</v>
      </c>
      <c r="D9" s="9">
        <v>7</v>
      </c>
      <c r="E9" s="9">
        <v>2</v>
      </c>
      <c r="F9" s="9">
        <v>0</v>
      </c>
      <c r="G9" s="9">
        <v>0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2</v>
      </c>
      <c r="N9" s="9">
        <v>3</v>
      </c>
      <c r="O9" s="9">
        <v>3</v>
      </c>
      <c r="P9" s="9">
        <v>3</v>
      </c>
      <c r="Q9" s="9">
        <v>3</v>
      </c>
      <c r="R9" s="9">
        <v>3</v>
      </c>
      <c r="S9" s="9">
        <v>3</v>
      </c>
      <c r="T9" s="9"/>
      <c r="U9" s="9">
        <v>0</v>
      </c>
      <c r="V9" s="9">
        <v>0</v>
      </c>
      <c r="W9" s="9">
        <v>0</v>
      </c>
      <c r="X9" s="9">
        <v>0</v>
      </c>
      <c r="Y9" s="9">
        <v>1</v>
      </c>
      <c r="Z9" s="9">
        <v>0</v>
      </c>
      <c r="AA9" s="9">
        <v>0</v>
      </c>
      <c r="AB9" s="9">
        <v>0</v>
      </c>
      <c r="AC9" s="9"/>
      <c r="AD9" s="9">
        <v>2</v>
      </c>
      <c r="AE9" s="9"/>
      <c r="AF9" s="9">
        <v>1</v>
      </c>
      <c r="AG9" s="9">
        <v>1</v>
      </c>
      <c r="AH9" s="9">
        <v>0</v>
      </c>
      <c r="AI9" s="9">
        <v>0</v>
      </c>
      <c r="AJ9" s="9">
        <v>0</v>
      </c>
      <c r="AK9" s="9">
        <v>0</v>
      </c>
      <c r="AL9" s="9"/>
      <c r="AM9" s="9">
        <v>1</v>
      </c>
      <c r="AN9" s="9">
        <v>1</v>
      </c>
      <c r="AO9" s="9">
        <v>1</v>
      </c>
      <c r="AP9" s="9">
        <v>0</v>
      </c>
      <c r="AQ9" s="9">
        <v>0</v>
      </c>
      <c r="AR9" s="9">
        <v>0</v>
      </c>
      <c r="AS9" s="9"/>
      <c r="AT9" s="9">
        <v>3</v>
      </c>
      <c r="AU9" s="75">
        <v>3</v>
      </c>
      <c r="AV9" s="75">
        <v>1</v>
      </c>
      <c r="AW9" s="75">
        <v>2</v>
      </c>
      <c r="AX9" s="75">
        <v>1</v>
      </c>
      <c r="AY9" s="9">
        <v>2</v>
      </c>
      <c r="AZ9" s="9">
        <v>2</v>
      </c>
      <c r="BA9" s="9" t="s">
        <v>125</v>
      </c>
      <c r="BB9" s="9" t="s">
        <v>125</v>
      </c>
      <c r="BC9" s="9">
        <v>1</v>
      </c>
      <c r="BD9" s="9">
        <v>1</v>
      </c>
      <c r="BE9" s="9">
        <v>1</v>
      </c>
      <c r="BF9" s="9">
        <v>1</v>
      </c>
      <c r="BG9" s="9">
        <v>1</v>
      </c>
      <c r="BH9">
        <v>1</v>
      </c>
      <c r="BI9">
        <v>2</v>
      </c>
      <c r="BJ9" s="58">
        <v>1</v>
      </c>
      <c r="BK9">
        <v>2</v>
      </c>
      <c r="BL9">
        <v>2</v>
      </c>
      <c r="BM9">
        <v>1</v>
      </c>
      <c r="BN9">
        <v>1</v>
      </c>
      <c r="BO9">
        <v>2</v>
      </c>
      <c r="BP9">
        <v>2</v>
      </c>
      <c r="BQ9" t="s">
        <v>125</v>
      </c>
      <c r="BR9">
        <v>2</v>
      </c>
      <c r="BS9">
        <v>2</v>
      </c>
      <c r="BT9" t="s">
        <v>125</v>
      </c>
      <c r="BU9">
        <v>1</v>
      </c>
      <c r="BV9">
        <v>1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1</v>
      </c>
      <c r="CE9">
        <v>1</v>
      </c>
      <c r="CF9">
        <v>1</v>
      </c>
      <c r="CG9">
        <v>1</v>
      </c>
      <c r="CH9">
        <v>2</v>
      </c>
      <c r="CI9">
        <v>1</v>
      </c>
      <c r="CJ9">
        <v>1</v>
      </c>
      <c r="CK9">
        <v>2</v>
      </c>
      <c r="CL9">
        <v>1</v>
      </c>
      <c r="CM9">
        <v>4</v>
      </c>
      <c r="CN9">
        <v>4</v>
      </c>
      <c r="CO9">
        <v>4</v>
      </c>
      <c r="CP9">
        <v>4</v>
      </c>
      <c r="CQ9">
        <v>4</v>
      </c>
      <c r="CR9">
        <v>3</v>
      </c>
      <c r="CS9">
        <v>4</v>
      </c>
      <c r="CT9">
        <v>4</v>
      </c>
      <c r="CU9">
        <v>3</v>
      </c>
      <c r="CV9">
        <v>3</v>
      </c>
      <c r="CW9">
        <v>1</v>
      </c>
      <c r="CX9">
        <v>3</v>
      </c>
      <c r="CY9">
        <v>3</v>
      </c>
      <c r="CZ9">
        <v>0</v>
      </c>
      <c r="DA9" s="57" t="s">
        <v>125</v>
      </c>
    </row>
    <row r="10" spans="1:105">
      <c r="A10">
        <v>3</v>
      </c>
      <c r="B10" s="9">
        <v>2</v>
      </c>
      <c r="C10" s="9">
        <v>7</v>
      </c>
      <c r="D10" s="9">
        <v>5</v>
      </c>
      <c r="E10" s="9">
        <v>11</v>
      </c>
      <c r="F10" s="9">
        <v>0</v>
      </c>
      <c r="G10" s="9">
        <v>0</v>
      </c>
      <c r="H10" s="9">
        <v>0</v>
      </c>
      <c r="I10" s="9">
        <v>1</v>
      </c>
      <c r="J10" s="9">
        <v>0</v>
      </c>
      <c r="K10" s="9">
        <v>0</v>
      </c>
      <c r="L10" s="9">
        <v>0</v>
      </c>
      <c r="M10" s="9">
        <v>2</v>
      </c>
      <c r="N10" s="9">
        <v>0</v>
      </c>
      <c r="O10" s="9">
        <v>4</v>
      </c>
      <c r="P10" s="9">
        <v>4</v>
      </c>
      <c r="Q10" s="9">
        <v>4</v>
      </c>
      <c r="R10" s="9">
        <v>4</v>
      </c>
      <c r="S10" s="9">
        <v>4</v>
      </c>
      <c r="T10" s="9"/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1</v>
      </c>
      <c r="AC10" s="9"/>
      <c r="AD10" s="9">
        <v>1</v>
      </c>
      <c r="AE10" s="9"/>
      <c r="AF10" s="9">
        <v>1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/>
      <c r="AM10" s="9">
        <v>1</v>
      </c>
      <c r="AN10" s="9">
        <v>1</v>
      </c>
      <c r="AO10" s="9">
        <v>1</v>
      </c>
      <c r="AP10" s="9">
        <v>1</v>
      </c>
      <c r="AQ10" s="9">
        <v>0</v>
      </c>
      <c r="AR10" s="9">
        <v>1</v>
      </c>
      <c r="AS10" s="9"/>
      <c r="AT10" s="9">
        <v>1</v>
      </c>
      <c r="AU10" s="75">
        <v>1</v>
      </c>
      <c r="AV10" s="75">
        <v>1</v>
      </c>
      <c r="AW10" s="75">
        <v>1</v>
      </c>
      <c r="AX10" s="75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2</v>
      </c>
      <c r="BE10" s="9" t="s">
        <v>125</v>
      </c>
      <c r="BF10" s="9">
        <v>2</v>
      </c>
      <c r="BG10" s="9" t="s">
        <v>125</v>
      </c>
      <c r="BH10">
        <v>1</v>
      </c>
      <c r="BI10">
        <v>2</v>
      </c>
      <c r="BJ10" s="58">
        <v>1</v>
      </c>
      <c r="BK10">
        <v>1</v>
      </c>
      <c r="BL10">
        <v>1</v>
      </c>
      <c r="BM10">
        <v>1</v>
      </c>
      <c r="BN10">
        <v>1</v>
      </c>
      <c r="BO10">
        <v>2</v>
      </c>
      <c r="BP10">
        <v>1</v>
      </c>
      <c r="BQ10">
        <v>2</v>
      </c>
      <c r="BR10">
        <v>1</v>
      </c>
      <c r="BS10">
        <v>2</v>
      </c>
      <c r="BT10" t="s">
        <v>125</v>
      </c>
      <c r="BU10">
        <v>1</v>
      </c>
      <c r="BV10">
        <v>2</v>
      </c>
      <c r="BW10">
        <v>2</v>
      </c>
      <c r="BX10">
        <v>2</v>
      </c>
      <c r="BY10">
        <v>1</v>
      </c>
      <c r="BZ10">
        <v>2</v>
      </c>
      <c r="CA10">
        <v>1</v>
      </c>
      <c r="CB10">
        <v>2</v>
      </c>
      <c r="CC10">
        <v>1</v>
      </c>
      <c r="CD10">
        <v>2</v>
      </c>
      <c r="CE10">
        <v>2</v>
      </c>
      <c r="CF10">
        <v>1</v>
      </c>
      <c r="CG10">
        <v>2</v>
      </c>
      <c r="CH10">
        <v>1</v>
      </c>
      <c r="CI10">
        <v>1</v>
      </c>
      <c r="CJ10">
        <v>1</v>
      </c>
      <c r="CK10">
        <v>2</v>
      </c>
      <c r="CL10">
        <v>1</v>
      </c>
      <c r="CM10">
        <v>4</v>
      </c>
      <c r="CN10">
        <v>4</v>
      </c>
      <c r="CO10">
        <v>4</v>
      </c>
      <c r="CP10">
        <v>1</v>
      </c>
      <c r="CQ10">
        <v>4</v>
      </c>
      <c r="CR10">
        <v>2</v>
      </c>
      <c r="CS10">
        <v>2</v>
      </c>
      <c r="CT10">
        <v>4</v>
      </c>
      <c r="CU10">
        <v>2</v>
      </c>
      <c r="CV10">
        <v>1</v>
      </c>
      <c r="CW10">
        <v>1</v>
      </c>
      <c r="CX10">
        <v>3</v>
      </c>
      <c r="CY10">
        <v>4</v>
      </c>
      <c r="CZ10">
        <v>3</v>
      </c>
      <c r="DA10" s="57" t="s">
        <v>125</v>
      </c>
    </row>
    <row r="11" spans="1:105">
      <c r="A11">
        <v>4</v>
      </c>
      <c r="B11" s="9">
        <v>1</v>
      </c>
      <c r="C11" s="9">
        <v>2</v>
      </c>
      <c r="D11" s="9">
        <v>2</v>
      </c>
      <c r="E11" s="9">
        <v>14</v>
      </c>
      <c r="F11" s="9">
        <v>0</v>
      </c>
      <c r="G11" s="9">
        <v>0</v>
      </c>
      <c r="H11" s="9">
        <v>0</v>
      </c>
      <c r="I11" s="9">
        <v>1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3</v>
      </c>
      <c r="P11" s="9">
        <v>0</v>
      </c>
      <c r="Q11" s="9">
        <v>3</v>
      </c>
      <c r="R11" s="9">
        <v>4</v>
      </c>
      <c r="S11" s="9">
        <v>4</v>
      </c>
      <c r="T11" s="9"/>
      <c r="U11" s="9">
        <v>0</v>
      </c>
      <c r="V11" s="9">
        <v>0</v>
      </c>
      <c r="W11" s="9">
        <v>0</v>
      </c>
      <c r="X11" s="9">
        <v>0</v>
      </c>
      <c r="Y11" s="9">
        <v>1</v>
      </c>
      <c r="Z11" s="9">
        <v>0</v>
      </c>
      <c r="AA11" s="9">
        <v>0</v>
      </c>
      <c r="AB11" s="9">
        <v>0</v>
      </c>
      <c r="AC11" s="9"/>
      <c r="AD11" s="9">
        <v>1</v>
      </c>
      <c r="AE11" s="9"/>
      <c r="AF11" s="9">
        <v>1</v>
      </c>
      <c r="AG11" s="9">
        <v>0</v>
      </c>
      <c r="AH11" s="9">
        <v>1</v>
      </c>
      <c r="AI11" s="9">
        <v>1</v>
      </c>
      <c r="AJ11" s="9">
        <v>0</v>
      </c>
      <c r="AK11" s="9">
        <v>0</v>
      </c>
      <c r="AL11" s="9"/>
      <c r="AM11" s="9">
        <v>1</v>
      </c>
      <c r="AN11" s="9">
        <v>0</v>
      </c>
      <c r="AO11" s="9">
        <v>0</v>
      </c>
      <c r="AP11" s="9">
        <v>1</v>
      </c>
      <c r="AQ11" s="9">
        <v>0</v>
      </c>
      <c r="AR11" s="9">
        <v>0</v>
      </c>
      <c r="AS11" s="9"/>
      <c r="AT11" s="9">
        <v>1</v>
      </c>
      <c r="AU11" s="75">
        <v>1</v>
      </c>
      <c r="AV11" s="75">
        <v>1</v>
      </c>
      <c r="AW11" s="75">
        <v>1</v>
      </c>
      <c r="AX11" s="75">
        <v>1</v>
      </c>
      <c r="AY11" s="9">
        <v>2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>
        <v>1</v>
      </c>
      <c r="BI11">
        <v>2</v>
      </c>
      <c r="BJ11" s="58">
        <v>1</v>
      </c>
      <c r="BK11">
        <v>2</v>
      </c>
      <c r="BL11">
        <v>1</v>
      </c>
      <c r="BM11">
        <v>2</v>
      </c>
      <c r="BN11">
        <v>2</v>
      </c>
      <c r="BO11">
        <v>2</v>
      </c>
      <c r="BP11">
        <v>2</v>
      </c>
      <c r="BQ11" t="s">
        <v>125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2</v>
      </c>
      <c r="BY11">
        <v>2</v>
      </c>
      <c r="BZ11">
        <v>2</v>
      </c>
      <c r="CA11">
        <v>2</v>
      </c>
      <c r="CB11">
        <v>2</v>
      </c>
      <c r="CC11">
        <v>2</v>
      </c>
      <c r="CD11">
        <v>2</v>
      </c>
      <c r="CE11">
        <v>1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 t="s">
        <v>125</v>
      </c>
      <c r="CN11" t="s">
        <v>125</v>
      </c>
      <c r="CO11">
        <v>3</v>
      </c>
      <c r="CP11">
        <v>2</v>
      </c>
      <c r="CQ11">
        <v>3</v>
      </c>
      <c r="CR11">
        <v>3</v>
      </c>
      <c r="CS11">
        <v>3</v>
      </c>
      <c r="CT11">
        <v>3</v>
      </c>
      <c r="CU11">
        <v>3</v>
      </c>
      <c r="CV11">
        <v>3</v>
      </c>
      <c r="CW11">
        <v>1</v>
      </c>
      <c r="CX11">
        <v>3</v>
      </c>
      <c r="CY11">
        <v>1</v>
      </c>
      <c r="CZ11">
        <v>3</v>
      </c>
      <c r="DA11" s="57" t="s">
        <v>125</v>
      </c>
    </row>
    <row r="12" spans="1:105">
      <c r="A12">
        <v>5</v>
      </c>
      <c r="B12" s="9">
        <v>1</v>
      </c>
      <c r="C12" s="9">
        <v>3</v>
      </c>
      <c r="D12" s="9">
        <v>7</v>
      </c>
      <c r="E12" s="9">
        <v>1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2</v>
      </c>
      <c r="N12" s="9">
        <v>4</v>
      </c>
      <c r="O12" s="9">
        <v>4</v>
      </c>
      <c r="P12" s="9">
        <v>4</v>
      </c>
      <c r="Q12" s="9">
        <v>4</v>
      </c>
      <c r="R12" s="9">
        <v>4</v>
      </c>
      <c r="S12" s="9">
        <v>4</v>
      </c>
      <c r="T12" s="9"/>
      <c r="U12" s="9">
        <v>1</v>
      </c>
      <c r="V12" s="9">
        <v>1</v>
      </c>
      <c r="W12" s="9">
        <v>0</v>
      </c>
      <c r="X12" s="9">
        <v>0</v>
      </c>
      <c r="Y12" s="9">
        <v>1</v>
      </c>
      <c r="Z12" s="9">
        <v>0</v>
      </c>
      <c r="AA12" s="9">
        <v>0</v>
      </c>
      <c r="AB12" s="9">
        <v>0</v>
      </c>
      <c r="AC12" s="9"/>
      <c r="AD12" s="9">
        <v>1</v>
      </c>
      <c r="AE12" s="9"/>
      <c r="AF12" s="9">
        <v>0</v>
      </c>
      <c r="AG12" s="9">
        <v>0</v>
      </c>
      <c r="AH12" s="9">
        <v>1</v>
      </c>
      <c r="AI12" s="9">
        <v>1</v>
      </c>
      <c r="AJ12" s="9">
        <v>1</v>
      </c>
      <c r="AK12" s="9">
        <v>0</v>
      </c>
      <c r="AL12" s="9"/>
      <c r="AM12" s="9">
        <v>1</v>
      </c>
      <c r="AN12" s="9">
        <v>1</v>
      </c>
      <c r="AO12" s="9">
        <v>1</v>
      </c>
      <c r="AP12" s="9">
        <v>1</v>
      </c>
      <c r="AQ12" s="9">
        <v>0</v>
      </c>
      <c r="AR12" s="9">
        <v>0</v>
      </c>
      <c r="AS12" s="9"/>
      <c r="AT12" s="9">
        <v>1</v>
      </c>
      <c r="AU12" s="75">
        <v>2</v>
      </c>
      <c r="AV12" s="75">
        <v>1</v>
      </c>
      <c r="AW12" s="75">
        <v>2</v>
      </c>
      <c r="AX12" s="75">
        <v>1</v>
      </c>
      <c r="AY12" s="9">
        <v>2</v>
      </c>
      <c r="AZ12" s="9">
        <v>1</v>
      </c>
      <c r="BA12" s="9">
        <v>1</v>
      </c>
      <c r="BB12" s="9">
        <v>2</v>
      </c>
      <c r="BC12" s="9">
        <v>2</v>
      </c>
      <c r="BD12" s="9">
        <v>1</v>
      </c>
      <c r="BE12" s="9">
        <v>2</v>
      </c>
      <c r="BF12" s="9">
        <v>1</v>
      </c>
      <c r="BG12" s="9">
        <v>1</v>
      </c>
      <c r="BH12">
        <v>1</v>
      </c>
      <c r="BI12">
        <v>2</v>
      </c>
      <c r="BJ12" s="58">
        <v>2</v>
      </c>
      <c r="BK12">
        <v>2</v>
      </c>
      <c r="BL12">
        <v>1</v>
      </c>
      <c r="BM12">
        <v>2</v>
      </c>
      <c r="BN12">
        <v>2</v>
      </c>
      <c r="BO12">
        <v>2</v>
      </c>
      <c r="BP12">
        <v>2</v>
      </c>
      <c r="BQ12" t="s">
        <v>125</v>
      </c>
      <c r="BR12">
        <v>2</v>
      </c>
      <c r="BS12">
        <v>2</v>
      </c>
      <c r="BT12" t="s">
        <v>125</v>
      </c>
      <c r="BU12">
        <v>1</v>
      </c>
      <c r="BV12">
        <v>1</v>
      </c>
      <c r="BW12">
        <v>1</v>
      </c>
      <c r="BX12">
        <v>2</v>
      </c>
      <c r="BY12">
        <v>2</v>
      </c>
      <c r="BZ12">
        <v>2</v>
      </c>
      <c r="CA12">
        <v>2</v>
      </c>
      <c r="CB12">
        <v>2</v>
      </c>
      <c r="CC12">
        <v>1</v>
      </c>
      <c r="CD12">
        <v>1</v>
      </c>
      <c r="CE12">
        <v>1</v>
      </c>
      <c r="CF12">
        <v>1</v>
      </c>
      <c r="CG12">
        <v>2</v>
      </c>
      <c r="CH12">
        <v>2</v>
      </c>
      <c r="CI12">
        <v>2</v>
      </c>
      <c r="CJ12">
        <v>1</v>
      </c>
      <c r="CK12">
        <v>2</v>
      </c>
      <c r="CL12">
        <v>1</v>
      </c>
      <c r="CM12">
        <v>4</v>
      </c>
      <c r="CN12">
        <v>4</v>
      </c>
      <c r="CO12">
        <v>4</v>
      </c>
      <c r="CP12">
        <v>4</v>
      </c>
      <c r="CQ12">
        <v>4</v>
      </c>
      <c r="CR12">
        <v>4</v>
      </c>
      <c r="CS12">
        <v>4</v>
      </c>
      <c r="CT12">
        <v>4</v>
      </c>
      <c r="CU12">
        <v>3</v>
      </c>
      <c r="CV12">
        <v>2</v>
      </c>
      <c r="CW12">
        <v>1</v>
      </c>
      <c r="CX12">
        <v>1</v>
      </c>
      <c r="CY12">
        <v>3</v>
      </c>
      <c r="CZ12">
        <v>3</v>
      </c>
      <c r="DA12" s="57" t="s">
        <v>125</v>
      </c>
    </row>
    <row r="13" spans="1:105">
      <c r="A13">
        <v>6</v>
      </c>
      <c r="B13" s="9">
        <v>1</v>
      </c>
      <c r="C13" s="9">
        <v>3</v>
      </c>
      <c r="D13" s="9">
        <v>1</v>
      </c>
      <c r="E13" s="9">
        <v>16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3</v>
      </c>
      <c r="N13" s="9">
        <v>4</v>
      </c>
      <c r="O13" s="9">
        <v>0</v>
      </c>
      <c r="P13" s="9">
        <v>0</v>
      </c>
      <c r="Q13" s="9">
        <v>0</v>
      </c>
      <c r="R13" s="9">
        <v>3</v>
      </c>
      <c r="S13" s="9">
        <v>0</v>
      </c>
      <c r="T13" s="9"/>
      <c r="U13" s="9">
        <v>0</v>
      </c>
      <c r="V13" s="9">
        <v>0</v>
      </c>
      <c r="W13" s="9">
        <v>1</v>
      </c>
      <c r="X13" s="9">
        <v>1</v>
      </c>
      <c r="Y13" s="9">
        <v>1</v>
      </c>
      <c r="Z13" s="9">
        <v>0</v>
      </c>
      <c r="AA13" s="9">
        <v>0</v>
      </c>
      <c r="AB13" s="9">
        <v>0</v>
      </c>
      <c r="AC13" s="9"/>
      <c r="AD13" s="9">
        <v>2</v>
      </c>
      <c r="AE13" s="9"/>
      <c r="AF13" s="9">
        <v>1</v>
      </c>
      <c r="AG13" s="9">
        <v>0</v>
      </c>
      <c r="AH13" s="9">
        <v>1</v>
      </c>
      <c r="AI13" s="9">
        <v>0</v>
      </c>
      <c r="AJ13" s="9">
        <v>0</v>
      </c>
      <c r="AK13" s="9">
        <v>0</v>
      </c>
      <c r="AL13" s="9"/>
      <c r="AM13" s="9">
        <v>1</v>
      </c>
      <c r="AN13" s="9">
        <v>1</v>
      </c>
      <c r="AO13" s="9">
        <v>0</v>
      </c>
      <c r="AP13" s="9">
        <v>1</v>
      </c>
      <c r="AQ13" s="9">
        <v>0</v>
      </c>
      <c r="AR13" s="9">
        <v>0</v>
      </c>
      <c r="AS13" s="9"/>
      <c r="AT13" s="9">
        <v>2</v>
      </c>
      <c r="AU13" s="75">
        <v>1</v>
      </c>
      <c r="AV13" s="75">
        <v>2</v>
      </c>
      <c r="AW13" s="75">
        <v>2</v>
      </c>
      <c r="AX13" s="75">
        <v>1</v>
      </c>
      <c r="AY13" s="9">
        <v>1</v>
      </c>
      <c r="AZ13" s="9">
        <v>1</v>
      </c>
      <c r="BA13" s="9">
        <v>1</v>
      </c>
      <c r="BB13" s="9">
        <v>1</v>
      </c>
      <c r="BC13" s="9">
        <v>2</v>
      </c>
      <c r="BD13" s="9">
        <v>1</v>
      </c>
      <c r="BE13" s="9">
        <v>1</v>
      </c>
      <c r="BF13" s="9">
        <v>2</v>
      </c>
      <c r="BG13" s="9" t="s">
        <v>125</v>
      </c>
      <c r="BH13">
        <v>2</v>
      </c>
      <c r="BI13">
        <v>1</v>
      </c>
      <c r="BJ13" s="58">
        <v>2</v>
      </c>
      <c r="BK13">
        <v>2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2</v>
      </c>
      <c r="BY13">
        <v>2</v>
      </c>
      <c r="BZ13">
        <v>2</v>
      </c>
      <c r="CA13">
        <v>1</v>
      </c>
      <c r="CB13">
        <v>2</v>
      </c>
      <c r="CC13">
        <v>1</v>
      </c>
      <c r="CD13">
        <v>2</v>
      </c>
      <c r="CE13">
        <v>1</v>
      </c>
      <c r="CF13">
        <v>1</v>
      </c>
      <c r="CG13">
        <v>1</v>
      </c>
      <c r="CH13">
        <v>2</v>
      </c>
      <c r="CI13">
        <v>2</v>
      </c>
      <c r="CJ13">
        <v>2</v>
      </c>
      <c r="CK13">
        <v>2</v>
      </c>
      <c r="CL13">
        <v>1</v>
      </c>
      <c r="CM13">
        <v>4</v>
      </c>
      <c r="CN13">
        <v>3</v>
      </c>
      <c r="CO13">
        <v>4</v>
      </c>
      <c r="CP13">
        <v>3</v>
      </c>
      <c r="CQ13">
        <v>3</v>
      </c>
      <c r="CR13">
        <v>4</v>
      </c>
      <c r="CS13">
        <v>4</v>
      </c>
      <c r="CT13">
        <v>4</v>
      </c>
      <c r="CU13">
        <v>3</v>
      </c>
      <c r="CV13">
        <v>3</v>
      </c>
      <c r="CW13">
        <v>1</v>
      </c>
      <c r="CX13">
        <v>4</v>
      </c>
      <c r="CY13">
        <v>3</v>
      </c>
      <c r="CZ13">
        <v>4</v>
      </c>
      <c r="DA13" s="57">
        <v>4</v>
      </c>
    </row>
    <row r="14" spans="1:105">
      <c r="A14">
        <v>7</v>
      </c>
      <c r="B14" s="9">
        <v>1</v>
      </c>
      <c r="C14" s="9">
        <v>9</v>
      </c>
      <c r="D14" s="9">
        <v>7</v>
      </c>
      <c r="E14" s="9">
        <v>12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2</v>
      </c>
      <c r="N14" s="9">
        <v>0</v>
      </c>
      <c r="O14" s="9">
        <v>0</v>
      </c>
      <c r="P14" s="9">
        <v>0</v>
      </c>
      <c r="Q14" s="9">
        <v>4</v>
      </c>
      <c r="R14" s="9">
        <v>4</v>
      </c>
      <c r="S14" s="9">
        <v>4</v>
      </c>
      <c r="T14" s="9"/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1</v>
      </c>
      <c r="AB14" s="9">
        <v>0</v>
      </c>
      <c r="AC14" s="9"/>
      <c r="AD14" s="9">
        <v>5</v>
      </c>
      <c r="AE14" s="9"/>
      <c r="AF14" s="9">
        <v>1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/>
      <c r="AM14" s="9">
        <v>1</v>
      </c>
      <c r="AN14" s="9">
        <v>1</v>
      </c>
      <c r="AO14" s="9">
        <v>0</v>
      </c>
      <c r="AP14" s="9">
        <v>0</v>
      </c>
      <c r="AQ14" s="9">
        <v>0</v>
      </c>
      <c r="AR14" s="9">
        <v>0</v>
      </c>
      <c r="AS14" s="9"/>
      <c r="AT14" s="9">
        <v>3</v>
      </c>
      <c r="AU14" s="75">
        <v>1</v>
      </c>
      <c r="AV14" s="75">
        <v>1</v>
      </c>
      <c r="AW14" s="75">
        <v>1</v>
      </c>
      <c r="AX14" s="75">
        <v>1</v>
      </c>
      <c r="AY14" s="9">
        <v>1</v>
      </c>
      <c r="AZ14" s="9">
        <v>1</v>
      </c>
      <c r="BA14" s="9">
        <v>1</v>
      </c>
      <c r="BB14" s="9">
        <v>1</v>
      </c>
      <c r="BC14" s="9">
        <v>1</v>
      </c>
      <c r="BD14" s="9">
        <v>1</v>
      </c>
      <c r="BE14" s="9">
        <v>1</v>
      </c>
      <c r="BF14" s="9">
        <v>1</v>
      </c>
      <c r="BG14" s="9">
        <v>1</v>
      </c>
      <c r="BH14">
        <v>1</v>
      </c>
      <c r="BI14">
        <v>2</v>
      </c>
      <c r="BJ14" s="58">
        <v>2</v>
      </c>
      <c r="BK14">
        <v>1</v>
      </c>
      <c r="BL14">
        <v>1</v>
      </c>
      <c r="BM14">
        <v>1</v>
      </c>
      <c r="BN14">
        <v>2</v>
      </c>
      <c r="BO14">
        <v>2</v>
      </c>
      <c r="BP14">
        <v>2</v>
      </c>
      <c r="BQ14" t="s">
        <v>125</v>
      </c>
      <c r="BR14">
        <v>2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1</v>
      </c>
      <c r="CH14">
        <v>1</v>
      </c>
      <c r="CI14">
        <v>2</v>
      </c>
      <c r="CJ14">
        <v>1</v>
      </c>
      <c r="CK14">
        <v>2</v>
      </c>
      <c r="CL14">
        <v>2</v>
      </c>
      <c r="CM14" t="s">
        <v>125</v>
      </c>
      <c r="CN14" t="s">
        <v>125</v>
      </c>
      <c r="CO14">
        <v>4</v>
      </c>
      <c r="CP14">
        <v>4</v>
      </c>
      <c r="CQ14">
        <v>4</v>
      </c>
      <c r="CR14">
        <v>4</v>
      </c>
      <c r="CS14">
        <v>4</v>
      </c>
      <c r="CT14">
        <v>4</v>
      </c>
      <c r="CU14">
        <v>4</v>
      </c>
      <c r="CV14">
        <v>3</v>
      </c>
      <c r="CW14">
        <v>2</v>
      </c>
      <c r="CX14">
        <v>3</v>
      </c>
      <c r="CY14">
        <v>2</v>
      </c>
      <c r="CZ14">
        <v>3</v>
      </c>
      <c r="DA14" s="57" t="s">
        <v>125</v>
      </c>
    </row>
    <row r="15" spans="1:105">
      <c r="A15">
        <v>8</v>
      </c>
      <c r="B15" s="9">
        <v>1</v>
      </c>
      <c r="C15" s="9">
        <v>7</v>
      </c>
      <c r="D15" s="9">
        <v>4</v>
      </c>
      <c r="E15" s="9">
        <v>9</v>
      </c>
      <c r="F15" s="9">
        <v>0</v>
      </c>
      <c r="G15" s="9">
        <v>0</v>
      </c>
      <c r="H15" s="9">
        <v>0</v>
      </c>
      <c r="I15" s="9">
        <v>1</v>
      </c>
      <c r="J15" s="9">
        <v>1</v>
      </c>
      <c r="K15" s="9">
        <v>0</v>
      </c>
      <c r="L15" s="9">
        <v>0</v>
      </c>
      <c r="M15" s="9">
        <v>2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/>
      <c r="U15" s="9">
        <v>0</v>
      </c>
      <c r="V15" s="9">
        <v>0</v>
      </c>
      <c r="W15" s="9">
        <v>0</v>
      </c>
      <c r="X15" s="9">
        <v>0</v>
      </c>
      <c r="Y15" s="9">
        <v>1</v>
      </c>
      <c r="Z15" s="9">
        <v>0</v>
      </c>
      <c r="AA15" s="9">
        <v>0</v>
      </c>
      <c r="AB15" s="9">
        <v>0</v>
      </c>
      <c r="AC15" s="9"/>
      <c r="AD15" s="9">
        <v>4</v>
      </c>
      <c r="AE15" s="9"/>
      <c r="AF15" s="9">
        <v>1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/>
      <c r="AM15" s="9">
        <v>0</v>
      </c>
      <c r="AN15" s="9">
        <v>1</v>
      </c>
      <c r="AO15" s="9">
        <v>0</v>
      </c>
      <c r="AP15" s="9">
        <v>0</v>
      </c>
      <c r="AQ15" s="9">
        <v>0</v>
      </c>
      <c r="AR15" s="9">
        <v>0</v>
      </c>
      <c r="AS15" s="9"/>
      <c r="AT15" s="9">
        <v>3</v>
      </c>
      <c r="AU15" s="75">
        <v>2</v>
      </c>
      <c r="AV15" s="75">
        <v>2</v>
      </c>
      <c r="AW15" s="75">
        <v>2</v>
      </c>
      <c r="AX15" s="75">
        <v>2</v>
      </c>
      <c r="AY15" s="9" t="s">
        <v>125</v>
      </c>
      <c r="AZ15" s="9">
        <v>1</v>
      </c>
      <c r="BA15" s="9">
        <v>1</v>
      </c>
      <c r="BB15" s="9">
        <v>1</v>
      </c>
      <c r="BC15" s="9">
        <v>2</v>
      </c>
      <c r="BD15" s="9">
        <v>1</v>
      </c>
      <c r="BE15" s="9">
        <v>1</v>
      </c>
      <c r="BF15" s="9">
        <v>1</v>
      </c>
      <c r="BG15" s="9">
        <v>1</v>
      </c>
      <c r="BH15">
        <v>2</v>
      </c>
      <c r="BI15">
        <v>2</v>
      </c>
      <c r="BJ15" s="58">
        <v>2</v>
      </c>
      <c r="BK15">
        <v>2</v>
      </c>
      <c r="BL15">
        <v>1</v>
      </c>
      <c r="BM15">
        <v>2</v>
      </c>
      <c r="BN15">
        <v>2</v>
      </c>
      <c r="BO15">
        <v>2</v>
      </c>
      <c r="BP15">
        <v>2</v>
      </c>
      <c r="BQ15" t="s">
        <v>125</v>
      </c>
      <c r="BR15">
        <v>2</v>
      </c>
      <c r="BS15">
        <v>2</v>
      </c>
      <c r="BT15" t="s">
        <v>125</v>
      </c>
      <c r="BU15">
        <v>2</v>
      </c>
      <c r="BV15">
        <v>2</v>
      </c>
      <c r="BW15">
        <v>2</v>
      </c>
      <c r="BX15">
        <v>2</v>
      </c>
      <c r="BY15">
        <v>2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1</v>
      </c>
      <c r="CK15">
        <v>2</v>
      </c>
      <c r="CL15">
        <v>2</v>
      </c>
      <c r="CM15" t="s">
        <v>125</v>
      </c>
      <c r="CN15" t="s">
        <v>125</v>
      </c>
      <c r="CO15">
        <v>4</v>
      </c>
      <c r="CP15">
        <v>2</v>
      </c>
      <c r="CQ15">
        <v>3</v>
      </c>
      <c r="CR15">
        <v>2</v>
      </c>
      <c r="CS15">
        <v>2</v>
      </c>
      <c r="CT15">
        <v>2</v>
      </c>
      <c r="CU15">
        <v>2</v>
      </c>
      <c r="CV15">
        <v>2</v>
      </c>
      <c r="CW15">
        <v>1</v>
      </c>
      <c r="CX15">
        <v>2</v>
      </c>
      <c r="CY15">
        <v>1</v>
      </c>
      <c r="CZ15">
        <v>2</v>
      </c>
      <c r="DA15" s="57" t="s">
        <v>125</v>
      </c>
    </row>
    <row r="16" spans="1:105">
      <c r="A16">
        <v>9</v>
      </c>
      <c r="B16" s="9">
        <v>2</v>
      </c>
      <c r="C16" s="9">
        <v>3</v>
      </c>
      <c r="D16" s="9">
        <v>4</v>
      </c>
      <c r="E16" s="9">
        <v>14</v>
      </c>
      <c r="F16" s="9">
        <v>0</v>
      </c>
      <c r="G16" s="9">
        <v>1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v>2</v>
      </c>
      <c r="N16" s="9">
        <v>4</v>
      </c>
      <c r="O16" s="9">
        <v>0</v>
      </c>
      <c r="P16" s="9">
        <v>1</v>
      </c>
      <c r="Q16" s="9">
        <v>0</v>
      </c>
      <c r="R16" s="9">
        <v>3</v>
      </c>
      <c r="S16" s="9">
        <v>0</v>
      </c>
      <c r="T16" s="9"/>
      <c r="U16" s="9">
        <v>1</v>
      </c>
      <c r="V16" s="9">
        <v>0</v>
      </c>
      <c r="W16" s="9">
        <v>0</v>
      </c>
      <c r="X16" s="9">
        <v>1</v>
      </c>
      <c r="Y16" s="9">
        <v>0</v>
      </c>
      <c r="Z16" s="9">
        <v>0</v>
      </c>
      <c r="AA16" s="9">
        <v>0</v>
      </c>
      <c r="AB16" s="9">
        <v>1</v>
      </c>
      <c r="AC16" s="9"/>
      <c r="AD16" s="9">
        <v>1</v>
      </c>
      <c r="AE16" s="9"/>
      <c r="AF16" s="9">
        <v>0</v>
      </c>
      <c r="AG16" s="9">
        <v>0</v>
      </c>
      <c r="AH16" s="9">
        <v>1</v>
      </c>
      <c r="AI16" s="9">
        <v>1</v>
      </c>
      <c r="AJ16" s="9">
        <v>0</v>
      </c>
      <c r="AK16" s="9">
        <v>0</v>
      </c>
      <c r="AL16" s="9"/>
      <c r="AM16" s="9">
        <v>1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/>
      <c r="AT16" s="9">
        <v>1</v>
      </c>
      <c r="AU16" s="75">
        <v>1</v>
      </c>
      <c r="AV16" s="75">
        <v>2</v>
      </c>
      <c r="AW16" s="75">
        <v>2</v>
      </c>
      <c r="AX16" s="75">
        <v>2</v>
      </c>
      <c r="AY16" s="9" t="s">
        <v>125</v>
      </c>
      <c r="AZ16" s="9">
        <v>1</v>
      </c>
      <c r="BA16" s="9">
        <v>1</v>
      </c>
      <c r="BB16" s="9">
        <v>2</v>
      </c>
      <c r="BC16" s="9">
        <v>1</v>
      </c>
      <c r="BD16" s="9">
        <v>1</v>
      </c>
      <c r="BE16" s="9">
        <v>2</v>
      </c>
      <c r="BF16" s="9">
        <v>1</v>
      </c>
      <c r="BG16" s="9">
        <v>1</v>
      </c>
      <c r="BH16">
        <v>2</v>
      </c>
      <c r="BI16">
        <v>1</v>
      </c>
      <c r="BJ16" s="58">
        <v>2</v>
      </c>
      <c r="BK16">
        <v>2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2</v>
      </c>
      <c r="BT16" t="s">
        <v>125</v>
      </c>
      <c r="BU16">
        <v>1</v>
      </c>
      <c r="BV16">
        <v>2</v>
      </c>
      <c r="BW16">
        <v>1</v>
      </c>
      <c r="BX16">
        <v>2</v>
      </c>
      <c r="BY16">
        <v>2</v>
      </c>
      <c r="BZ16">
        <v>2</v>
      </c>
      <c r="CA16">
        <v>2</v>
      </c>
      <c r="CB16">
        <v>2</v>
      </c>
      <c r="CC16">
        <v>2</v>
      </c>
      <c r="CD16">
        <v>2</v>
      </c>
      <c r="CE16">
        <v>2</v>
      </c>
      <c r="CF16">
        <v>1</v>
      </c>
      <c r="CG16">
        <v>1</v>
      </c>
      <c r="CH16">
        <v>2</v>
      </c>
      <c r="CI16">
        <v>2</v>
      </c>
      <c r="CJ16">
        <v>2</v>
      </c>
      <c r="CK16">
        <v>2</v>
      </c>
      <c r="CL16">
        <v>1</v>
      </c>
      <c r="CN16">
        <v>4</v>
      </c>
      <c r="CO16">
        <v>3</v>
      </c>
      <c r="CP16">
        <v>2</v>
      </c>
      <c r="CQ16">
        <v>3</v>
      </c>
      <c r="CR16">
        <v>2</v>
      </c>
      <c r="CT16">
        <v>4</v>
      </c>
      <c r="CU16">
        <v>1</v>
      </c>
      <c r="CV16">
        <v>1</v>
      </c>
      <c r="CW16">
        <v>1</v>
      </c>
      <c r="CX16">
        <v>2</v>
      </c>
      <c r="CY16">
        <v>3</v>
      </c>
      <c r="CZ16">
        <v>1</v>
      </c>
      <c r="DA16" s="57">
        <v>1</v>
      </c>
    </row>
    <row r="17" spans="1:105">
      <c r="A17">
        <v>10</v>
      </c>
      <c r="B17" s="9">
        <v>1</v>
      </c>
      <c r="C17" s="9">
        <v>6</v>
      </c>
      <c r="D17" s="9">
        <v>7</v>
      </c>
      <c r="E17" s="9">
        <v>7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0</v>
      </c>
      <c r="M17" s="9">
        <v>2</v>
      </c>
      <c r="N17" s="9">
        <v>0</v>
      </c>
      <c r="O17" s="9">
        <v>0</v>
      </c>
      <c r="P17" s="9">
        <v>0</v>
      </c>
      <c r="Q17" s="9">
        <v>0</v>
      </c>
      <c r="R17" s="9">
        <v>4</v>
      </c>
      <c r="S17" s="9">
        <v>0</v>
      </c>
      <c r="T17" s="9"/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1</v>
      </c>
      <c r="AC17" s="9"/>
      <c r="AD17" s="9">
        <v>1</v>
      </c>
      <c r="AE17" s="9"/>
      <c r="AF17" s="9">
        <v>1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/>
      <c r="AM17" s="9">
        <v>1</v>
      </c>
      <c r="AN17" s="9">
        <v>1</v>
      </c>
      <c r="AO17" s="9">
        <v>0</v>
      </c>
      <c r="AP17" s="9">
        <v>1</v>
      </c>
      <c r="AQ17" s="9">
        <v>0</v>
      </c>
      <c r="AR17" s="9">
        <v>0</v>
      </c>
      <c r="AS17" s="9"/>
      <c r="AT17" s="9">
        <v>3</v>
      </c>
      <c r="AU17" s="75">
        <v>2</v>
      </c>
      <c r="AV17" s="75">
        <v>2</v>
      </c>
      <c r="AW17" s="75">
        <v>2</v>
      </c>
      <c r="AX17" s="75">
        <v>1</v>
      </c>
      <c r="AY17" s="9">
        <v>2</v>
      </c>
      <c r="AZ17" s="9">
        <v>1</v>
      </c>
      <c r="BA17" s="9">
        <v>1</v>
      </c>
      <c r="BB17" s="9">
        <v>1</v>
      </c>
      <c r="BC17" s="9">
        <v>1</v>
      </c>
      <c r="BD17" s="9">
        <v>1</v>
      </c>
      <c r="BE17" s="9">
        <v>2</v>
      </c>
      <c r="BF17" s="9">
        <v>2</v>
      </c>
      <c r="BG17" s="9" t="s">
        <v>125</v>
      </c>
      <c r="BH17">
        <v>2</v>
      </c>
      <c r="BI17">
        <v>2</v>
      </c>
      <c r="BJ17" s="58">
        <v>1</v>
      </c>
      <c r="BK17">
        <v>2</v>
      </c>
      <c r="BL17">
        <v>2</v>
      </c>
      <c r="BM17">
        <v>2</v>
      </c>
      <c r="BN17">
        <v>1</v>
      </c>
      <c r="BO17">
        <v>1</v>
      </c>
      <c r="BP17">
        <v>2</v>
      </c>
      <c r="BQ17" t="s">
        <v>125</v>
      </c>
      <c r="BR17">
        <v>2</v>
      </c>
      <c r="BS17">
        <v>2</v>
      </c>
      <c r="BT17" t="s">
        <v>125</v>
      </c>
      <c r="BU17">
        <v>1</v>
      </c>
      <c r="BV17">
        <v>2</v>
      </c>
      <c r="BW17">
        <v>2</v>
      </c>
      <c r="BX17">
        <v>2</v>
      </c>
      <c r="BY17">
        <v>1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 t="s">
        <v>125</v>
      </c>
      <c r="CN17" t="s">
        <v>125</v>
      </c>
      <c r="CO17">
        <v>4</v>
      </c>
      <c r="CP17">
        <v>1</v>
      </c>
      <c r="CQ17">
        <v>2</v>
      </c>
      <c r="CR17">
        <v>2</v>
      </c>
      <c r="CS17">
        <v>2</v>
      </c>
      <c r="CT17">
        <v>2</v>
      </c>
      <c r="CU17">
        <v>2</v>
      </c>
      <c r="CV17">
        <v>1</v>
      </c>
      <c r="CW17">
        <v>1</v>
      </c>
      <c r="CX17">
        <v>2</v>
      </c>
      <c r="CY17">
        <v>1</v>
      </c>
      <c r="CZ17">
        <v>0</v>
      </c>
      <c r="DA17" s="57" t="s">
        <v>125</v>
      </c>
    </row>
    <row r="18" spans="1:105">
      <c r="A18">
        <v>11</v>
      </c>
      <c r="B18" s="9">
        <v>2</v>
      </c>
      <c r="C18" s="9">
        <v>8</v>
      </c>
      <c r="D18" s="9">
        <v>7</v>
      </c>
      <c r="E18" s="9">
        <v>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0</v>
      </c>
      <c r="M18" s="9">
        <v>2</v>
      </c>
      <c r="N18" s="9">
        <v>3</v>
      </c>
      <c r="O18" s="9">
        <v>4</v>
      </c>
      <c r="P18" s="9">
        <v>4</v>
      </c>
      <c r="Q18" s="9">
        <v>3</v>
      </c>
      <c r="R18" s="9">
        <v>4</v>
      </c>
      <c r="S18" s="9">
        <v>4</v>
      </c>
      <c r="T18" s="9"/>
      <c r="U18" s="9">
        <v>0</v>
      </c>
      <c r="V18" s="9">
        <v>0</v>
      </c>
      <c r="W18" s="9">
        <v>0</v>
      </c>
      <c r="X18" s="9">
        <v>0</v>
      </c>
      <c r="Y18" s="9">
        <v>1</v>
      </c>
      <c r="Z18" s="9">
        <v>1</v>
      </c>
      <c r="AA18" s="9">
        <v>0</v>
      </c>
      <c r="AB18" s="9">
        <v>0</v>
      </c>
      <c r="AC18" s="9"/>
      <c r="AD18" s="9">
        <v>4</v>
      </c>
      <c r="AE18" s="9"/>
      <c r="AF18" s="9">
        <v>1</v>
      </c>
      <c r="AG18" s="9">
        <v>1</v>
      </c>
      <c r="AH18" s="9">
        <v>0</v>
      </c>
      <c r="AI18" s="9">
        <v>0</v>
      </c>
      <c r="AJ18" s="9">
        <v>0</v>
      </c>
      <c r="AK18" s="9">
        <v>0</v>
      </c>
      <c r="AL18" s="9"/>
      <c r="AM18" s="9">
        <v>1</v>
      </c>
      <c r="AN18" s="9">
        <v>1</v>
      </c>
      <c r="AO18" s="9">
        <v>0</v>
      </c>
      <c r="AP18" s="9">
        <v>0</v>
      </c>
      <c r="AQ18" s="9">
        <v>0</v>
      </c>
      <c r="AR18" s="9">
        <v>0</v>
      </c>
      <c r="AS18" s="9"/>
      <c r="AT18" s="9">
        <v>3</v>
      </c>
      <c r="AU18" s="75">
        <v>3</v>
      </c>
      <c r="AV18" s="75">
        <v>2</v>
      </c>
      <c r="AW18" s="75">
        <v>1</v>
      </c>
      <c r="AX18" s="75">
        <v>1</v>
      </c>
      <c r="AY18" s="9">
        <v>1</v>
      </c>
      <c r="AZ18" s="9">
        <v>2</v>
      </c>
      <c r="BA18" s="9" t="s">
        <v>125</v>
      </c>
      <c r="BB18" s="9" t="s">
        <v>125</v>
      </c>
      <c r="BC18" s="9">
        <v>2</v>
      </c>
      <c r="BD18" s="9">
        <v>2</v>
      </c>
      <c r="BE18" s="9" t="s">
        <v>125</v>
      </c>
      <c r="BF18" s="9">
        <v>1</v>
      </c>
      <c r="BG18" s="9">
        <v>2</v>
      </c>
      <c r="BH18">
        <v>1</v>
      </c>
      <c r="BI18">
        <v>2</v>
      </c>
      <c r="BJ18" s="58">
        <v>1</v>
      </c>
      <c r="BK18">
        <v>1</v>
      </c>
      <c r="BL18">
        <v>1</v>
      </c>
      <c r="BM18">
        <v>2</v>
      </c>
      <c r="BN18">
        <v>1</v>
      </c>
      <c r="BO18">
        <v>2</v>
      </c>
      <c r="BP18">
        <v>2</v>
      </c>
      <c r="BQ18" t="s">
        <v>125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2</v>
      </c>
      <c r="BY18">
        <v>1</v>
      </c>
      <c r="BZ18">
        <v>2</v>
      </c>
      <c r="CA18">
        <v>1</v>
      </c>
      <c r="CB18">
        <v>2</v>
      </c>
      <c r="CC18">
        <v>1</v>
      </c>
      <c r="CD18">
        <v>1</v>
      </c>
      <c r="CE18">
        <v>2</v>
      </c>
      <c r="CF18">
        <v>1</v>
      </c>
      <c r="CG18">
        <v>1</v>
      </c>
      <c r="CH18">
        <v>2</v>
      </c>
      <c r="CI18">
        <v>2</v>
      </c>
      <c r="CJ18">
        <v>1</v>
      </c>
      <c r="CK18">
        <v>2</v>
      </c>
      <c r="CL18">
        <v>2</v>
      </c>
      <c r="CM18" t="s">
        <v>125</v>
      </c>
      <c r="CN18" t="s">
        <v>125</v>
      </c>
      <c r="CO18">
        <v>4</v>
      </c>
      <c r="CP18">
        <v>3</v>
      </c>
      <c r="CQ18">
        <v>4</v>
      </c>
      <c r="CR18">
        <v>4</v>
      </c>
      <c r="CS18">
        <v>4</v>
      </c>
      <c r="CT18">
        <v>3</v>
      </c>
      <c r="CU18">
        <v>3</v>
      </c>
      <c r="CV18">
        <v>2</v>
      </c>
      <c r="CW18">
        <v>1</v>
      </c>
      <c r="CX18">
        <v>4</v>
      </c>
      <c r="CY18">
        <v>3</v>
      </c>
      <c r="CZ18">
        <v>3</v>
      </c>
      <c r="DA18" s="57" t="s">
        <v>125</v>
      </c>
    </row>
    <row r="19" spans="1:105">
      <c r="A19">
        <v>12</v>
      </c>
      <c r="B19" s="9">
        <v>2</v>
      </c>
      <c r="C19" s="9">
        <v>2</v>
      </c>
      <c r="D19" s="9">
        <v>1</v>
      </c>
      <c r="E19" s="9">
        <v>3</v>
      </c>
      <c r="F19" s="9">
        <v>0</v>
      </c>
      <c r="G19" s="9">
        <v>0</v>
      </c>
      <c r="H19" s="9">
        <v>0</v>
      </c>
      <c r="I19" s="9">
        <v>1</v>
      </c>
      <c r="J19" s="9">
        <v>1</v>
      </c>
      <c r="K19" s="9">
        <v>0</v>
      </c>
      <c r="L19" s="9">
        <v>0</v>
      </c>
      <c r="M19" s="9">
        <v>2</v>
      </c>
      <c r="N19" s="9">
        <v>0</v>
      </c>
      <c r="O19" s="9">
        <v>4</v>
      </c>
      <c r="P19" s="9">
        <v>4</v>
      </c>
      <c r="Q19" s="9">
        <v>3</v>
      </c>
      <c r="R19" s="9">
        <v>3</v>
      </c>
      <c r="S19" s="9">
        <v>3</v>
      </c>
      <c r="T19" s="9"/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1</v>
      </c>
      <c r="AB19" s="9">
        <v>0</v>
      </c>
      <c r="AC19" s="9"/>
      <c r="AD19" s="9">
        <v>3</v>
      </c>
      <c r="AE19" s="9"/>
      <c r="AF19" s="9">
        <v>1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/>
      <c r="AM19" s="9">
        <v>0</v>
      </c>
      <c r="AN19" s="9">
        <v>1</v>
      </c>
      <c r="AO19" s="9">
        <v>0</v>
      </c>
      <c r="AP19" s="9">
        <v>0</v>
      </c>
      <c r="AQ19" s="9">
        <v>0</v>
      </c>
      <c r="AR19" s="9">
        <v>0</v>
      </c>
      <c r="AS19" s="9"/>
      <c r="AT19" s="9">
        <v>1</v>
      </c>
      <c r="AU19" s="75">
        <v>1</v>
      </c>
      <c r="AV19" s="75">
        <v>2</v>
      </c>
      <c r="AW19" s="75">
        <v>2</v>
      </c>
      <c r="AX19" s="75">
        <v>2</v>
      </c>
      <c r="AY19" s="9" t="s">
        <v>125</v>
      </c>
      <c r="AZ19" s="9">
        <v>1</v>
      </c>
      <c r="BA19" s="9">
        <v>1</v>
      </c>
      <c r="BB19" s="9">
        <v>2</v>
      </c>
      <c r="BC19" s="9">
        <v>2</v>
      </c>
      <c r="BD19" s="9">
        <v>1</v>
      </c>
      <c r="BE19" s="9">
        <v>2</v>
      </c>
      <c r="BF19" s="9">
        <v>1</v>
      </c>
      <c r="BG19" s="9">
        <v>2</v>
      </c>
      <c r="BH19">
        <v>2</v>
      </c>
      <c r="BI19">
        <v>2</v>
      </c>
      <c r="BJ19" s="58">
        <v>2</v>
      </c>
      <c r="BK19">
        <v>2</v>
      </c>
      <c r="BL19">
        <v>1</v>
      </c>
      <c r="BM19">
        <v>2</v>
      </c>
      <c r="BN19">
        <v>2</v>
      </c>
      <c r="BO19">
        <v>2</v>
      </c>
      <c r="BP19">
        <v>2</v>
      </c>
      <c r="BQ19" t="s">
        <v>125</v>
      </c>
      <c r="BR19">
        <v>1</v>
      </c>
      <c r="BS19">
        <v>2</v>
      </c>
      <c r="BT19" t="s">
        <v>125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1</v>
      </c>
      <c r="CM19">
        <v>3</v>
      </c>
      <c r="CN19">
        <v>4</v>
      </c>
      <c r="CO19">
        <v>3</v>
      </c>
      <c r="CP19">
        <v>1</v>
      </c>
      <c r="CQ19">
        <v>4</v>
      </c>
      <c r="CR19">
        <v>3</v>
      </c>
      <c r="CS19">
        <v>4</v>
      </c>
      <c r="CT19">
        <v>4</v>
      </c>
      <c r="CU19">
        <v>4</v>
      </c>
      <c r="CV19">
        <v>1</v>
      </c>
      <c r="CW19">
        <v>1</v>
      </c>
      <c r="CX19">
        <v>4</v>
      </c>
      <c r="CY19">
        <v>1</v>
      </c>
      <c r="CZ19">
        <v>0</v>
      </c>
      <c r="DA19" s="57" t="s">
        <v>125</v>
      </c>
    </row>
    <row r="20" spans="1:105">
      <c r="A20">
        <v>13</v>
      </c>
      <c r="B20" s="9">
        <v>1</v>
      </c>
      <c r="C20" s="9">
        <v>4</v>
      </c>
      <c r="D20" s="9">
        <v>3</v>
      </c>
      <c r="E20" s="9">
        <v>11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0</v>
      </c>
      <c r="M20" s="9">
        <v>2</v>
      </c>
      <c r="N20" s="9">
        <v>0</v>
      </c>
      <c r="O20" s="9">
        <v>0</v>
      </c>
      <c r="P20" s="9">
        <v>0</v>
      </c>
      <c r="Q20" s="9">
        <v>0</v>
      </c>
      <c r="R20" s="9">
        <v>4</v>
      </c>
      <c r="S20" s="9">
        <v>4</v>
      </c>
      <c r="T20" s="9"/>
      <c r="U20" s="9">
        <v>1</v>
      </c>
      <c r="V20" s="9">
        <v>1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/>
      <c r="AD20" s="9">
        <v>3</v>
      </c>
      <c r="AE20" s="9"/>
      <c r="AF20" s="9">
        <v>1</v>
      </c>
      <c r="AG20" s="9">
        <v>0</v>
      </c>
      <c r="AH20" s="9">
        <v>1</v>
      </c>
      <c r="AI20" s="9">
        <v>0</v>
      </c>
      <c r="AJ20" s="9">
        <v>0</v>
      </c>
      <c r="AK20" s="9">
        <v>0</v>
      </c>
      <c r="AL20" s="9"/>
      <c r="AM20" s="9">
        <v>1</v>
      </c>
      <c r="AN20" s="9">
        <v>1</v>
      </c>
      <c r="AO20" s="9">
        <v>0</v>
      </c>
      <c r="AP20" s="9">
        <v>1</v>
      </c>
      <c r="AQ20" s="9">
        <v>0</v>
      </c>
      <c r="AR20" s="9">
        <v>0</v>
      </c>
      <c r="AS20" s="9"/>
      <c r="AT20" s="9">
        <v>3</v>
      </c>
      <c r="AU20" s="75">
        <v>1</v>
      </c>
      <c r="AV20" s="75">
        <v>1</v>
      </c>
      <c r="AW20" s="75">
        <v>2</v>
      </c>
      <c r="AX20" s="75">
        <v>1</v>
      </c>
      <c r="AY20" s="9">
        <v>2</v>
      </c>
      <c r="AZ20" s="9">
        <v>1</v>
      </c>
      <c r="BA20" s="9">
        <v>1</v>
      </c>
      <c r="BB20" s="9">
        <v>1</v>
      </c>
      <c r="BC20" s="9">
        <v>2</v>
      </c>
      <c r="BD20" s="9">
        <v>1</v>
      </c>
      <c r="BE20" s="9">
        <v>2</v>
      </c>
      <c r="BF20" s="9">
        <v>2</v>
      </c>
      <c r="BG20" s="9" t="s">
        <v>125</v>
      </c>
      <c r="BH20">
        <v>1</v>
      </c>
      <c r="BI20">
        <v>1</v>
      </c>
      <c r="BJ20" s="58">
        <v>2</v>
      </c>
      <c r="BK20">
        <v>2</v>
      </c>
      <c r="BL20">
        <v>1</v>
      </c>
      <c r="BM20">
        <v>2</v>
      </c>
      <c r="BN20">
        <v>2</v>
      </c>
      <c r="BO20">
        <v>2</v>
      </c>
      <c r="BP20">
        <v>2</v>
      </c>
      <c r="BQ20" t="s">
        <v>125</v>
      </c>
      <c r="BR20">
        <v>2</v>
      </c>
      <c r="BS20">
        <v>2</v>
      </c>
      <c r="BT20" t="s">
        <v>125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1</v>
      </c>
      <c r="CK20">
        <v>2</v>
      </c>
      <c r="CL20">
        <v>1</v>
      </c>
      <c r="CM20">
        <v>3</v>
      </c>
      <c r="CN20">
        <v>3</v>
      </c>
      <c r="CO20">
        <v>3</v>
      </c>
      <c r="CP20">
        <v>1</v>
      </c>
      <c r="CQ20">
        <v>3</v>
      </c>
      <c r="CR20">
        <v>3</v>
      </c>
      <c r="CS20">
        <v>4</v>
      </c>
      <c r="CT20">
        <v>1</v>
      </c>
      <c r="CU20">
        <v>2</v>
      </c>
      <c r="CV20">
        <v>2</v>
      </c>
      <c r="CW20">
        <v>1</v>
      </c>
      <c r="CX20">
        <v>4</v>
      </c>
      <c r="CY20">
        <v>3</v>
      </c>
      <c r="CZ20">
        <v>3</v>
      </c>
      <c r="DA20" s="57" t="s">
        <v>125</v>
      </c>
    </row>
    <row r="21" spans="1:105">
      <c r="A21">
        <v>14</v>
      </c>
      <c r="B21" s="9">
        <v>2</v>
      </c>
      <c r="C21" s="9">
        <v>3</v>
      </c>
      <c r="D21" s="9">
        <v>2</v>
      </c>
      <c r="E21" s="9">
        <v>5</v>
      </c>
      <c r="F21" s="9">
        <v>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2</v>
      </c>
      <c r="N21" s="9">
        <v>4</v>
      </c>
      <c r="O21" s="9">
        <v>0</v>
      </c>
      <c r="P21" s="9">
        <v>4</v>
      </c>
      <c r="Q21" s="9">
        <v>0</v>
      </c>
      <c r="R21" s="9">
        <v>4</v>
      </c>
      <c r="S21" s="9">
        <v>0</v>
      </c>
      <c r="T21" s="9"/>
      <c r="U21" s="9">
        <v>0</v>
      </c>
      <c r="V21" s="9">
        <v>0</v>
      </c>
      <c r="W21" s="9">
        <v>0</v>
      </c>
      <c r="X21" s="9">
        <v>1</v>
      </c>
      <c r="Y21" s="9">
        <v>1</v>
      </c>
      <c r="Z21" s="9">
        <v>1</v>
      </c>
      <c r="AA21" s="9">
        <v>0</v>
      </c>
      <c r="AB21" s="9">
        <v>0</v>
      </c>
      <c r="AC21" s="9"/>
      <c r="AD21" s="9">
        <v>1</v>
      </c>
      <c r="AE21" s="9"/>
      <c r="AF21" s="9">
        <v>1</v>
      </c>
      <c r="AG21" s="9">
        <v>0</v>
      </c>
      <c r="AH21" s="9">
        <v>1</v>
      </c>
      <c r="AI21" s="9">
        <v>0</v>
      </c>
      <c r="AJ21" s="9">
        <v>0</v>
      </c>
      <c r="AK21" s="9">
        <v>0</v>
      </c>
      <c r="AL21" s="9"/>
      <c r="AM21" s="9">
        <v>1</v>
      </c>
      <c r="AN21" s="9">
        <v>1</v>
      </c>
      <c r="AO21" s="9">
        <v>1</v>
      </c>
      <c r="AP21" s="9">
        <v>1</v>
      </c>
      <c r="AQ21" s="9">
        <v>0</v>
      </c>
      <c r="AR21" s="9">
        <v>0</v>
      </c>
      <c r="AS21" s="9"/>
      <c r="AT21" s="9">
        <v>1</v>
      </c>
      <c r="AU21" s="75">
        <v>2</v>
      </c>
      <c r="AV21" s="75">
        <v>1</v>
      </c>
      <c r="AW21" s="75">
        <v>2</v>
      </c>
      <c r="AX21" s="75">
        <v>1</v>
      </c>
      <c r="AY21" s="9">
        <v>1</v>
      </c>
      <c r="AZ21" s="9">
        <v>1</v>
      </c>
      <c r="BA21" s="9">
        <v>1</v>
      </c>
      <c r="BB21" s="9">
        <v>2</v>
      </c>
      <c r="BC21" s="9">
        <v>1</v>
      </c>
      <c r="BD21" s="9">
        <v>1</v>
      </c>
      <c r="BE21" s="9">
        <v>2</v>
      </c>
      <c r="BF21" s="9">
        <v>2</v>
      </c>
      <c r="BG21" s="9" t="s">
        <v>125</v>
      </c>
      <c r="BH21">
        <v>2</v>
      </c>
      <c r="BI21">
        <v>1</v>
      </c>
      <c r="BJ21" s="58">
        <v>1</v>
      </c>
      <c r="BK21">
        <v>1</v>
      </c>
      <c r="BL21">
        <v>1</v>
      </c>
      <c r="BM21">
        <v>2</v>
      </c>
      <c r="BN21">
        <v>2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2</v>
      </c>
      <c r="BY21">
        <v>1</v>
      </c>
      <c r="BZ21">
        <v>1</v>
      </c>
      <c r="CA21">
        <v>1</v>
      </c>
      <c r="CB21">
        <v>2</v>
      </c>
      <c r="CC21">
        <v>2</v>
      </c>
      <c r="CD21">
        <v>1</v>
      </c>
      <c r="CE21">
        <v>2</v>
      </c>
      <c r="CF21">
        <v>1</v>
      </c>
      <c r="CG21">
        <v>2</v>
      </c>
      <c r="CH21">
        <v>2</v>
      </c>
      <c r="CI21">
        <v>2</v>
      </c>
      <c r="CJ21">
        <v>1</v>
      </c>
      <c r="CK21">
        <v>2</v>
      </c>
      <c r="CL21">
        <v>1</v>
      </c>
      <c r="CM21">
        <v>3</v>
      </c>
      <c r="CN21">
        <v>3</v>
      </c>
      <c r="CO21">
        <v>4</v>
      </c>
      <c r="CP21">
        <v>2</v>
      </c>
      <c r="CQ21">
        <v>3</v>
      </c>
      <c r="CR21">
        <v>4</v>
      </c>
      <c r="CS21">
        <v>4</v>
      </c>
      <c r="CT21">
        <v>4</v>
      </c>
      <c r="CU21">
        <v>3</v>
      </c>
      <c r="CV21">
        <v>3</v>
      </c>
      <c r="CW21">
        <v>1</v>
      </c>
      <c r="CX21">
        <v>4</v>
      </c>
      <c r="CY21">
        <v>3</v>
      </c>
      <c r="CZ21">
        <v>3</v>
      </c>
      <c r="DA21" s="57">
        <v>3</v>
      </c>
    </row>
    <row r="22" spans="1:105">
      <c r="A22">
        <v>15</v>
      </c>
      <c r="B22" s="9">
        <v>2</v>
      </c>
      <c r="C22" s="9">
        <v>4</v>
      </c>
      <c r="D22" s="9">
        <v>4</v>
      </c>
      <c r="E22" s="9">
        <v>9</v>
      </c>
      <c r="F22" s="9">
        <v>0</v>
      </c>
      <c r="G22" s="9">
        <v>1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2</v>
      </c>
      <c r="N22" s="9">
        <v>4</v>
      </c>
      <c r="O22" s="9">
        <v>4</v>
      </c>
      <c r="P22" s="9">
        <v>4</v>
      </c>
      <c r="Q22" s="9">
        <v>4</v>
      </c>
      <c r="R22" s="9">
        <v>4</v>
      </c>
      <c r="S22" s="9">
        <v>4</v>
      </c>
      <c r="T22" s="9"/>
      <c r="U22" s="9">
        <v>1</v>
      </c>
      <c r="V22" s="9">
        <v>1</v>
      </c>
      <c r="W22" s="9">
        <v>0</v>
      </c>
      <c r="X22" s="9">
        <v>1</v>
      </c>
      <c r="Y22" s="9">
        <v>0</v>
      </c>
      <c r="Z22" s="9">
        <v>0</v>
      </c>
      <c r="AA22" s="9">
        <v>0</v>
      </c>
      <c r="AB22" s="9">
        <v>0</v>
      </c>
      <c r="AC22" s="9"/>
      <c r="AD22" s="9">
        <v>2</v>
      </c>
      <c r="AE22" s="9"/>
      <c r="AF22" s="9">
        <v>1</v>
      </c>
      <c r="AG22" s="9">
        <v>0</v>
      </c>
      <c r="AH22" s="9">
        <v>1</v>
      </c>
      <c r="AI22" s="9">
        <v>0</v>
      </c>
      <c r="AJ22" s="9">
        <v>0</v>
      </c>
      <c r="AK22" s="9">
        <v>0</v>
      </c>
      <c r="AL22" s="9"/>
      <c r="AM22" s="9">
        <v>1</v>
      </c>
      <c r="AN22" s="9">
        <v>1</v>
      </c>
      <c r="AO22" s="9">
        <v>1</v>
      </c>
      <c r="AP22" s="9">
        <v>1</v>
      </c>
      <c r="AQ22" s="9">
        <v>0</v>
      </c>
      <c r="AR22" s="9">
        <v>0</v>
      </c>
      <c r="AS22" s="9"/>
      <c r="AT22" s="9">
        <v>1</v>
      </c>
      <c r="AU22" s="75">
        <v>4</v>
      </c>
      <c r="AV22" s="75">
        <v>2</v>
      </c>
      <c r="AW22" s="75">
        <v>1</v>
      </c>
      <c r="AX22" s="75">
        <v>1</v>
      </c>
      <c r="AY22" s="9">
        <v>2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>
        <v>2</v>
      </c>
      <c r="BI22">
        <v>2</v>
      </c>
      <c r="BJ22" s="58">
        <v>2</v>
      </c>
      <c r="BK22">
        <v>2</v>
      </c>
      <c r="BL22">
        <v>1</v>
      </c>
      <c r="BM22">
        <v>1</v>
      </c>
      <c r="BN22">
        <v>2</v>
      </c>
      <c r="BO22">
        <v>1</v>
      </c>
      <c r="BP22">
        <v>1</v>
      </c>
      <c r="BQ22">
        <v>1</v>
      </c>
      <c r="BR22">
        <v>2</v>
      </c>
      <c r="BS22">
        <v>2</v>
      </c>
      <c r="BT22" t="s">
        <v>125</v>
      </c>
      <c r="BU22">
        <v>1</v>
      </c>
      <c r="BV22">
        <v>1</v>
      </c>
      <c r="BW22">
        <v>1</v>
      </c>
      <c r="BX22">
        <v>2</v>
      </c>
      <c r="BY22">
        <v>1</v>
      </c>
      <c r="BZ22">
        <v>2</v>
      </c>
      <c r="CA22">
        <v>2</v>
      </c>
      <c r="CB22">
        <v>2</v>
      </c>
      <c r="CC22">
        <v>1</v>
      </c>
      <c r="CD22">
        <v>2</v>
      </c>
      <c r="CE22">
        <v>2</v>
      </c>
      <c r="CF22">
        <v>2</v>
      </c>
      <c r="CG22">
        <v>2</v>
      </c>
      <c r="CH22">
        <v>2</v>
      </c>
      <c r="CI22">
        <v>2</v>
      </c>
      <c r="CJ22">
        <v>1</v>
      </c>
      <c r="CK22">
        <v>2</v>
      </c>
      <c r="CL22">
        <v>2</v>
      </c>
      <c r="CM22" t="s">
        <v>125</v>
      </c>
      <c r="CN22" t="s">
        <v>125</v>
      </c>
      <c r="CO22">
        <v>4</v>
      </c>
      <c r="CP22">
        <v>3</v>
      </c>
      <c r="CQ22">
        <v>4</v>
      </c>
      <c r="CR22">
        <v>4</v>
      </c>
      <c r="CS22">
        <v>4</v>
      </c>
      <c r="CT22">
        <v>3</v>
      </c>
      <c r="CU22">
        <v>3</v>
      </c>
      <c r="CV22">
        <v>3</v>
      </c>
      <c r="CW22">
        <v>1</v>
      </c>
      <c r="CX22">
        <v>4</v>
      </c>
      <c r="CY22">
        <v>4</v>
      </c>
      <c r="CZ22">
        <v>4</v>
      </c>
      <c r="DA22" s="57">
        <v>4</v>
      </c>
    </row>
    <row r="23" spans="1:105">
      <c r="A23">
        <v>16</v>
      </c>
      <c r="B23" s="9">
        <v>2</v>
      </c>
      <c r="C23" s="9">
        <v>8</v>
      </c>
      <c r="D23" s="9">
        <v>3</v>
      </c>
      <c r="E23" s="9">
        <v>9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</v>
      </c>
      <c r="L23" s="9">
        <v>0</v>
      </c>
      <c r="M23" s="9">
        <v>2</v>
      </c>
      <c r="N23" s="9">
        <v>4</v>
      </c>
      <c r="O23" s="9">
        <v>4</v>
      </c>
      <c r="P23" s="9">
        <v>4</v>
      </c>
      <c r="Q23" s="9">
        <v>4</v>
      </c>
      <c r="R23" s="9">
        <v>4</v>
      </c>
      <c r="S23" s="9">
        <v>4</v>
      </c>
      <c r="T23" s="9"/>
      <c r="U23" s="9">
        <v>1</v>
      </c>
      <c r="V23" s="9">
        <v>1</v>
      </c>
      <c r="W23" s="9">
        <v>0</v>
      </c>
      <c r="X23" s="9">
        <v>0</v>
      </c>
      <c r="Y23" s="9">
        <v>1</v>
      </c>
      <c r="Z23" s="9">
        <v>0</v>
      </c>
      <c r="AA23" s="9">
        <v>0</v>
      </c>
      <c r="AB23" s="9">
        <v>0</v>
      </c>
      <c r="AC23" s="9"/>
      <c r="AD23" s="9">
        <v>3</v>
      </c>
      <c r="AE23" s="9"/>
      <c r="AF23" s="9">
        <v>1</v>
      </c>
      <c r="AG23" s="9">
        <v>1</v>
      </c>
      <c r="AH23" s="9">
        <v>1</v>
      </c>
      <c r="AI23" s="9">
        <v>0</v>
      </c>
      <c r="AJ23" s="9">
        <v>0</v>
      </c>
      <c r="AK23" s="9">
        <v>0</v>
      </c>
      <c r="AL23" s="9"/>
      <c r="AM23" s="9">
        <v>1</v>
      </c>
      <c r="AN23" s="9">
        <v>1</v>
      </c>
      <c r="AO23" s="9">
        <v>0</v>
      </c>
      <c r="AP23" s="9">
        <v>0</v>
      </c>
      <c r="AQ23" s="9">
        <v>0</v>
      </c>
      <c r="AR23" s="9">
        <v>0</v>
      </c>
      <c r="AS23" s="9"/>
      <c r="AT23" s="9">
        <v>1</v>
      </c>
      <c r="AU23" s="75">
        <v>4</v>
      </c>
      <c r="AV23" s="75">
        <v>2</v>
      </c>
      <c r="AW23" s="75">
        <v>2</v>
      </c>
      <c r="AX23" s="75">
        <v>1</v>
      </c>
      <c r="AY23" s="9">
        <v>2</v>
      </c>
      <c r="AZ23" s="9">
        <v>2</v>
      </c>
      <c r="BA23" s="9" t="s">
        <v>125</v>
      </c>
      <c r="BB23" s="9" t="s">
        <v>125</v>
      </c>
      <c r="BC23" s="9">
        <v>2</v>
      </c>
      <c r="BD23" s="9">
        <v>1</v>
      </c>
      <c r="BE23" s="9">
        <v>1</v>
      </c>
      <c r="BF23" s="9">
        <v>1</v>
      </c>
      <c r="BG23" s="9">
        <v>1</v>
      </c>
      <c r="BH23">
        <v>1</v>
      </c>
      <c r="BI23">
        <v>2</v>
      </c>
      <c r="BJ23" s="58">
        <v>2</v>
      </c>
      <c r="BK23">
        <v>2</v>
      </c>
      <c r="BL23">
        <v>1</v>
      </c>
      <c r="BM23">
        <v>2</v>
      </c>
      <c r="BN23">
        <v>1</v>
      </c>
      <c r="BO23">
        <v>2</v>
      </c>
      <c r="BP23">
        <v>2</v>
      </c>
      <c r="BQ23" t="s">
        <v>125</v>
      </c>
      <c r="BR23">
        <v>2</v>
      </c>
      <c r="BS23">
        <v>2</v>
      </c>
      <c r="BT23" t="s">
        <v>125</v>
      </c>
      <c r="BU23">
        <v>1</v>
      </c>
      <c r="BV23">
        <v>2</v>
      </c>
      <c r="BW23">
        <v>2</v>
      </c>
      <c r="BX23">
        <v>2</v>
      </c>
      <c r="BY23">
        <v>1</v>
      </c>
      <c r="BZ23">
        <v>2</v>
      </c>
      <c r="CA23">
        <v>2</v>
      </c>
      <c r="CB23">
        <v>2</v>
      </c>
      <c r="CC23">
        <v>1</v>
      </c>
      <c r="CD23">
        <v>2</v>
      </c>
      <c r="CE23">
        <v>1</v>
      </c>
      <c r="CF23">
        <v>2</v>
      </c>
      <c r="CG23">
        <v>1</v>
      </c>
      <c r="CH23">
        <v>2</v>
      </c>
      <c r="CI23">
        <v>1</v>
      </c>
      <c r="CJ23">
        <v>1</v>
      </c>
      <c r="CK23">
        <v>2</v>
      </c>
      <c r="CL23">
        <v>2</v>
      </c>
      <c r="CM23" t="s">
        <v>125</v>
      </c>
      <c r="CN23" t="s">
        <v>125</v>
      </c>
      <c r="CO23">
        <v>4</v>
      </c>
      <c r="CP23">
        <v>4</v>
      </c>
      <c r="CQ23">
        <v>4</v>
      </c>
      <c r="CR23">
        <v>4</v>
      </c>
      <c r="CS23">
        <v>4</v>
      </c>
      <c r="CT23">
        <v>4</v>
      </c>
      <c r="CU23">
        <v>4</v>
      </c>
      <c r="CV23">
        <v>4</v>
      </c>
      <c r="CW23">
        <v>1</v>
      </c>
      <c r="CX23">
        <v>4</v>
      </c>
      <c r="CY23">
        <v>4</v>
      </c>
      <c r="CZ23">
        <v>4</v>
      </c>
      <c r="DA23" s="57" t="s">
        <v>125</v>
      </c>
    </row>
    <row r="24" spans="1:105">
      <c r="A24">
        <v>17</v>
      </c>
      <c r="B24" s="9">
        <v>2</v>
      </c>
      <c r="C24" s="9">
        <v>6</v>
      </c>
      <c r="D24" s="9">
        <v>4</v>
      </c>
      <c r="E24" s="9">
        <v>3</v>
      </c>
      <c r="F24" s="9">
        <v>0</v>
      </c>
      <c r="G24" s="9">
        <v>0</v>
      </c>
      <c r="H24" s="9">
        <v>0</v>
      </c>
      <c r="I24" s="9">
        <v>1</v>
      </c>
      <c r="J24" s="9">
        <v>1</v>
      </c>
      <c r="K24" s="9">
        <v>0</v>
      </c>
      <c r="L24" s="9">
        <v>0</v>
      </c>
      <c r="M24" s="9">
        <v>1</v>
      </c>
      <c r="N24" s="9"/>
      <c r="O24" s="9"/>
      <c r="P24" s="9"/>
      <c r="Q24" s="9"/>
      <c r="R24" s="9">
        <v>4</v>
      </c>
      <c r="S24" s="9"/>
      <c r="T24" s="9"/>
      <c r="U24" s="9">
        <v>1</v>
      </c>
      <c r="V24" s="9">
        <v>0</v>
      </c>
      <c r="W24" s="9">
        <v>0</v>
      </c>
      <c r="X24" s="9">
        <v>0</v>
      </c>
      <c r="Y24" s="9">
        <v>1</v>
      </c>
      <c r="Z24" s="9">
        <v>1</v>
      </c>
      <c r="AA24" s="9">
        <v>0</v>
      </c>
      <c r="AB24" s="9">
        <v>0</v>
      </c>
      <c r="AC24" s="9"/>
      <c r="AD24" s="9">
        <v>1</v>
      </c>
      <c r="AE24" s="9"/>
      <c r="AF24" s="9">
        <v>1</v>
      </c>
      <c r="AG24" s="9">
        <v>1</v>
      </c>
      <c r="AH24" s="9">
        <v>0</v>
      </c>
      <c r="AI24" s="9">
        <v>0</v>
      </c>
      <c r="AJ24" s="9">
        <v>0</v>
      </c>
      <c r="AK24" s="9">
        <v>0</v>
      </c>
      <c r="AL24" s="9"/>
      <c r="AM24" s="9">
        <v>1</v>
      </c>
      <c r="AN24" s="9">
        <v>1</v>
      </c>
      <c r="AO24" s="9">
        <v>1</v>
      </c>
      <c r="AP24" s="9">
        <v>0</v>
      </c>
      <c r="AQ24" s="9">
        <v>0</v>
      </c>
      <c r="AR24" s="9">
        <v>0</v>
      </c>
      <c r="AS24" s="9"/>
      <c r="AT24" s="9">
        <v>1</v>
      </c>
      <c r="AU24" s="9">
        <v>1</v>
      </c>
      <c r="AV24" s="75">
        <v>2</v>
      </c>
      <c r="AW24" s="75">
        <v>2</v>
      </c>
      <c r="AX24" s="75">
        <v>1</v>
      </c>
      <c r="AY24" s="9">
        <v>1</v>
      </c>
      <c r="AZ24" s="9">
        <v>2</v>
      </c>
      <c r="BA24" s="9" t="s">
        <v>125</v>
      </c>
      <c r="BB24" s="9" t="s">
        <v>125</v>
      </c>
      <c r="BC24" s="9">
        <v>2</v>
      </c>
      <c r="BD24" s="9">
        <v>1</v>
      </c>
      <c r="BE24" s="9">
        <v>2</v>
      </c>
      <c r="BF24" s="9">
        <v>1</v>
      </c>
      <c r="BG24" s="9">
        <v>1</v>
      </c>
      <c r="BH24">
        <v>1</v>
      </c>
      <c r="BI24">
        <v>2</v>
      </c>
      <c r="BJ24" s="58">
        <v>1</v>
      </c>
      <c r="BK24">
        <v>2</v>
      </c>
      <c r="BL24">
        <v>1</v>
      </c>
      <c r="BM24">
        <v>1</v>
      </c>
      <c r="BN24">
        <v>1</v>
      </c>
      <c r="BO24">
        <v>2</v>
      </c>
      <c r="BP24">
        <v>2</v>
      </c>
      <c r="BQ24" t="s">
        <v>125</v>
      </c>
      <c r="BR24">
        <v>1</v>
      </c>
      <c r="BS24">
        <v>2</v>
      </c>
      <c r="BT24" t="s">
        <v>125</v>
      </c>
      <c r="BU24">
        <v>1</v>
      </c>
      <c r="BV24">
        <v>2</v>
      </c>
      <c r="BW24">
        <v>2</v>
      </c>
      <c r="BX24">
        <v>2</v>
      </c>
      <c r="BY24">
        <v>2</v>
      </c>
      <c r="BZ24">
        <v>2</v>
      </c>
      <c r="CA24">
        <v>2</v>
      </c>
      <c r="CB24">
        <v>2</v>
      </c>
      <c r="CC24">
        <v>2</v>
      </c>
      <c r="CD24">
        <v>1</v>
      </c>
      <c r="CE24">
        <v>2</v>
      </c>
      <c r="CF24">
        <v>2</v>
      </c>
      <c r="CG24">
        <v>2</v>
      </c>
      <c r="CH24">
        <v>2</v>
      </c>
      <c r="CI24">
        <v>2</v>
      </c>
      <c r="CJ24">
        <v>1</v>
      </c>
      <c r="CK24">
        <v>2</v>
      </c>
      <c r="CL24">
        <v>2</v>
      </c>
      <c r="CM24" t="s">
        <v>125</v>
      </c>
      <c r="CN24" t="s">
        <v>125</v>
      </c>
      <c r="CO24">
        <v>4</v>
      </c>
      <c r="CP24">
        <v>2</v>
      </c>
      <c r="CQ24">
        <v>4</v>
      </c>
      <c r="CR24">
        <v>4</v>
      </c>
      <c r="CS24">
        <v>4</v>
      </c>
      <c r="CT24">
        <v>4</v>
      </c>
      <c r="CU24">
        <v>3</v>
      </c>
      <c r="CV24">
        <v>4</v>
      </c>
      <c r="CW24">
        <v>3</v>
      </c>
      <c r="CX24">
        <v>3</v>
      </c>
      <c r="CY24">
        <v>3</v>
      </c>
      <c r="CZ24">
        <v>0</v>
      </c>
      <c r="DA24" s="57" t="s">
        <v>125</v>
      </c>
    </row>
    <row r="25" spans="1:105">
      <c r="A25">
        <v>18</v>
      </c>
      <c r="B25" s="9">
        <v>1</v>
      </c>
      <c r="C25" s="9">
        <v>9</v>
      </c>
      <c r="D25" s="9">
        <v>7</v>
      </c>
      <c r="E25" s="9">
        <v>9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>
        <v>2</v>
      </c>
      <c r="N25" s="9"/>
      <c r="O25" s="9">
        <v>4</v>
      </c>
      <c r="P25" s="9"/>
      <c r="Q25" s="9"/>
      <c r="R25" s="9"/>
      <c r="S25" s="9"/>
      <c r="T25" s="9"/>
      <c r="U25" s="9">
        <v>0</v>
      </c>
      <c r="V25" s="9">
        <v>0</v>
      </c>
      <c r="W25" s="9">
        <v>0</v>
      </c>
      <c r="X25" s="9">
        <v>0</v>
      </c>
      <c r="Y25" s="9">
        <v>1</v>
      </c>
      <c r="Z25" s="9">
        <v>0</v>
      </c>
      <c r="AA25" s="9">
        <v>0</v>
      </c>
      <c r="AB25" s="9">
        <v>0</v>
      </c>
      <c r="AC25" s="9"/>
      <c r="AD25" s="9">
        <v>4</v>
      </c>
      <c r="AE25" s="9"/>
      <c r="AF25" s="9">
        <v>1</v>
      </c>
      <c r="AG25" s="9">
        <v>1</v>
      </c>
      <c r="AH25" s="9">
        <v>0</v>
      </c>
      <c r="AI25" s="9">
        <v>0</v>
      </c>
      <c r="AJ25" s="9">
        <v>0</v>
      </c>
      <c r="AK25" s="9">
        <v>0</v>
      </c>
      <c r="AL25" s="9"/>
      <c r="AM25" s="9">
        <v>0</v>
      </c>
      <c r="AN25" s="9">
        <v>1</v>
      </c>
      <c r="AO25" s="9">
        <v>1</v>
      </c>
      <c r="AP25" s="9">
        <v>0</v>
      </c>
      <c r="AQ25" s="9">
        <v>0</v>
      </c>
      <c r="AR25" s="9">
        <v>0</v>
      </c>
      <c r="AS25" s="9"/>
      <c r="AT25" s="9">
        <v>3</v>
      </c>
      <c r="AU25" s="9">
        <v>3</v>
      </c>
      <c r="AV25" s="75">
        <v>1</v>
      </c>
      <c r="AW25" s="75">
        <v>1</v>
      </c>
      <c r="AX25" s="75">
        <v>2</v>
      </c>
      <c r="AY25" s="9" t="s">
        <v>125</v>
      </c>
      <c r="AZ25" s="9">
        <v>2</v>
      </c>
      <c r="BA25" s="9" t="s">
        <v>125</v>
      </c>
      <c r="BB25" s="9" t="s">
        <v>125</v>
      </c>
      <c r="BC25" s="9">
        <v>2</v>
      </c>
      <c r="BD25" s="9"/>
      <c r="BE25" s="9" t="s">
        <v>125</v>
      </c>
      <c r="BF25" s="9">
        <v>1</v>
      </c>
      <c r="BG25" s="9">
        <v>1</v>
      </c>
      <c r="BH25">
        <v>1</v>
      </c>
      <c r="BI25">
        <v>2</v>
      </c>
      <c r="BJ25" s="58">
        <v>1</v>
      </c>
      <c r="BK25">
        <v>1</v>
      </c>
      <c r="BL25">
        <v>1</v>
      </c>
      <c r="BM25">
        <v>1</v>
      </c>
      <c r="BN25">
        <v>2</v>
      </c>
      <c r="BO25">
        <v>1</v>
      </c>
      <c r="BP25">
        <v>2</v>
      </c>
      <c r="BQ25" t="s">
        <v>125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2</v>
      </c>
      <c r="CC25">
        <v>1</v>
      </c>
      <c r="CD25">
        <v>1</v>
      </c>
      <c r="CE25">
        <v>1</v>
      </c>
      <c r="CF25">
        <v>1</v>
      </c>
      <c r="CG25">
        <v>2</v>
      </c>
      <c r="CH25">
        <v>2</v>
      </c>
      <c r="CI25">
        <v>2</v>
      </c>
      <c r="CJ25">
        <v>1</v>
      </c>
      <c r="CK25">
        <v>2</v>
      </c>
      <c r="CL25">
        <v>1</v>
      </c>
      <c r="CM25">
        <v>4</v>
      </c>
      <c r="CN25">
        <v>4</v>
      </c>
      <c r="CO25">
        <v>4</v>
      </c>
      <c r="CP25">
        <v>4</v>
      </c>
      <c r="CQ25">
        <v>4</v>
      </c>
      <c r="CR25">
        <v>4</v>
      </c>
      <c r="CS25">
        <v>4</v>
      </c>
      <c r="CT25">
        <v>3</v>
      </c>
      <c r="CU25">
        <v>4</v>
      </c>
      <c r="CV25">
        <v>4</v>
      </c>
      <c r="CW25">
        <v>2</v>
      </c>
      <c r="CX25">
        <v>3</v>
      </c>
      <c r="CY25">
        <v>3</v>
      </c>
      <c r="CZ25">
        <v>0</v>
      </c>
      <c r="DA25" s="57" t="s">
        <v>125</v>
      </c>
    </row>
    <row r="26" spans="1:105">
      <c r="A26">
        <v>19</v>
      </c>
      <c r="B26" s="9">
        <v>2</v>
      </c>
      <c r="C26" s="9">
        <v>3</v>
      </c>
      <c r="D26" s="9">
        <v>7</v>
      </c>
      <c r="E26" s="9">
        <v>3</v>
      </c>
      <c r="F26" s="9">
        <v>0</v>
      </c>
      <c r="G26" s="9">
        <v>1</v>
      </c>
      <c r="H26" s="9">
        <v>1</v>
      </c>
      <c r="I26" s="9">
        <v>1</v>
      </c>
      <c r="J26" s="9">
        <v>0</v>
      </c>
      <c r="K26" s="9">
        <v>0</v>
      </c>
      <c r="L26" s="9">
        <v>0</v>
      </c>
      <c r="M26" s="9">
        <v>3</v>
      </c>
      <c r="N26" s="9">
        <v>4</v>
      </c>
      <c r="O26" s="9">
        <v>4</v>
      </c>
      <c r="P26" s="9">
        <v>4</v>
      </c>
      <c r="Q26" s="9">
        <v>4</v>
      </c>
      <c r="R26" s="9">
        <v>4</v>
      </c>
      <c r="S26" s="9">
        <v>4</v>
      </c>
      <c r="T26" s="9"/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</v>
      </c>
      <c r="AA26" s="9">
        <v>0</v>
      </c>
      <c r="AB26" s="9">
        <v>0</v>
      </c>
      <c r="AC26" s="9"/>
      <c r="AD26" s="9">
        <v>2</v>
      </c>
      <c r="AE26" s="9"/>
      <c r="AF26" s="9">
        <v>0</v>
      </c>
      <c r="AG26" s="9">
        <v>0</v>
      </c>
      <c r="AH26" s="9">
        <v>1</v>
      </c>
      <c r="AI26" s="9">
        <v>0</v>
      </c>
      <c r="AJ26" s="9">
        <v>0</v>
      </c>
      <c r="AK26" s="9">
        <v>0</v>
      </c>
      <c r="AL26" s="9"/>
      <c r="AM26" s="9">
        <v>1</v>
      </c>
      <c r="AN26" s="9">
        <v>1</v>
      </c>
      <c r="AO26" s="9">
        <v>1</v>
      </c>
      <c r="AP26" s="9">
        <v>0</v>
      </c>
      <c r="AQ26" s="9">
        <v>0</v>
      </c>
      <c r="AR26" s="9">
        <v>0</v>
      </c>
      <c r="AS26" s="9"/>
      <c r="AT26" s="9">
        <v>1</v>
      </c>
      <c r="AU26" s="9">
        <v>1</v>
      </c>
      <c r="AV26" s="75">
        <v>1</v>
      </c>
      <c r="AW26" s="75">
        <v>2</v>
      </c>
      <c r="AX26" s="75">
        <v>1</v>
      </c>
      <c r="AY26" s="9">
        <v>2</v>
      </c>
      <c r="AZ26" s="9">
        <v>1</v>
      </c>
      <c r="BA26" s="9">
        <v>1</v>
      </c>
      <c r="BB26" s="9">
        <v>2</v>
      </c>
      <c r="BC26" s="9">
        <v>2</v>
      </c>
      <c r="BD26" s="9">
        <v>1</v>
      </c>
      <c r="BE26" s="9">
        <v>1</v>
      </c>
      <c r="BF26" s="9">
        <v>1</v>
      </c>
      <c r="BG26" s="9">
        <v>1</v>
      </c>
      <c r="BH26">
        <v>2</v>
      </c>
      <c r="BI26">
        <v>2</v>
      </c>
      <c r="BJ26" s="58">
        <v>1</v>
      </c>
      <c r="BK26">
        <v>2</v>
      </c>
      <c r="BL26">
        <v>2</v>
      </c>
      <c r="BM26">
        <v>1</v>
      </c>
      <c r="BN26">
        <v>2</v>
      </c>
      <c r="BO26">
        <v>2</v>
      </c>
      <c r="BP26">
        <v>1</v>
      </c>
      <c r="BQ26">
        <v>1</v>
      </c>
      <c r="BR26">
        <v>1</v>
      </c>
      <c r="BS26">
        <v>2</v>
      </c>
      <c r="BT26" t="s">
        <v>125</v>
      </c>
      <c r="BU26">
        <v>1</v>
      </c>
      <c r="BV26">
        <v>1</v>
      </c>
      <c r="BW26">
        <v>1</v>
      </c>
      <c r="BX26">
        <v>2</v>
      </c>
      <c r="BY26">
        <v>2</v>
      </c>
      <c r="BZ26">
        <v>2</v>
      </c>
      <c r="CA26">
        <v>2</v>
      </c>
      <c r="CB26">
        <v>2</v>
      </c>
      <c r="CC26">
        <v>2</v>
      </c>
      <c r="CD26">
        <v>2</v>
      </c>
      <c r="CE26">
        <v>2</v>
      </c>
      <c r="CF26">
        <v>1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 t="s">
        <v>125</v>
      </c>
      <c r="CN26" t="s">
        <v>125</v>
      </c>
      <c r="CO26">
        <v>4</v>
      </c>
      <c r="CP26">
        <v>1</v>
      </c>
      <c r="CQ26">
        <v>1</v>
      </c>
      <c r="CR26">
        <v>1</v>
      </c>
      <c r="CS26">
        <v>1</v>
      </c>
      <c r="CT26">
        <v>4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 s="57">
        <v>1</v>
      </c>
    </row>
    <row r="27" spans="1:105">
      <c r="A27">
        <v>20</v>
      </c>
      <c r="B27" s="9">
        <v>2</v>
      </c>
      <c r="C27" s="9">
        <v>5</v>
      </c>
      <c r="D27" s="9">
        <v>4</v>
      </c>
      <c r="E27" s="9">
        <v>15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2</v>
      </c>
      <c r="N27" s="9">
        <v>4</v>
      </c>
      <c r="O27" s="9">
        <v>3</v>
      </c>
      <c r="P27" s="9">
        <v>4</v>
      </c>
      <c r="Q27" s="9"/>
      <c r="R27" s="9">
        <v>3</v>
      </c>
      <c r="S27" s="9">
        <v>4</v>
      </c>
      <c r="T27" s="9"/>
      <c r="U27" s="9">
        <v>1</v>
      </c>
      <c r="V27" s="9">
        <v>0</v>
      </c>
      <c r="W27" s="9">
        <v>0</v>
      </c>
      <c r="X27" s="9">
        <v>0</v>
      </c>
      <c r="Y27" s="9">
        <v>0</v>
      </c>
      <c r="Z27" s="9">
        <v>1</v>
      </c>
      <c r="AA27" s="9">
        <v>0</v>
      </c>
      <c r="AB27" s="9">
        <v>0</v>
      </c>
      <c r="AC27" s="9"/>
      <c r="AD27" s="9">
        <v>1</v>
      </c>
      <c r="AE27" s="9"/>
      <c r="AF27" s="9">
        <v>1</v>
      </c>
      <c r="AG27" s="9">
        <v>1</v>
      </c>
      <c r="AH27" s="9">
        <v>1</v>
      </c>
      <c r="AI27" s="9">
        <v>0</v>
      </c>
      <c r="AJ27" s="9">
        <v>0</v>
      </c>
      <c r="AK27" s="9">
        <v>0</v>
      </c>
      <c r="AL27" s="9"/>
      <c r="AM27" s="9">
        <v>1</v>
      </c>
      <c r="AN27" s="9">
        <v>1</v>
      </c>
      <c r="AO27" s="9">
        <v>1</v>
      </c>
      <c r="AP27" s="9">
        <v>1</v>
      </c>
      <c r="AQ27" s="9">
        <v>0</v>
      </c>
      <c r="AR27" s="9">
        <v>0</v>
      </c>
      <c r="AS27" s="9"/>
      <c r="AT27" s="9">
        <v>1</v>
      </c>
      <c r="AU27" s="9">
        <v>4</v>
      </c>
      <c r="AV27" s="75">
        <v>1</v>
      </c>
      <c r="AW27" s="75">
        <v>1</v>
      </c>
      <c r="AX27" s="75">
        <v>1</v>
      </c>
      <c r="AY27" s="9">
        <v>1</v>
      </c>
      <c r="AZ27" s="9">
        <v>1</v>
      </c>
      <c r="BA27" s="9">
        <v>1</v>
      </c>
      <c r="BB27" s="9">
        <v>1</v>
      </c>
      <c r="BC27" s="9">
        <v>2</v>
      </c>
      <c r="BD27" s="9">
        <v>1</v>
      </c>
      <c r="BE27" s="9">
        <v>2</v>
      </c>
      <c r="BF27" s="9">
        <v>2</v>
      </c>
      <c r="BG27" s="9" t="s">
        <v>125</v>
      </c>
      <c r="BH27">
        <v>1</v>
      </c>
      <c r="BI27">
        <v>2</v>
      </c>
      <c r="BJ27" s="58">
        <v>1</v>
      </c>
      <c r="BK27">
        <v>2</v>
      </c>
      <c r="BL27">
        <v>1</v>
      </c>
      <c r="BM27">
        <v>1</v>
      </c>
      <c r="BN27">
        <v>1</v>
      </c>
      <c r="BO27">
        <v>2</v>
      </c>
      <c r="BP27">
        <v>2</v>
      </c>
      <c r="BQ27" t="s">
        <v>125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2</v>
      </c>
      <c r="BX27">
        <v>2</v>
      </c>
      <c r="BY27">
        <v>1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2</v>
      </c>
      <c r="CF27">
        <v>1</v>
      </c>
      <c r="CG27">
        <v>2</v>
      </c>
      <c r="CH27">
        <v>2</v>
      </c>
      <c r="CI27">
        <v>1</v>
      </c>
      <c r="CJ27">
        <v>1</v>
      </c>
      <c r="CK27">
        <v>2</v>
      </c>
      <c r="CL27">
        <v>1</v>
      </c>
      <c r="CM27">
        <v>3</v>
      </c>
      <c r="CN27">
        <v>3</v>
      </c>
      <c r="CO27">
        <v>4</v>
      </c>
      <c r="CP27">
        <v>3</v>
      </c>
      <c r="CQ27">
        <v>4</v>
      </c>
      <c r="CR27">
        <v>4</v>
      </c>
      <c r="CS27">
        <v>4</v>
      </c>
      <c r="DA27" s="57" t="s">
        <v>125</v>
      </c>
    </row>
    <row r="28" spans="1:105">
      <c r="A28">
        <v>21</v>
      </c>
      <c r="B28" s="9">
        <v>1</v>
      </c>
      <c r="C28" s="9">
        <v>4</v>
      </c>
      <c r="D28" s="9">
        <v>2</v>
      </c>
      <c r="E28" s="9"/>
      <c r="F28" s="9">
        <v>1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3</v>
      </c>
      <c r="N28" s="9">
        <v>3</v>
      </c>
      <c r="O28" s="9">
        <v>0</v>
      </c>
      <c r="P28" s="9">
        <v>0</v>
      </c>
      <c r="Q28" s="9">
        <v>0</v>
      </c>
      <c r="R28" s="9">
        <v>3</v>
      </c>
      <c r="S28" s="9">
        <v>0</v>
      </c>
      <c r="T28" s="9"/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1</v>
      </c>
      <c r="AA28" s="9">
        <v>0</v>
      </c>
      <c r="AB28" s="9">
        <v>0</v>
      </c>
      <c r="AC28" s="9"/>
      <c r="AD28" s="9">
        <v>3</v>
      </c>
      <c r="AE28" s="9"/>
      <c r="AF28" s="9">
        <v>0</v>
      </c>
      <c r="AG28" s="9">
        <v>0</v>
      </c>
      <c r="AH28" s="9">
        <v>1</v>
      </c>
      <c r="AI28" s="9">
        <v>0</v>
      </c>
      <c r="AJ28" s="9">
        <v>0</v>
      </c>
      <c r="AK28" s="9">
        <v>0</v>
      </c>
      <c r="AL28" s="9"/>
      <c r="AM28" s="9">
        <v>1</v>
      </c>
      <c r="AN28" s="9">
        <v>1</v>
      </c>
      <c r="AO28" s="9">
        <v>1</v>
      </c>
      <c r="AP28" s="9">
        <v>1</v>
      </c>
      <c r="AQ28" s="9">
        <v>0</v>
      </c>
      <c r="AR28" s="9">
        <v>0</v>
      </c>
      <c r="AS28" s="9"/>
      <c r="AT28" s="9">
        <v>1</v>
      </c>
      <c r="AU28" s="9">
        <v>1</v>
      </c>
      <c r="AV28" s="75">
        <v>2</v>
      </c>
      <c r="AW28" s="75">
        <v>2</v>
      </c>
      <c r="AX28" s="75">
        <v>2</v>
      </c>
      <c r="AY28" s="9" t="s">
        <v>125</v>
      </c>
      <c r="AZ28" s="9">
        <v>1</v>
      </c>
      <c r="BA28" s="9">
        <v>1</v>
      </c>
      <c r="BB28" s="9">
        <v>1</v>
      </c>
      <c r="BC28" s="9">
        <v>2</v>
      </c>
      <c r="BD28" s="9">
        <v>1</v>
      </c>
      <c r="BE28" s="9">
        <v>2</v>
      </c>
      <c r="BF28" s="9">
        <v>1</v>
      </c>
      <c r="BG28" s="9">
        <v>1</v>
      </c>
      <c r="BH28">
        <v>1</v>
      </c>
      <c r="BI28">
        <v>2</v>
      </c>
      <c r="BJ28" s="58">
        <v>2</v>
      </c>
      <c r="BK28">
        <v>2</v>
      </c>
      <c r="BL28">
        <v>1</v>
      </c>
      <c r="BM28">
        <v>1</v>
      </c>
      <c r="BN28">
        <v>2</v>
      </c>
      <c r="BO28">
        <v>2</v>
      </c>
      <c r="BP28">
        <v>1</v>
      </c>
      <c r="BQ28">
        <v>1</v>
      </c>
      <c r="BR28">
        <v>1</v>
      </c>
      <c r="BS28">
        <v>2</v>
      </c>
      <c r="BT28" t="s">
        <v>125</v>
      </c>
      <c r="BU28">
        <v>2</v>
      </c>
      <c r="BV28">
        <v>1</v>
      </c>
      <c r="BW28">
        <v>2</v>
      </c>
      <c r="BX28">
        <v>2</v>
      </c>
      <c r="BY28">
        <v>2</v>
      </c>
      <c r="BZ28">
        <v>2</v>
      </c>
      <c r="CA28">
        <v>2</v>
      </c>
      <c r="CB28">
        <v>2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1</v>
      </c>
      <c r="CK28">
        <v>2</v>
      </c>
      <c r="CL28">
        <v>1</v>
      </c>
      <c r="CM28">
        <v>3</v>
      </c>
      <c r="CN28">
        <v>3</v>
      </c>
      <c r="CO28">
        <v>4</v>
      </c>
      <c r="CP28">
        <v>2</v>
      </c>
      <c r="CQ28">
        <v>2</v>
      </c>
      <c r="CR28">
        <v>2</v>
      </c>
      <c r="CS28">
        <v>3</v>
      </c>
      <c r="CT28">
        <v>2</v>
      </c>
      <c r="CU28">
        <v>3</v>
      </c>
      <c r="CV28">
        <v>2</v>
      </c>
      <c r="CW28">
        <v>1</v>
      </c>
      <c r="CX28">
        <v>3</v>
      </c>
      <c r="CY28">
        <v>3</v>
      </c>
      <c r="CZ28">
        <v>3</v>
      </c>
      <c r="DA28" s="57">
        <v>3</v>
      </c>
    </row>
    <row r="29" spans="1:105">
      <c r="A29">
        <v>22</v>
      </c>
      <c r="B29" s="9">
        <v>2</v>
      </c>
      <c r="C29" s="9">
        <v>7</v>
      </c>
      <c r="D29" s="9">
        <v>7</v>
      </c>
      <c r="E29" s="9">
        <v>15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0</v>
      </c>
      <c r="M29" s="9">
        <v>2</v>
      </c>
      <c r="N29" s="9">
        <v>2</v>
      </c>
      <c r="O29" s="9">
        <v>3</v>
      </c>
      <c r="P29" s="9">
        <v>0</v>
      </c>
      <c r="Q29" s="9">
        <v>2</v>
      </c>
      <c r="R29" s="9">
        <v>4</v>
      </c>
      <c r="S29" s="9">
        <v>2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>
        <v>1</v>
      </c>
      <c r="AE29" s="9"/>
      <c r="AF29" s="9">
        <v>0</v>
      </c>
      <c r="AG29" s="9">
        <v>0</v>
      </c>
      <c r="AH29" s="9">
        <v>1</v>
      </c>
      <c r="AI29" s="9">
        <v>0</v>
      </c>
      <c r="AJ29" s="9">
        <v>0</v>
      </c>
      <c r="AK29" s="9">
        <v>0</v>
      </c>
      <c r="AL29" s="9"/>
      <c r="AM29" s="9">
        <v>1</v>
      </c>
      <c r="AN29" s="9">
        <v>1</v>
      </c>
      <c r="AO29" s="9">
        <v>0</v>
      </c>
      <c r="AP29" s="9">
        <v>0</v>
      </c>
      <c r="AQ29" s="9">
        <v>0</v>
      </c>
      <c r="AR29" s="9">
        <v>0</v>
      </c>
      <c r="AS29" s="9"/>
      <c r="AT29" s="9">
        <v>3</v>
      </c>
      <c r="AU29" s="9">
        <v>4</v>
      </c>
      <c r="AV29" s="75">
        <v>2</v>
      </c>
      <c r="AW29" s="75">
        <v>2</v>
      </c>
      <c r="AX29" s="75">
        <v>1</v>
      </c>
      <c r="AY29" s="9">
        <v>1</v>
      </c>
      <c r="AZ29" s="9">
        <v>1</v>
      </c>
      <c r="BA29" s="9">
        <v>2</v>
      </c>
      <c r="BB29" s="9"/>
      <c r="BC29" s="9">
        <v>2</v>
      </c>
      <c r="BD29" s="9">
        <v>1</v>
      </c>
      <c r="BE29" s="9">
        <v>2</v>
      </c>
      <c r="BF29" s="9">
        <v>2</v>
      </c>
      <c r="BG29" s="9" t="s">
        <v>125</v>
      </c>
      <c r="BH29">
        <v>2</v>
      </c>
      <c r="BI29">
        <v>2</v>
      </c>
      <c r="BJ29" s="58">
        <v>1</v>
      </c>
      <c r="BK29">
        <v>2</v>
      </c>
      <c r="BL29">
        <v>2</v>
      </c>
      <c r="BM29">
        <v>1</v>
      </c>
      <c r="BN29">
        <v>2</v>
      </c>
      <c r="BO29">
        <v>1</v>
      </c>
      <c r="BP29">
        <v>2</v>
      </c>
      <c r="BQ29" t="s">
        <v>125</v>
      </c>
      <c r="BR29">
        <v>2</v>
      </c>
      <c r="BS29">
        <v>2</v>
      </c>
      <c r="BT29" t="s">
        <v>125</v>
      </c>
      <c r="BU29">
        <v>1</v>
      </c>
      <c r="BV29">
        <v>1</v>
      </c>
      <c r="BW29">
        <v>1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2</v>
      </c>
      <c r="CF29">
        <v>1</v>
      </c>
      <c r="CG29">
        <v>2</v>
      </c>
      <c r="CH29">
        <v>2</v>
      </c>
      <c r="CI29">
        <v>2</v>
      </c>
      <c r="CJ29">
        <v>2</v>
      </c>
      <c r="CK29">
        <v>2</v>
      </c>
      <c r="CL29">
        <v>1</v>
      </c>
      <c r="CM29">
        <v>3</v>
      </c>
      <c r="CO29">
        <v>4</v>
      </c>
      <c r="CP29">
        <v>2</v>
      </c>
      <c r="CQ29">
        <v>3</v>
      </c>
      <c r="CR29">
        <v>1</v>
      </c>
      <c r="CS29">
        <v>1</v>
      </c>
      <c r="CT29">
        <v>3</v>
      </c>
      <c r="CU29">
        <v>2</v>
      </c>
      <c r="CV29">
        <v>2</v>
      </c>
      <c r="CW29">
        <v>1</v>
      </c>
      <c r="CX29">
        <v>1</v>
      </c>
      <c r="CY29">
        <v>3</v>
      </c>
      <c r="CZ29">
        <v>0</v>
      </c>
      <c r="DA29" s="57" t="s">
        <v>125</v>
      </c>
    </row>
    <row r="30" spans="1:105">
      <c r="A30">
        <v>23</v>
      </c>
      <c r="B30" s="9">
        <v>2</v>
      </c>
      <c r="C30" s="9">
        <v>7</v>
      </c>
      <c r="D30" s="9">
        <v>5</v>
      </c>
      <c r="E30" s="9">
        <v>6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0</v>
      </c>
      <c r="M30" s="9">
        <v>2</v>
      </c>
      <c r="N30" s="9">
        <v>0</v>
      </c>
      <c r="O30" s="9">
        <v>4</v>
      </c>
      <c r="P30" s="9">
        <v>0</v>
      </c>
      <c r="Q30" s="9">
        <v>0</v>
      </c>
      <c r="R30" s="9">
        <v>4</v>
      </c>
      <c r="S30" s="9">
        <v>4</v>
      </c>
      <c r="T30" s="9"/>
      <c r="U30" s="9">
        <v>0</v>
      </c>
      <c r="V30" s="9">
        <v>0</v>
      </c>
      <c r="W30" s="9">
        <v>0</v>
      </c>
      <c r="X30" s="9">
        <v>0</v>
      </c>
      <c r="Y30" s="9">
        <v>1</v>
      </c>
      <c r="Z30" s="9">
        <v>1</v>
      </c>
      <c r="AA30" s="9">
        <v>0</v>
      </c>
      <c r="AB30" s="9">
        <v>0</v>
      </c>
      <c r="AC30" s="9"/>
      <c r="AD30" s="9">
        <v>3</v>
      </c>
      <c r="AE30" s="9"/>
      <c r="AF30" s="9">
        <v>0</v>
      </c>
      <c r="AG30" s="9">
        <v>1</v>
      </c>
      <c r="AH30" s="9">
        <v>1</v>
      </c>
      <c r="AI30" s="9">
        <v>0</v>
      </c>
      <c r="AJ30" s="9">
        <v>0</v>
      </c>
      <c r="AK30" s="9">
        <v>0</v>
      </c>
      <c r="AL30" s="9"/>
      <c r="AM30" s="9">
        <v>1</v>
      </c>
      <c r="AN30" s="9">
        <v>1</v>
      </c>
      <c r="AO30" s="9">
        <v>1</v>
      </c>
      <c r="AP30" s="9">
        <v>0</v>
      </c>
      <c r="AQ30" s="9">
        <v>0</v>
      </c>
      <c r="AR30" s="9">
        <v>0</v>
      </c>
      <c r="AS30" s="9"/>
      <c r="AT30" s="9">
        <v>1</v>
      </c>
      <c r="AU30" s="9">
        <v>3</v>
      </c>
      <c r="AV30" s="75">
        <v>1</v>
      </c>
      <c r="AW30" s="75">
        <v>1</v>
      </c>
      <c r="AX30" s="75">
        <v>1</v>
      </c>
      <c r="AY30" s="9">
        <v>2</v>
      </c>
      <c r="AZ30" s="9">
        <v>2</v>
      </c>
      <c r="BA30" s="9" t="s">
        <v>125</v>
      </c>
      <c r="BB30" s="9" t="s">
        <v>125</v>
      </c>
      <c r="BC30" s="9">
        <v>1</v>
      </c>
      <c r="BD30" s="9">
        <v>1</v>
      </c>
      <c r="BE30" s="9">
        <v>2</v>
      </c>
      <c r="BF30" s="9">
        <v>2</v>
      </c>
      <c r="BG30" s="9" t="s">
        <v>125</v>
      </c>
      <c r="BH30">
        <v>1</v>
      </c>
      <c r="BI30">
        <v>2</v>
      </c>
      <c r="BJ30" s="58">
        <v>1</v>
      </c>
      <c r="BK30">
        <v>2</v>
      </c>
      <c r="BL30">
        <v>1</v>
      </c>
      <c r="BM30">
        <v>2</v>
      </c>
      <c r="BN30">
        <v>1</v>
      </c>
      <c r="BO30">
        <v>2</v>
      </c>
      <c r="BP30">
        <v>2</v>
      </c>
      <c r="BQ30" t="s">
        <v>125</v>
      </c>
      <c r="BR30">
        <v>2</v>
      </c>
      <c r="BS30">
        <v>2</v>
      </c>
      <c r="BT30" t="s">
        <v>125</v>
      </c>
      <c r="BU30">
        <v>1</v>
      </c>
      <c r="BV30">
        <v>1</v>
      </c>
      <c r="BW30">
        <v>2</v>
      </c>
      <c r="BX30">
        <v>2</v>
      </c>
      <c r="BY30">
        <v>1</v>
      </c>
      <c r="BZ30">
        <v>1</v>
      </c>
      <c r="CA30">
        <v>1</v>
      </c>
      <c r="CB30">
        <v>2</v>
      </c>
      <c r="CC30">
        <v>2</v>
      </c>
      <c r="CD30">
        <v>2</v>
      </c>
      <c r="CE30">
        <v>2</v>
      </c>
      <c r="CF30">
        <v>1</v>
      </c>
      <c r="CG30">
        <v>1</v>
      </c>
      <c r="CH30">
        <v>2</v>
      </c>
      <c r="CI30">
        <v>2</v>
      </c>
      <c r="CJ30">
        <v>1</v>
      </c>
      <c r="CK30">
        <v>2</v>
      </c>
      <c r="CL30">
        <v>2</v>
      </c>
      <c r="CM30" t="s">
        <v>125</v>
      </c>
      <c r="CN30" t="s">
        <v>125</v>
      </c>
      <c r="CO30">
        <v>4</v>
      </c>
      <c r="CP30">
        <v>2</v>
      </c>
      <c r="CQ30">
        <v>3</v>
      </c>
      <c r="CR30">
        <v>3</v>
      </c>
      <c r="CS30">
        <v>4</v>
      </c>
      <c r="CT30">
        <v>4</v>
      </c>
      <c r="CU30">
        <v>3</v>
      </c>
      <c r="CV30">
        <v>2</v>
      </c>
      <c r="CW30">
        <v>3</v>
      </c>
      <c r="CX30">
        <v>3</v>
      </c>
      <c r="CY30">
        <v>4</v>
      </c>
      <c r="CZ30">
        <v>3</v>
      </c>
      <c r="DA30" s="57" t="s">
        <v>125</v>
      </c>
    </row>
    <row r="31" spans="1:105">
      <c r="A31">
        <v>24</v>
      </c>
      <c r="B31" s="9">
        <v>1</v>
      </c>
      <c r="C31" s="9">
        <v>8</v>
      </c>
      <c r="D31" s="9">
        <v>7</v>
      </c>
      <c r="E31" s="9">
        <v>15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1</v>
      </c>
      <c r="L31" s="9">
        <v>0</v>
      </c>
      <c r="M31" s="9">
        <v>2</v>
      </c>
      <c r="N31" s="9">
        <v>3</v>
      </c>
      <c r="O31" s="9">
        <v>3</v>
      </c>
      <c r="P31" s="9">
        <v>3</v>
      </c>
      <c r="Q31" s="9">
        <v>3</v>
      </c>
      <c r="R31" s="9">
        <v>3</v>
      </c>
      <c r="S31" s="9">
        <v>0</v>
      </c>
      <c r="T31" s="9"/>
      <c r="U31" s="9">
        <v>0</v>
      </c>
      <c r="V31" s="9">
        <v>0</v>
      </c>
      <c r="W31" s="9">
        <v>0</v>
      </c>
      <c r="X31" s="9">
        <v>0</v>
      </c>
      <c r="Y31" s="9">
        <v>1</v>
      </c>
      <c r="Z31" s="9">
        <v>0</v>
      </c>
      <c r="AA31" s="9">
        <v>0</v>
      </c>
      <c r="AB31" s="9">
        <v>0</v>
      </c>
      <c r="AC31" s="9"/>
      <c r="AD31" s="9">
        <v>4</v>
      </c>
      <c r="AE31" s="9"/>
      <c r="AF31" s="9">
        <v>1</v>
      </c>
      <c r="AG31" s="9">
        <v>1</v>
      </c>
      <c r="AH31" s="9">
        <v>0</v>
      </c>
      <c r="AI31" s="9">
        <v>0</v>
      </c>
      <c r="AJ31" s="9">
        <v>0</v>
      </c>
      <c r="AK31" s="9">
        <v>0</v>
      </c>
      <c r="AL31" s="9"/>
      <c r="AM31" s="9">
        <v>0</v>
      </c>
      <c r="AN31" s="9">
        <v>1</v>
      </c>
      <c r="AO31" s="9">
        <v>1</v>
      </c>
      <c r="AP31" s="9">
        <v>0</v>
      </c>
      <c r="AQ31" s="9">
        <v>0</v>
      </c>
      <c r="AR31" s="9">
        <v>0</v>
      </c>
      <c r="AS31" s="9"/>
      <c r="AT31" s="9">
        <v>4</v>
      </c>
      <c r="AU31" s="9">
        <v>1</v>
      </c>
      <c r="AV31" s="75">
        <v>2</v>
      </c>
      <c r="AW31" s="75">
        <v>2</v>
      </c>
      <c r="AX31" s="75">
        <v>2</v>
      </c>
      <c r="AY31" s="9" t="s">
        <v>125</v>
      </c>
      <c r="AZ31" s="9">
        <v>1</v>
      </c>
      <c r="BA31" s="9">
        <v>2</v>
      </c>
      <c r="BB31" s="9"/>
      <c r="BC31" s="9">
        <v>2</v>
      </c>
      <c r="BD31" s="9">
        <v>1</v>
      </c>
      <c r="BE31" s="9">
        <v>2</v>
      </c>
      <c r="BF31" s="9">
        <v>1</v>
      </c>
      <c r="BG31" s="9">
        <v>1</v>
      </c>
      <c r="BH31">
        <v>1</v>
      </c>
      <c r="BI31">
        <v>2</v>
      </c>
      <c r="BJ31" s="58">
        <v>2</v>
      </c>
      <c r="BK31">
        <v>2</v>
      </c>
      <c r="BL31">
        <v>2</v>
      </c>
      <c r="BM31">
        <v>2</v>
      </c>
      <c r="BN31">
        <v>1</v>
      </c>
      <c r="BO31">
        <v>2</v>
      </c>
      <c r="BP31">
        <v>2</v>
      </c>
      <c r="BQ31" t="s">
        <v>125</v>
      </c>
      <c r="BR31">
        <v>1</v>
      </c>
      <c r="BS31">
        <v>2</v>
      </c>
      <c r="BT31" t="s">
        <v>125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2</v>
      </c>
      <c r="CB31">
        <v>2</v>
      </c>
      <c r="CC31">
        <v>2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2</v>
      </c>
      <c r="CJ31">
        <v>1</v>
      </c>
      <c r="CK31">
        <v>2</v>
      </c>
      <c r="CL31">
        <v>1</v>
      </c>
      <c r="CM31">
        <v>3</v>
      </c>
      <c r="CN31">
        <v>3</v>
      </c>
      <c r="CO31">
        <v>4</v>
      </c>
      <c r="CP31">
        <v>3</v>
      </c>
      <c r="CQ31">
        <v>3</v>
      </c>
      <c r="CR31">
        <v>3</v>
      </c>
      <c r="CS31">
        <v>3</v>
      </c>
      <c r="CT31">
        <v>3</v>
      </c>
      <c r="CU31">
        <v>3</v>
      </c>
      <c r="CV31">
        <v>2</v>
      </c>
      <c r="CW31">
        <v>1</v>
      </c>
      <c r="CX31">
        <v>3</v>
      </c>
      <c r="CY31">
        <v>1</v>
      </c>
      <c r="CZ31">
        <v>3</v>
      </c>
      <c r="DA31" s="57" t="s">
        <v>125</v>
      </c>
    </row>
    <row r="32" spans="1:105">
      <c r="A32">
        <v>25</v>
      </c>
      <c r="B32" s="9">
        <v>1</v>
      </c>
      <c r="C32" s="9">
        <v>8</v>
      </c>
      <c r="D32" s="9">
        <v>7</v>
      </c>
      <c r="E32" s="9">
        <v>5</v>
      </c>
      <c r="F32" s="9">
        <v>0</v>
      </c>
      <c r="G32" s="9">
        <v>0</v>
      </c>
      <c r="H32" s="9">
        <v>1</v>
      </c>
      <c r="I32" s="9">
        <v>0</v>
      </c>
      <c r="J32" s="9">
        <v>0</v>
      </c>
      <c r="K32" s="9">
        <v>0</v>
      </c>
      <c r="L32" s="9">
        <v>0</v>
      </c>
      <c r="M32" s="9">
        <v>2</v>
      </c>
      <c r="N32" s="9"/>
      <c r="O32" s="9"/>
      <c r="P32" s="9"/>
      <c r="Q32" s="9"/>
      <c r="R32" s="9">
        <v>4</v>
      </c>
      <c r="S32" s="9"/>
      <c r="T32" s="9"/>
      <c r="U32" s="9">
        <v>0</v>
      </c>
      <c r="V32" s="9">
        <v>0</v>
      </c>
      <c r="W32" s="9">
        <v>0</v>
      </c>
      <c r="X32" s="9">
        <v>0</v>
      </c>
      <c r="Y32" s="9">
        <v>1</v>
      </c>
      <c r="Z32" s="9">
        <v>1</v>
      </c>
      <c r="AA32" s="9">
        <v>0</v>
      </c>
      <c r="AB32" s="9">
        <v>0</v>
      </c>
      <c r="AC32" s="9"/>
      <c r="AD32" s="9">
        <v>4</v>
      </c>
      <c r="AE32" s="9"/>
      <c r="AF32" s="9">
        <v>1</v>
      </c>
      <c r="AG32" s="9">
        <v>1</v>
      </c>
      <c r="AH32" s="9">
        <v>0</v>
      </c>
      <c r="AI32" s="9">
        <v>0</v>
      </c>
      <c r="AJ32" s="9">
        <v>0</v>
      </c>
      <c r="AK32" s="9">
        <v>0</v>
      </c>
      <c r="AL32" s="9"/>
      <c r="AM32" s="9">
        <v>1</v>
      </c>
      <c r="AN32" s="9">
        <v>1</v>
      </c>
      <c r="AO32" s="9">
        <v>1</v>
      </c>
      <c r="AP32" s="9">
        <v>0</v>
      </c>
      <c r="AQ32" s="9">
        <v>0</v>
      </c>
      <c r="AR32" s="9">
        <v>0</v>
      </c>
      <c r="AS32" s="9"/>
      <c r="AT32" s="9">
        <v>4</v>
      </c>
      <c r="AU32" s="9">
        <v>4</v>
      </c>
      <c r="AV32" s="75">
        <v>1</v>
      </c>
      <c r="AW32" s="75">
        <v>2</v>
      </c>
      <c r="AX32" s="75">
        <v>1</v>
      </c>
      <c r="AY32" s="9">
        <v>2</v>
      </c>
      <c r="AZ32" s="9">
        <v>1</v>
      </c>
      <c r="BA32" s="9">
        <v>1</v>
      </c>
      <c r="BB32" s="9">
        <v>1</v>
      </c>
      <c r="BC32" s="9">
        <v>2</v>
      </c>
      <c r="BD32" s="9">
        <v>1</v>
      </c>
      <c r="BE32" s="9">
        <v>1</v>
      </c>
      <c r="BF32" s="9">
        <v>1</v>
      </c>
      <c r="BG32" s="9">
        <v>2</v>
      </c>
      <c r="BH32">
        <v>2</v>
      </c>
      <c r="BI32">
        <v>2</v>
      </c>
      <c r="BJ32" s="58">
        <v>2</v>
      </c>
      <c r="BK32">
        <v>2</v>
      </c>
      <c r="BL32">
        <v>1</v>
      </c>
      <c r="BM32">
        <v>2</v>
      </c>
      <c r="BN32">
        <v>2</v>
      </c>
      <c r="BO32">
        <v>2</v>
      </c>
      <c r="BP32">
        <v>2</v>
      </c>
      <c r="BQ32" t="s">
        <v>125</v>
      </c>
      <c r="BR32">
        <v>2</v>
      </c>
      <c r="BS32">
        <v>1</v>
      </c>
      <c r="BT32">
        <v>2</v>
      </c>
      <c r="BU32">
        <v>1</v>
      </c>
      <c r="BV32">
        <v>1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1</v>
      </c>
      <c r="CE32">
        <v>2</v>
      </c>
      <c r="CF32">
        <v>1</v>
      </c>
      <c r="CG32">
        <v>2</v>
      </c>
      <c r="CI32">
        <v>2</v>
      </c>
      <c r="CJ32">
        <v>2</v>
      </c>
      <c r="CK32">
        <v>2</v>
      </c>
      <c r="CL32">
        <v>1</v>
      </c>
      <c r="CM32">
        <v>4</v>
      </c>
      <c r="CN32">
        <v>4</v>
      </c>
      <c r="CO32">
        <v>4</v>
      </c>
      <c r="CP32">
        <v>2</v>
      </c>
      <c r="CQ32">
        <v>4</v>
      </c>
      <c r="CR32">
        <v>3</v>
      </c>
      <c r="CS32">
        <v>4</v>
      </c>
      <c r="CT32">
        <v>3</v>
      </c>
      <c r="CU32">
        <v>3</v>
      </c>
      <c r="CV32">
        <v>2</v>
      </c>
      <c r="CW32">
        <v>1</v>
      </c>
      <c r="CX32">
        <v>2</v>
      </c>
      <c r="CY32">
        <v>3</v>
      </c>
      <c r="CZ32">
        <v>3</v>
      </c>
      <c r="DA32" s="57">
        <v>3</v>
      </c>
    </row>
    <row r="33" spans="1:105">
      <c r="A33">
        <v>26</v>
      </c>
      <c r="B33" s="9">
        <v>2</v>
      </c>
      <c r="C33" s="9">
        <v>4</v>
      </c>
      <c r="D33" s="9">
        <v>1</v>
      </c>
      <c r="E33" s="9">
        <v>4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1</v>
      </c>
      <c r="M33" s="9">
        <v>3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/>
      <c r="U33" s="9">
        <v>1</v>
      </c>
      <c r="V33" s="9">
        <v>0</v>
      </c>
      <c r="W33" s="9">
        <v>0</v>
      </c>
      <c r="X33" s="9">
        <v>0</v>
      </c>
      <c r="Y33" s="9">
        <v>1</v>
      </c>
      <c r="Z33" s="9">
        <v>0</v>
      </c>
      <c r="AA33" s="9">
        <v>0</v>
      </c>
      <c r="AB33" s="9">
        <v>0</v>
      </c>
      <c r="AC33" s="9"/>
      <c r="AD33" s="9">
        <v>1</v>
      </c>
      <c r="AE33" s="9"/>
      <c r="AF33" s="9">
        <v>1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/>
      <c r="AM33" s="9">
        <v>1</v>
      </c>
      <c r="AN33" s="9">
        <v>1</v>
      </c>
      <c r="AO33" s="9">
        <v>1</v>
      </c>
      <c r="AP33" s="9">
        <v>0</v>
      </c>
      <c r="AQ33" s="9">
        <v>0</v>
      </c>
      <c r="AR33" s="9">
        <v>0</v>
      </c>
      <c r="AS33" s="9"/>
      <c r="AT33" s="9">
        <v>4</v>
      </c>
      <c r="AU33" s="9">
        <v>2</v>
      </c>
      <c r="AV33" s="75">
        <v>2</v>
      </c>
      <c r="AW33" s="75">
        <v>2</v>
      </c>
      <c r="AX33" s="75">
        <v>2</v>
      </c>
      <c r="AY33" s="9" t="s">
        <v>125</v>
      </c>
      <c r="AZ33" s="9">
        <v>1</v>
      </c>
      <c r="BA33" s="9">
        <v>1</v>
      </c>
      <c r="BB33" s="9">
        <v>2</v>
      </c>
      <c r="BC33" s="9">
        <v>2</v>
      </c>
      <c r="BD33" s="9">
        <v>1</v>
      </c>
      <c r="BE33" s="9">
        <v>2</v>
      </c>
      <c r="BF33" s="9">
        <v>1</v>
      </c>
      <c r="BG33" s="9">
        <v>1</v>
      </c>
      <c r="BH33">
        <v>1</v>
      </c>
      <c r="BI33">
        <v>1</v>
      </c>
      <c r="BJ33" s="58">
        <v>1</v>
      </c>
      <c r="BK33">
        <v>2</v>
      </c>
      <c r="BL33">
        <v>1</v>
      </c>
      <c r="BM33">
        <v>2</v>
      </c>
      <c r="BN33">
        <v>1</v>
      </c>
      <c r="BO33">
        <v>2</v>
      </c>
      <c r="BP33">
        <v>2</v>
      </c>
      <c r="BQ33" t="s">
        <v>125</v>
      </c>
      <c r="BR33">
        <v>2</v>
      </c>
      <c r="BS33">
        <v>2</v>
      </c>
      <c r="BT33" t="s">
        <v>125</v>
      </c>
      <c r="BU33">
        <v>1</v>
      </c>
      <c r="BV33">
        <v>2</v>
      </c>
      <c r="BW33">
        <v>1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1</v>
      </c>
      <c r="CK33">
        <v>2</v>
      </c>
      <c r="CL33">
        <v>2</v>
      </c>
      <c r="CM33" t="s">
        <v>125</v>
      </c>
      <c r="CN33" t="s">
        <v>125</v>
      </c>
      <c r="CO33">
        <v>4</v>
      </c>
      <c r="CP33">
        <v>3</v>
      </c>
      <c r="CQ33">
        <v>4</v>
      </c>
      <c r="CR33">
        <v>3</v>
      </c>
      <c r="CS33">
        <v>3</v>
      </c>
      <c r="CT33">
        <v>4</v>
      </c>
      <c r="CU33">
        <v>3</v>
      </c>
      <c r="CV33">
        <v>2</v>
      </c>
      <c r="CW33">
        <v>1</v>
      </c>
      <c r="CX33">
        <v>4</v>
      </c>
      <c r="CY33">
        <v>1</v>
      </c>
      <c r="CZ33">
        <v>0</v>
      </c>
      <c r="DA33" s="57" t="s">
        <v>125</v>
      </c>
    </row>
    <row r="34" spans="1:105">
      <c r="A34">
        <v>27</v>
      </c>
      <c r="B34" s="9">
        <v>1</v>
      </c>
      <c r="C34" s="9">
        <v>5</v>
      </c>
      <c r="D34" s="9">
        <v>1</v>
      </c>
      <c r="E34" s="9">
        <v>8</v>
      </c>
      <c r="F34" s="9">
        <v>0</v>
      </c>
      <c r="G34" s="9">
        <v>0</v>
      </c>
      <c r="H34" s="9">
        <v>1</v>
      </c>
      <c r="I34" s="9">
        <v>1</v>
      </c>
      <c r="J34" s="9">
        <v>0</v>
      </c>
      <c r="K34" s="9">
        <v>0</v>
      </c>
      <c r="L34" s="9">
        <v>0</v>
      </c>
      <c r="M34" s="9">
        <v>1</v>
      </c>
      <c r="N34" s="9">
        <v>3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/>
      <c r="U34" s="9">
        <v>0</v>
      </c>
      <c r="V34" s="9">
        <v>1</v>
      </c>
      <c r="W34" s="9">
        <v>0</v>
      </c>
      <c r="X34" s="9">
        <v>1</v>
      </c>
      <c r="Y34" s="9">
        <v>1</v>
      </c>
      <c r="Z34" s="9">
        <v>0</v>
      </c>
      <c r="AA34" s="9">
        <v>0</v>
      </c>
      <c r="AB34" s="9">
        <v>0</v>
      </c>
      <c r="AC34" s="9"/>
      <c r="AD34" s="9">
        <v>1</v>
      </c>
      <c r="AE34" s="9"/>
      <c r="AF34" s="9">
        <v>1</v>
      </c>
      <c r="AG34" s="9">
        <v>1</v>
      </c>
      <c r="AH34" s="9">
        <v>0</v>
      </c>
      <c r="AI34" s="9">
        <v>0</v>
      </c>
      <c r="AJ34" s="9">
        <v>0</v>
      </c>
      <c r="AK34" s="9">
        <v>0</v>
      </c>
      <c r="AL34" s="9"/>
      <c r="AM34" s="9">
        <v>1</v>
      </c>
      <c r="AN34" s="9">
        <v>1</v>
      </c>
      <c r="AO34" s="9">
        <v>0</v>
      </c>
      <c r="AP34" s="9">
        <v>1</v>
      </c>
      <c r="AQ34" s="9">
        <v>0</v>
      </c>
      <c r="AR34" s="9">
        <v>0</v>
      </c>
      <c r="AS34" s="9"/>
      <c r="AT34" s="9">
        <v>3</v>
      </c>
      <c r="AU34" s="9">
        <v>3</v>
      </c>
      <c r="AV34" s="75">
        <v>2</v>
      </c>
      <c r="AW34" s="75">
        <v>2</v>
      </c>
      <c r="AX34" s="75">
        <v>2</v>
      </c>
      <c r="AY34" s="9" t="s">
        <v>125</v>
      </c>
      <c r="AZ34" s="9">
        <v>1</v>
      </c>
      <c r="BA34" s="9">
        <v>1</v>
      </c>
      <c r="BB34" s="9">
        <v>2</v>
      </c>
      <c r="BC34" s="9">
        <v>2</v>
      </c>
      <c r="BD34" s="9">
        <v>1</v>
      </c>
      <c r="BE34" s="9">
        <v>1</v>
      </c>
      <c r="BF34" s="9">
        <v>1</v>
      </c>
      <c r="BG34" s="9">
        <v>1</v>
      </c>
      <c r="BH34">
        <v>2</v>
      </c>
      <c r="BI34">
        <v>2</v>
      </c>
      <c r="BJ34" s="58">
        <v>2</v>
      </c>
      <c r="BK34">
        <v>2</v>
      </c>
      <c r="BL34">
        <v>2</v>
      </c>
      <c r="BM34">
        <v>2</v>
      </c>
      <c r="BN34">
        <v>2</v>
      </c>
      <c r="BO34">
        <v>1</v>
      </c>
      <c r="BP34">
        <v>2</v>
      </c>
      <c r="BQ34" t="s">
        <v>125</v>
      </c>
      <c r="BR34">
        <v>1</v>
      </c>
      <c r="BS34">
        <v>2</v>
      </c>
      <c r="BT34" t="s">
        <v>125</v>
      </c>
      <c r="BU34">
        <v>1</v>
      </c>
      <c r="BV34">
        <v>2</v>
      </c>
      <c r="BW34">
        <v>2</v>
      </c>
      <c r="BX34">
        <v>2</v>
      </c>
      <c r="BY34">
        <v>2</v>
      </c>
      <c r="BZ34">
        <v>2</v>
      </c>
      <c r="CA34">
        <v>2</v>
      </c>
      <c r="CB34">
        <v>2</v>
      </c>
      <c r="CC34">
        <v>2</v>
      </c>
      <c r="CD34">
        <v>2</v>
      </c>
      <c r="CE34">
        <v>2</v>
      </c>
      <c r="CF34">
        <v>1</v>
      </c>
      <c r="CG34">
        <v>2</v>
      </c>
      <c r="CH34">
        <v>2</v>
      </c>
      <c r="CI34">
        <v>2</v>
      </c>
      <c r="CJ34">
        <v>2</v>
      </c>
      <c r="CK34">
        <v>2</v>
      </c>
      <c r="CL34">
        <v>1</v>
      </c>
      <c r="CM34">
        <v>3</v>
      </c>
      <c r="CN34">
        <v>3</v>
      </c>
      <c r="CO34">
        <v>4</v>
      </c>
      <c r="CP34">
        <v>3</v>
      </c>
      <c r="CQ34">
        <v>3</v>
      </c>
      <c r="CR34">
        <v>4</v>
      </c>
      <c r="CS34">
        <v>4</v>
      </c>
      <c r="CT34">
        <v>3</v>
      </c>
      <c r="CU34">
        <v>3</v>
      </c>
      <c r="CV34">
        <v>2</v>
      </c>
      <c r="CW34">
        <v>1</v>
      </c>
      <c r="CX34">
        <v>1</v>
      </c>
      <c r="CY34">
        <v>3</v>
      </c>
      <c r="CZ34">
        <v>3</v>
      </c>
      <c r="DA34" s="57">
        <v>3</v>
      </c>
    </row>
    <row r="35" spans="1:105">
      <c r="A35">
        <v>28</v>
      </c>
      <c r="B35" s="9">
        <v>2</v>
      </c>
      <c r="C35" s="9">
        <v>3</v>
      </c>
      <c r="D35" s="9">
        <v>4</v>
      </c>
      <c r="E35" s="9">
        <v>4</v>
      </c>
      <c r="F35" s="9">
        <v>1</v>
      </c>
      <c r="G35" s="9">
        <v>1</v>
      </c>
      <c r="H35" s="9">
        <v>0</v>
      </c>
      <c r="I35" s="9">
        <v>0</v>
      </c>
      <c r="J35" s="9">
        <v>1</v>
      </c>
      <c r="K35" s="9">
        <v>0</v>
      </c>
      <c r="L35" s="9">
        <v>0</v>
      </c>
      <c r="M35" s="9">
        <v>1</v>
      </c>
      <c r="N35" s="9">
        <v>4</v>
      </c>
      <c r="O35" s="9">
        <v>4</v>
      </c>
      <c r="P35" s="9">
        <v>2</v>
      </c>
      <c r="Q35" s="9">
        <v>4</v>
      </c>
      <c r="R35" s="9">
        <v>4</v>
      </c>
      <c r="S35" s="9">
        <v>4</v>
      </c>
      <c r="T35" s="9"/>
      <c r="U35" s="9">
        <v>0</v>
      </c>
      <c r="V35" s="9">
        <v>0</v>
      </c>
      <c r="W35" s="9">
        <v>0</v>
      </c>
      <c r="X35" s="9">
        <v>1</v>
      </c>
      <c r="Y35" s="9">
        <v>1</v>
      </c>
      <c r="Z35" s="9">
        <v>0</v>
      </c>
      <c r="AA35" s="9">
        <v>0</v>
      </c>
      <c r="AB35" s="9">
        <v>0</v>
      </c>
      <c r="AC35" s="9"/>
      <c r="AD35" s="9">
        <v>2</v>
      </c>
      <c r="AE35" s="9"/>
      <c r="AF35" s="9">
        <v>0</v>
      </c>
      <c r="AG35" s="9">
        <v>0</v>
      </c>
      <c r="AH35" s="9">
        <v>1</v>
      </c>
      <c r="AI35" s="9">
        <v>0</v>
      </c>
      <c r="AJ35" s="9">
        <v>0</v>
      </c>
      <c r="AK35" s="9">
        <v>0</v>
      </c>
      <c r="AL35" s="9"/>
      <c r="AM35" s="9">
        <v>1</v>
      </c>
      <c r="AN35" s="9">
        <v>1</v>
      </c>
      <c r="AO35" s="9">
        <v>0</v>
      </c>
      <c r="AP35" s="9">
        <v>1</v>
      </c>
      <c r="AQ35" s="9">
        <v>0</v>
      </c>
      <c r="AR35" s="9">
        <v>0</v>
      </c>
      <c r="AS35" s="9"/>
      <c r="AT35" s="9">
        <v>1</v>
      </c>
      <c r="AU35" s="9">
        <v>2</v>
      </c>
      <c r="AV35" s="75">
        <v>1</v>
      </c>
      <c r="AW35" s="75">
        <v>2</v>
      </c>
      <c r="AX35" s="75">
        <v>1</v>
      </c>
      <c r="AY35" s="9">
        <v>1</v>
      </c>
      <c r="AZ35" s="9">
        <v>1</v>
      </c>
      <c r="BA35" s="9">
        <v>1</v>
      </c>
      <c r="BB35" s="9">
        <v>2</v>
      </c>
      <c r="BC35" s="9">
        <v>1</v>
      </c>
      <c r="BD35" s="9">
        <v>1</v>
      </c>
      <c r="BE35" s="9">
        <v>2</v>
      </c>
      <c r="BF35" s="9">
        <v>1</v>
      </c>
      <c r="BG35" s="9">
        <v>1</v>
      </c>
      <c r="BH35">
        <v>1</v>
      </c>
      <c r="BI35">
        <v>1</v>
      </c>
      <c r="BJ35" s="58">
        <v>2</v>
      </c>
      <c r="BK35">
        <v>2</v>
      </c>
      <c r="BL35">
        <v>1</v>
      </c>
      <c r="BM35">
        <v>1</v>
      </c>
      <c r="BN35">
        <v>1</v>
      </c>
      <c r="BO35">
        <v>2</v>
      </c>
      <c r="BP35">
        <v>1</v>
      </c>
      <c r="BQ35">
        <v>1</v>
      </c>
      <c r="BR35">
        <v>1</v>
      </c>
      <c r="BS35">
        <v>2</v>
      </c>
      <c r="BT35" t="s">
        <v>125</v>
      </c>
      <c r="BU35">
        <v>1</v>
      </c>
      <c r="BV35">
        <v>2</v>
      </c>
      <c r="BW35">
        <v>2</v>
      </c>
      <c r="BX35">
        <v>2</v>
      </c>
      <c r="BY35">
        <v>1</v>
      </c>
      <c r="BZ35">
        <v>1</v>
      </c>
      <c r="CA35">
        <v>1</v>
      </c>
      <c r="CB35">
        <v>2</v>
      </c>
      <c r="CC35">
        <v>1</v>
      </c>
      <c r="CD35">
        <v>1</v>
      </c>
      <c r="CE35">
        <v>2</v>
      </c>
      <c r="CF35">
        <v>1</v>
      </c>
      <c r="CG35">
        <v>2</v>
      </c>
      <c r="CH35">
        <v>2</v>
      </c>
      <c r="CI35">
        <v>2</v>
      </c>
      <c r="CJ35">
        <v>1</v>
      </c>
      <c r="CK35">
        <v>2</v>
      </c>
      <c r="CL35">
        <v>1</v>
      </c>
      <c r="CM35">
        <v>3</v>
      </c>
      <c r="CN35">
        <v>3</v>
      </c>
      <c r="CO35">
        <v>4</v>
      </c>
      <c r="CP35">
        <v>4</v>
      </c>
      <c r="CQ35">
        <v>4</v>
      </c>
      <c r="CR35">
        <v>3</v>
      </c>
      <c r="CS35">
        <v>4</v>
      </c>
      <c r="CT35">
        <v>4</v>
      </c>
      <c r="CU35">
        <v>3</v>
      </c>
      <c r="CV35">
        <v>1</v>
      </c>
      <c r="CW35">
        <v>3</v>
      </c>
      <c r="CX35">
        <v>4</v>
      </c>
      <c r="CY35">
        <v>3</v>
      </c>
      <c r="CZ35">
        <v>4</v>
      </c>
      <c r="DA35" s="57">
        <v>4</v>
      </c>
    </row>
    <row r="36" spans="1:105">
      <c r="A36">
        <v>29</v>
      </c>
      <c r="B36" s="9"/>
      <c r="C36" s="9">
        <v>9</v>
      </c>
      <c r="D36" s="9">
        <v>7</v>
      </c>
      <c r="E36" s="9">
        <v>10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1</v>
      </c>
      <c r="M36" s="9">
        <v>2</v>
      </c>
      <c r="N36" s="9">
        <v>4</v>
      </c>
      <c r="O36" s="9">
        <v>4</v>
      </c>
      <c r="P36" s="9">
        <v>4</v>
      </c>
      <c r="Q36" s="9">
        <v>4</v>
      </c>
      <c r="R36" s="9">
        <v>4</v>
      </c>
      <c r="S36" s="9">
        <v>4</v>
      </c>
      <c r="T36" s="9"/>
      <c r="U36" s="9">
        <v>0</v>
      </c>
      <c r="V36" s="9">
        <v>0</v>
      </c>
      <c r="W36" s="9">
        <v>0</v>
      </c>
      <c r="X36" s="9">
        <v>0</v>
      </c>
      <c r="Y36" s="9">
        <v>1</v>
      </c>
      <c r="Z36" s="9">
        <v>0</v>
      </c>
      <c r="AA36" s="9">
        <v>0</v>
      </c>
      <c r="AB36" s="9">
        <v>0</v>
      </c>
      <c r="AC36" s="9"/>
      <c r="AD36" s="9">
        <v>4</v>
      </c>
      <c r="AE36" s="9"/>
      <c r="AF36" s="9">
        <v>1</v>
      </c>
      <c r="AG36" s="9">
        <v>1</v>
      </c>
      <c r="AH36" s="9">
        <v>0</v>
      </c>
      <c r="AI36" s="9">
        <v>1</v>
      </c>
      <c r="AJ36" s="9">
        <v>0</v>
      </c>
      <c r="AK36" s="9">
        <v>0</v>
      </c>
      <c r="AL36" s="9"/>
      <c r="AM36" s="9">
        <v>1</v>
      </c>
      <c r="AN36" s="9">
        <v>1</v>
      </c>
      <c r="AO36" s="9">
        <v>1</v>
      </c>
      <c r="AP36" s="9">
        <v>1</v>
      </c>
      <c r="AQ36" s="9">
        <v>0</v>
      </c>
      <c r="AR36" s="9">
        <v>0</v>
      </c>
      <c r="AS36" s="9"/>
      <c r="AT36" s="9">
        <v>3</v>
      </c>
      <c r="AU36" s="9">
        <v>1</v>
      </c>
      <c r="AV36" s="75">
        <v>2</v>
      </c>
      <c r="AW36" s="75">
        <v>2</v>
      </c>
      <c r="AX36" s="75">
        <v>1</v>
      </c>
      <c r="AY36" s="9">
        <v>1</v>
      </c>
      <c r="AZ36" s="9">
        <v>1</v>
      </c>
      <c r="BA36" s="9">
        <v>1</v>
      </c>
      <c r="BB36" s="9">
        <v>2</v>
      </c>
      <c r="BC36" s="9">
        <v>2</v>
      </c>
      <c r="BD36" s="9">
        <v>1</v>
      </c>
      <c r="BE36" s="9">
        <v>1</v>
      </c>
      <c r="BF36" s="9">
        <v>2</v>
      </c>
      <c r="BG36" s="9" t="s">
        <v>125</v>
      </c>
      <c r="BH36">
        <v>1</v>
      </c>
      <c r="BI36">
        <v>2</v>
      </c>
      <c r="BJ36" s="58">
        <v>1</v>
      </c>
      <c r="BK36">
        <v>2</v>
      </c>
      <c r="BL36">
        <v>1</v>
      </c>
      <c r="BM36">
        <v>1</v>
      </c>
      <c r="BN36">
        <v>1</v>
      </c>
      <c r="BO36">
        <v>2</v>
      </c>
      <c r="BP36">
        <v>2</v>
      </c>
      <c r="BQ36" t="s">
        <v>125</v>
      </c>
      <c r="BR36">
        <v>2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2</v>
      </c>
      <c r="BY36">
        <v>2</v>
      </c>
      <c r="BZ36">
        <v>2</v>
      </c>
      <c r="CA36">
        <v>2</v>
      </c>
      <c r="CB36">
        <v>2</v>
      </c>
      <c r="CC36">
        <v>1</v>
      </c>
      <c r="CD36">
        <v>2</v>
      </c>
      <c r="CE36">
        <v>2</v>
      </c>
      <c r="CF36">
        <v>1</v>
      </c>
      <c r="CG36">
        <v>2</v>
      </c>
      <c r="CH36">
        <v>2</v>
      </c>
      <c r="CI36">
        <v>2</v>
      </c>
      <c r="CJ36">
        <v>1</v>
      </c>
      <c r="CK36">
        <v>2</v>
      </c>
      <c r="CL36">
        <v>1</v>
      </c>
      <c r="CM36">
        <v>4</v>
      </c>
      <c r="CN36">
        <v>4</v>
      </c>
      <c r="CO36">
        <v>4</v>
      </c>
      <c r="CP36">
        <v>4</v>
      </c>
      <c r="CQ36">
        <v>4</v>
      </c>
      <c r="CR36">
        <v>4</v>
      </c>
      <c r="CS36">
        <v>4</v>
      </c>
      <c r="CT36">
        <v>4</v>
      </c>
      <c r="CU36">
        <v>4</v>
      </c>
      <c r="CV36">
        <v>2</v>
      </c>
      <c r="CX36">
        <v>3</v>
      </c>
      <c r="CY36">
        <v>4</v>
      </c>
      <c r="CZ36">
        <v>0</v>
      </c>
      <c r="DA36" s="57" t="s">
        <v>125</v>
      </c>
    </row>
    <row r="37" spans="1:105">
      <c r="A37">
        <v>30</v>
      </c>
      <c r="B37" s="9">
        <v>2</v>
      </c>
      <c r="C37" s="9">
        <v>4</v>
      </c>
      <c r="D37" s="9">
        <v>4</v>
      </c>
      <c r="E37" s="9">
        <v>3</v>
      </c>
      <c r="F37" s="9">
        <v>1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2</v>
      </c>
      <c r="N37" s="9">
        <v>4</v>
      </c>
      <c r="O37" s="9">
        <v>0</v>
      </c>
      <c r="P37" s="9">
        <v>0</v>
      </c>
      <c r="Q37" s="9">
        <v>0</v>
      </c>
      <c r="R37" s="9">
        <v>4</v>
      </c>
      <c r="S37" s="9">
        <v>0</v>
      </c>
      <c r="T37" s="9"/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9"/>
      <c r="AD37" s="9">
        <v>1</v>
      </c>
      <c r="AE37" s="9"/>
      <c r="AF37" s="9">
        <v>0</v>
      </c>
      <c r="AG37" s="9">
        <v>0</v>
      </c>
      <c r="AH37" s="9">
        <v>1</v>
      </c>
      <c r="AI37" s="9">
        <v>0</v>
      </c>
      <c r="AJ37" s="9">
        <v>0</v>
      </c>
      <c r="AK37" s="9">
        <v>0</v>
      </c>
      <c r="AL37" s="9"/>
      <c r="AM37" s="9">
        <v>1</v>
      </c>
      <c r="AN37" s="9">
        <v>1</v>
      </c>
      <c r="AO37" s="9">
        <v>1</v>
      </c>
      <c r="AP37" s="9">
        <v>1</v>
      </c>
      <c r="AQ37" s="9">
        <v>0</v>
      </c>
      <c r="AR37" s="9">
        <v>0</v>
      </c>
      <c r="AS37" s="9"/>
      <c r="AT37" s="9">
        <v>1</v>
      </c>
      <c r="AU37" s="9">
        <v>3</v>
      </c>
      <c r="AV37" s="75">
        <v>1</v>
      </c>
      <c r="AW37" s="75">
        <v>1</v>
      </c>
      <c r="AX37" s="75">
        <v>1</v>
      </c>
      <c r="AY37" s="9">
        <v>1</v>
      </c>
      <c r="AZ37" s="9">
        <v>1</v>
      </c>
      <c r="BA37" s="9">
        <v>1</v>
      </c>
      <c r="BB37" s="9">
        <v>2</v>
      </c>
      <c r="BC37" s="9">
        <v>1</v>
      </c>
      <c r="BD37" s="9">
        <v>1</v>
      </c>
      <c r="BE37" s="9">
        <v>2</v>
      </c>
      <c r="BF37" s="9">
        <v>1</v>
      </c>
      <c r="BG37" s="9">
        <v>1</v>
      </c>
      <c r="BH37">
        <v>2</v>
      </c>
      <c r="BI37">
        <v>2</v>
      </c>
      <c r="BJ37" s="58">
        <v>2</v>
      </c>
      <c r="BK37">
        <v>2</v>
      </c>
      <c r="BL37">
        <v>2</v>
      </c>
      <c r="BM37">
        <v>1</v>
      </c>
      <c r="BN37">
        <v>1</v>
      </c>
      <c r="BO37">
        <v>2</v>
      </c>
      <c r="BP37">
        <v>1</v>
      </c>
      <c r="BQ37">
        <v>1</v>
      </c>
      <c r="BR37">
        <v>2</v>
      </c>
      <c r="BS37">
        <v>2</v>
      </c>
      <c r="BT37" t="s">
        <v>125</v>
      </c>
      <c r="BU37">
        <v>1</v>
      </c>
      <c r="BV37">
        <v>2</v>
      </c>
      <c r="BW37">
        <v>2</v>
      </c>
      <c r="BX37">
        <v>2</v>
      </c>
      <c r="BY37">
        <v>1</v>
      </c>
      <c r="BZ37">
        <v>2</v>
      </c>
      <c r="CA37">
        <v>1</v>
      </c>
      <c r="CB37">
        <v>1</v>
      </c>
      <c r="CC37">
        <v>1</v>
      </c>
      <c r="CD37">
        <v>2</v>
      </c>
      <c r="CE37">
        <v>2</v>
      </c>
      <c r="CF37">
        <v>1</v>
      </c>
      <c r="CG37">
        <v>2</v>
      </c>
      <c r="CH37">
        <v>2</v>
      </c>
      <c r="CI37">
        <v>2</v>
      </c>
      <c r="CJ37">
        <v>1</v>
      </c>
      <c r="CK37">
        <v>2</v>
      </c>
      <c r="CL37">
        <v>2</v>
      </c>
      <c r="CM37" t="s">
        <v>125</v>
      </c>
      <c r="CN37" t="s">
        <v>125</v>
      </c>
      <c r="CO37">
        <v>4</v>
      </c>
      <c r="CP37">
        <v>3</v>
      </c>
      <c r="CQ37">
        <v>3</v>
      </c>
      <c r="CR37">
        <v>3</v>
      </c>
      <c r="CS37">
        <v>3</v>
      </c>
      <c r="CT37">
        <v>4</v>
      </c>
      <c r="CU37">
        <v>3</v>
      </c>
      <c r="CV37">
        <v>3</v>
      </c>
      <c r="CW37">
        <v>1</v>
      </c>
      <c r="CX37">
        <v>3</v>
      </c>
      <c r="CY37">
        <v>3</v>
      </c>
      <c r="CZ37">
        <v>3</v>
      </c>
      <c r="DA37" s="57">
        <v>3</v>
      </c>
    </row>
    <row r="38" spans="1:105">
      <c r="A38">
        <v>31</v>
      </c>
      <c r="B38" s="9">
        <v>2</v>
      </c>
      <c r="C38" s="9">
        <v>5</v>
      </c>
      <c r="D38" s="9">
        <v>5</v>
      </c>
      <c r="E38" s="9">
        <v>6</v>
      </c>
      <c r="F38" s="9">
        <v>0</v>
      </c>
      <c r="G38" s="9">
        <v>0</v>
      </c>
      <c r="H38" s="9">
        <v>0</v>
      </c>
      <c r="I38" s="9">
        <v>1</v>
      </c>
      <c r="J38" s="9">
        <v>1</v>
      </c>
      <c r="K38" s="9">
        <v>0</v>
      </c>
      <c r="L38" s="9">
        <v>0</v>
      </c>
      <c r="M38" s="9">
        <v>2</v>
      </c>
      <c r="N38" s="9">
        <v>4</v>
      </c>
      <c r="O38" s="9">
        <v>4</v>
      </c>
      <c r="P38" s="9">
        <v>4</v>
      </c>
      <c r="Q38" s="9">
        <v>1</v>
      </c>
      <c r="R38" s="9">
        <v>4</v>
      </c>
      <c r="S38" s="9">
        <v>4</v>
      </c>
      <c r="T38" s="9"/>
      <c r="U38" s="9">
        <v>1</v>
      </c>
      <c r="V38" s="9">
        <v>0</v>
      </c>
      <c r="W38" s="9">
        <v>0</v>
      </c>
      <c r="X38" s="9">
        <v>0</v>
      </c>
      <c r="Y38" s="9">
        <v>1</v>
      </c>
      <c r="Z38" s="9">
        <v>1</v>
      </c>
      <c r="AA38" s="9">
        <v>0</v>
      </c>
      <c r="AB38" s="9">
        <v>0</v>
      </c>
      <c r="AC38" s="9"/>
      <c r="AD38" s="9">
        <v>1</v>
      </c>
      <c r="AE38" s="9"/>
      <c r="AF38" s="9">
        <v>1</v>
      </c>
      <c r="AG38" s="9">
        <v>1</v>
      </c>
      <c r="AH38" s="9">
        <v>1</v>
      </c>
      <c r="AI38" s="9">
        <v>1</v>
      </c>
      <c r="AJ38" s="9">
        <v>0</v>
      </c>
      <c r="AK38" s="9">
        <v>0</v>
      </c>
      <c r="AL38" s="9"/>
      <c r="AM38" s="9">
        <v>1</v>
      </c>
      <c r="AN38" s="9">
        <v>1</v>
      </c>
      <c r="AO38" s="9">
        <v>1</v>
      </c>
      <c r="AP38" s="9">
        <v>1</v>
      </c>
      <c r="AQ38" s="9">
        <v>0</v>
      </c>
      <c r="AR38" s="9">
        <v>0</v>
      </c>
      <c r="AS38" s="9"/>
      <c r="AT38" s="9">
        <v>1</v>
      </c>
      <c r="AU38" s="9">
        <v>2</v>
      </c>
      <c r="AV38" s="75">
        <v>1</v>
      </c>
      <c r="AW38" s="75">
        <v>1</v>
      </c>
      <c r="AX38" s="75">
        <v>1</v>
      </c>
      <c r="AY38" s="9">
        <v>1</v>
      </c>
      <c r="AZ38" s="9">
        <v>1</v>
      </c>
      <c r="BA38" s="9">
        <v>1</v>
      </c>
      <c r="BB38" s="9">
        <v>1</v>
      </c>
      <c r="BC38" s="9">
        <v>1</v>
      </c>
      <c r="BD38" s="9">
        <v>1</v>
      </c>
      <c r="BE38" s="9">
        <v>2</v>
      </c>
      <c r="BF38" s="9">
        <v>2</v>
      </c>
      <c r="BG38" s="9" t="s">
        <v>125</v>
      </c>
      <c r="BH38">
        <v>1</v>
      </c>
      <c r="BI38">
        <v>2</v>
      </c>
      <c r="BJ38" s="58">
        <v>1</v>
      </c>
      <c r="BK38">
        <v>2</v>
      </c>
      <c r="BL38">
        <v>2</v>
      </c>
      <c r="BM38">
        <v>1</v>
      </c>
      <c r="BN38">
        <v>2</v>
      </c>
      <c r="BO38">
        <v>2</v>
      </c>
      <c r="BP38">
        <v>2</v>
      </c>
      <c r="BQ38" t="s">
        <v>125</v>
      </c>
      <c r="BR38">
        <v>1</v>
      </c>
      <c r="BS38">
        <v>1</v>
      </c>
      <c r="BT38">
        <v>1</v>
      </c>
      <c r="BU38">
        <v>1</v>
      </c>
      <c r="BV38">
        <v>2</v>
      </c>
      <c r="BW38">
        <v>2</v>
      </c>
      <c r="BX38">
        <v>2</v>
      </c>
      <c r="BY38">
        <v>1</v>
      </c>
      <c r="BZ38">
        <v>2</v>
      </c>
      <c r="CA38">
        <v>2</v>
      </c>
      <c r="CB38">
        <v>2</v>
      </c>
      <c r="CC38">
        <v>2</v>
      </c>
      <c r="CD38">
        <v>2</v>
      </c>
      <c r="CE38">
        <v>2</v>
      </c>
      <c r="CF38">
        <v>1</v>
      </c>
      <c r="CG38">
        <v>2</v>
      </c>
      <c r="CH38">
        <v>1</v>
      </c>
      <c r="CI38">
        <v>1</v>
      </c>
      <c r="CJ38">
        <v>1</v>
      </c>
      <c r="CK38">
        <v>2</v>
      </c>
      <c r="CL38">
        <v>2</v>
      </c>
      <c r="CM38" t="s">
        <v>125</v>
      </c>
      <c r="CN38" t="s">
        <v>125</v>
      </c>
      <c r="CO38">
        <v>4</v>
      </c>
      <c r="CP38">
        <v>4</v>
      </c>
      <c r="CQ38">
        <v>4</v>
      </c>
      <c r="CR38">
        <v>3</v>
      </c>
      <c r="CS38">
        <v>3</v>
      </c>
      <c r="CT38">
        <v>4</v>
      </c>
      <c r="CU38">
        <v>4</v>
      </c>
      <c r="CV38">
        <v>1</v>
      </c>
      <c r="CW38">
        <v>1</v>
      </c>
      <c r="CX38">
        <v>3</v>
      </c>
      <c r="CY38">
        <v>1</v>
      </c>
      <c r="CZ38">
        <v>4</v>
      </c>
      <c r="DA38" s="57" t="s">
        <v>125</v>
      </c>
    </row>
    <row r="39" spans="1:105">
      <c r="A39">
        <v>32</v>
      </c>
      <c r="B39" s="9">
        <v>2</v>
      </c>
      <c r="C39" s="9">
        <v>8</v>
      </c>
      <c r="D39" s="9">
        <v>7</v>
      </c>
      <c r="E39" s="9">
        <v>10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1</v>
      </c>
      <c r="M39" s="9">
        <v>2</v>
      </c>
      <c r="N39" s="9">
        <v>4</v>
      </c>
      <c r="O39" s="9">
        <v>4</v>
      </c>
      <c r="P39" s="9">
        <v>4</v>
      </c>
      <c r="Q39" s="9">
        <v>4</v>
      </c>
      <c r="R39" s="9">
        <v>4</v>
      </c>
      <c r="S39" s="9">
        <v>4</v>
      </c>
      <c r="T39" s="9"/>
      <c r="U39" s="9">
        <v>0</v>
      </c>
      <c r="V39" s="9">
        <v>0</v>
      </c>
      <c r="W39" s="9">
        <v>0</v>
      </c>
      <c r="X39" s="9">
        <v>0</v>
      </c>
      <c r="Y39" s="9">
        <v>1</v>
      </c>
      <c r="Z39" s="9">
        <v>1</v>
      </c>
      <c r="AA39" s="9">
        <v>0</v>
      </c>
      <c r="AB39" s="9">
        <v>0</v>
      </c>
      <c r="AC39" s="9"/>
      <c r="AD39" s="9">
        <v>3</v>
      </c>
      <c r="AE39" s="9"/>
      <c r="AF39" s="9">
        <v>1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/>
      <c r="AM39" s="9">
        <v>1</v>
      </c>
      <c r="AN39" s="9">
        <v>1</v>
      </c>
      <c r="AO39" s="9">
        <v>1</v>
      </c>
      <c r="AP39" s="9">
        <v>1</v>
      </c>
      <c r="AQ39" s="9">
        <v>0</v>
      </c>
      <c r="AR39" s="9">
        <v>0</v>
      </c>
      <c r="AS39" s="9"/>
      <c r="AT39" s="9">
        <v>3</v>
      </c>
      <c r="AU39" s="9">
        <v>1</v>
      </c>
      <c r="AV39" s="75">
        <v>2</v>
      </c>
      <c r="AW39" s="75">
        <v>2</v>
      </c>
      <c r="AX39" s="75">
        <v>1</v>
      </c>
      <c r="AY39" s="9">
        <v>2</v>
      </c>
      <c r="AZ39" s="9">
        <v>2</v>
      </c>
      <c r="BA39" s="9" t="s">
        <v>125</v>
      </c>
      <c r="BB39" s="9" t="s">
        <v>125</v>
      </c>
      <c r="BC39" s="9">
        <v>2</v>
      </c>
      <c r="BD39" s="9">
        <v>2</v>
      </c>
      <c r="BE39" s="9" t="s">
        <v>125</v>
      </c>
      <c r="BF39" s="9">
        <v>1</v>
      </c>
      <c r="BG39" s="9">
        <v>1</v>
      </c>
      <c r="BH39">
        <v>1</v>
      </c>
      <c r="BI39">
        <v>2</v>
      </c>
      <c r="BJ39" s="58">
        <v>1</v>
      </c>
      <c r="BK39">
        <v>2</v>
      </c>
      <c r="BL39">
        <v>2</v>
      </c>
      <c r="BM39">
        <v>1</v>
      </c>
      <c r="BN39">
        <v>1</v>
      </c>
      <c r="BO39">
        <v>2</v>
      </c>
      <c r="BP39">
        <v>2</v>
      </c>
      <c r="BQ39" t="s">
        <v>125</v>
      </c>
      <c r="BR39">
        <v>2</v>
      </c>
      <c r="BS39">
        <v>1</v>
      </c>
      <c r="BT39">
        <v>1</v>
      </c>
      <c r="BU39">
        <v>1</v>
      </c>
      <c r="BV39">
        <v>1</v>
      </c>
      <c r="BW39">
        <v>2</v>
      </c>
      <c r="BX39">
        <v>2</v>
      </c>
      <c r="BY39">
        <v>2</v>
      </c>
      <c r="BZ39">
        <v>2</v>
      </c>
      <c r="CA39">
        <v>2</v>
      </c>
      <c r="CB39">
        <v>2</v>
      </c>
      <c r="CC39">
        <v>2</v>
      </c>
      <c r="CD39">
        <v>1</v>
      </c>
      <c r="CE39">
        <v>1</v>
      </c>
      <c r="CF39">
        <v>2</v>
      </c>
      <c r="CG39">
        <v>2</v>
      </c>
      <c r="CH39">
        <v>2</v>
      </c>
      <c r="CI39">
        <v>2</v>
      </c>
      <c r="CJ39">
        <v>1</v>
      </c>
      <c r="CK39">
        <v>2</v>
      </c>
      <c r="CL39">
        <v>2</v>
      </c>
      <c r="CM39" t="s">
        <v>125</v>
      </c>
      <c r="CN39" t="s">
        <v>125</v>
      </c>
      <c r="CO39">
        <v>4</v>
      </c>
      <c r="CP39">
        <v>4</v>
      </c>
      <c r="CQ39">
        <v>4</v>
      </c>
      <c r="CR39">
        <v>4</v>
      </c>
      <c r="CS39">
        <v>4</v>
      </c>
      <c r="CT39">
        <v>4</v>
      </c>
      <c r="CU39">
        <v>3</v>
      </c>
      <c r="CV39">
        <v>4</v>
      </c>
      <c r="CW39">
        <v>1</v>
      </c>
      <c r="CX39">
        <v>3</v>
      </c>
      <c r="CY39">
        <v>4</v>
      </c>
      <c r="CZ39">
        <v>3</v>
      </c>
      <c r="DA39" s="57" t="s">
        <v>125</v>
      </c>
    </row>
    <row r="40" spans="1:105">
      <c r="A40">
        <v>33</v>
      </c>
      <c r="B40" s="9">
        <v>2</v>
      </c>
      <c r="C40" s="9">
        <v>3</v>
      </c>
      <c r="D40" s="9">
        <v>4</v>
      </c>
      <c r="E40" s="9">
        <v>4</v>
      </c>
      <c r="F40" s="9">
        <v>1</v>
      </c>
      <c r="G40" s="9">
        <v>1</v>
      </c>
      <c r="H40" s="9">
        <v>1</v>
      </c>
      <c r="I40" s="9">
        <v>0</v>
      </c>
      <c r="J40" s="9">
        <v>0</v>
      </c>
      <c r="K40" s="9">
        <v>0</v>
      </c>
      <c r="L40" s="9">
        <v>0</v>
      </c>
      <c r="M40" s="9">
        <v>2</v>
      </c>
      <c r="N40" s="9">
        <v>3</v>
      </c>
      <c r="O40" s="9">
        <v>0</v>
      </c>
      <c r="P40" s="9">
        <v>2</v>
      </c>
      <c r="Q40" s="9">
        <v>0</v>
      </c>
      <c r="R40" s="9">
        <v>3</v>
      </c>
      <c r="S40" s="9">
        <v>0</v>
      </c>
      <c r="T40" s="9"/>
      <c r="U40" s="9">
        <v>1</v>
      </c>
      <c r="V40" s="9">
        <v>0</v>
      </c>
      <c r="W40" s="9">
        <v>0</v>
      </c>
      <c r="X40" s="9">
        <v>1</v>
      </c>
      <c r="Y40" s="9">
        <v>1</v>
      </c>
      <c r="Z40" s="9">
        <v>0</v>
      </c>
      <c r="AA40" s="9">
        <v>0</v>
      </c>
      <c r="AB40" s="9">
        <v>0</v>
      </c>
      <c r="AC40" s="9"/>
      <c r="AD40" s="9">
        <v>2</v>
      </c>
      <c r="AE40" s="9"/>
      <c r="AF40" s="9">
        <v>1</v>
      </c>
      <c r="AG40" s="9">
        <v>0</v>
      </c>
      <c r="AH40" s="9">
        <v>1</v>
      </c>
      <c r="AI40" s="9">
        <v>1</v>
      </c>
      <c r="AJ40" s="9">
        <v>0</v>
      </c>
      <c r="AK40" s="9">
        <v>0</v>
      </c>
      <c r="AL40" s="9"/>
      <c r="AM40" s="9">
        <v>1</v>
      </c>
      <c r="AN40" s="9">
        <v>1</v>
      </c>
      <c r="AO40" s="9">
        <v>0</v>
      </c>
      <c r="AP40" s="9">
        <v>1</v>
      </c>
      <c r="AQ40" s="9">
        <v>0</v>
      </c>
      <c r="AR40" s="9">
        <v>0</v>
      </c>
      <c r="AS40" s="9"/>
      <c r="AT40" s="9">
        <v>2</v>
      </c>
      <c r="AU40" s="9">
        <v>2</v>
      </c>
      <c r="AV40" s="75">
        <v>2</v>
      </c>
      <c r="AW40" s="75">
        <v>2</v>
      </c>
      <c r="AX40" s="75">
        <v>1</v>
      </c>
      <c r="AY40" s="9">
        <v>2</v>
      </c>
      <c r="AZ40" s="9">
        <v>1</v>
      </c>
      <c r="BA40" s="9">
        <v>1</v>
      </c>
      <c r="BB40" s="9">
        <v>1</v>
      </c>
      <c r="BC40" s="9">
        <v>1</v>
      </c>
      <c r="BD40" s="9">
        <v>1</v>
      </c>
      <c r="BE40" s="9">
        <v>2</v>
      </c>
      <c r="BF40" s="9">
        <v>1</v>
      </c>
      <c r="BG40" s="9">
        <v>1</v>
      </c>
      <c r="BH40">
        <v>1</v>
      </c>
      <c r="BI40">
        <v>1</v>
      </c>
      <c r="BJ40" s="58">
        <v>1</v>
      </c>
      <c r="BK40">
        <v>1</v>
      </c>
      <c r="BL40">
        <v>1</v>
      </c>
      <c r="BM40">
        <v>2</v>
      </c>
      <c r="BN40">
        <v>2</v>
      </c>
      <c r="BO40">
        <v>2</v>
      </c>
      <c r="BP40">
        <v>1</v>
      </c>
      <c r="BQ40">
        <v>1</v>
      </c>
      <c r="BR40">
        <v>2</v>
      </c>
      <c r="BS40">
        <v>2</v>
      </c>
      <c r="BT40" t="s">
        <v>125</v>
      </c>
      <c r="BU40">
        <v>1</v>
      </c>
      <c r="BV40">
        <v>2</v>
      </c>
      <c r="BW40">
        <v>1</v>
      </c>
      <c r="BX40">
        <v>1</v>
      </c>
      <c r="BY40">
        <v>1</v>
      </c>
      <c r="BZ40">
        <v>2</v>
      </c>
      <c r="CA40">
        <v>2</v>
      </c>
      <c r="CB40">
        <v>2</v>
      </c>
      <c r="CC40">
        <v>1</v>
      </c>
      <c r="CD40">
        <v>2</v>
      </c>
      <c r="CE40">
        <v>2</v>
      </c>
      <c r="CF40">
        <v>1</v>
      </c>
      <c r="CG40">
        <v>2</v>
      </c>
      <c r="CH40">
        <v>1</v>
      </c>
      <c r="CI40">
        <v>2</v>
      </c>
      <c r="CJ40">
        <v>1</v>
      </c>
      <c r="CK40">
        <v>2</v>
      </c>
      <c r="CL40">
        <v>1</v>
      </c>
      <c r="CM40">
        <v>3</v>
      </c>
      <c r="CN40">
        <v>3</v>
      </c>
      <c r="CO40">
        <v>4</v>
      </c>
      <c r="CP40">
        <v>3</v>
      </c>
      <c r="CQ40">
        <v>4</v>
      </c>
      <c r="CR40">
        <v>3</v>
      </c>
      <c r="CS40">
        <v>4</v>
      </c>
      <c r="CT40">
        <v>4</v>
      </c>
      <c r="CU40">
        <v>2</v>
      </c>
      <c r="CV40">
        <v>2</v>
      </c>
      <c r="CW40">
        <v>1</v>
      </c>
      <c r="CX40">
        <v>3</v>
      </c>
      <c r="CY40">
        <v>3</v>
      </c>
      <c r="CZ40">
        <v>3</v>
      </c>
      <c r="DA40" s="57">
        <v>3</v>
      </c>
    </row>
    <row r="41" spans="1:105">
      <c r="A41">
        <v>34</v>
      </c>
      <c r="B41" s="9">
        <v>1</v>
      </c>
      <c r="C41" s="9">
        <v>9</v>
      </c>
      <c r="D41" s="9">
        <v>7</v>
      </c>
      <c r="E41" s="9">
        <v>12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2</v>
      </c>
      <c r="N41" s="9"/>
      <c r="O41" s="9"/>
      <c r="P41" s="9"/>
      <c r="Q41" s="9">
        <v>3</v>
      </c>
      <c r="R41" s="9"/>
      <c r="S41" s="9"/>
      <c r="T41" s="9"/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1</v>
      </c>
      <c r="AA41" s="9">
        <v>0</v>
      </c>
      <c r="AB41" s="9">
        <v>0</v>
      </c>
      <c r="AC41" s="9"/>
      <c r="AD41" s="9">
        <v>3</v>
      </c>
      <c r="AE41" s="9"/>
      <c r="AF41" s="9">
        <v>1</v>
      </c>
      <c r="AG41" s="9">
        <v>1</v>
      </c>
      <c r="AH41" s="9">
        <v>0</v>
      </c>
      <c r="AI41" s="9">
        <v>0</v>
      </c>
      <c r="AJ41" s="9">
        <v>0</v>
      </c>
      <c r="AK41" s="9">
        <v>0</v>
      </c>
      <c r="AL41" s="9"/>
      <c r="AM41" s="9">
        <v>1</v>
      </c>
      <c r="AN41" s="9">
        <v>1</v>
      </c>
      <c r="AO41" s="9">
        <v>1</v>
      </c>
      <c r="AP41" s="9">
        <v>1</v>
      </c>
      <c r="AQ41" s="9">
        <v>0</v>
      </c>
      <c r="AR41" s="9">
        <v>0</v>
      </c>
      <c r="AS41" s="9"/>
      <c r="AT41" s="9">
        <v>4</v>
      </c>
      <c r="AU41" s="9">
        <v>4</v>
      </c>
      <c r="AV41" s="75">
        <v>2</v>
      </c>
      <c r="AW41" s="75">
        <v>1</v>
      </c>
      <c r="AX41" s="75">
        <v>1</v>
      </c>
      <c r="AY41" s="9">
        <v>2</v>
      </c>
      <c r="AZ41" s="9">
        <v>1</v>
      </c>
      <c r="BA41" s="9">
        <v>1</v>
      </c>
      <c r="BB41" s="9">
        <v>2</v>
      </c>
      <c r="BC41" s="9">
        <v>2</v>
      </c>
      <c r="BD41" s="9">
        <v>1</v>
      </c>
      <c r="BE41" s="9">
        <v>2</v>
      </c>
      <c r="BF41" s="9">
        <v>2</v>
      </c>
      <c r="BG41" s="9" t="s">
        <v>125</v>
      </c>
      <c r="BH41">
        <v>1</v>
      </c>
      <c r="BI41">
        <v>2</v>
      </c>
      <c r="BJ41" s="58">
        <v>1</v>
      </c>
      <c r="BK41">
        <v>1</v>
      </c>
      <c r="BL41">
        <v>1</v>
      </c>
      <c r="BM41">
        <v>1</v>
      </c>
      <c r="BN41">
        <v>2</v>
      </c>
      <c r="BO41">
        <v>2</v>
      </c>
      <c r="BP41">
        <v>2</v>
      </c>
      <c r="BQ41" t="s">
        <v>125</v>
      </c>
      <c r="BR41">
        <v>2</v>
      </c>
      <c r="BS41">
        <v>2</v>
      </c>
      <c r="BT41" t="s">
        <v>125</v>
      </c>
      <c r="BU41">
        <v>1</v>
      </c>
      <c r="BV41">
        <v>1</v>
      </c>
      <c r="BW41">
        <v>2</v>
      </c>
      <c r="BX41">
        <v>2</v>
      </c>
      <c r="BY41">
        <v>2</v>
      </c>
      <c r="BZ41">
        <v>2</v>
      </c>
      <c r="CA41">
        <v>2</v>
      </c>
      <c r="CB41">
        <v>2</v>
      </c>
      <c r="CC41">
        <v>1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2</v>
      </c>
      <c r="CL41">
        <v>1</v>
      </c>
      <c r="CM41">
        <v>4</v>
      </c>
      <c r="CN41">
        <v>4</v>
      </c>
      <c r="CO41">
        <v>4</v>
      </c>
      <c r="CP41">
        <v>1</v>
      </c>
      <c r="CQ41">
        <v>4</v>
      </c>
      <c r="CR41">
        <v>4</v>
      </c>
      <c r="CS41">
        <v>4</v>
      </c>
      <c r="CT41">
        <v>3</v>
      </c>
      <c r="CU41">
        <v>4</v>
      </c>
      <c r="CV41">
        <v>4</v>
      </c>
      <c r="CW41">
        <v>3</v>
      </c>
      <c r="CX41">
        <v>2</v>
      </c>
      <c r="CY41">
        <v>1</v>
      </c>
      <c r="CZ41">
        <v>3</v>
      </c>
      <c r="DA41" s="57" t="s">
        <v>125</v>
      </c>
    </row>
    <row r="42" spans="1:105">
      <c r="A42">
        <v>35</v>
      </c>
      <c r="B42" s="9">
        <v>1</v>
      </c>
      <c r="C42" s="9">
        <v>4</v>
      </c>
      <c r="D42" s="9">
        <v>2</v>
      </c>
      <c r="E42" s="9">
        <v>5</v>
      </c>
      <c r="F42" s="9">
        <v>0</v>
      </c>
      <c r="G42" s="9">
        <v>0</v>
      </c>
      <c r="H42" s="9">
        <v>1</v>
      </c>
      <c r="I42" s="9">
        <v>0</v>
      </c>
      <c r="J42" s="9">
        <v>0</v>
      </c>
      <c r="K42" s="9">
        <v>0</v>
      </c>
      <c r="L42" s="9">
        <v>0</v>
      </c>
      <c r="M42" s="9">
        <v>2</v>
      </c>
      <c r="N42" s="9">
        <v>4</v>
      </c>
      <c r="O42" s="9">
        <v>2</v>
      </c>
      <c r="P42" s="9">
        <v>2</v>
      </c>
      <c r="Q42" s="9">
        <v>2</v>
      </c>
      <c r="R42" s="9">
        <v>2</v>
      </c>
      <c r="S42" s="9">
        <v>2</v>
      </c>
      <c r="T42" s="9"/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1</v>
      </c>
      <c r="AB42" s="9">
        <v>0</v>
      </c>
      <c r="AC42" s="9"/>
      <c r="AD42" s="9">
        <v>6</v>
      </c>
      <c r="AE42" s="9"/>
      <c r="AF42" s="9">
        <v>1</v>
      </c>
      <c r="AG42" s="9">
        <v>0</v>
      </c>
      <c r="AH42" s="9">
        <v>1</v>
      </c>
      <c r="AI42" s="9">
        <v>0</v>
      </c>
      <c r="AJ42" s="9">
        <v>0</v>
      </c>
      <c r="AK42" s="9">
        <v>0</v>
      </c>
      <c r="AL42" s="9"/>
      <c r="AM42" s="9">
        <v>1</v>
      </c>
      <c r="AN42" s="9">
        <v>1</v>
      </c>
      <c r="AO42" s="9">
        <v>1</v>
      </c>
      <c r="AP42" s="9">
        <v>0</v>
      </c>
      <c r="AQ42" s="9">
        <v>0</v>
      </c>
      <c r="AR42" s="9">
        <v>0</v>
      </c>
      <c r="AS42" s="9"/>
      <c r="AT42" s="9">
        <v>1</v>
      </c>
      <c r="AU42" s="9">
        <v>1</v>
      </c>
      <c r="AV42" s="75">
        <v>1</v>
      </c>
      <c r="AW42" s="75">
        <v>2</v>
      </c>
      <c r="AX42" s="75">
        <v>1</v>
      </c>
      <c r="AY42" s="9">
        <v>1</v>
      </c>
      <c r="AZ42" s="9">
        <v>1</v>
      </c>
      <c r="BA42" s="9">
        <v>2</v>
      </c>
      <c r="BB42" s="9">
        <v>2</v>
      </c>
      <c r="BC42" s="9">
        <v>1</v>
      </c>
      <c r="BD42" s="9">
        <v>1</v>
      </c>
      <c r="BE42" s="9">
        <v>1</v>
      </c>
      <c r="BF42" s="9">
        <v>2</v>
      </c>
      <c r="BG42" s="9" t="s">
        <v>125</v>
      </c>
      <c r="BH42">
        <v>1</v>
      </c>
      <c r="BI42">
        <v>2</v>
      </c>
      <c r="BJ42" s="58">
        <v>2</v>
      </c>
      <c r="BK42">
        <v>2</v>
      </c>
      <c r="BL42">
        <v>1</v>
      </c>
      <c r="BM42">
        <v>2</v>
      </c>
      <c r="BN42">
        <v>1</v>
      </c>
      <c r="BO42">
        <v>1</v>
      </c>
      <c r="BP42">
        <v>2</v>
      </c>
      <c r="BQ42" t="s">
        <v>125</v>
      </c>
      <c r="BR42">
        <v>1</v>
      </c>
      <c r="BS42">
        <v>2</v>
      </c>
      <c r="BT42" t="s">
        <v>125</v>
      </c>
      <c r="BU42">
        <v>1</v>
      </c>
      <c r="BV42">
        <v>1</v>
      </c>
      <c r="BW42">
        <v>1</v>
      </c>
      <c r="BX42">
        <v>2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2</v>
      </c>
      <c r="CE42">
        <v>2</v>
      </c>
      <c r="CF42">
        <v>1</v>
      </c>
      <c r="CG42">
        <v>2</v>
      </c>
      <c r="CH42">
        <v>2</v>
      </c>
      <c r="CI42">
        <v>2</v>
      </c>
      <c r="CJ42">
        <v>1</v>
      </c>
      <c r="CK42">
        <v>2</v>
      </c>
      <c r="CL42">
        <v>1</v>
      </c>
      <c r="CM42">
        <v>2</v>
      </c>
      <c r="CN42">
        <v>2</v>
      </c>
      <c r="CO42">
        <v>3</v>
      </c>
      <c r="CP42">
        <v>3</v>
      </c>
      <c r="CQ42">
        <v>3</v>
      </c>
      <c r="CR42">
        <v>2</v>
      </c>
      <c r="CS42">
        <v>2</v>
      </c>
      <c r="CT42">
        <v>3</v>
      </c>
      <c r="CU42">
        <v>2</v>
      </c>
      <c r="CV42">
        <v>1</v>
      </c>
      <c r="CZ42">
        <v>2</v>
      </c>
      <c r="DA42" s="57">
        <v>2</v>
      </c>
    </row>
    <row r="43" spans="1:105">
      <c r="A43">
        <v>36</v>
      </c>
      <c r="B43" s="9">
        <v>2</v>
      </c>
      <c r="C43" s="9">
        <v>5</v>
      </c>
      <c r="D43" s="9">
        <v>4</v>
      </c>
      <c r="E43" s="9">
        <v>6</v>
      </c>
      <c r="F43" s="9">
        <v>0</v>
      </c>
      <c r="G43" s="9">
        <v>0</v>
      </c>
      <c r="H43" s="9">
        <v>0</v>
      </c>
      <c r="I43" s="9">
        <v>1</v>
      </c>
      <c r="J43" s="9">
        <v>0</v>
      </c>
      <c r="K43" s="9">
        <v>0</v>
      </c>
      <c r="L43" s="9">
        <v>0</v>
      </c>
      <c r="M43" s="9">
        <v>1</v>
      </c>
      <c r="N43" s="9">
        <v>3</v>
      </c>
      <c r="O43" s="9">
        <v>3</v>
      </c>
      <c r="P43" s="9">
        <v>3</v>
      </c>
      <c r="Q43" s="9">
        <v>3</v>
      </c>
      <c r="R43" s="9">
        <v>4</v>
      </c>
      <c r="S43" s="9">
        <v>3</v>
      </c>
      <c r="T43" s="9"/>
      <c r="U43" s="9">
        <v>0</v>
      </c>
      <c r="V43" s="9">
        <v>0</v>
      </c>
      <c r="W43" s="9">
        <v>0</v>
      </c>
      <c r="X43" s="9">
        <v>0</v>
      </c>
      <c r="Y43" s="9">
        <v>1</v>
      </c>
      <c r="Z43" s="9">
        <v>0</v>
      </c>
      <c r="AA43" s="9">
        <v>0</v>
      </c>
      <c r="AB43" s="9">
        <v>0</v>
      </c>
      <c r="AC43" s="9"/>
      <c r="AD43" s="9">
        <v>4</v>
      </c>
      <c r="AE43" s="9"/>
      <c r="AF43" s="9">
        <v>1</v>
      </c>
      <c r="AG43" s="9">
        <v>0</v>
      </c>
      <c r="AH43" s="9">
        <v>1</v>
      </c>
      <c r="AI43" s="9">
        <v>1</v>
      </c>
      <c r="AJ43" s="9">
        <v>0</v>
      </c>
      <c r="AK43" s="9">
        <v>0</v>
      </c>
      <c r="AL43" s="9"/>
      <c r="AM43" s="9">
        <v>1</v>
      </c>
      <c r="AN43" s="9">
        <v>1</v>
      </c>
      <c r="AO43" s="9">
        <v>1</v>
      </c>
      <c r="AP43" s="9">
        <v>1</v>
      </c>
      <c r="AQ43" s="9">
        <v>0</v>
      </c>
      <c r="AR43" s="9">
        <v>0</v>
      </c>
      <c r="AS43" s="9"/>
      <c r="AT43" s="9">
        <v>1</v>
      </c>
      <c r="AU43" s="9">
        <v>3</v>
      </c>
      <c r="AV43" s="75">
        <v>1</v>
      </c>
      <c r="AW43" s="75">
        <v>2</v>
      </c>
      <c r="AX43" s="75">
        <v>1</v>
      </c>
      <c r="AY43" s="9">
        <v>2</v>
      </c>
      <c r="AZ43" s="9">
        <v>1</v>
      </c>
      <c r="BA43" s="9">
        <v>1</v>
      </c>
      <c r="BB43" s="9">
        <v>2</v>
      </c>
      <c r="BC43" s="9">
        <v>2</v>
      </c>
      <c r="BD43" s="9">
        <v>1</v>
      </c>
      <c r="BE43" s="9">
        <v>1</v>
      </c>
      <c r="BF43" s="9">
        <v>2</v>
      </c>
      <c r="BG43" s="9" t="s">
        <v>125</v>
      </c>
      <c r="BH43">
        <v>1</v>
      </c>
      <c r="BI43">
        <v>2</v>
      </c>
      <c r="BJ43" s="58">
        <v>1</v>
      </c>
      <c r="BK43">
        <v>2</v>
      </c>
      <c r="BL43">
        <v>1</v>
      </c>
      <c r="BM43">
        <v>2</v>
      </c>
      <c r="BN43">
        <v>1</v>
      </c>
      <c r="BO43">
        <v>2</v>
      </c>
      <c r="BP43">
        <v>1</v>
      </c>
      <c r="BQ43">
        <v>1</v>
      </c>
      <c r="BR43">
        <v>2</v>
      </c>
      <c r="BS43">
        <v>2</v>
      </c>
      <c r="BT43" t="s">
        <v>125</v>
      </c>
      <c r="BU43">
        <v>1</v>
      </c>
      <c r="BV43">
        <v>2</v>
      </c>
      <c r="BW43">
        <v>2</v>
      </c>
      <c r="BX43">
        <v>2</v>
      </c>
      <c r="BY43">
        <v>1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2</v>
      </c>
      <c r="CI43">
        <v>2</v>
      </c>
      <c r="CJ43">
        <v>2</v>
      </c>
      <c r="CK43">
        <v>2</v>
      </c>
      <c r="CL43">
        <v>1</v>
      </c>
      <c r="CM43">
        <v>3</v>
      </c>
      <c r="CN43">
        <v>3</v>
      </c>
      <c r="CO43">
        <v>4</v>
      </c>
      <c r="CP43">
        <v>2</v>
      </c>
      <c r="CQ43">
        <v>3</v>
      </c>
      <c r="CR43">
        <v>3</v>
      </c>
      <c r="CS43">
        <v>4</v>
      </c>
      <c r="CT43">
        <v>3</v>
      </c>
      <c r="CU43">
        <v>3</v>
      </c>
      <c r="CV43">
        <v>3</v>
      </c>
      <c r="CW43">
        <v>1</v>
      </c>
      <c r="CX43">
        <v>4</v>
      </c>
      <c r="CY43">
        <v>3</v>
      </c>
      <c r="CZ43">
        <v>3</v>
      </c>
      <c r="DA43" s="57" t="s">
        <v>125</v>
      </c>
    </row>
    <row r="44" spans="1:105">
      <c r="A44">
        <v>37</v>
      </c>
      <c r="B44" s="9">
        <v>2</v>
      </c>
      <c r="C44" s="9">
        <v>7</v>
      </c>
      <c r="D44" s="9">
        <v>5</v>
      </c>
      <c r="E44" s="9">
        <v>15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1</v>
      </c>
      <c r="L44" s="9">
        <v>0</v>
      </c>
      <c r="M44" s="9">
        <v>2</v>
      </c>
      <c r="N44" s="9">
        <v>4</v>
      </c>
      <c r="O44" s="9">
        <v>4</v>
      </c>
      <c r="P44" s="9">
        <v>3</v>
      </c>
      <c r="Q44" s="9">
        <v>2</v>
      </c>
      <c r="R44" s="9">
        <v>4</v>
      </c>
      <c r="S44" s="9">
        <v>4</v>
      </c>
      <c r="T44" s="9"/>
      <c r="U44" s="9">
        <v>0</v>
      </c>
      <c r="V44" s="9">
        <v>0</v>
      </c>
      <c r="W44" s="9">
        <v>0</v>
      </c>
      <c r="X44" s="9">
        <v>0</v>
      </c>
      <c r="Y44" s="9">
        <v>1</v>
      </c>
      <c r="Z44" s="9">
        <v>0</v>
      </c>
      <c r="AA44" s="9">
        <v>0</v>
      </c>
      <c r="AB44" s="9">
        <v>0</v>
      </c>
      <c r="AC44" s="9"/>
      <c r="AD44" s="9">
        <v>4</v>
      </c>
      <c r="AE44" s="9"/>
      <c r="AF44" s="9">
        <v>1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/>
      <c r="AM44" s="9">
        <v>1</v>
      </c>
      <c r="AN44" s="9">
        <v>1</v>
      </c>
      <c r="AO44" s="9">
        <v>0</v>
      </c>
      <c r="AP44" s="9">
        <v>0</v>
      </c>
      <c r="AQ44" s="9">
        <v>0</v>
      </c>
      <c r="AR44" s="9">
        <v>0</v>
      </c>
      <c r="AS44" s="9"/>
      <c r="AT44" s="9">
        <v>2</v>
      </c>
      <c r="AU44" s="9">
        <v>4</v>
      </c>
      <c r="AV44" s="75">
        <v>2</v>
      </c>
      <c r="AW44" s="75">
        <v>2</v>
      </c>
      <c r="AX44" s="75">
        <v>2</v>
      </c>
      <c r="AY44" s="9" t="s">
        <v>125</v>
      </c>
      <c r="AZ44" s="9">
        <v>1</v>
      </c>
      <c r="BA44" s="9">
        <v>1</v>
      </c>
      <c r="BB44" s="9">
        <v>2</v>
      </c>
      <c r="BC44" s="9">
        <v>2</v>
      </c>
      <c r="BD44" s="9">
        <v>1</v>
      </c>
      <c r="BE44" s="9">
        <v>2</v>
      </c>
      <c r="BF44" s="9">
        <v>2</v>
      </c>
      <c r="BG44" s="9" t="s">
        <v>125</v>
      </c>
      <c r="BH44">
        <v>2</v>
      </c>
      <c r="BI44">
        <v>2</v>
      </c>
      <c r="BJ44" s="58">
        <v>2</v>
      </c>
      <c r="BK44">
        <v>2</v>
      </c>
      <c r="BL44">
        <v>1</v>
      </c>
      <c r="BM44">
        <v>2</v>
      </c>
      <c r="BN44">
        <v>1</v>
      </c>
      <c r="BO44">
        <v>2</v>
      </c>
      <c r="BP44">
        <v>2</v>
      </c>
      <c r="BQ44" t="s">
        <v>125</v>
      </c>
      <c r="BR44">
        <v>1</v>
      </c>
      <c r="BS44">
        <v>2</v>
      </c>
      <c r="BT44" t="s">
        <v>125</v>
      </c>
      <c r="BU44">
        <v>1</v>
      </c>
      <c r="BV44">
        <v>2</v>
      </c>
      <c r="BW44">
        <v>2</v>
      </c>
      <c r="BX44">
        <v>2</v>
      </c>
      <c r="BY44">
        <v>2</v>
      </c>
      <c r="BZ44">
        <v>2</v>
      </c>
      <c r="CA44">
        <v>2</v>
      </c>
      <c r="CB44">
        <v>2</v>
      </c>
      <c r="CC44">
        <v>1</v>
      </c>
      <c r="CD44">
        <v>2</v>
      </c>
      <c r="CE44">
        <v>2</v>
      </c>
      <c r="CF44">
        <v>1</v>
      </c>
      <c r="CG44">
        <v>2</v>
      </c>
      <c r="CH44">
        <v>2</v>
      </c>
      <c r="CI44">
        <v>2</v>
      </c>
      <c r="CJ44">
        <v>1</v>
      </c>
      <c r="CK44">
        <v>2</v>
      </c>
      <c r="CL44">
        <v>1</v>
      </c>
      <c r="CM44">
        <v>3</v>
      </c>
      <c r="CN44">
        <v>3</v>
      </c>
      <c r="CO44">
        <v>4</v>
      </c>
      <c r="CP44">
        <v>4</v>
      </c>
      <c r="CQ44">
        <v>4</v>
      </c>
      <c r="CR44">
        <v>4</v>
      </c>
      <c r="CS44">
        <v>4</v>
      </c>
      <c r="CT44">
        <v>4</v>
      </c>
      <c r="CU44">
        <v>3</v>
      </c>
      <c r="CV44">
        <v>1</v>
      </c>
      <c r="CW44">
        <v>1</v>
      </c>
      <c r="CX44">
        <v>3</v>
      </c>
      <c r="CY44">
        <v>4</v>
      </c>
      <c r="CZ44">
        <v>2</v>
      </c>
      <c r="DA44" s="57" t="s">
        <v>125</v>
      </c>
    </row>
    <row r="45" spans="1:105">
      <c r="A45">
        <v>38</v>
      </c>
      <c r="B45" s="9">
        <v>2</v>
      </c>
      <c r="C45" s="9">
        <v>9</v>
      </c>
      <c r="D45" s="9">
        <v>7</v>
      </c>
      <c r="E45" s="9">
        <v>6</v>
      </c>
      <c r="F45" s="9">
        <v>0</v>
      </c>
      <c r="G45" s="9">
        <v>0</v>
      </c>
      <c r="H45" s="9">
        <v>0</v>
      </c>
      <c r="I45" s="9">
        <v>1</v>
      </c>
      <c r="J45" s="9">
        <v>0</v>
      </c>
      <c r="K45" s="9">
        <v>0</v>
      </c>
      <c r="L45" s="9">
        <v>0</v>
      </c>
      <c r="M45" s="9">
        <v>2</v>
      </c>
      <c r="N45" s="9"/>
      <c r="O45" s="9"/>
      <c r="P45" s="9"/>
      <c r="Q45" s="9">
        <v>3</v>
      </c>
      <c r="R45" s="9"/>
      <c r="S45" s="9"/>
      <c r="T45" s="9"/>
      <c r="U45" s="9">
        <v>0</v>
      </c>
      <c r="V45" s="9">
        <v>0</v>
      </c>
      <c r="W45" s="9">
        <v>0</v>
      </c>
      <c r="X45" s="9">
        <v>0</v>
      </c>
      <c r="Y45" s="9">
        <v>1</v>
      </c>
      <c r="Z45" s="9">
        <v>0</v>
      </c>
      <c r="AA45" s="9">
        <v>0</v>
      </c>
      <c r="AB45" s="9">
        <v>0</v>
      </c>
      <c r="AC45" s="9"/>
      <c r="AD45" s="9">
        <v>5</v>
      </c>
      <c r="AE45" s="9"/>
      <c r="AF45" s="9">
        <v>1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/>
      <c r="AM45" s="9">
        <v>1</v>
      </c>
      <c r="AN45" s="9">
        <v>1</v>
      </c>
      <c r="AO45" s="9">
        <v>0</v>
      </c>
      <c r="AP45" s="9">
        <v>0</v>
      </c>
      <c r="AQ45" s="9">
        <v>0</v>
      </c>
      <c r="AR45" s="9">
        <v>0</v>
      </c>
      <c r="AS45" s="9"/>
      <c r="AT45" s="9">
        <v>4</v>
      </c>
      <c r="AU45" s="9">
        <v>1</v>
      </c>
      <c r="AV45" s="75">
        <v>2</v>
      </c>
      <c r="AW45" s="75">
        <v>2</v>
      </c>
      <c r="AX45" s="75">
        <v>1</v>
      </c>
      <c r="AY45" s="9">
        <v>2</v>
      </c>
      <c r="AZ45" s="9">
        <v>2</v>
      </c>
      <c r="BA45" s="9" t="s">
        <v>125</v>
      </c>
      <c r="BB45" s="9" t="s">
        <v>125</v>
      </c>
      <c r="BC45" s="9">
        <v>2</v>
      </c>
      <c r="BD45" s="9"/>
      <c r="BE45" s="9" t="s">
        <v>125</v>
      </c>
      <c r="BF45" s="9">
        <v>2</v>
      </c>
      <c r="BG45" s="9" t="s">
        <v>125</v>
      </c>
      <c r="BH45">
        <v>1</v>
      </c>
      <c r="BI45">
        <v>1</v>
      </c>
      <c r="BJ45" s="58">
        <v>1</v>
      </c>
      <c r="BK45">
        <v>2</v>
      </c>
      <c r="BL45">
        <v>1</v>
      </c>
      <c r="BM45">
        <v>2</v>
      </c>
      <c r="BN45">
        <v>2</v>
      </c>
      <c r="BO45">
        <v>2</v>
      </c>
      <c r="BP45">
        <v>2</v>
      </c>
      <c r="BQ45" t="s">
        <v>125</v>
      </c>
      <c r="BR45">
        <v>2</v>
      </c>
      <c r="BS45">
        <v>2</v>
      </c>
      <c r="BT45" t="s">
        <v>125</v>
      </c>
      <c r="BU45">
        <v>1</v>
      </c>
      <c r="BV45">
        <v>1</v>
      </c>
      <c r="BW45">
        <v>1</v>
      </c>
      <c r="BX45">
        <v>2</v>
      </c>
      <c r="BY45">
        <v>2</v>
      </c>
      <c r="BZ45">
        <v>2</v>
      </c>
      <c r="CA45">
        <v>1</v>
      </c>
      <c r="CB45">
        <v>2</v>
      </c>
      <c r="CC45">
        <v>2</v>
      </c>
      <c r="CD45">
        <v>1</v>
      </c>
      <c r="CE45">
        <v>2</v>
      </c>
      <c r="CF45">
        <v>2</v>
      </c>
      <c r="CG45">
        <v>2</v>
      </c>
      <c r="CH45">
        <v>2</v>
      </c>
      <c r="CI45">
        <v>2</v>
      </c>
      <c r="CJ45">
        <v>1</v>
      </c>
      <c r="CK45">
        <v>2</v>
      </c>
      <c r="CL45">
        <v>2</v>
      </c>
      <c r="CM45" t="s">
        <v>125</v>
      </c>
      <c r="CN45" t="s">
        <v>125</v>
      </c>
      <c r="CO45">
        <v>4</v>
      </c>
      <c r="CP45">
        <v>2</v>
      </c>
      <c r="CQ45">
        <v>4</v>
      </c>
      <c r="CR45">
        <v>3</v>
      </c>
      <c r="CS45">
        <v>3</v>
      </c>
      <c r="CT45">
        <v>1</v>
      </c>
      <c r="CU45">
        <v>2</v>
      </c>
      <c r="CV45">
        <v>2</v>
      </c>
      <c r="CW45">
        <v>1</v>
      </c>
      <c r="CX45">
        <v>3</v>
      </c>
      <c r="CY45">
        <v>3</v>
      </c>
      <c r="CZ45">
        <v>0</v>
      </c>
      <c r="DA45" s="57" t="s">
        <v>125</v>
      </c>
    </row>
    <row r="46" spans="1:105">
      <c r="A46">
        <v>39</v>
      </c>
      <c r="B46" s="9">
        <v>2</v>
      </c>
      <c r="C46" s="9">
        <v>8</v>
      </c>
      <c r="D46" s="9">
        <v>7</v>
      </c>
      <c r="E46" s="9">
        <v>4</v>
      </c>
      <c r="F46" s="9"/>
      <c r="G46" s="9"/>
      <c r="H46" s="9"/>
      <c r="I46" s="9"/>
      <c r="J46" s="9"/>
      <c r="K46" s="9"/>
      <c r="L46" s="9"/>
      <c r="M46" s="9">
        <v>2</v>
      </c>
      <c r="N46" s="9">
        <v>4</v>
      </c>
      <c r="O46" s="9">
        <v>4</v>
      </c>
      <c r="P46" s="9">
        <v>4</v>
      </c>
      <c r="Q46" s="9">
        <v>4</v>
      </c>
      <c r="R46" s="9">
        <v>4</v>
      </c>
      <c r="S46" s="9">
        <v>4</v>
      </c>
      <c r="T46" s="9"/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1</v>
      </c>
      <c r="AB46" s="9">
        <v>0</v>
      </c>
      <c r="AC46" s="9"/>
      <c r="AD46" s="9">
        <v>4</v>
      </c>
      <c r="AE46" s="9"/>
      <c r="AF46" s="9">
        <v>1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/>
      <c r="AM46" s="9">
        <v>1</v>
      </c>
      <c r="AN46" s="9">
        <v>1</v>
      </c>
      <c r="AO46" s="9">
        <v>1</v>
      </c>
      <c r="AP46" s="9">
        <v>0</v>
      </c>
      <c r="AQ46" s="9">
        <v>0</v>
      </c>
      <c r="AR46" s="9">
        <v>0</v>
      </c>
      <c r="AS46" s="9"/>
      <c r="AT46" s="9">
        <v>3</v>
      </c>
      <c r="AU46" s="9">
        <v>3</v>
      </c>
      <c r="AV46" s="75">
        <v>1</v>
      </c>
      <c r="AW46" s="75">
        <v>2</v>
      </c>
      <c r="AX46" s="75">
        <v>1</v>
      </c>
      <c r="AY46" s="9">
        <v>1</v>
      </c>
      <c r="AZ46" s="9">
        <v>2</v>
      </c>
      <c r="BA46" s="9" t="s">
        <v>125</v>
      </c>
      <c r="BB46" s="9" t="s">
        <v>125</v>
      </c>
      <c r="BC46" s="9">
        <v>1</v>
      </c>
      <c r="BD46" s="9"/>
      <c r="BE46" s="9" t="s">
        <v>125</v>
      </c>
      <c r="BF46" s="9">
        <v>1</v>
      </c>
      <c r="BG46" s="9">
        <v>1</v>
      </c>
      <c r="BH46">
        <v>1</v>
      </c>
      <c r="BI46">
        <v>2</v>
      </c>
      <c r="BJ46" s="58">
        <v>1</v>
      </c>
      <c r="BK46">
        <v>2</v>
      </c>
      <c r="BL46">
        <v>1</v>
      </c>
      <c r="BM46">
        <v>1</v>
      </c>
      <c r="BN46">
        <v>2</v>
      </c>
      <c r="BO46">
        <v>2</v>
      </c>
      <c r="BP46">
        <v>2</v>
      </c>
      <c r="BQ46" t="s">
        <v>125</v>
      </c>
      <c r="BR46">
        <v>2</v>
      </c>
      <c r="BS46">
        <v>1</v>
      </c>
      <c r="BT46">
        <v>2</v>
      </c>
      <c r="BU46">
        <v>1</v>
      </c>
      <c r="BV46">
        <v>1</v>
      </c>
      <c r="BW46">
        <v>1</v>
      </c>
      <c r="BX46">
        <v>2</v>
      </c>
      <c r="BY46">
        <v>2</v>
      </c>
      <c r="BZ46">
        <v>2</v>
      </c>
      <c r="CA46">
        <v>2</v>
      </c>
      <c r="CB46">
        <v>2</v>
      </c>
      <c r="CC46">
        <v>2</v>
      </c>
      <c r="CD46">
        <v>1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1</v>
      </c>
      <c r="CK46">
        <v>2</v>
      </c>
      <c r="CL46">
        <v>2</v>
      </c>
      <c r="CM46" t="s">
        <v>125</v>
      </c>
      <c r="CN46" t="s">
        <v>125</v>
      </c>
      <c r="CO46">
        <v>4</v>
      </c>
      <c r="CP46">
        <v>4</v>
      </c>
      <c r="CQ46">
        <v>4</v>
      </c>
      <c r="CR46">
        <v>4</v>
      </c>
      <c r="CS46">
        <v>4</v>
      </c>
      <c r="CT46">
        <v>3</v>
      </c>
      <c r="CU46">
        <v>4</v>
      </c>
      <c r="CV46">
        <v>4</v>
      </c>
      <c r="CW46">
        <v>1</v>
      </c>
      <c r="CX46">
        <v>3</v>
      </c>
      <c r="CY46">
        <v>1</v>
      </c>
      <c r="CZ46">
        <v>3</v>
      </c>
      <c r="DA46" s="57" t="s">
        <v>125</v>
      </c>
    </row>
    <row r="47" spans="1:105">
      <c r="A47">
        <v>40</v>
      </c>
      <c r="B47" s="9">
        <v>2</v>
      </c>
      <c r="C47" s="9">
        <v>3</v>
      </c>
      <c r="D47" s="9">
        <v>1</v>
      </c>
      <c r="E47" s="9">
        <v>2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1</v>
      </c>
      <c r="M47" s="9">
        <v>1</v>
      </c>
      <c r="N47" s="9">
        <v>0</v>
      </c>
      <c r="O47" s="9">
        <v>4</v>
      </c>
      <c r="P47" s="9">
        <v>4</v>
      </c>
      <c r="Q47" s="9">
        <v>4</v>
      </c>
      <c r="R47" s="9">
        <v>4</v>
      </c>
      <c r="S47" s="9">
        <v>4</v>
      </c>
      <c r="T47" s="9"/>
      <c r="U47" s="9">
        <v>1</v>
      </c>
      <c r="V47" s="9">
        <v>1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/>
      <c r="AD47" s="9">
        <v>2</v>
      </c>
      <c r="AE47" s="9"/>
      <c r="AF47" s="9">
        <v>1</v>
      </c>
      <c r="AG47" s="9">
        <v>0</v>
      </c>
      <c r="AH47" s="9">
        <v>1</v>
      </c>
      <c r="AI47" s="9">
        <v>0</v>
      </c>
      <c r="AJ47" s="9">
        <v>0</v>
      </c>
      <c r="AK47" s="9">
        <v>0</v>
      </c>
      <c r="AL47" s="9"/>
      <c r="AM47" s="9">
        <v>1</v>
      </c>
      <c r="AN47" s="9">
        <v>1</v>
      </c>
      <c r="AO47" s="9">
        <v>1</v>
      </c>
      <c r="AP47" s="9">
        <v>0</v>
      </c>
      <c r="AQ47" s="9">
        <v>0</v>
      </c>
      <c r="AR47" s="9">
        <v>0</v>
      </c>
      <c r="AS47" s="9"/>
      <c r="AT47" s="9">
        <v>2</v>
      </c>
      <c r="AU47" s="9">
        <v>3</v>
      </c>
      <c r="AV47" s="75">
        <v>2</v>
      </c>
      <c r="AW47" s="75">
        <v>2</v>
      </c>
      <c r="AX47" s="75">
        <v>2</v>
      </c>
      <c r="AY47" s="9" t="s">
        <v>125</v>
      </c>
      <c r="AZ47" s="9">
        <v>1</v>
      </c>
      <c r="BA47" s="9">
        <v>1</v>
      </c>
      <c r="BB47" s="9">
        <v>2</v>
      </c>
      <c r="BC47" s="9">
        <v>2</v>
      </c>
      <c r="BD47" s="9">
        <v>1</v>
      </c>
      <c r="BE47" s="9">
        <v>1</v>
      </c>
      <c r="BF47" s="9">
        <v>1</v>
      </c>
      <c r="BG47" s="9">
        <v>1</v>
      </c>
      <c r="BH47">
        <v>1</v>
      </c>
      <c r="BI47">
        <v>2</v>
      </c>
      <c r="BJ47" s="58">
        <v>1</v>
      </c>
      <c r="BK47">
        <v>2</v>
      </c>
      <c r="BL47">
        <v>1</v>
      </c>
      <c r="BM47">
        <v>1</v>
      </c>
      <c r="BN47">
        <v>1</v>
      </c>
      <c r="BO47">
        <v>2</v>
      </c>
      <c r="BP47">
        <v>2</v>
      </c>
      <c r="BQ47" t="s">
        <v>125</v>
      </c>
      <c r="BR47">
        <v>1</v>
      </c>
      <c r="BS47">
        <v>2</v>
      </c>
      <c r="BT47" t="s">
        <v>125</v>
      </c>
      <c r="BU47">
        <v>1</v>
      </c>
      <c r="BV47">
        <v>2</v>
      </c>
      <c r="BW47">
        <v>1</v>
      </c>
      <c r="BX47">
        <v>2</v>
      </c>
      <c r="BY47">
        <v>1</v>
      </c>
      <c r="BZ47">
        <v>2</v>
      </c>
      <c r="CA47">
        <v>2</v>
      </c>
      <c r="CB47">
        <v>2</v>
      </c>
      <c r="CC47">
        <v>2</v>
      </c>
      <c r="CD47">
        <v>1</v>
      </c>
      <c r="CE47">
        <v>2</v>
      </c>
      <c r="CF47">
        <v>1</v>
      </c>
      <c r="CG47">
        <v>2</v>
      </c>
      <c r="CH47">
        <v>2</v>
      </c>
      <c r="CI47">
        <v>2</v>
      </c>
      <c r="CJ47">
        <v>1</v>
      </c>
      <c r="CK47">
        <v>2</v>
      </c>
      <c r="CL47">
        <v>1</v>
      </c>
      <c r="CM47">
        <v>4</v>
      </c>
      <c r="CN47">
        <v>4</v>
      </c>
      <c r="CO47">
        <v>4</v>
      </c>
      <c r="CP47">
        <v>2</v>
      </c>
      <c r="CQ47">
        <v>4</v>
      </c>
      <c r="CR47">
        <v>4</v>
      </c>
      <c r="CS47">
        <v>3</v>
      </c>
      <c r="CT47">
        <v>4</v>
      </c>
      <c r="CU47">
        <v>4</v>
      </c>
      <c r="CV47">
        <v>3</v>
      </c>
      <c r="CW47">
        <v>1</v>
      </c>
      <c r="CX47">
        <v>3</v>
      </c>
      <c r="CY47">
        <v>3</v>
      </c>
      <c r="CZ47">
        <v>3</v>
      </c>
      <c r="DA47" s="57" t="s">
        <v>125</v>
      </c>
    </row>
    <row r="48" spans="1:105">
      <c r="A48">
        <v>41</v>
      </c>
      <c r="B48" s="9">
        <v>1</v>
      </c>
      <c r="C48" s="9">
        <v>2</v>
      </c>
      <c r="D48" s="9">
        <v>1</v>
      </c>
      <c r="E48" s="9">
        <v>8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1</v>
      </c>
      <c r="L48" s="9">
        <v>0</v>
      </c>
      <c r="M48" s="9">
        <v>3</v>
      </c>
      <c r="N48" s="9">
        <v>0</v>
      </c>
      <c r="O48" s="9">
        <v>0</v>
      </c>
      <c r="P48" s="9">
        <v>0</v>
      </c>
      <c r="Q48" s="9">
        <v>0</v>
      </c>
      <c r="R48" s="9">
        <v>3</v>
      </c>
      <c r="S48" s="9">
        <v>4</v>
      </c>
      <c r="T48" s="9"/>
      <c r="U48" s="9">
        <v>0</v>
      </c>
      <c r="V48" s="9">
        <v>0</v>
      </c>
      <c r="W48" s="9">
        <v>0</v>
      </c>
      <c r="X48" s="9">
        <v>0</v>
      </c>
      <c r="Y48" s="9">
        <v>1</v>
      </c>
      <c r="Z48" s="9">
        <v>0</v>
      </c>
      <c r="AA48" s="9">
        <v>0</v>
      </c>
      <c r="AB48" s="9">
        <v>0</v>
      </c>
      <c r="AC48" s="9"/>
      <c r="AD48" s="9">
        <v>3</v>
      </c>
      <c r="AE48" s="9"/>
      <c r="AF48" s="9">
        <v>0</v>
      </c>
      <c r="AG48" s="9">
        <v>0</v>
      </c>
      <c r="AH48" s="9">
        <v>0</v>
      </c>
      <c r="AI48" s="9">
        <v>1</v>
      </c>
      <c r="AJ48" s="9">
        <v>0</v>
      </c>
      <c r="AK48" s="9">
        <v>0</v>
      </c>
      <c r="AL48" s="9"/>
      <c r="AM48" s="9">
        <v>1</v>
      </c>
      <c r="AN48" s="9">
        <v>1</v>
      </c>
      <c r="AO48" s="9">
        <v>0</v>
      </c>
      <c r="AP48" s="9">
        <v>1</v>
      </c>
      <c r="AQ48" s="9">
        <v>0</v>
      </c>
      <c r="AR48" s="9">
        <v>0</v>
      </c>
      <c r="AS48" s="9"/>
      <c r="AT48" s="9">
        <v>1</v>
      </c>
      <c r="AU48" s="9">
        <v>3</v>
      </c>
      <c r="AV48" s="75">
        <v>2</v>
      </c>
      <c r="AW48" s="75">
        <v>2</v>
      </c>
      <c r="AX48" s="75">
        <v>2</v>
      </c>
      <c r="AY48" s="9" t="s">
        <v>125</v>
      </c>
      <c r="AZ48" s="9">
        <v>1</v>
      </c>
      <c r="BA48" s="9">
        <v>1</v>
      </c>
      <c r="BB48" s="9">
        <v>2</v>
      </c>
      <c r="BC48" s="9">
        <v>2</v>
      </c>
      <c r="BD48" s="9">
        <v>1</v>
      </c>
      <c r="BE48" s="9">
        <v>1</v>
      </c>
      <c r="BF48" s="9">
        <v>1</v>
      </c>
      <c r="BG48" s="9">
        <v>1</v>
      </c>
      <c r="BH48">
        <v>1</v>
      </c>
      <c r="BI48">
        <v>2</v>
      </c>
      <c r="BJ48" s="58">
        <v>1</v>
      </c>
      <c r="BK48">
        <v>2</v>
      </c>
      <c r="BL48">
        <v>1</v>
      </c>
      <c r="BM48">
        <v>2</v>
      </c>
      <c r="BN48">
        <v>2</v>
      </c>
      <c r="BO48">
        <v>2</v>
      </c>
      <c r="BP48">
        <v>2</v>
      </c>
      <c r="BQ48" t="s">
        <v>125</v>
      </c>
      <c r="BR48">
        <v>2</v>
      </c>
      <c r="BS48">
        <v>2</v>
      </c>
      <c r="BT48" t="s">
        <v>125</v>
      </c>
      <c r="BU48">
        <v>1</v>
      </c>
      <c r="BV48">
        <v>1</v>
      </c>
      <c r="BW48">
        <v>1</v>
      </c>
      <c r="BX48">
        <v>2</v>
      </c>
      <c r="BY48">
        <v>2</v>
      </c>
      <c r="BZ48">
        <v>2</v>
      </c>
      <c r="CA48">
        <v>2</v>
      </c>
      <c r="CB48">
        <v>2</v>
      </c>
      <c r="CC48">
        <v>2</v>
      </c>
      <c r="CD48">
        <v>2</v>
      </c>
      <c r="CE48">
        <v>2</v>
      </c>
      <c r="CF48">
        <v>1</v>
      </c>
      <c r="CG48">
        <v>2</v>
      </c>
      <c r="CH48">
        <v>2</v>
      </c>
      <c r="CI48">
        <v>2</v>
      </c>
      <c r="CJ48">
        <v>1</v>
      </c>
      <c r="CK48">
        <v>2</v>
      </c>
      <c r="CL48">
        <v>2</v>
      </c>
      <c r="CM48" t="s">
        <v>125</v>
      </c>
      <c r="CN48" t="s">
        <v>125</v>
      </c>
      <c r="CO48">
        <v>4</v>
      </c>
      <c r="CP48">
        <v>2</v>
      </c>
      <c r="CQ48">
        <v>3</v>
      </c>
      <c r="CR48">
        <v>2</v>
      </c>
      <c r="CS48">
        <v>3</v>
      </c>
      <c r="CT48">
        <v>3</v>
      </c>
      <c r="CU48">
        <v>3</v>
      </c>
      <c r="CV48">
        <v>4</v>
      </c>
      <c r="CW48">
        <v>1</v>
      </c>
      <c r="CX48">
        <v>1</v>
      </c>
      <c r="CY48">
        <v>3</v>
      </c>
      <c r="CZ48">
        <v>0</v>
      </c>
      <c r="DA48" s="57" t="s">
        <v>125</v>
      </c>
    </row>
    <row r="49" spans="1:105">
      <c r="A49">
        <v>42</v>
      </c>
      <c r="B49" s="9">
        <v>2</v>
      </c>
      <c r="C49" s="9">
        <v>4</v>
      </c>
      <c r="D49" s="9">
        <v>1</v>
      </c>
      <c r="E49" s="9">
        <v>2</v>
      </c>
      <c r="F49" s="9">
        <v>0</v>
      </c>
      <c r="G49" s="9">
        <v>0</v>
      </c>
      <c r="H49" s="9">
        <v>0</v>
      </c>
      <c r="I49" s="9">
        <v>1</v>
      </c>
      <c r="J49" s="9">
        <v>0</v>
      </c>
      <c r="K49" s="9">
        <v>0</v>
      </c>
      <c r="L49" s="9">
        <v>0</v>
      </c>
      <c r="M49" s="9">
        <v>2</v>
      </c>
      <c r="N49" s="9">
        <v>0</v>
      </c>
      <c r="O49" s="9">
        <v>0</v>
      </c>
      <c r="P49" s="9">
        <v>0</v>
      </c>
      <c r="Q49" s="9">
        <v>4</v>
      </c>
      <c r="R49" s="9">
        <v>4</v>
      </c>
      <c r="S49" s="9">
        <v>0</v>
      </c>
      <c r="T49" s="9"/>
      <c r="U49" s="9">
        <v>0</v>
      </c>
      <c r="V49" s="9">
        <v>1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/>
      <c r="AD49" s="9">
        <v>6</v>
      </c>
      <c r="AE49" s="9"/>
      <c r="AF49" s="9">
        <v>0</v>
      </c>
      <c r="AG49" s="9">
        <v>0</v>
      </c>
      <c r="AH49" s="9">
        <v>1</v>
      </c>
      <c r="AI49" s="9">
        <v>0</v>
      </c>
      <c r="AJ49" s="9">
        <v>0</v>
      </c>
      <c r="AK49" s="9">
        <v>0</v>
      </c>
      <c r="AL49" s="9"/>
      <c r="AM49" s="9">
        <v>1</v>
      </c>
      <c r="AN49" s="9">
        <v>1</v>
      </c>
      <c r="AO49" s="9">
        <v>1</v>
      </c>
      <c r="AP49" s="9">
        <v>1</v>
      </c>
      <c r="AQ49" s="9">
        <v>0</v>
      </c>
      <c r="AR49" s="9">
        <v>0</v>
      </c>
      <c r="AS49" s="9"/>
      <c r="AT49" s="9">
        <v>1</v>
      </c>
      <c r="AU49" s="9">
        <v>1</v>
      </c>
      <c r="AV49" s="75">
        <v>2</v>
      </c>
      <c r="AW49" s="75">
        <v>2</v>
      </c>
      <c r="AX49" s="75">
        <v>1</v>
      </c>
      <c r="AY49" s="9">
        <v>2</v>
      </c>
      <c r="AZ49" s="9">
        <v>1</v>
      </c>
      <c r="BA49" s="9">
        <v>2</v>
      </c>
      <c r="BB49" s="9"/>
      <c r="BC49" s="9">
        <v>2</v>
      </c>
      <c r="BD49" s="9">
        <v>1</v>
      </c>
      <c r="BE49" s="9">
        <v>2</v>
      </c>
      <c r="BF49" s="9">
        <v>1</v>
      </c>
      <c r="BG49" s="9">
        <v>1</v>
      </c>
      <c r="BH49">
        <v>2</v>
      </c>
      <c r="BI49">
        <v>2</v>
      </c>
      <c r="BJ49" s="58">
        <v>2</v>
      </c>
      <c r="BK49">
        <v>2</v>
      </c>
      <c r="BL49">
        <v>1</v>
      </c>
      <c r="BM49">
        <v>1</v>
      </c>
      <c r="BN49">
        <v>2</v>
      </c>
      <c r="BO49">
        <v>2</v>
      </c>
      <c r="BP49">
        <v>2</v>
      </c>
      <c r="BQ49" t="s">
        <v>125</v>
      </c>
      <c r="BR49">
        <v>1</v>
      </c>
      <c r="BS49">
        <v>2</v>
      </c>
      <c r="BT49" t="s">
        <v>125</v>
      </c>
      <c r="BU49">
        <v>1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1</v>
      </c>
      <c r="CK49">
        <v>2</v>
      </c>
      <c r="CL49">
        <v>2</v>
      </c>
      <c r="CM49" t="s">
        <v>125</v>
      </c>
      <c r="CN49" t="s">
        <v>125</v>
      </c>
      <c r="CO49">
        <v>4</v>
      </c>
      <c r="CP49">
        <v>2</v>
      </c>
      <c r="CQ49">
        <v>4</v>
      </c>
      <c r="CR49">
        <v>3</v>
      </c>
      <c r="CS49">
        <v>2</v>
      </c>
      <c r="CT49">
        <v>4</v>
      </c>
      <c r="CU49">
        <v>2</v>
      </c>
      <c r="CW49">
        <v>1</v>
      </c>
      <c r="CX49">
        <v>2</v>
      </c>
      <c r="CY49">
        <v>1</v>
      </c>
      <c r="CZ49">
        <v>1</v>
      </c>
      <c r="DA49" s="57" t="s">
        <v>125</v>
      </c>
    </row>
    <row r="50" spans="1:105">
      <c r="A50">
        <v>43</v>
      </c>
      <c r="B50" s="9">
        <v>1</v>
      </c>
      <c r="C50" s="9">
        <v>3</v>
      </c>
      <c r="D50" s="9">
        <v>2</v>
      </c>
      <c r="E50" s="9">
        <v>3</v>
      </c>
      <c r="F50" s="9">
        <v>1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2</v>
      </c>
      <c r="N50" s="9">
        <v>4</v>
      </c>
      <c r="O50" s="9">
        <v>0</v>
      </c>
      <c r="P50" s="9">
        <v>0</v>
      </c>
      <c r="Q50" s="9">
        <v>0</v>
      </c>
      <c r="R50" s="9">
        <v>3</v>
      </c>
      <c r="S50" s="9">
        <v>0</v>
      </c>
      <c r="T50" s="9"/>
      <c r="U50" s="9">
        <v>0</v>
      </c>
      <c r="V50" s="9">
        <v>0</v>
      </c>
      <c r="W50" s="9">
        <v>0</v>
      </c>
      <c r="X50" s="9">
        <v>0</v>
      </c>
      <c r="Y50" s="9">
        <v>1</v>
      </c>
      <c r="Z50" s="9">
        <v>0</v>
      </c>
      <c r="AA50" s="9">
        <v>0</v>
      </c>
      <c r="AB50" s="9">
        <v>0</v>
      </c>
      <c r="AC50" s="9"/>
      <c r="AD50" s="9">
        <v>1</v>
      </c>
      <c r="AE50" s="9"/>
      <c r="AF50" s="9">
        <v>1</v>
      </c>
      <c r="AG50" s="9">
        <v>1</v>
      </c>
      <c r="AH50" s="9">
        <v>1</v>
      </c>
      <c r="AI50" s="9">
        <v>0</v>
      </c>
      <c r="AJ50" s="9">
        <v>0</v>
      </c>
      <c r="AK50" s="9">
        <v>0</v>
      </c>
      <c r="AL50" s="9"/>
      <c r="AM50" s="9">
        <v>1</v>
      </c>
      <c r="AN50" s="9">
        <v>1</v>
      </c>
      <c r="AO50" s="9">
        <v>0</v>
      </c>
      <c r="AP50" s="9">
        <v>0</v>
      </c>
      <c r="AQ50" s="9">
        <v>0</v>
      </c>
      <c r="AR50" s="9">
        <v>0</v>
      </c>
      <c r="AS50" s="9"/>
      <c r="AT50" s="9">
        <v>1</v>
      </c>
      <c r="AU50" s="9">
        <v>3</v>
      </c>
      <c r="AV50" s="75">
        <v>2</v>
      </c>
      <c r="AW50" s="75">
        <v>2</v>
      </c>
      <c r="AX50" s="75"/>
      <c r="AY50" s="9" t="s">
        <v>125</v>
      </c>
      <c r="AZ50" s="9">
        <v>1</v>
      </c>
      <c r="BA50" s="9">
        <v>1</v>
      </c>
      <c r="BB50" s="9">
        <v>2</v>
      </c>
      <c r="BC50" s="9">
        <v>2</v>
      </c>
      <c r="BD50" s="9">
        <v>1</v>
      </c>
      <c r="BE50" s="9">
        <v>1</v>
      </c>
      <c r="BF50" s="9">
        <v>1</v>
      </c>
      <c r="BG50" s="9">
        <v>1</v>
      </c>
      <c r="BH50">
        <v>2</v>
      </c>
      <c r="BI50">
        <v>1</v>
      </c>
      <c r="BJ50" s="58">
        <v>1</v>
      </c>
      <c r="BK50">
        <v>1</v>
      </c>
      <c r="BL50">
        <v>1</v>
      </c>
      <c r="BM50">
        <v>2</v>
      </c>
      <c r="BN50">
        <v>2</v>
      </c>
      <c r="BO50">
        <v>2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2</v>
      </c>
      <c r="BX50">
        <v>1</v>
      </c>
      <c r="BY50">
        <v>1</v>
      </c>
      <c r="BZ50">
        <v>1</v>
      </c>
      <c r="CA50">
        <v>1</v>
      </c>
      <c r="CB50">
        <v>2</v>
      </c>
      <c r="CC50">
        <v>1</v>
      </c>
      <c r="CD50">
        <v>2</v>
      </c>
      <c r="CE50">
        <v>1</v>
      </c>
      <c r="CF50">
        <v>1</v>
      </c>
      <c r="CG50">
        <v>2</v>
      </c>
      <c r="CH50">
        <v>2</v>
      </c>
      <c r="CI50">
        <v>2</v>
      </c>
      <c r="CJ50">
        <v>1</v>
      </c>
      <c r="CK50">
        <v>2</v>
      </c>
      <c r="CL50">
        <v>1</v>
      </c>
      <c r="CM50">
        <v>2</v>
      </c>
      <c r="CN50">
        <v>3</v>
      </c>
      <c r="CO50">
        <v>4</v>
      </c>
      <c r="CP50">
        <v>1</v>
      </c>
      <c r="CQ50">
        <v>4</v>
      </c>
      <c r="CR50">
        <v>4</v>
      </c>
      <c r="CS50">
        <v>4</v>
      </c>
      <c r="CT50">
        <v>4</v>
      </c>
      <c r="CU50">
        <v>3</v>
      </c>
      <c r="CV50">
        <v>1</v>
      </c>
      <c r="CW50">
        <v>1</v>
      </c>
      <c r="CX50">
        <v>1</v>
      </c>
      <c r="CY50">
        <v>4</v>
      </c>
      <c r="CZ50">
        <v>4</v>
      </c>
      <c r="DA50" s="57">
        <v>4</v>
      </c>
    </row>
    <row r="51" spans="1:105">
      <c r="A51">
        <v>44</v>
      </c>
      <c r="B51" s="9">
        <v>1</v>
      </c>
      <c r="C51" s="9">
        <v>7</v>
      </c>
      <c r="D51" s="9">
        <v>7</v>
      </c>
      <c r="E51" s="9">
        <v>14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1</v>
      </c>
      <c r="L51" s="9">
        <v>0</v>
      </c>
      <c r="M51" s="9">
        <v>2</v>
      </c>
      <c r="N51" s="9">
        <v>0</v>
      </c>
      <c r="O51" s="9">
        <v>0</v>
      </c>
      <c r="P51" s="9">
        <v>0</v>
      </c>
      <c r="Q51" s="9">
        <v>3</v>
      </c>
      <c r="R51" s="9">
        <v>3</v>
      </c>
      <c r="S51" s="9">
        <v>0</v>
      </c>
      <c r="T51" s="9"/>
      <c r="U51" s="9">
        <v>0</v>
      </c>
      <c r="V51" s="9">
        <v>0</v>
      </c>
      <c r="W51" s="9">
        <v>1</v>
      </c>
      <c r="X51" s="9">
        <v>0</v>
      </c>
      <c r="Y51" s="9">
        <v>1</v>
      </c>
      <c r="Z51" s="9">
        <v>0</v>
      </c>
      <c r="AA51" s="9">
        <v>0</v>
      </c>
      <c r="AB51" s="9">
        <v>1</v>
      </c>
      <c r="AC51" s="9"/>
      <c r="AD51" s="9">
        <v>4</v>
      </c>
      <c r="AE51" s="9"/>
      <c r="AF51" s="9">
        <v>1</v>
      </c>
      <c r="AG51" s="9">
        <v>1</v>
      </c>
      <c r="AH51" s="9">
        <v>1</v>
      </c>
      <c r="AI51" s="9">
        <v>1</v>
      </c>
      <c r="AJ51" s="9">
        <v>0</v>
      </c>
      <c r="AK51" s="9">
        <v>0</v>
      </c>
      <c r="AL51" s="9"/>
      <c r="AM51" s="9">
        <v>1</v>
      </c>
      <c r="AN51" s="9">
        <v>1</v>
      </c>
      <c r="AO51" s="9">
        <v>1</v>
      </c>
      <c r="AP51" s="9">
        <v>1</v>
      </c>
      <c r="AQ51" s="9">
        <v>0</v>
      </c>
      <c r="AR51" s="9">
        <v>0</v>
      </c>
      <c r="AS51" s="9"/>
      <c r="AT51" s="9">
        <v>1</v>
      </c>
      <c r="AU51" s="9">
        <v>3</v>
      </c>
      <c r="AV51" s="75">
        <v>1</v>
      </c>
      <c r="AW51" s="75">
        <v>1</v>
      </c>
      <c r="AX51" s="75">
        <v>2</v>
      </c>
      <c r="AY51" s="9" t="s">
        <v>125</v>
      </c>
      <c r="AZ51" s="9">
        <v>1</v>
      </c>
      <c r="BA51" s="9">
        <v>1</v>
      </c>
      <c r="BB51" s="9">
        <v>2</v>
      </c>
      <c r="BC51" s="9">
        <v>2</v>
      </c>
      <c r="BD51" s="9">
        <v>1</v>
      </c>
      <c r="BE51" s="9">
        <v>2</v>
      </c>
      <c r="BF51" s="9">
        <v>1</v>
      </c>
      <c r="BG51" s="9">
        <v>1</v>
      </c>
      <c r="BH51">
        <v>2</v>
      </c>
      <c r="BI51">
        <v>2</v>
      </c>
      <c r="BJ51" s="58">
        <v>2</v>
      </c>
      <c r="BK51">
        <v>2</v>
      </c>
      <c r="BL51">
        <v>1</v>
      </c>
      <c r="BM51">
        <v>1</v>
      </c>
      <c r="BN51">
        <v>1</v>
      </c>
      <c r="BO51">
        <v>1</v>
      </c>
      <c r="BP51">
        <v>2</v>
      </c>
      <c r="BQ51" t="s">
        <v>125</v>
      </c>
      <c r="BR51">
        <v>1</v>
      </c>
      <c r="BS51">
        <v>2</v>
      </c>
      <c r="BT51" t="s">
        <v>125</v>
      </c>
      <c r="BU51">
        <v>1</v>
      </c>
      <c r="BV51">
        <v>1</v>
      </c>
      <c r="BW51">
        <v>1</v>
      </c>
      <c r="BX51">
        <v>2</v>
      </c>
      <c r="BY51">
        <v>2</v>
      </c>
      <c r="BZ51">
        <v>2</v>
      </c>
      <c r="CA51">
        <v>2</v>
      </c>
      <c r="CB51">
        <v>2</v>
      </c>
      <c r="CC51">
        <v>1</v>
      </c>
      <c r="CD51">
        <v>2</v>
      </c>
      <c r="CE51">
        <v>2</v>
      </c>
      <c r="CF51">
        <v>1</v>
      </c>
      <c r="CG51">
        <v>2</v>
      </c>
      <c r="CH51">
        <v>2</v>
      </c>
      <c r="CI51">
        <v>2</v>
      </c>
      <c r="CJ51">
        <v>1</v>
      </c>
      <c r="CK51">
        <v>2</v>
      </c>
      <c r="CL51">
        <v>2</v>
      </c>
      <c r="CM51" t="s">
        <v>125</v>
      </c>
      <c r="CN51" t="s">
        <v>125</v>
      </c>
      <c r="CO51">
        <v>4</v>
      </c>
      <c r="CP51">
        <v>2</v>
      </c>
      <c r="CQ51">
        <v>4</v>
      </c>
      <c r="CR51">
        <v>2</v>
      </c>
      <c r="CS51">
        <v>3</v>
      </c>
      <c r="CT51">
        <v>4</v>
      </c>
      <c r="CU51">
        <v>2</v>
      </c>
      <c r="CV51">
        <v>1</v>
      </c>
      <c r="CW51">
        <v>1</v>
      </c>
      <c r="CX51">
        <v>2</v>
      </c>
      <c r="CY51">
        <v>3</v>
      </c>
      <c r="CZ51">
        <v>2</v>
      </c>
      <c r="DA51" s="57" t="s">
        <v>125</v>
      </c>
    </row>
    <row r="52" spans="1:105">
      <c r="A52">
        <v>45</v>
      </c>
      <c r="B52" s="9">
        <v>1</v>
      </c>
      <c r="C52" s="9">
        <v>5</v>
      </c>
      <c r="D52" s="9">
        <v>2</v>
      </c>
      <c r="E52" s="9">
        <v>7</v>
      </c>
      <c r="F52" s="9">
        <v>0</v>
      </c>
      <c r="G52" s="9">
        <v>0</v>
      </c>
      <c r="H52" s="9">
        <v>0</v>
      </c>
      <c r="I52" s="9">
        <v>1</v>
      </c>
      <c r="J52" s="9">
        <v>0</v>
      </c>
      <c r="K52" s="9">
        <v>0</v>
      </c>
      <c r="L52" s="9">
        <v>0</v>
      </c>
      <c r="M52" s="9">
        <v>2</v>
      </c>
      <c r="N52" s="9">
        <v>0</v>
      </c>
      <c r="O52" s="9">
        <v>0</v>
      </c>
      <c r="P52" s="9">
        <v>0</v>
      </c>
      <c r="Q52" s="9">
        <v>0</v>
      </c>
      <c r="R52" s="9">
        <v>4</v>
      </c>
      <c r="S52" s="9">
        <v>0</v>
      </c>
      <c r="T52" s="9"/>
      <c r="U52" s="9">
        <v>0</v>
      </c>
      <c r="V52" s="9">
        <v>0</v>
      </c>
      <c r="W52" s="9">
        <v>0</v>
      </c>
      <c r="X52" s="9">
        <v>0</v>
      </c>
      <c r="Y52" s="9">
        <v>1</v>
      </c>
      <c r="Z52" s="9">
        <v>0</v>
      </c>
      <c r="AA52" s="9">
        <v>0</v>
      </c>
      <c r="AB52" s="9">
        <v>0</v>
      </c>
      <c r="AC52" s="9"/>
      <c r="AD52" s="9">
        <v>1</v>
      </c>
      <c r="AE52" s="9"/>
      <c r="AF52" s="9">
        <v>0</v>
      </c>
      <c r="AG52" s="9">
        <v>1</v>
      </c>
      <c r="AH52" s="9">
        <v>0</v>
      </c>
      <c r="AI52" s="9">
        <v>0</v>
      </c>
      <c r="AJ52" s="9">
        <v>0</v>
      </c>
      <c r="AK52" s="9">
        <v>0</v>
      </c>
      <c r="AL52" s="9"/>
      <c r="AM52" s="9">
        <v>0</v>
      </c>
      <c r="AN52" s="9">
        <v>1</v>
      </c>
      <c r="AO52" s="9">
        <v>0</v>
      </c>
      <c r="AP52" s="9">
        <v>0</v>
      </c>
      <c r="AQ52" s="9">
        <v>0</v>
      </c>
      <c r="AR52" s="9">
        <v>0</v>
      </c>
      <c r="AS52" s="9"/>
      <c r="AT52" s="9">
        <v>1</v>
      </c>
      <c r="AU52" s="9">
        <v>1</v>
      </c>
      <c r="AV52" s="75">
        <v>2</v>
      </c>
      <c r="AW52" s="75">
        <v>2</v>
      </c>
      <c r="AX52" s="75">
        <v>2</v>
      </c>
      <c r="AY52" s="9" t="s">
        <v>125</v>
      </c>
      <c r="AZ52" s="9">
        <v>1</v>
      </c>
      <c r="BA52" s="9">
        <v>1</v>
      </c>
      <c r="BB52" s="9">
        <v>1</v>
      </c>
      <c r="BC52" s="9">
        <v>1</v>
      </c>
      <c r="BD52" s="9">
        <v>1</v>
      </c>
      <c r="BE52" s="9">
        <v>1</v>
      </c>
      <c r="BF52" s="9">
        <v>1</v>
      </c>
      <c r="BG52" s="9">
        <v>1</v>
      </c>
      <c r="BH52">
        <v>2</v>
      </c>
      <c r="BI52">
        <v>2</v>
      </c>
      <c r="BJ52" s="58">
        <v>1</v>
      </c>
      <c r="BK52">
        <v>2</v>
      </c>
      <c r="BL52">
        <v>2</v>
      </c>
      <c r="BM52">
        <v>1</v>
      </c>
      <c r="BN52">
        <v>1</v>
      </c>
      <c r="BO52">
        <v>2</v>
      </c>
      <c r="BP52">
        <v>2</v>
      </c>
      <c r="BQ52" t="s">
        <v>125</v>
      </c>
      <c r="BR52">
        <v>1</v>
      </c>
      <c r="BS52">
        <v>2</v>
      </c>
      <c r="BT52" t="s">
        <v>125</v>
      </c>
      <c r="BU52">
        <v>1</v>
      </c>
      <c r="BV52">
        <v>2</v>
      </c>
      <c r="BW52">
        <v>1</v>
      </c>
      <c r="BX52">
        <v>2</v>
      </c>
      <c r="BY52">
        <v>1</v>
      </c>
      <c r="BZ52">
        <v>1</v>
      </c>
      <c r="CA52">
        <v>2</v>
      </c>
      <c r="CB52">
        <v>2</v>
      </c>
      <c r="CC52">
        <v>1</v>
      </c>
      <c r="CD52">
        <v>2</v>
      </c>
      <c r="CE52">
        <v>2</v>
      </c>
      <c r="CF52">
        <v>2</v>
      </c>
      <c r="CG52">
        <v>2</v>
      </c>
      <c r="CH52">
        <v>2</v>
      </c>
      <c r="CI52">
        <v>2</v>
      </c>
      <c r="CJ52">
        <v>1</v>
      </c>
      <c r="CK52">
        <v>2</v>
      </c>
      <c r="CL52">
        <v>1</v>
      </c>
      <c r="CM52">
        <v>3</v>
      </c>
      <c r="CN52">
        <v>3</v>
      </c>
      <c r="CO52">
        <v>4</v>
      </c>
      <c r="CP52">
        <v>1</v>
      </c>
      <c r="CQ52">
        <v>1</v>
      </c>
      <c r="CR52">
        <v>4</v>
      </c>
      <c r="CS52">
        <v>4</v>
      </c>
      <c r="CT52">
        <v>1</v>
      </c>
      <c r="CU52">
        <v>4</v>
      </c>
      <c r="CV52">
        <v>1</v>
      </c>
      <c r="CW52">
        <v>1</v>
      </c>
      <c r="CX52">
        <v>1</v>
      </c>
      <c r="CY52">
        <v>3</v>
      </c>
      <c r="CZ52">
        <v>4</v>
      </c>
      <c r="DA52" s="57" t="s">
        <v>125</v>
      </c>
    </row>
    <row r="53" spans="1:105">
      <c r="A53">
        <v>46</v>
      </c>
      <c r="B53" s="9">
        <v>2</v>
      </c>
      <c r="C53" s="9">
        <v>9</v>
      </c>
      <c r="D53" s="9">
        <v>5</v>
      </c>
      <c r="E53" s="9">
        <v>7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1</v>
      </c>
      <c r="M53" s="9">
        <v>2</v>
      </c>
      <c r="N53" s="9"/>
      <c r="O53" s="9"/>
      <c r="P53" s="9"/>
      <c r="Q53" s="9">
        <v>4</v>
      </c>
      <c r="R53" s="9"/>
      <c r="S53" s="9"/>
      <c r="T53" s="9"/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1</v>
      </c>
      <c r="AB53" s="9">
        <v>0</v>
      </c>
      <c r="AC53" s="9"/>
      <c r="AD53" s="9">
        <v>4</v>
      </c>
      <c r="AE53" s="9"/>
      <c r="AF53" s="9">
        <v>1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/>
      <c r="AM53" s="9">
        <v>1</v>
      </c>
      <c r="AN53" s="9">
        <v>1</v>
      </c>
      <c r="AO53" s="9">
        <v>1</v>
      </c>
      <c r="AP53" s="9">
        <v>1</v>
      </c>
      <c r="AQ53" s="9">
        <v>0</v>
      </c>
      <c r="AR53" s="9">
        <v>0</v>
      </c>
      <c r="AS53" s="9"/>
      <c r="AT53" s="9">
        <v>1</v>
      </c>
      <c r="AU53" s="9">
        <v>1</v>
      </c>
      <c r="AV53" s="75">
        <v>1</v>
      </c>
      <c r="AW53" s="75">
        <v>1</v>
      </c>
      <c r="AX53" s="75">
        <v>1</v>
      </c>
      <c r="AY53" s="9">
        <v>1</v>
      </c>
      <c r="AZ53" s="9">
        <v>1</v>
      </c>
      <c r="BA53" s="9">
        <v>1</v>
      </c>
      <c r="BB53" s="9">
        <v>1</v>
      </c>
      <c r="BC53" s="9">
        <v>1</v>
      </c>
      <c r="BD53" s="9">
        <v>1</v>
      </c>
      <c r="BE53" s="9">
        <v>1</v>
      </c>
      <c r="BF53" s="9">
        <v>2</v>
      </c>
      <c r="BG53" s="9" t="s">
        <v>125</v>
      </c>
      <c r="BH53">
        <v>1</v>
      </c>
      <c r="BI53">
        <v>2</v>
      </c>
      <c r="BJ53" s="58">
        <v>1</v>
      </c>
      <c r="BK53">
        <v>2</v>
      </c>
      <c r="BL53">
        <v>1</v>
      </c>
      <c r="BM53">
        <v>1</v>
      </c>
      <c r="BN53">
        <v>1</v>
      </c>
      <c r="BO53">
        <v>2</v>
      </c>
      <c r="BP53">
        <v>2</v>
      </c>
      <c r="BQ53" t="s">
        <v>125</v>
      </c>
      <c r="BR53">
        <v>1</v>
      </c>
      <c r="BS53">
        <v>2</v>
      </c>
      <c r="BT53" t="s">
        <v>125</v>
      </c>
      <c r="BU53">
        <v>1</v>
      </c>
      <c r="BV53">
        <v>1</v>
      </c>
      <c r="BW53">
        <v>2</v>
      </c>
      <c r="BX53">
        <v>2</v>
      </c>
      <c r="BY53">
        <v>1</v>
      </c>
      <c r="BZ53">
        <v>1</v>
      </c>
      <c r="CA53">
        <v>1</v>
      </c>
      <c r="CB53">
        <v>2</v>
      </c>
      <c r="CC53">
        <v>2</v>
      </c>
      <c r="CD53">
        <v>2</v>
      </c>
      <c r="CE53">
        <v>2</v>
      </c>
      <c r="CF53">
        <v>2</v>
      </c>
      <c r="CG53">
        <v>1</v>
      </c>
      <c r="CH53">
        <v>2</v>
      </c>
      <c r="CI53">
        <v>2</v>
      </c>
      <c r="CJ53">
        <v>1</v>
      </c>
      <c r="CK53">
        <v>2</v>
      </c>
      <c r="CL53">
        <v>2</v>
      </c>
      <c r="CM53" t="s">
        <v>125</v>
      </c>
      <c r="CN53" t="s">
        <v>125</v>
      </c>
      <c r="CO53">
        <v>4</v>
      </c>
      <c r="CP53">
        <v>4</v>
      </c>
      <c r="CQ53">
        <v>4</v>
      </c>
      <c r="CR53">
        <v>4</v>
      </c>
      <c r="CS53">
        <v>4</v>
      </c>
      <c r="CT53">
        <v>4</v>
      </c>
      <c r="CU53">
        <v>4</v>
      </c>
      <c r="CV53">
        <v>3</v>
      </c>
      <c r="CW53">
        <v>3</v>
      </c>
      <c r="CX53">
        <v>4</v>
      </c>
      <c r="CY53">
        <v>4</v>
      </c>
      <c r="CZ53">
        <v>4</v>
      </c>
      <c r="DA53" s="57" t="s">
        <v>125</v>
      </c>
    </row>
    <row r="54" spans="1:105">
      <c r="A54">
        <v>47</v>
      </c>
      <c r="B54" s="9">
        <v>2</v>
      </c>
      <c r="C54" s="9">
        <v>9</v>
      </c>
      <c r="D54" s="9">
        <v>5</v>
      </c>
      <c r="E54" s="9">
        <v>16</v>
      </c>
      <c r="F54" s="9"/>
      <c r="G54" s="9"/>
      <c r="H54" s="9"/>
      <c r="I54" s="9"/>
      <c r="J54" s="9"/>
      <c r="K54" s="9"/>
      <c r="L54" s="9"/>
      <c r="M54" s="9">
        <v>2</v>
      </c>
      <c r="N54" s="9"/>
      <c r="O54" s="9">
        <v>3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>
        <v>3</v>
      </c>
      <c r="AV54" s="75">
        <v>2</v>
      </c>
      <c r="AW54" s="75">
        <v>1</v>
      </c>
      <c r="AX54" s="75">
        <v>2</v>
      </c>
      <c r="AY54" s="9" t="s">
        <v>125</v>
      </c>
      <c r="AZ54" s="9">
        <v>1</v>
      </c>
      <c r="BA54" s="9"/>
      <c r="BB54" s="9">
        <v>2</v>
      </c>
      <c r="BC54" s="9">
        <v>1</v>
      </c>
      <c r="BD54" s="9">
        <v>1</v>
      </c>
      <c r="BE54" s="9">
        <v>1</v>
      </c>
      <c r="BF54" s="9">
        <v>1</v>
      </c>
      <c r="BG54" s="9">
        <v>2</v>
      </c>
      <c r="BH54">
        <v>1</v>
      </c>
      <c r="BI54">
        <v>2</v>
      </c>
      <c r="BJ54" s="58">
        <v>2</v>
      </c>
      <c r="BK54">
        <v>2</v>
      </c>
      <c r="BL54">
        <v>1</v>
      </c>
      <c r="BM54">
        <v>1</v>
      </c>
      <c r="BN54">
        <v>2</v>
      </c>
      <c r="BO54">
        <v>2</v>
      </c>
      <c r="BP54">
        <v>2</v>
      </c>
      <c r="BQ54" t="s">
        <v>125</v>
      </c>
      <c r="BS54">
        <v>2</v>
      </c>
      <c r="BT54" t="s">
        <v>125</v>
      </c>
      <c r="BU54">
        <v>1</v>
      </c>
      <c r="BV54">
        <v>2</v>
      </c>
      <c r="BW54">
        <v>2</v>
      </c>
      <c r="BX54">
        <v>2</v>
      </c>
      <c r="BY54">
        <v>1</v>
      </c>
      <c r="BZ54">
        <v>2</v>
      </c>
      <c r="CA54">
        <v>2</v>
      </c>
      <c r="CB54">
        <v>2</v>
      </c>
      <c r="CC54">
        <v>2</v>
      </c>
      <c r="CD54">
        <v>2</v>
      </c>
      <c r="CE54">
        <v>2</v>
      </c>
      <c r="CF54">
        <v>2</v>
      </c>
      <c r="CG54">
        <v>2</v>
      </c>
      <c r="CH54">
        <v>2</v>
      </c>
      <c r="CI54">
        <v>2</v>
      </c>
      <c r="CJ54">
        <v>1</v>
      </c>
      <c r="CK54">
        <v>2</v>
      </c>
      <c r="CL54">
        <v>1</v>
      </c>
      <c r="CN54">
        <v>4</v>
      </c>
      <c r="CO54">
        <v>4</v>
      </c>
      <c r="CP54">
        <v>2</v>
      </c>
      <c r="CR54">
        <v>3</v>
      </c>
      <c r="CS54">
        <v>3</v>
      </c>
      <c r="CT54">
        <v>3</v>
      </c>
      <c r="CU54">
        <v>3</v>
      </c>
      <c r="CV54">
        <v>2</v>
      </c>
      <c r="CW54">
        <v>2</v>
      </c>
      <c r="CY54">
        <v>1</v>
      </c>
      <c r="DA54" s="57" t="s">
        <v>125</v>
      </c>
    </row>
    <row r="55" spans="1:105">
      <c r="A55">
        <v>48</v>
      </c>
      <c r="B55" s="9">
        <v>1</v>
      </c>
      <c r="C55" s="9">
        <v>5</v>
      </c>
      <c r="D55" s="9">
        <v>1</v>
      </c>
      <c r="E55" s="9">
        <v>7</v>
      </c>
      <c r="F55" s="9">
        <v>0</v>
      </c>
      <c r="G55" s="9">
        <v>0</v>
      </c>
      <c r="H55" s="9">
        <v>0</v>
      </c>
      <c r="I55" s="9">
        <v>1</v>
      </c>
      <c r="J55" s="9">
        <v>0</v>
      </c>
      <c r="K55" s="9">
        <v>0</v>
      </c>
      <c r="L55" s="9">
        <v>0</v>
      </c>
      <c r="M55" s="9">
        <v>2</v>
      </c>
      <c r="N55" s="9">
        <v>0</v>
      </c>
      <c r="O55" s="9">
        <v>0</v>
      </c>
      <c r="P55" s="9">
        <v>0</v>
      </c>
      <c r="Q55" s="9">
        <v>0</v>
      </c>
      <c r="R55" s="9">
        <v>4</v>
      </c>
      <c r="S55" s="9">
        <v>0</v>
      </c>
      <c r="T55" s="9"/>
      <c r="U55" s="9">
        <v>1</v>
      </c>
      <c r="V55" s="9">
        <v>0</v>
      </c>
      <c r="W55" s="9">
        <v>1</v>
      </c>
      <c r="X55" s="9">
        <v>0</v>
      </c>
      <c r="Y55" s="9">
        <v>1</v>
      </c>
      <c r="Z55" s="9">
        <v>0</v>
      </c>
      <c r="AA55" s="9">
        <v>0</v>
      </c>
      <c r="AB55" s="9">
        <v>0</v>
      </c>
      <c r="AC55" s="9"/>
      <c r="AD55" s="9">
        <v>6</v>
      </c>
      <c r="AE55" s="9"/>
      <c r="AF55" s="9">
        <v>1</v>
      </c>
      <c r="AG55" s="9">
        <v>0</v>
      </c>
      <c r="AH55" s="9">
        <v>1</v>
      </c>
      <c r="AI55" s="9">
        <v>1</v>
      </c>
      <c r="AJ55" s="9">
        <v>0</v>
      </c>
      <c r="AK55" s="9">
        <v>0</v>
      </c>
      <c r="AL55" s="9"/>
      <c r="AM55" s="9">
        <v>1</v>
      </c>
      <c r="AN55" s="9">
        <v>1</v>
      </c>
      <c r="AO55" s="9">
        <v>1</v>
      </c>
      <c r="AP55" s="9">
        <v>1</v>
      </c>
      <c r="AQ55" s="9">
        <v>0</v>
      </c>
      <c r="AR55" s="9">
        <v>1</v>
      </c>
      <c r="AS55" s="9"/>
      <c r="AT55" s="9">
        <v>4</v>
      </c>
      <c r="AU55" s="9">
        <v>3</v>
      </c>
      <c r="AV55" s="75">
        <v>1</v>
      </c>
      <c r="AW55" s="75">
        <v>1</v>
      </c>
      <c r="AX55" s="75">
        <v>1</v>
      </c>
      <c r="AY55" s="9">
        <v>1</v>
      </c>
      <c r="AZ55" s="9">
        <v>1</v>
      </c>
      <c r="BA55" s="9">
        <v>1</v>
      </c>
      <c r="BB55" s="9">
        <v>1</v>
      </c>
      <c r="BC55" s="9">
        <v>1</v>
      </c>
      <c r="BD55" s="9">
        <v>1</v>
      </c>
      <c r="BE55" s="9">
        <v>2</v>
      </c>
      <c r="BF55" s="9">
        <v>1</v>
      </c>
      <c r="BG55" s="9">
        <v>1</v>
      </c>
      <c r="BH55">
        <v>2</v>
      </c>
      <c r="BI55">
        <v>1</v>
      </c>
      <c r="BJ55" s="58">
        <v>1</v>
      </c>
      <c r="BK55">
        <v>2</v>
      </c>
      <c r="BL55">
        <v>1</v>
      </c>
      <c r="BM55">
        <v>2</v>
      </c>
      <c r="BN55">
        <v>1</v>
      </c>
      <c r="BO55">
        <v>2</v>
      </c>
      <c r="BP55">
        <v>2</v>
      </c>
      <c r="BQ55" t="s">
        <v>125</v>
      </c>
      <c r="BR55">
        <v>2</v>
      </c>
      <c r="BS55">
        <v>2</v>
      </c>
      <c r="BT55" t="s">
        <v>125</v>
      </c>
      <c r="BU55">
        <v>1</v>
      </c>
      <c r="BV55">
        <v>2</v>
      </c>
      <c r="BW55">
        <v>1</v>
      </c>
      <c r="BX55">
        <v>2</v>
      </c>
      <c r="BY55">
        <v>1</v>
      </c>
      <c r="BZ55">
        <v>2</v>
      </c>
      <c r="CA55">
        <v>2</v>
      </c>
      <c r="CB55">
        <v>2</v>
      </c>
      <c r="CC55">
        <v>2</v>
      </c>
      <c r="CD55">
        <v>2</v>
      </c>
      <c r="CE55">
        <v>2</v>
      </c>
      <c r="CF55">
        <v>2</v>
      </c>
      <c r="CG55">
        <v>2</v>
      </c>
      <c r="CH55">
        <v>2</v>
      </c>
      <c r="CI55">
        <v>2</v>
      </c>
      <c r="CJ55">
        <v>2</v>
      </c>
      <c r="CK55">
        <v>2</v>
      </c>
      <c r="CL55">
        <v>2</v>
      </c>
      <c r="CM55" t="s">
        <v>125</v>
      </c>
      <c r="CN55" t="s">
        <v>125</v>
      </c>
      <c r="CO55">
        <v>4</v>
      </c>
      <c r="CP55">
        <v>1</v>
      </c>
      <c r="CQ55">
        <v>3</v>
      </c>
      <c r="CR55">
        <v>1</v>
      </c>
      <c r="CS55">
        <v>3</v>
      </c>
      <c r="CT55">
        <v>3</v>
      </c>
      <c r="CU55">
        <v>1</v>
      </c>
      <c r="CV55">
        <v>1</v>
      </c>
      <c r="CW55">
        <v>1</v>
      </c>
      <c r="CX55">
        <v>3</v>
      </c>
      <c r="CY55">
        <v>3</v>
      </c>
      <c r="CZ55">
        <v>0</v>
      </c>
      <c r="DA55" s="57" t="s">
        <v>125</v>
      </c>
    </row>
    <row r="56" spans="1:105">
      <c r="A56">
        <v>49</v>
      </c>
      <c r="B56" s="9">
        <v>1</v>
      </c>
      <c r="C56" s="9">
        <v>4</v>
      </c>
      <c r="D56" s="9">
        <v>1</v>
      </c>
      <c r="E56" s="9">
        <v>10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</v>
      </c>
      <c r="L56" s="9">
        <v>0</v>
      </c>
      <c r="M56" s="9">
        <v>3</v>
      </c>
      <c r="N56" s="9">
        <v>4</v>
      </c>
      <c r="O56" s="9">
        <v>3</v>
      </c>
      <c r="P56" s="9">
        <v>3</v>
      </c>
      <c r="Q56" s="9">
        <v>2</v>
      </c>
      <c r="R56" s="9">
        <v>4</v>
      </c>
      <c r="S56" s="9">
        <v>3</v>
      </c>
      <c r="T56" s="9"/>
      <c r="U56" s="9">
        <v>1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/>
      <c r="AD56" s="9">
        <v>1</v>
      </c>
      <c r="AE56" s="9"/>
      <c r="AF56" s="9">
        <v>1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/>
      <c r="AM56" s="9">
        <v>1</v>
      </c>
      <c r="AN56" s="9">
        <v>1</v>
      </c>
      <c r="AO56" s="9">
        <v>1</v>
      </c>
      <c r="AP56" s="9">
        <v>1</v>
      </c>
      <c r="AQ56" s="9">
        <v>0</v>
      </c>
      <c r="AR56" s="9">
        <v>0</v>
      </c>
      <c r="AS56" s="9"/>
      <c r="AT56" s="9">
        <v>1</v>
      </c>
      <c r="AU56" s="9">
        <v>2</v>
      </c>
      <c r="AV56" s="75">
        <v>1</v>
      </c>
      <c r="AW56" s="75">
        <v>2</v>
      </c>
      <c r="AX56" s="75">
        <v>2</v>
      </c>
      <c r="AY56" s="9" t="s">
        <v>125</v>
      </c>
      <c r="AZ56" s="9">
        <v>1</v>
      </c>
      <c r="BA56" s="9">
        <v>1</v>
      </c>
      <c r="BB56" s="9">
        <v>2</v>
      </c>
      <c r="BC56" s="9">
        <v>2</v>
      </c>
      <c r="BD56" s="9">
        <v>1</v>
      </c>
      <c r="BE56" s="9">
        <v>2</v>
      </c>
      <c r="BF56" s="9">
        <v>1</v>
      </c>
      <c r="BG56" s="9">
        <v>1</v>
      </c>
      <c r="BH56">
        <v>1</v>
      </c>
      <c r="BI56">
        <v>2</v>
      </c>
      <c r="BJ56" s="58">
        <v>1</v>
      </c>
      <c r="BK56">
        <v>2</v>
      </c>
      <c r="BL56">
        <v>2</v>
      </c>
      <c r="BM56">
        <v>2</v>
      </c>
      <c r="BN56">
        <v>1</v>
      </c>
      <c r="BO56">
        <v>2</v>
      </c>
      <c r="BP56">
        <v>2</v>
      </c>
      <c r="BQ56" t="s">
        <v>125</v>
      </c>
      <c r="BR56">
        <v>2</v>
      </c>
      <c r="BS56">
        <v>2</v>
      </c>
      <c r="BT56" t="s">
        <v>125</v>
      </c>
      <c r="BU56">
        <v>1</v>
      </c>
      <c r="BV56">
        <v>2</v>
      </c>
      <c r="BW56">
        <v>2</v>
      </c>
      <c r="BX56">
        <v>2</v>
      </c>
      <c r="BY56">
        <v>1</v>
      </c>
      <c r="BZ56">
        <v>1</v>
      </c>
      <c r="CA56">
        <v>1</v>
      </c>
      <c r="CB56">
        <v>2</v>
      </c>
      <c r="CC56">
        <v>2</v>
      </c>
      <c r="CD56">
        <v>2</v>
      </c>
      <c r="CE56">
        <v>1</v>
      </c>
      <c r="CF56">
        <v>1</v>
      </c>
      <c r="CG56">
        <v>2</v>
      </c>
      <c r="CH56">
        <v>2</v>
      </c>
      <c r="CI56">
        <v>2</v>
      </c>
      <c r="CJ56">
        <v>1</v>
      </c>
      <c r="CK56">
        <v>2</v>
      </c>
      <c r="CL56">
        <v>2</v>
      </c>
      <c r="CM56" t="s">
        <v>125</v>
      </c>
      <c r="CN56" t="s">
        <v>125</v>
      </c>
      <c r="CO56">
        <v>4</v>
      </c>
      <c r="CP56">
        <v>1</v>
      </c>
      <c r="CQ56">
        <v>4</v>
      </c>
      <c r="CR56">
        <v>3</v>
      </c>
      <c r="CS56">
        <v>3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4</v>
      </c>
      <c r="CZ56">
        <v>2</v>
      </c>
      <c r="DA56" s="57" t="s">
        <v>125</v>
      </c>
    </row>
    <row r="57" spans="1:105">
      <c r="A57">
        <v>50</v>
      </c>
      <c r="B57" s="9">
        <v>2</v>
      </c>
      <c r="C57" s="9">
        <v>2</v>
      </c>
      <c r="D57" s="9">
        <v>1</v>
      </c>
      <c r="E57" s="9">
        <v>11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1</v>
      </c>
      <c r="M57" s="9">
        <v>3</v>
      </c>
      <c r="N57" s="9">
        <v>3</v>
      </c>
      <c r="O57" s="9">
        <v>4</v>
      </c>
      <c r="P57" s="9">
        <v>4</v>
      </c>
      <c r="Q57" s="9">
        <v>4</v>
      </c>
      <c r="R57" s="9">
        <v>4</v>
      </c>
      <c r="S57" s="9">
        <v>4</v>
      </c>
      <c r="T57" s="9"/>
      <c r="U57" s="9">
        <v>0</v>
      </c>
      <c r="V57" s="9">
        <v>0</v>
      </c>
      <c r="W57" s="9">
        <v>0</v>
      </c>
      <c r="X57" s="9">
        <v>0</v>
      </c>
      <c r="Y57" s="9">
        <v>1</v>
      </c>
      <c r="Z57" s="9">
        <v>0</v>
      </c>
      <c r="AA57" s="9">
        <v>0</v>
      </c>
      <c r="AB57" s="9">
        <v>0</v>
      </c>
      <c r="AC57" s="9"/>
      <c r="AD57" s="9">
        <v>1</v>
      </c>
      <c r="AE57" s="9"/>
      <c r="AF57" s="9">
        <v>0</v>
      </c>
      <c r="AG57" s="9">
        <v>0</v>
      </c>
      <c r="AH57" s="9">
        <v>0</v>
      </c>
      <c r="AI57" s="9">
        <v>1</v>
      </c>
      <c r="AJ57" s="9">
        <v>0</v>
      </c>
      <c r="AK57" s="9">
        <v>0</v>
      </c>
      <c r="AL57" s="9"/>
      <c r="AM57" s="9">
        <v>1</v>
      </c>
      <c r="AN57" s="9">
        <v>1</v>
      </c>
      <c r="AO57" s="9">
        <v>1</v>
      </c>
      <c r="AP57" s="9">
        <v>1</v>
      </c>
      <c r="AQ57" s="9">
        <v>0</v>
      </c>
      <c r="AR57" s="9">
        <v>0</v>
      </c>
      <c r="AS57" s="9"/>
      <c r="AT57" s="9">
        <v>1</v>
      </c>
      <c r="AU57" s="9">
        <v>3</v>
      </c>
      <c r="AV57" s="75">
        <v>1</v>
      </c>
      <c r="AW57" s="75">
        <v>2</v>
      </c>
      <c r="AX57" s="75">
        <v>1</v>
      </c>
      <c r="AY57" s="9">
        <v>1</v>
      </c>
      <c r="AZ57" s="9">
        <v>1</v>
      </c>
      <c r="BA57" s="9">
        <v>1</v>
      </c>
      <c r="BB57" s="9">
        <v>2</v>
      </c>
      <c r="BC57" s="9">
        <v>1</v>
      </c>
      <c r="BD57" s="9">
        <v>1</v>
      </c>
      <c r="BE57" s="9">
        <v>2</v>
      </c>
      <c r="BF57" s="9">
        <v>2</v>
      </c>
      <c r="BG57" s="9" t="s">
        <v>125</v>
      </c>
      <c r="BH57">
        <v>1</v>
      </c>
      <c r="BI57">
        <v>1</v>
      </c>
      <c r="BJ57" s="58">
        <v>1</v>
      </c>
      <c r="BK57">
        <v>2</v>
      </c>
      <c r="BL57">
        <v>1</v>
      </c>
      <c r="BM57">
        <v>1</v>
      </c>
      <c r="BN57">
        <v>1</v>
      </c>
      <c r="BO57">
        <v>2</v>
      </c>
      <c r="BP57">
        <v>2</v>
      </c>
      <c r="BQ57" t="s">
        <v>125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2</v>
      </c>
      <c r="BY57">
        <v>1</v>
      </c>
      <c r="BZ57">
        <v>1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2</v>
      </c>
      <c r="CK57">
        <v>2</v>
      </c>
      <c r="CL57">
        <v>1</v>
      </c>
      <c r="CM57">
        <v>4</v>
      </c>
      <c r="CN57">
        <v>4</v>
      </c>
      <c r="CO57">
        <v>3</v>
      </c>
      <c r="CP57">
        <v>2</v>
      </c>
      <c r="CQ57">
        <v>4</v>
      </c>
      <c r="CR57">
        <v>3</v>
      </c>
      <c r="CS57">
        <v>3</v>
      </c>
      <c r="CT57">
        <v>4</v>
      </c>
      <c r="CU57">
        <v>3</v>
      </c>
      <c r="CV57">
        <v>3</v>
      </c>
      <c r="CW57">
        <v>1</v>
      </c>
      <c r="CX57">
        <v>2</v>
      </c>
      <c r="CY57">
        <v>3</v>
      </c>
      <c r="CZ57">
        <v>3</v>
      </c>
      <c r="DA57" s="57" t="s">
        <v>125</v>
      </c>
    </row>
    <row r="58" spans="1:105">
      <c r="A58">
        <v>51</v>
      </c>
      <c r="B58" s="9">
        <v>2</v>
      </c>
      <c r="C58" s="9">
        <v>5</v>
      </c>
      <c r="D58" s="9">
        <v>5</v>
      </c>
      <c r="E58" s="9">
        <v>5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2</v>
      </c>
      <c r="N58" s="9">
        <v>4</v>
      </c>
      <c r="O58" s="9">
        <v>4</v>
      </c>
      <c r="P58" s="9">
        <v>4</v>
      </c>
      <c r="Q58" s="9">
        <v>4</v>
      </c>
      <c r="R58" s="9">
        <v>4</v>
      </c>
      <c r="S58" s="9">
        <v>4</v>
      </c>
      <c r="T58" s="9"/>
      <c r="U58" s="9">
        <v>0</v>
      </c>
      <c r="V58" s="9">
        <v>0</v>
      </c>
      <c r="W58" s="9">
        <v>1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/>
      <c r="AD58" s="9">
        <v>1</v>
      </c>
      <c r="AE58" s="9"/>
      <c r="AF58" s="9">
        <v>1</v>
      </c>
      <c r="AG58" s="9">
        <v>1</v>
      </c>
      <c r="AH58" s="9">
        <v>0</v>
      </c>
      <c r="AI58" s="9">
        <v>0</v>
      </c>
      <c r="AJ58" s="9">
        <v>0</v>
      </c>
      <c r="AK58" s="9">
        <v>0</v>
      </c>
      <c r="AL58" s="9"/>
      <c r="AM58" s="9">
        <v>1</v>
      </c>
      <c r="AN58" s="9">
        <v>1</v>
      </c>
      <c r="AO58" s="9">
        <v>1</v>
      </c>
      <c r="AP58" s="9">
        <v>1</v>
      </c>
      <c r="AQ58" s="9">
        <v>0</v>
      </c>
      <c r="AR58" s="9">
        <v>0</v>
      </c>
      <c r="AS58" s="9"/>
      <c r="AT58" s="9">
        <v>1</v>
      </c>
      <c r="AU58" s="9">
        <v>1</v>
      </c>
      <c r="AV58" s="75">
        <v>2</v>
      </c>
      <c r="AW58" s="75">
        <v>1</v>
      </c>
      <c r="AX58" s="75">
        <v>1</v>
      </c>
      <c r="AY58" s="9">
        <v>2</v>
      </c>
      <c r="AZ58" s="9">
        <v>1</v>
      </c>
      <c r="BA58" s="9">
        <v>1</v>
      </c>
      <c r="BB58" s="9">
        <v>1</v>
      </c>
      <c r="BC58" s="9">
        <v>2</v>
      </c>
      <c r="BD58" s="9">
        <v>1</v>
      </c>
      <c r="BE58" s="9">
        <v>2</v>
      </c>
      <c r="BF58" s="9">
        <v>1</v>
      </c>
      <c r="BG58" s="9">
        <v>1</v>
      </c>
      <c r="BH58">
        <v>1</v>
      </c>
      <c r="BI58">
        <v>2</v>
      </c>
      <c r="BJ58" s="58">
        <v>2</v>
      </c>
      <c r="BK58">
        <v>1</v>
      </c>
      <c r="BL58">
        <v>2</v>
      </c>
      <c r="BM58">
        <v>1</v>
      </c>
      <c r="BN58">
        <v>1</v>
      </c>
      <c r="BO58">
        <v>2</v>
      </c>
      <c r="BP58">
        <v>2</v>
      </c>
      <c r="BQ58" t="s">
        <v>125</v>
      </c>
      <c r="BR58">
        <v>2</v>
      </c>
      <c r="BS58">
        <v>2</v>
      </c>
      <c r="BT58" t="s">
        <v>125</v>
      </c>
      <c r="BU58">
        <v>1</v>
      </c>
      <c r="BV58">
        <v>1</v>
      </c>
      <c r="BW58">
        <v>1</v>
      </c>
      <c r="BX58">
        <v>2</v>
      </c>
      <c r="BY58">
        <v>1</v>
      </c>
      <c r="BZ58">
        <v>2</v>
      </c>
      <c r="CA58">
        <v>2</v>
      </c>
      <c r="CB58">
        <v>2</v>
      </c>
      <c r="CC58">
        <v>2</v>
      </c>
      <c r="CD58">
        <v>2</v>
      </c>
      <c r="CE58">
        <v>2</v>
      </c>
      <c r="CF58">
        <v>1</v>
      </c>
      <c r="CG58">
        <v>1</v>
      </c>
      <c r="CH58">
        <v>1</v>
      </c>
      <c r="CI58">
        <v>2</v>
      </c>
      <c r="CJ58">
        <v>1</v>
      </c>
      <c r="CK58">
        <v>1</v>
      </c>
      <c r="CL58">
        <v>2</v>
      </c>
      <c r="CM58" t="s">
        <v>125</v>
      </c>
      <c r="CN58" t="s">
        <v>125</v>
      </c>
      <c r="CO58">
        <v>4</v>
      </c>
      <c r="CP58">
        <v>3</v>
      </c>
      <c r="CQ58">
        <v>4</v>
      </c>
      <c r="CR58">
        <v>3</v>
      </c>
      <c r="CS58">
        <v>4</v>
      </c>
      <c r="CT58">
        <v>4</v>
      </c>
      <c r="CU58">
        <v>4</v>
      </c>
      <c r="CV58">
        <v>2</v>
      </c>
      <c r="CW58">
        <v>1</v>
      </c>
      <c r="CX58">
        <v>2</v>
      </c>
      <c r="CY58">
        <v>3</v>
      </c>
      <c r="CZ58">
        <v>3</v>
      </c>
      <c r="DA58" s="57" t="s">
        <v>125</v>
      </c>
    </row>
    <row r="59" spans="1:105">
      <c r="A59">
        <v>52</v>
      </c>
      <c r="B59" s="9">
        <v>2</v>
      </c>
      <c r="C59" s="9">
        <v>5</v>
      </c>
      <c r="D59" s="9">
        <v>4</v>
      </c>
      <c r="E59" s="9">
        <v>12</v>
      </c>
      <c r="F59" s="9">
        <v>0</v>
      </c>
      <c r="G59" s="9">
        <v>0</v>
      </c>
      <c r="H59" s="9">
        <v>1</v>
      </c>
      <c r="I59" s="9">
        <v>1</v>
      </c>
      <c r="J59" s="9">
        <v>0</v>
      </c>
      <c r="K59" s="9">
        <v>0</v>
      </c>
      <c r="L59" s="9">
        <v>0</v>
      </c>
      <c r="M59" s="9">
        <v>2</v>
      </c>
      <c r="N59" s="9">
        <v>4</v>
      </c>
      <c r="O59" s="9">
        <v>3</v>
      </c>
      <c r="P59" s="9">
        <v>0</v>
      </c>
      <c r="Q59" s="9">
        <v>0</v>
      </c>
      <c r="R59" s="9">
        <v>4</v>
      </c>
      <c r="S59" s="9">
        <v>0</v>
      </c>
      <c r="T59" s="9"/>
      <c r="U59" s="9">
        <v>0</v>
      </c>
      <c r="V59" s="9">
        <v>0</v>
      </c>
      <c r="W59" s="9">
        <v>0</v>
      </c>
      <c r="X59" s="9">
        <v>0</v>
      </c>
      <c r="Y59" s="9">
        <v>1</v>
      </c>
      <c r="Z59" s="9">
        <v>0</v>
      </c>
      <c r="AA59" s="9">
        <v>0</v>
      </c>
      <c r="AB59" s="9">
        <v>0</v>
      </c>
      <c r="AC59" s="9"/>
      <c r="AD59" s="9">
        <v>4</v>
      </c>
      <c r="AE59" s="9"/>
      <c r="AF59" s="9">
        <v>0</v>
      </c>
      <c r="AG59" s="9">
        <v>0</v>
      </c>
      <c r="AH59" s="9">
        <v>1</v>
      </c>
      <c r="AI59" s="9">
        <v>0</v>
      </c>
      <c r="AJ59" s="9">
        <v>0</v>
      </c>
      <c r="AK59" s="9">
        <v>0</v>
      </c>
      <c r="AL59" s="9"/>
      <c r="AM59" s="9">
        <v>1</v>
      </c>
      <c r="AN59" s="9">
        <v>1</v>
      </c>
      <c r="AO59" s="9">
        <v>1</v>
      </c>
      <c r="AP59" s="9">
        <v>0</v>
      </c>
      <c r="AQ59" s="9">
        <v>0</v>
      </c>
      <c r="AR59" s="9">
        <v>0</v>
      </c>
      <c r="AS59" s="9"/>
      <c r="AT59" s="9">
        <v>1</v>
      </c>
      <c r="AU59" s="9">
        <v>2</v>
      </c>
      <c r="AV59" s="75">
        <v>1</v>
      </c>
      <c r="AW59" s="75">
        <v>1</v>
      </c>
      <c r="AX59" s="75">
        <v>1</v>
      </c>
      <c r="AY59" s="9">
        <v>1</v>
      </c>
      <c r="AZ59" s="9">
        <v>1</v>
      </c>
      <c r="BA59" s="9">
        <v>1</v>
      </c>
      <c r="BB59" s="9">
        <v>2</v>
      </c>
      <c r="BC59" s="9">
        <v>1</v>
      </c>
      <c r="BD59" s="9">
        <v>1</v>
      </c>
      <c r="BE59" s="9">
        <v>2</v>
      </c>
      <c r="BF59" s="9">
        <v>1</v>
      </c>
      <c r="BG59" s="9">
        <v>1</v>
      </c>
      <c r="BH59">
        <v>1</v>
      </c>
      <c r="BI59">
        <v>1</v>
      </c>
      <c r="BJ59" s="58">
        <v>1</v>
      </c>
      <c r="BK59">
        <v>2</v>
      </c>
      <c r="BL59">
        <v>2</v>
      </c>
      <c r="BM59">
        <v>2</v>
      </c>
      <c r="BN59">
        <v>2</v>
      </c>
      <c r="BO59">
        <v>2</v>
      </c>
      <c r="BP59">
        <v>1</v>
      </c>
      <c r="BQ59">
        <v>1</v>
      </c>
      <c r="BR59">
        <v>2</v>
      </c>
      <c r="BS59">
        <v>2</v>
      </c>
      <c r="BT59" t="s">
        <v>125</v>
      </c>
      <c r="BU59">
        <v>1</v>
      </c>
      <c r="BV59">
        <v>2</v>
      </c>
      <c r="BW59">
        <v>2</v>
      </c>
      <c r="BX59">
        <v>2</v>
      </c>
      <c r="BY59">
        <v>1</v>
      </c>
      <c r="BZ59">
        <v>2</v>
      </c>
      <c r="CA59">
        <v>2</v>
      </c>
      <c r="CB59">
        <v>2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1</v>
      </c>
      <c r="CM59">
        <v>2</v>
      </c>
      <c r="CO59">
        <v>4</v>
      </c>
      <c r="CP59">
        <v>3</v>
      </c>
      <c r="CQ59">
        <v>3</v>
      </c>
      <c r="CR59">
        <v>3</v>
      </c>
      <c r="CS59">
        <v>3</v>
      </c>
      <c r="CT59">
        <v>3</v>
      </c>
      <c r="CU59">
        <v>2</v>
      </c>
      <c r="CV59">
        <v>1</v>
      </c>
      <c r="CW59">
        <v>1</v>
      </c>
      <c r="CX59">
        <v>2</v>
      </c>
      <c r="CY59">
        <v>3</v>
      </c>
      <c r="CZ59">
        <v>1</v>
      </c>
      <c r="DA59" s="57">
        <v>1</v>
      </c>
    </row>
    <row r="60" spans="1:105">
      <c r="A60">
        <v>53</v>
      </c>
      <c r="B60" s="9">
        <v>1</v>
      </c>
      <c r="C60" s="9">
        <v>5</v>
      </c>
      <c r="D60" s="9">
        <v>1</v>
      </c>
      <c r="E60" s="9">
        <v>13</v>
      </c>
      <c r="F60" s="9">
        <v>0</v>
      </c>
      <c r="G60" s="9">
        <v>1</v>
      </c>
      <c r="H60" s="9">
        <v>0</v>
      </c>
      <c r="I60" s="9">
        <v>1</v>
      </c>
      <c r="J60" s="9">
        <v>1</v>
      </c>
      <c r="K60" s="9">
        <v>0</v>
      </c>
      <c r="L60" s="9">
        <v>0</v>
      </c>
      <c r="M60" s="9">
        <v>2</v>
      </c>
      <c r="N60" s="9">
        <v>4</v>
      </c>
      <c r="O60" s="9">
        <v>0</v>
      </c>
      <c r="P60" s="9">
        <v>0</v>
      </c>
      <c r="Q60" s="9">
        <v>3</v>
      </c>
      <c r="R60" s="9">
        <v>4</v>
      </c>
      <c r="S60" s="9">
        <v>4</v>
      </c>
      <c r="T60" s="9"/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1</v>
      </c>
      <c r="AB60" s="9">
        <v>0</v>
      </c>
      <c r="AC60" s="9"/>
      <c r="AD60" s="9">
        <v>1</v>
      </c>
      <c r="AE60" s="9"/>
      <c r="AF60" s="9">
        <v>1</v>
      </c>
      <c r="AG60" s="9">
        <v>0</v>
      </c>
      <c r="AH60" s="9">
        <v>1</v>
      </c>
      <c r="AI60" s="9">
        <v>1</v>
      </c>
      <c r="AJ60" s="9">
        <v>1</v>
      </c>
      <c r="AK60" s="9">
        <v>0</v>
      </c>
      <c r="AL60" s="9"/>
      <c r="AM60" s="9">
        <v>1</v>
      </c>
      <c r="AN60" s="9">
        <v>1</v>
      </c>
      <c r="AO60" s="9">
        <v>1</v>
      </c>
      <c r="AP60" s="9">
        <v>1</v>
      </c>
      <c r="AQ60" s="9">
        <v>0</v>
      </c>
      <c r="AR60" s="9">
        <v>0</v>
      </c>
      <c r="AS60" s="9"/>
      <c r="AT60" s="9">
        <v>1</v>
      </c>
      <c r="AU60" s="9">
        <v>1</v>
      </c>
      <c r="AV60" s="75">
        <v>1</v>
      </c>
      <c r="AW60" s="75">
        <v>2</v>
      </c>
      <c r="AX60" s="75">
        <v>1</v>
      </c>
      <c r="AY60" s="9">
        <v>1</v>
      </c>
      <c r="AZ60" s="9">
        <v>1</v>
      </c>
      <c r="BA60" s="9">
        <v>1</v>
      </c>
      <c r="BB60" s="9">
        <v>1</v>
      </c>
      <c r="BC60" s="9">
        <v>1</v>
      </c>
      <c r="BD60" s="9">
        <v>1</v>
      </c>
      <c r="BE60" s="9">
        <v>1</v>
      </c>
      <c r="BF60" s="9">
        <v>1</v>
      </c>
      <c r="BG60" s="9">
        <v>1</v>
      </c>
      <c r="BH60">
        <v>1</v>
      </c>
      <c r="BI60">
        <v>1</v>
      </c>
      <c r="BJ60" s="58">
        <v>1</v>
      </c>
      <c r="BK60">
        <v>1</v>
      </c>
      <c r="BL60">
        <v>1</v>
      </c>
      <c r="BM60">
        <v>2</v>
      </c>
      <c r="BN60">
        <v>1</v>
      </c>
      <c r="BO60">
        <v>2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2</v>
      </c>
      <c r="CC60">
        <v>2</v>
      </c>
      <c r="CD60">
        <v>2</v>
      </c>
      <c r="CE60">
        <v>2</v>
      </c>
      <c r="CF60">
        <v>1</v>
      </c>
      <c r="CG60">
        <v>1</v>
      </c>
      <c r="CH60">
        <v>1</v>
      </c>
      <c r="CI60">
        <v>1</v>
      </c>
      <c r="CJ60">
        <v>1</v>
      </c>
      <c r="CK60">
        <v>2</v>
      </c>
      <c r="CL60">
        <v>1</v>
      </c>
      <c r="CM60">
        <v>3</v>
      </c>
      <c r="CN60">
        <v>4</v>
      </c>
      <c r="CO60">
        <v>4</v>
      </c>
      <c r="CP60">
        <v>3</v>
      </c>
      <c r="CQ60">
        <v>4</v>
      </c>
      <c r="CR60">
        <v>3</v>
      </c>
      <c r="CS60">
        <v>3</v>
      </c>
      <c r="CT60">
        <v>2</v>
      </c>
      <c r="CU60">
        <v>3</v>
      </c>
      <c r="CV60">
        <v>2</v>
      </c>
      <c r="CW60">
        <v>2</v>
      </c>
      <c r="CX60">
        <v>3</v>
      </c>
      <c r="CY60">
        <v>4</v>
      </c>
      <c r="CZ60">
        <v>3</v>
      </c>
      <c r="DA60" s="57">
        <v>3</v>
      </c>
    </row>
    <row r="61" spans="1:105">
      <c r="A61">
        <v>54</v>
      </c>
      <c r="B61" s="9">
        <v>2</v>
      </c>
      <c r="C61" s="9">
        <v>6</v>
      </c>
      <c r="D61" s="9">
        <v>5</v>
      </c>
      <c r="E61" s="9">
        <v>13</v>
      </c>
      <c r="F61" s="9">
        <v>0</v>
      </c>
      <c r="G61" s="9">
        <v>0</v>
      </c>
      <c r="H61" s="9">
        <v>0</v>
      </c>
      <c r="I61" s="9">
        <v>0</v>
      </c>
      <c r="J61" s="9">
        <v>1</v>
      </c>
      <c r="K61" s="9">
        <v>1</v>
      </c>
      <c r="L61" s="9">
        <v>0</v>
      </c>
      <c r="M61" s="9">
        <v>2</v>
      </c>
      <c r="N61" s="9">
        <v>3</v>
      </c>
      <c r="O61" s="9">
        <v>3</v>
      </c>
      <c r="P61" s="9">
        <v>3</v>
      </c>
      <c r="Q61" s="9">
        <v>3</v>
      </c>
      <c r="R61" s="9">
        <v>4</v>
      </c>
      <c r="S61" s="9">
        <v>3</v>
      </c>
      <c r="T61" s="9"/>
      <c r="U61" s="9">
        <v>0</v>
      </c>
      <c r="V61" s="9">
        <v>0</v>
      </c>
      <c r="W61" s="9">
        <v>1</v>
      </c>
      <c r="X61" s="9">
        <v>0</v>
      </c>
      <c r="Y61" s="9">
        <v>1</v>
      </c>
      <c r="Z61" s="9">
        <v>1</v>
      </c>
      <c r="AA61" s="9">
        <v>0</v>
      </c>
      <c r="AB61" s="9">
        <v>0</v>
      </c>
      <c r="AC61" s="9"/>
      <c r="AD61" s="9">
        <v>2</v>
      </c>
      <c r="AE61" s="9"/>
      <c r="AF61" s="9">
        <v>1</v>
      </c>
      <c r="AG61" s="9">
        <v>1</v>
      </c>
      <c r="AH61" s="9">
        <v>1</v>
      </c>
      <c r="AI61" s="9">
        <v>0</v>
      </c>
      <c r="AJ61" s="9">
        <v>0</v>
      </c>
      <c r="AK61" s="9">
        <v>0</v>
      </c>
      <c r="AL61" s="9"/>
      <c r="AM61" s="9">
        <v>1</v>
      </c>
      <c r="AN61" s="9">
        <v>1</v>
      </c>
      <c r="AO61" s="9">
        <v>1</v>
      </c>
      <c r="AP61" s="9">
        <v>1</v>
      </c>
      <c r="AQ61" s="9">
        <v>0</v>
      </c>
      <c r="AR61" s="9">
        <v>1</v>
      </c>
      <c r="AS61" s="9"/>
      <c r="AT61" s="9">
        <v>1</v>
      </c>
      <c r="AU61" s="9">
        <v>3</v>
      </c>
      <c r="AV61" s="75">
        <v>1</v>
      </c>
      <c r="AW61" s="75">
        <v>1</v>
      </c>
      <c r="AX61" s="75">
        <v>1</v>
      </c>
      <c r="AY61" s="9">
        <v>2</v>
      </c>
      <c r="AZ61" s="9">
        <v>1</v>
      </c>
      <c r="BA61" s="9">
        <v>1</v>
      </c>
      <c r="BB61" s="9">
        <v>2</v>
      </c>
      <c r="BC61" s="9">
        <v>1</v>
      </c>
      <c r="BD61" s="9">
        <v>1</v>
      </c>
      <c r="BE61" s="9">
        <v>2</v>
      </c>
      <c r="BF61" s="9">
        <v>2</v>
      </c>
      <c r="BG61" s="9" t="s">
        <v>125</v>
      </c>
      <c r="BH61">
        <v>1</v>
      </c>
      <c r="BI61">
        <v>1</v>
      </c>
      <c r="BJ61" s="58">
        <v>1</v>
      </c>
      <c r="BK61">
        <v>2</v>
      </c>
      <c r="BL61">
        <v>1</v>
      </c>
      <c r="BM61">
        <v>1</v>
      </c>
      <c r="BN61">
        <v>1</v>
      </c>
      <c r="BO61">
        <v>2</v>
      </c>
      <c r="BP61">
        <v>2</v>
      </c>
      <c r="BQ61" t="s">
        <v>125</v>
      </c>
      <c r="BR61">
        <v>1</v>
      </c>
      <c r="BS61">
        <v>2</v>
      </c>
      <c r="BT61" t="s">
        <v>125</v>
      </c>
      <c r="BU61">
        <v>1</v>
      </c>
      <c r="BV61">
        <v>1</v>
      </c>
      <c r="BW61">
        <v>2</v>
      </c>
      <c r="BX61">
        <v>2</v>
      </c>
      <c r="BY61">
        <v>1</v>
      </c>
      <c r="BZ61">
        <v>2</v>
      </c>
      <c r="CA61">
        <v>1</v>
      </c>
      <c r="CB61">
        <v>2</v>
      </c>
      <c r="CC61">
        <v>1</v>
      </c>
      <c r="CD61">
        <v>1</v>
      </c>
      <c r="CE61">
        <v>2</v>
      </c>
      <c r="CF61">
        <v>1</v>
      </c>
      <c r="CG61">
        <v>2</v>
      </c>
      <c r="CH61">
        <v>1</v>
      </c>
      <c r="CI61">
        <v>2</v>
      </c>
      <c r="CJ61">
        <v>1</v>
      </c>
      <c r="CK61">
        <v>2</v>
      </c>
      <c r="CL61">
        <v>1</v>
      </c>
      <c r="CM61">
        <v>3</v>
      </c>
      <c r="CN61">
        <v>3</v>
      </c>
      <c r="CO61">
        <v>4</v>
      </c>
      <c r="CP61">
        <v>3</v>
      </c>
      <c r="CQ61">
        <v>3</v>
      </c>
      <c r="CR61">
        <v>3</v>
      </c>
      <c r="CS61">
        <v>3</v>
      </c>
      <c r="CT61">
        <v>4</v>
      </c>
      <c r="CU61">
        <v>3</v>
      </c>
      <c r="CV61">
        <v>2</v>
      </c>
      <c r="CW61">
        <v>1</v>
      </c>
      <c r="CX61">
        <v>4</v>
      </c>
      <c r="CY61">
        <v>3</v>
      </c>
      <c r="CZ61">
        <v>3</v>
      </c>
      <c r="DA61" s="57" t="s">
        <v>125</v>
      </c>
    </row>
    <row r="62" spans="1:105">
      <c r="A62">
        <v>55</v>
      </c>
      <c r="B62" s="9">
        <v>1</v>
      </c>
      <c r="C62" s="9">
        <v>5</v>
      </c>
      <c r="D62" s="9">
        <v>2</v>
      </c>
      <c r="E62" s="9">
        <v>3</v>
      </c>
      <c r="F62" s="9">
        <v>0</v>
      </c>
      <c r="G62" s="9">
        <v>0</v>
      </c>
      <c r="H62" s="9">
        <v>0</v>
      </c>
      <c r="I62" s="9">
        <v>0</v>
      </c>
      <c r="J62" s="9">
        <v>1</v>
      </c>
      <c r="K62" s="9">
        <v>1</v>
      </c>
      <c r="L62" s="9">
        <v>0</v>
      </c>
      <c r="M62" s="9">
        <v>1</v>
      </c>
      <c r="N62" s="9">
        <v>0</v>
      </c>
      <c r="O62" s="9">
        <v>0</v>
      </c>
      <c r="P62" s="9">
        <v>0</v>
      </c>
      <c r="Q62" s="9">
        <v>3</v>
      </c>
      <c r="R62" s="9">
        <v>4</v>
      </c>
      <c r="S62" s="9">
        <v>4</v>
      </c>
      <c r="T62" s="9"/>
      <c r="U62" s="9">
        <v>1</v>
      </c>
      <c r="V62" s="9">
        <v>0</v>
      </c>
      <c r="W62" s="9">
        <v>1</v>
      </c>
      <c r="X62" s="9">
        <v>0</v>
      </c>
      <c r="Y62" s="9">
        <v>0</v>
      </c>
      <c r="Z62" s="9">
        <v>1</v>
      </c>
      <c r="AA62" s="9">
        <v>0</v>
      </c>
      <c r="AB62" s="9">
        <v>0</v>
      </c>
      <c r="AC62" s="9"/>
      <c r="AD62" s="9">
        <v>1</v>
      </c>
      <c r="AE62" s="9"/>
      <c r="AF62" s="9">
        <v>1</v>
      </c>
      <c r="AG62" s="9">
        <v>0</v>
      </c>
      <c r="AH62" s="9">
        <v>1</v>
      </c>
      <c r="AI62" s="9">
        <v>0</v>
      </c>
      <c r="AJ62" s="9">
        <v>0</v>
      </c>
      <c r="AK62" s="9">
        <v>0</v>
      </c>
      <c r="AL62" s="9"/>
      <c r="AM62" s="9">
        <v>1</v>
      </c>
      <c r="AN62" s="9">
        <v>1</v>
      </c>
      <c r="AO62" s="9">
        <v>0</v>
      </c>
      <c r="AP62" s="9">
        <v>0</v>
      </c>
      <c r="AQ62" s="9">
        <v>0</v>
      </c>
      <c r="AR62" s="9">
        <v>0</v>
      </c>
      <c r="AS62" s="9"/>
      <c r="AT62" s="9">
        <v>1</v>
      </c>
      <c r="AU62" s="9">
        <v>1</v>
      </c>
      <c r="AV62" s="75">
        <v>1</v>
      </c>
      <c r="AW62" s="75">
        <v>2</v>
      </c>
      <c r="AX62" s="75">
        <v>1</v>
      </c>
      <c r="AY62" s="9">
        <v>1</v>
      </c>
      <c r="AZ62" s="9">
        <v>1</v>
      </c>
      <c r="BA62" s="9">
        <v>1</v>
      </c>
      <c r="BB62" s="9">
        <v>1</v>
      </c>
      <c r="BC62" s="9">
        <v>2</v>
      </c>
      <c r="BD62" s="9">
        <v>1</v>
      </c>
      <c r="BE62" s="9">
        <v>2</v>
      </c>
      <c r="BF62" s="9">
        <v>1</v>
      </c>
      <c r="BG62" s="9">
        <v>1</v>
      </c>
      <c r="BH62">
        <v>1</v>
      </c>
      <c r="BI62">
        <v>2</v>
      </c>
      <c r="BJ62" s="58">
        <v>2</v>
      </c>
      <c r="BK62">
        <v>2</v>
      </c>
      <c r="BL62">
        <v>2</v>
      </c>
      <c r="BM62">
        <v>2</v>
      </c>
      <c r="BN62">
        <v>2</v>
      </c>
      <c r="BO62">
        <v>2</v>
      </c>
      <c r="BP62">
        <v>2</v>
      </c>
      <c r="BQ62" t="s">
        <v>125</v>
      </c>
      <c r="BR62">
        <v>1</v>
      </c>
      <c r="BS62">
        <v>2</v>
      </c>
      <c r="BT62" t="s">
        <v>125</v>
      </c>
      <c r="BU62">
        <v>1</v>
      </c>
      <c r="BV62">
        <v>2</v>
      </c>
      <c r="BW62">
        <v>2</v>
      </c>
      <c r="BX62">
        <v>2</v>
      </c>
      <c r="BY62">
        <v>1</v>
      </c>
      <c r="BZ62">
        <v>2</v>
      </c>
      <c r="CA62">
        <v>2</v>
      </c>
      <c r="CB62">
        <v>2</v>
      </c>
      <c r="CC62">
        <v>2</v>
      </c>
      <c r="CD62">
        <v>2</v>
      </c>
      <c r="CE62">
        <v>2</v>
      </c>
      <c r="CF62">
        <v>2</v>
      </c>
      <c r="CG62">
        <v>2</v>
      </c>
      <c r="CH62">
        <v>2</v>
      </c>
      <c r="CI62">
        <v>2</v>
      </c>
      <c r="CJ62">
        <v>2</v>
      </c>
      <c r="CK62">
        <v>2</v>
      </c>
      <c r="CL62">
        <v>2</v>
      </c>
      <c r="CM62" t="s">
        <v>125</v>
      </c>
      <c r="CN62" t="s">
        <v>125</v>
      </c>
      <c r="CO62">
        <v>4</v>
      </c>
      <c r="CP62">
        <v>1</v>
      </c>
      <c r="CQ62">
        <v>1</v>
      </c>
      <c r="CR62">
        <v>1</v>
      </c>
      <c r="CS62">
        <v>1</v>
      </c>
      <c r="CT62">
        <v>4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0</v>
      </c>
      <c r="DA62" s="57" t="s">
        <v>125</v>
      </c>
    </row>
    <row r="63" spans="1:105">
      <c r="A63">
        <v>56</v>
      </c>
      <c r="B63" s="9">
        <v>1</v>
      </c>
      <c r="C63" s="9">
        <v>9</v>
      </c>
      <c r="D63" s="9">
        <v>7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1</v>
      </c>
      <c r="K63" s="9">
        <v>0</v>
      </c>
      <c r="L63" s="9">
        <v>0</v>
      </c>
      <c r="M63" s="9">
        <v>1</v>
      </c>
      <c r="N63" s="9">
        <v>3</v>
      </c>
      <c r="O63" s="9">
        <v>4</v>
      </c>
      <c r="P63" s="9">
        <v>3</v>
      </c>
      <c r="Q63" s="9">
        <v>4</v>
      </c>
      <c r="R63" s="9">
        <v>4</v>
      </c>
      <c r="S63" s="9">
        <v>3</v>
      </c>
      <c r="T63" s="9"/>
      <c r="U63" s="9">
        <v>0</v>
      </c>
      <c r="V63" s="9">
        <v>0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9">
        <v>0</v>
      </c>
      <c r="AC63" s="9"/>
      <c r="AD63" s="9">
        <v>4</v>
      </c>
      <c r="AE63" s="9"/>
      <c r="AF63" s="9">
        <v>1</v>
      </c>
      <c r="AG63" s="9">
        <v>1</v>
      </c>
      <c r="AH63" s="9">
        <v>1</v>
      </c>
      <c r="AI63" s="9">
        <v>0</v>
      </c>
      <c r="AJ63" s="9">
        <v>1</v>
      </c>
      <c r="AK63" s="9">
        <v>0</v>
      </c>
      <c r="AL63" s="9"/>
      <c r="AM63" s="9">
        <v>1</v>
      </c>
      <c r="AN63" s="9">
        <v>1</v>
      </c>
      <c r="AO63" s="9">
        <v>1</v>
      </c>
      <c r="AP63" s="9">
        <v>0</v>
      </c>
      <c r="AQ63" s="9">
        <v>0</v>
      </c>
      <c r="AR63" s="9">
        <v>0</v>
      </c>
      <c r="AS63" s="9"/>
      <c r="AT63" s="9">
        <v>1</v>
      </c>
      <c r="AU63" s="9">
        <v>2</v>
      </c>
      <c r="AV63" s="75">
        <v>2</v>
      </c>
      <c r="AW63" s="75">
        <v>2</v>
      </c>
      <c r="AX63" s="75">
        <v>1</v>
      </c>
      <c r="AY63" s="9">
        <v>1</v>
      </c>
      <c r="AZ63" s="9">
        <v>1</v>
      </c>
      <c r="BA63" s="9">
        <v>1</v>
      </c>
      <c r="BB63" s="9">
        <v>2</v>
      </c>
      <c r="BC63" s="9">
        <v>2</v>
      </c>
      <c r="BD63" s="9">
        <v>2</v>
      </c>
      <c r="BE63" s="9" t="s">
        <v>125</v>
      </c>
      <c r="BF63" s="9">
        <v>1</v>
      </c>
      <c r="BG63" s="9">
        <v>1</v>
      </c>
      <c r="BH63">
        <v>2</v>
      </c>
      <c r="BI63">
        <v>2</v>
      </c>
      <c r="BJ63" s="58">
        <v>1</v>
      </c>
      <c r="BK63">
        <v>1</v>
      </c>
      <c r="BL63">
        <v>1</v>
      </c>
      <c r="BM63">
        <v>1</v>
      </c>
      <c r="BN63">
        <v>2</v>
      </c>
      <c r="BO63">
        <v>2</v>
      </c>
      <c r="BP63">
        <v>2</v>
      </c>
      <c r="BQ63" t="s">
        <v>125</v>
      </c>
      <c r="BR63">
        <v>1</v>
      </c>
      <c r="BS63">
        <v>2</v>
      </c>
      <c r="BT63" t="s">
        <v>125</v>
      </c>
      <c r="BU63">
        <v>1</v>
      </c>
      <c r="BV63">
        <v>1</v>
      </c>
      <c r="BW63">
        <v>1</v>
      </c>
      <c r="BX63">
        <v>2</v>
      </c>
      <c r="BY63">
        <v>1</v>
      </c>
      <c r="BZ63">
        <v>1</v>
      </c>
      <c r="CA63">
        <v>1</v>
      </c>
      <c r="CB63">
        <v>1</v>
      </c>
      <c r="CC63">
        <v>1</v>
      </c>
      <c r="CD63">
        <v>2</v>
      </c>
      <c r="CE63">
        <v>2</v>
      </c>
      <c r="CF63">
        <v>1</v>
      </c>
      <c r="CG63">
        <v>1</v>
      </c>
      <c r="CH63">
        <v>1</v>
      </c>
      <c r="CI63">
        <v>2</v>
      </c>
      <c r="CJ63">
        <v>1</v>
      </c>
      <c r="CK63">
        <v>2</v>
      </c>
      <c r="CL63">
        <v>1</v>
      </c>
      <c r="CM63">
        <v>3</v>
      </c>
      <c r="CN63">
        <v>3</v>
      </c>
      <c r="CO63">
        <v>3</v>
      </c>
      <c r="CP63">
        <v>4</v>
      </c>
      <c r="CQ63">
        <v>4</v>
      </c>
      <c r="CR63">
        <v>4</v>
      </c>
      <c r="CS63">
        <v>4</v>
      </c>
      <c r="CT63">
        <v>3</v>
      </c>
      <c r="CU63">
        <v>3</v>
      </c>
      <c r="CV63">
        <v>3</v>
      </c>
      <c r="CW63">
        <v>1</v>
      </c>
      <c r="CX63">
        <v>3</v>
      </c>
      <c r="CY63">
        <v>1</v>
      </c>
      <c r="CZ63">
        <v>3</v>
      </c>
      <c r="DA63" s="57" t="s">
        <v>125</v>
      </c>
    </row>
    <row r="64" spans="1:105">
      <c r="A64">
        <v>57</v>
      </c>
      <c r="B64" s="9">
        <v>1</v>
      </c>
      <c r="C64" s="9">
        <v>8</v>
      </c>
      <c r="D64" s="9">
        <v>7</v>
      </c>
      <c r="E64" s="9">
        <v>9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1</v>
      </c>
      <c r="L64" s="9">
        <v>0</v>
      </c>
      <c r="M64" s="9">
        <v>2</v>
      </c>
      <c r="N64" s="9">
        <v>4</v>
      </c>
      <c r="O64" s="9">
        <v>4</v>
      </c>
      <c r="P64" s="9">
        <v>4</v>
      </c>
      <c r="Q64" s="9">
        <v>3</v>
      </c>
      <c r="R64" s="9">
        <v>4</v>
      </c>
      <c r="S64" s="9">
        <v>4</v>
      </c>
      <c r="T64" s="9"/>
      <c r="U64" s="9">
        <v>0</v>
      </c>
      <c r="V64" s="9">
        <v>0</v>
      </c>
      <c r="W64" s="9">
        <v>0</v>
      </c>
      <c r="X64" s="9">
        <v>0</v>
      </c>
      <c r="Y64" s="9">
        <v>1</v>
      </c>
      <c r="Z64" s="9">
        <v>1</v>
      </c>
      <c r="AA64" s="9">
        <v>0</v>
      </c>
      <c r="AB64" s="9">
        <v>0</v>
      </c>
      <c r="AC64" s="9"/>
      <c r="AD64" s="9">
        <v>2</v>
      </c>
      <c r="AE64" s="9"/>
      <c r="AF64" s="9">
        <v>1</v>
      </c>
      <c r="AG64" s="9">
        <v>1</v>
      </c>
      <c r="AH64" s="9">
        <v>1</v>
      </c>
      <c r="AI64" s="9">
        <v>0</v>
      </c>
      <c r="AJ64" s="9">
        <v>1</v>
      </c>
      <c r="AK64" s="9">
        <v>0</v>
      </c>
      <c r="AL64" s="9"/>
      <c r="AM64" s="9">
        <v>1</v>
      </c>
      <c r="AN64" s="9">
        <v>1</v>
      </c>
      <c r="AO64" s="9">
        <v>1</v>
      </c>
      <c r="AP64" s="9">
        <v>1</v>
      </c>
      <c r="AQ64" s="9">
        <v>0</v>
      </c>
      <c r="AR64" s="9">
        <v>0</v>
      </c>
      <c r="AS64" s="9"/>
      <c r="AT64" s="9">
        <v>1</v>
      </c>
      <c r="AU64" s="9">
        <v>1</v>
      </c>
      <c r="AV64" s="75">
        <v>1</v>
      </c>
      <c r="AW64" s="75">
        <v>1</v>
      </c>
      <c r="AX64" s="75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2</v>
      </c>
      <c r="BF64" s="9">
        <v>1</v>
      </c>
      <c r="BG64" s="9">
        <v>1</v>
      </c>
      <c r="BH64">
        <v>1</v>
      </c>
      <c r="BI64">
        <v>2</v>
      </c>
      <c r="BJ64" s="58">
        <v>1</v>
      </c>
      <c r="BK64">
        <v>2</v>
      </c>
      <c r="BL64">
        <v>1</v>
      </c>
      <c r="BM64">
        <v>1</v>
      </c>
      <c r="BN64">
        <v>1</v>
      </c>
      <c r="BO64">
        <v>2</v>
      </c>
      <c r="BP64">
        <v>2</v>
      </c>
      <c r="BQ64" t="s">
        <v>125</v>
      </c>
      <c r="BR64">
        <v>1</v>
      </c>
      <c r="BS64">
        <v>2</v>
      </c>
      <c r="BT64" t="s">
        <v>125</v>
      </c>
      <c r="BU64">
        <v>1</v>
      </c>
      <c r="BV64">
        <v>1</v>
      </c>
      <c r="BW64">
        <v>2</v>
      </c>
      <c r="BX64">
        <v>1</v>
      </c>
      <c r="BY64">
        <v>2</v>
      </c>
      <c r="BZ64">
        <v>2</v>
      </c>
      <c r="CA64">
        <v>2</v>
      </c>
      <c r="CB64">
        <v>2</v>
      </c>
      <c r="CC64">
        <v>1</v>
      </c>
      <c r="CD64">
        <v>1</v>
      </c>
      <c r="CE64">
        <v>2</v>
      </c>
      <c r="CF64">
        <v>1</v>
      </c>
      <c r="CG64">
        <v>2</v>
      </c>
      <c r="CH64">
        <v>2</v>
      </c>
      <c r="CI64">
        <v>1</v>
      </c>
      <c r="CJ64">
        <v>1</v>
      </c>
      <c r="CK64">
        <v>2</v>
      </c>
      <c r="CL64">
        <v>1</v>
      </c>
      <c r="CM64">
        <v>3</v>
      </c>
      <c r="CN64">
        <v>3</v>
      </c>
      <c r="CO64">
        <v>4</v>
      </c>
      <c r="CP64">
        <v>4</v>
      </c>
      <c r="CQ64">
        <v>4</v>
      </c>
      <c r="CR64">
        <v>3</v>
      </c>
      <c r="CS64">
        <v>4</v>
      </c>
      <c r="CT64">
        <v>3</v>
      </c>
      <c r="CU64">
        <v>3</v>
      </c>
      <c r="CV64">
        <v>4</v>
      </c>
      <c r="CW64">
        <v>3</v>
      </c>
      <c r="CX64">
        <v>3</v>
      </c>
      <c r="CY64">
        <v>4</v>
      </c>
      <c r="CZ64">
        <v>4</v>
      </c>
      <c r="DA64" s="57" t="s">
        <v>125</v>
      </c>
    </row>
    <row r="65" spans="1:105">
      <c r="A65">
        <v>58</v>
      </c>
      <c r="B65" s="9">
        <v>1</v>
      </c>
      <c r="C65" s="9">
        <v>9</v>
      </c>
      <c r="D65" s="9">
        <v>7</v>
      </c>
      <c r="E65" s="9">
        <v>11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1</v>
      </c>
      <c r="L65" s="9">
        <v>0</v>
      </c>
      <c r="M65" s="9">
        <v>2</v>
      </c>
      <c r="N65" s="9">
        <v>3</v>
      </c>
      <c r="O65" s="9">
        <v>3</v>
      </c>
      <c r="P65" s="9">
        <v>3</v>
      </c>
      <c r="Q65" s="9">
        <v>3</v>
      </c>
      <c r="R65" s="9">
        <v>4</v>
      </c>
      <c r="S65" s="9">
        <v>4</v>
      </c>
      <c r="T65" s="9"/>
      <c r="U65" s="9">
        <v>0</v>
      </c>
      <c r="V65" s="9">
        <v>0</v>
      </c>
      <c r="W65" s="9">
        <v>0</v>
      </c>
      <c r="X65" s="9">
        <v>0</v>
      </c>
      <c r="Y65" s="9">
        <v>1</v>
      </c>
      <c r="Z65" s="9">
        <v>1</v>
      </c>
      <c r="AA65" s="9">
        <v>0</v>
      </c>
      <c r="AB65" s="9">
        <v>0</v>
      </c>
      <c r="AC65" s="9"/>
      <c r="AD65" s="9">
        <v>4</v>
      </c>
      <c r="AE65" s="9"/>
      <c r="AF65" s="9">
        <v>1</v>
      </c>
      <c r="AG65" s="9">
        <v>1</v>
      </c>
      <c r="AH65" s="9">
        <v>1</v>
      </c>
      <c r="AI65" s="9">
        <v>0</v>
      </c>
      <c r="AJ65" s="9">
        <v>0</v>
      </c>
      <c r="AK65" s="9">
        <v>0</v>
      </c>
      <c r="AL65" s="9"/>
      <c r="AM65" s="9">
        <v>1</v>
      </c>
      <c r="AN65" s="9">
        <v>1</v>
      </c>
      <c r="AO65" s="9">
        <v>1</v>
      </c>
      <c r="AP65" s="9">
        <v>1</v>
      </c>
      <c r="AQ65" s="9">
        <v>0</v>
      </c>
      <c r="AR65" s="9">
        <v>0</v>
      </c>
      <c r="AS65" s="9"/>
      <c r="AT65" s="9">
        <v>3</v>
      </c>
      <c r="AU65" s="9">
        <v>2</v>
      </c>
      <c r="AV65" s="75">
        <v>1</v>
      </c>
      <c r="AW65" s="75">
        <v>2</v>
      </c>
      <c r="AX65" s="75">
        <v>1</v>
      </c>
      <c r="AY65" s="9">
        <v>1</v>
      </c>
      <c r="AZ65" s="9">
        <v>1</v>
      </c>
      <c r="BA65" s="9">
        <v>1</v>
      </c>
      <c r="BB65" s="9">
        <v>1</v>
      </c>
      <c r="BC65" s="9">
        <v>1</v>
      </c>
      <c r="BD65" s="9">
        <v>1</v>
      </c>
      <c r="BE65" s="9">
        <v>2</v>
      </c>
      <c r="BF65" s="9">
        <v>1</v>
      </c>
      <c r="BG65" s="9">
        <v>1</v>
      </c>
      <c r="BH65">
        <v>1</v>
      </c>
      <c r="BI65">
        <v>2</v>
      </c>
      <c r="BJ65" s="58">
        <v>1</v>
      </c>
      <c r="BK65">
        <v>2</v>
      </c>
      <c r="BL65">
        <v>1</v>
      </c>
      <c r="BM65">
        <v>1</v>
      </c>
      <c r="BN65">
        <v>2</v>
      </c>
      <c r="BO65">
        <v>2</v>
      </c>
      <c r="BP65">
        <v>2</v>
      </c>
      <c r="BQ65" t="s">
        <v>125</v>
      </c>
      <c r="BR65">
        <v>1</v>
      </c>
      <c r="BS65">
        <v>1</v>
      </c>
      <c r="BT65">
        <v>2</v>
      </c>
      <c r="BU65">
        <v>1</v>
      </c>
      <c r="BV65">
        <v>1</v>
      </c>
      <c r="BW65">
        <v>1</v>
      </c>
      <c r="BX65">
        <v>1</v>
      </c>
      <c r="BY65">
        <v>2</v>
      </c>
      <c r="BZ65">
        <v>2</v>
      </c>
      <c r="CA65">
        <v>2</v>
      </c>
      <c r="CB65">
        <v>2</v>
      </c>
      <c r="CC65">
        <v>1</v>
      </c>
      <c r="CD65">
        <v>2</v>
      </c>
      <c r="CE65">
        <v>2</v>
      </c>
      <c r="CF65">
        <v>2</v>
      </c>
      <c r="CG65">
        <v>2</v>
      </c>
      <c r="CH65">
        <v>2</v>
      </c>
      <c r="CI65">
        <v>2</v>
      </c>
      <c r="CJ65">
        <v>1</v>
      </c>
      <c r="CK65">
        <v>2</v>
      </c>
      <c r="CL65">
        <v>2</v>
      </c>
      <c r="CM65" t="s">
        <v>125</v>
      </c>
      <c r="CN65" t="s">
        <v>125</v>
      </c>
      <c r="CO65">
        <v>4</v>
      </c>
      <c r="CP65">
        <v>3</v>
      </c>
      <c r="CQ65">
        <v>4</v>
      </c>
      <c r="CR65">
        <v>3</v>
      </c>
      <c r="CS65">
        <v>3</v>
      </c>
      <c r="CT65">
        <v>2</v>
      </c>
      <c r="CU65">
        <v>3</v>
      </c>
      <c r="CV65">
        <v>2</v>
      </c>
      <c r="CW65">
        <v>1</v>
      </c>
      <c r="CX65">
        <v>3</v>
      </c>
      <c r="CY65">
        <v>3</v>
      </c>
      <c r="CZ65">
        <v>3</v>
      </c>
      <c r="DA65" s="57" t="s">
        <v>125</v>
      </c>
    </row>
    <row r="66" spans="1:105">
      <c r="A66">
        <v>59</v>
      </c>
      <c r="B66" s="9">
        <v>2</v>
      </c>
      <c r="C66" s="9">
        <v>6</v>
      </c>
      <c r="D66" s="9">
        <v>5</v>
      </c>
      <c r="E66" s="9">
        <v>6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1</v>
      </c>
      <c r="L66" s="9">
        <v>0</v>
      </c>
      <c r="M66" s="9">
        <v>2</v>
      </c>
      <c r="N66" s="9">
        <v>1</v>
      </c>
      <c r="O66" s="9">
        <v>1</v>
      </c>
      <c r="P66" s="9">
        <v>4</v>
      </c>
      <c r="Q66" s="9">
        <v>1</v>
      </c>
      <c r="R66" s="9">
        <v>0</v>
      </c>
      <c r="S66" s="9">
        <v>4</v>
      </c>
      <c r="T66" s="9"/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1</v>
      </c>
      <c r="AB66" s="9">
        <v>0</v>
      </c>
      <c r="AC66" s="9"/>
      <c r="AD66" s="9">
        <v>5</v>
      </c>
      <c r="AE66" s="9"/>
      <c r="AF66" s="9">
        <v>1</v>
      </c>
      <c r="AG66" s="9">
        <v>1</v>
      </c>
      <c r="AH66" s="9">
        <v>1</v>
      </c>
      <c r="AI66" s="9">
        <v>0</v>
      </c>
      <c r="AJ66" s="9">
        <v>0</v>
      </c>
      <c r="AK66" s="9">
        <v>0</v>
      </c>
      <c r="AL66" s="9"/>
      <c r="AM66" s="9">
        <v>1</v>
      </c>
      <c r="AN66" s="9">
        <v>1</v>
      </c>
      <c r="AO66" s="9">
        <v>1</v>
      </c>
      <c r="AP66" s="9">
        <v>0</v>
      </c>
      <c r="AQ66" s="9">
        <v>0</v>
      </c>
      <c r="AR66" s="9">
        <v>0</v>
      </c>
      <c r="AS66" s="9"/>
      <c r="AT66" s="9">
        <v>1</v>
      </c>
      <c r="AU66" s="9">
        <v>4</v>
      </c>
      <c r="AV66" s="75">
        <v>1</v>
      </c>
      <c r="AW66" s="75">
        <v>2</v>
      </c>
      <c r="AX66" s="75">
        <v>1</v>
      </c>
      <c r="AY66" s="9">
        <v>2</v>
      </c>
      <c r="AZ66" s="9">
        <v>1</v>
      </c>
      <c r="BA66" s="9">
        <v>1</v>
      </c>
      <c r="BB66" s="9">
        <v>2</v>
      </c>
      <c r="BC66" s="9">
        <v>1</v>
      </c>
      <c r="BD66" s="9">
        <v>1</v>
      </c>
      <c r="BE66" s="9">
        <v>2</v>
      </c>
      <c r="BF66" s="9">
        <v>1</v>
      </c>
      <c r="BG66" s="9">
        <v>1</v>
      </c>
      <c r="BH66">
        <v>1</v>
      </c>
      <c r="BI66">
        <v>2</v>
      </c>
      <c r="BJ66" s="58">
        <v>1</v>
      </c>
      <c r="BK66">
        <v>2</v>
      </c>
      <c r="BL66">
        <v>2</v>
      </c>
      <c r="BM66">
        <v>2</v>
      </c>
      <c r="BN66">
        <v>1</v>
      </c>
      <c r="BO66">
        <v>2</v>
      </c>
      <c r="BP66">
        <v>2</v>
      </c>
      <c r="BQ66" t="s">
        <v>125</v>
      </c>
      <c r="BR66">
        <v>1</v>
      </c>
      <c r="BS66">
        <v>2</v>
      </c>
      <c r="BT66" t="s">
        <v>125</v>
      </c>
      <c r="BU66">
        <v>1</v>
      </c>
      <c r="BV66">
        <v>2</v>
      </c>
      <c r="BW66">
        <v>2</v>
      </c>
      <c r="BX66">
        <v>2</v>
      </c>
      <c r="BY66">
        <v>1</v>
      </c>
      <c r="BZ66">
        <v>2</v>
      </c>
      <c r="CA66">
        <v>2</v>
      </c>
      <c r="CB66">
        <v>2</v>
      </c>
      <c r="CC66">
        <v>2</v>
      </c>
      <c r="CD66">
        <v>2</v>
      </c>
      <c r="CE66">
        <v>2</v>
      </c>
      <c r="CF66">
        <v>2</v>
      </c>
      <c r="CG66">
        <v>1</v>
      </c>
      <c r="CH66">
        <v>2</v>
      </c>
      <c r="CI66">
        <v>1</v>
      </c>
      <c r="CJ66">
        <v>1</v>
      </c>
      <c r="CK66">
        <v>2</v>
      </c>
      <c r="CL66">
        <v>1</v>
      </c>
      <c r="CM66">
        <v>4</v>
      </c>
      <c r="CN66">
        <v>4</v>
      </c>
      <c r="CO66">
        <v>4</v>
      </c>
      <c r="CP66">
        <v>2</v>
      </c>
      <c r="CQ66">
        <v>4</v>
      </c>
      <c r="CR66">
        <v>3</v>
      </c>
      <c r="CS66">
        <v>4</v>
      </c>
      <c r="CT66">
        <v>4</v>
      </c>
      <c r="CU66">
        <v>4</v>
      </c>
      <c r="CV66">
        <v>2</v>
      </c>
      <c r="CW66">
        <v>1</v>
      </c>
      <c r="CX66">
        <v>1</v>
      </c>
      <c r="CY66">
        <v>3</v>
      </c>
      <c r="CZ66">
        <v>0</v>
      </c>
      <c r="DA66" s="57" t="s">
        <v>125</v>
      </c>
    </row>
    <row r="67" spans="1:105">
      <c r="A67">
        <v>60</v>
      </c>
      <c r="B67" s="9">
        <v>1</v>
      </c>
      <c r="C67" s="9">
        <v>4</v>
      </c>
      <c r="D67" s="9">
        <v>1</v>
      </c>
      <c r="E67" s="9">
        <v>16</v>
      </c>
      <c r="F67" s="9">
        <v>0</v>
      </c>
      <c r="G67" s="9">
        <v>0</v>
      </c>
      <c r="H67" s="9">
        <v>0</v>
      </c>
      <c r="I67" s="9">
        <v>0</v>
      </c>
      <c r="J67" s="9">
        <v>1</v>
      </c>
      <c r="K67" s="9">
        <v>0</v>
      </c>
      <c r="L67" s="9">
        <v>0</v>
      </c>
      <c r="M67" s="9">
        <v>2</v>
      </c>
      <c r="N67" s="9">
        <v>3</v>
      </c>
      <c r="O67" s="9">
        <v>4</v>
      </c>
      <c r="P67" s="9">
        <v>4</v>
      </c>
      <c r="Q67" s="9">
        <v>3</v>
      </c>
      <c r="R67" s="9">
        <v>3</v>
      </c>
      <c r="S67" s="9">
        <v>3</v>
      </c>
      <c r="T67" s="9"/>
      <c r="U67" s="9">
        <v>0</v>
      </c>
      <c r="V67" s="9">
        <v>0</v>
      </c>
      <c r="W67" s="9">
        <v>0</v>
      </c>
      <c r="X67" s="9">
        <v>0</v>
      </c>
      <c r="Y67" s="9">
        <v>1</v>
      </c>
      <c r="Z67" s="9">
        <v>0</v>
      </c>
      <c r="AA67" s="9">
        <v>0</v>
      </c>
      <c r="AB67" s="9">
        <v>0</v>
      </c>
      <c r="AC67" s="9"/>
      <c r="AD67" s="9">
        <v>3</v>
      </c>
      <c r="AE67" s="9"/>
      <c r="AF67" s="9">
        <v>1</v>
      </c>
      <c r="AG67" s="9">
        <v>1</v>
      </c>
      <c r="AH67" s="9">
        <v>1</v>
      </c>
      <c r="AI67" s="9">
        <v>0</v>
      </c>
      <c r="AJ67" s="9">
        <v>0</v>
      </c>
      <c r="AK67" s="9">
        <v>0</v>
      </c>
      <c r="AL67" s="9"/>
      <c r="AM67" s="9">
        <v>1</v>
      </c>
      <c r="AN67" s="9">
        <v>1</v>
      </c>
      <c r="AO67" s="9">
        <v>0</v>
      </c>
      <c r="AP67" s="9">
        <v>1</v>
      </c>
      <c r="AQ67" s="9">
        <v>0</v>
      </c>
      <c r="AR67" s="9">
        <v>0</v>
      </c>
      <c r="AS67" s="9"/>
      <c r="AT67" s="9">
        <v>1</v>
      </c>
      <c r="AU67" s="9">
        <v>3</v>
      </c>
      <c r="AV67" s="75">
        <v>1</v>
      </c>
      <c r="AW67" s="75">
        <v>2</v>
      </c>
      <c r="AX67" s="75">
        <v>2</v>
      </c>
      <c r="AY67" s="9" t="s">
        <v>125</v>
      </c>
      <c r="AZ67" s="9">
        <v>1</v>
      </c>
      <c r="BA67" s="9">
        <v>1</v>
      </c>
      <c r="BB67" s="9">
        <v>2</v>
      </c>
      <c r="BC67" s="9">
        <v>1</v>
      </c>
      <c r="BD67" s="9">
        <v>1</v>
      </c>
      <c r="BE67" s="9">
        <v>2</v>
      </c>
      <c r="BF67" s="9">
        <v>2</v>
      </c>
      <c r="BG67" s="9" t="s">
        <v>125</v>
      </c>
      <c r="BH67">
        <v>1</v>
      </c>
      <c r="BI67">
        <v>1</v>
      </c>
      <c r="BJ67" s="58">
        <v>1</v>
      </c>
      <c r="BK67">
        <v>1</v>
      </c>
      <c r="BL67">
        <v>1</v>
      </c>
      <c r="BM67">
        <v>1</v>
      </c>
      <c r="BN67">
        <v>1</v>
      </c>
      <c r="BO67">
        <v>2</v>
      </c>
      <c r="BP67">
        <v>2</v>
      </c>
      <c r="BQ67" t="s">
        <v>125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2</v>
      </c>
      <c r="BY67">
        <v>1</v>
      </c>
      <c r="BZ67">
        <v>2</v>
      </c>
      <c r="CA67">
        <v>1</v>
      </c>
      <c r="CB67">
        <v>2</v>
      </c>
      <c r="CC67">
        <v>1</v>
      </c>
      <c r="CD67">
        <v>2</v>
      </c>
      <c r="CE67">
        <v>2</v>
      </c>
      <c r="CF67">
        <v>1</v>
      </c>
      <c r="CG67">
        <v>1</v>
      </c>
      <c r="CH67">
        <v>2</v>
      </c>
      <c r="CI67">
        <v>2</v>
      </c>
      <c r="CJ67">
        <v>1</v>
      </c>
      <c r="CK67">
        <v>1</v>
      </c>
      <c r="CL67">
        <v>1</v>
      </c>
      <c r="CM67">
        <v>3</v>
      </c>
      <c r="CN67">
        <v>3</v>
      </c>
      <c r="CO67">
        <v>3</v>
      </c>
      <c r="CP67">
        <v>3</v>
      </c>
      <c r="CQ67">
        <v>4</v>
      </c>
      <c r="CR67">
        <v>3</v>
      </c>
      <c r="CS67">
        <v>2</v>
      </c>
      <c r="CT67">
        <v>4</v>
      </c>
      <c r="CU67">
        <v>3</v>
      </c>
      <c r="CV67">
        <v>2</v>
      </c>
      <c r="CW67">
        <v>2</v>
      </c>
      <c r="CX67">
        <v>4</v>
      </c>
      <c r="CY67">
        <v>4</v>
      </c>
      <c r="CZ67">
        <v>3</v>
      </c>
      <c r="DA67" s="57" t="s">
        <v>125</v>
      </c>
    </row>
    <row r="68" spans="1:105">
      <c r="A68">
        <v>61</v>
      </c>
      <c r="B68" s="9">
        <v>2</v>
      </c>
      <c r="C68" s="9">
        <v>8</v>
      </c>
      <c r="D68" s="9">
        <v>5</v>
      </c>
      <c r="E68" s="9">
        <v>16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1</v>
      </c>
      <c r="L68" s="9">
        <v>0</v>
      </c>
      <c r="M68" s="9">
        <v>2</v>
      </c>
      <c r="N68" s="9">
        <v>4</v>
      </c>
      <c r="O68" s="9">
        <v>4</v>
      </c>
      <c r="P68" s="9">
        <v>4</v>
      </c>
      <c r="Q68" s="9">
        <v>4</v>
      </c>
      <c r="R68" s="9">
        <v>4</v>
      </c>
      <c r="S68" s="9">
        <v>4</v>
      </c>
      <c r="T68" s="9"/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1</v>
      </c>
      <c r="AB68" s="9">
        <v>0</v>
      </c>
      <c r="AC68" s="9"/>
      <c r="AD68" s="9">
        <v>4</v>
      </c>
      <c r="AE68" s="9"/>
      <c r="AF68" s="9">
        <v>0</v>
      </c>
      <c r="AG68" s="9">
        <v>0</v>
      </c>
      <c r="AH68" s="9">
        <v>0</v>
      </c>
      <c r="AI68" s="9">
        <v>1</v>
      </c>
      <c r="AJ68" s="9">
        <v>0</v>
      </c>
      <c r="AK68" s="9">
        <v>0</v>
      </c>
      <c r="AL68" s="9"/>
      <c r="AM68" s="9">
        <v>1</v>
      </c>
      <c r="AN68" s="9">
        <v>1</v>
      </c>
      <c r="AO68" s="9">
        <v>1</v>
      </c>
      <c r="AP68" s="9">
        <v>0</v>
      </c>
      <c r="AQ68" s="9">
        <v>0</v>
      </c>
      <c r="AR68" s="9">
        <v>0</v>
      </c>
      <c r="AS68" s="9"/>
      <c r="AT68" s="9">
        <v>1</v>
      </c>
      <c r="AU68" s="9">
        <v>1</v>
      </c>
      <c r="AV68" s="75">
        <v>1</v>
      </c>
      <c r="AW68" s="75">
        <v>1</v>
      </c>
      <c r="AX68" s="75">
        <v>1</v>
      </c>
      <c r="AY68" s="9"/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2</v>
      </c>
      <c r="BG68" s="9" t="s">
        <v>125</v>
      </c>
      <c r="BH68">
        <v>1</v>
      </c>
      <c r="BI68">
        <v>2</v>
      </c>
      <c r="BJ68" s="58">
        <v>1</v>
      </c>
      <c r="BK68">
        <v>1</v>
      </c>
      <c r="BL68">
        <v>2</v>
      </c>
      <c r="BM68">
        <v>1</v>
      </c>
      <c r="BN68">
        <v>1</v>
      </c>
      <c r="BO68">
        <v>2</v>
      </c>
      <c r="BP68">
        <v>2</v>
      </c>
      <c r="BQ68" t="s">
        <v>125</v>
      </c>
      <c r="BR68">
        <v>1</v>
      </c>
      <c r="BS68">
        <v>1</v>
      </c>
      <c r="BT68">
        <v>1</v>
      </c>
      <c r="BU68">
        <v>1</v>
      </c>
      <c r="BX68">
        <v>2</v>
      </c>
      <c r="BY68">
        <v>1</v>
      </c>
      <c r="BZ68">
        <v>1</v>
      </c>
      <c r="CA68">
        <v>1</v>
      </c>
      <c r="CB68">
        <v>2</v>
      </c>
      <c r="CC68">
        <v>2</v>
      </c>
      <c r="CD68">
        <v>1</v>
      </c>
      <c r="CE68">
        <v>2</v>
      </c>
      <c r="CF68">
        <v>1</v>
      </c>
      <c r="CG68">
        <v>2</v>
      </c>
      <c r="CH68">
        <v>2</v>
      </c>
      <c r="CI68">
        <v>2</v>
      </c>
      <c r="CJ68">
        <v>1</v>
      </c>
      <c r="CK68">
        <v>1</v>
      </c>
      <c r="CL68">
        <v>1</v>
      </c>
      <c r="CM68">
        <v>3</v>
      </c>
      <c r="CN68">
        <v>3</v>
      </c>
      <c r="CO68">
        <v>4</v>
      </c>
      <c r="CP68">
        <v>4</v>
      </c>
      <c r="CQ68">
        <v>4</v>
      </c>
      <c r="CR68">
        <v>4</v>
      </c>
      <c r="CS68">
        <v>4</v>
      </c>
      <c r="CT68">
        <v>3</v>
      </c>
      <c r="CU68">
        <v>4</v>
      </c>
      <c r="CV68">
        <v>1</v>
      </c>
      <c r="CW68">
        <v>2</v>
      </c>
      <c r="CX68">
        <v>3</v>
      </c>
      <c r="CY68">
        <v>4</v>
      </c>
      <c r="CZ68">
        <v>3</v>
      </c>
      <c r="DA68" s="57" t="s">
        <v>125</v>
      </c>
    </row>
    <row r="69" spans="1:105">
      <c r="A69">
        <v>62</v>
      </c>
      <c r="B69" s="9">
        <v>2</v>
      </c>
      <c r="C69" s="9">
        <v>5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1</v>
      </c>
      <c r="J69" s="9">
        <v>0</v>
      </c>
      <c r="K69" s="9">
        <v>0</v>
      </c>
      <c r="L69" s="9">
        <v>0</v>
      </c>
      <c r="M69" s="9">
        <v>2</v>
      </c>
      <c r="N69" s="9">
        <v>0</v>
      </c>
      <c r="O69" s="9">
        <v>0</v>
      </c>
      <c r="P69" s="9">
        <v>0</v>
      </c>
      <c r="Q69" s="9">
        <v>0</v>
      </c>
      <c r="R69" s="9">
        <v>4</v>
      </c>
      <c r="S69" s="9">
        <v>0</v>
      </c>
      <c r="T69" s="9"/>
      <c r="U69" s="9">
        <v>1</v>
      </c>
      <c r="V69" s="9">
        <v>1</v>
      </c>
      <c r="W69" s="9">
        <v>0</v>
      </c>
      <c r="X69" s="9">
        <v>0</v>
      </c>
      <c r="Y69" s="9">
        <v>0</v>
      </c>
      <c r="Z69" s="9">
        <v>1</v>
      </c>
      <c r="AA69" s="9">
        <v>0</v>
      </c>
      <c r="AB69" s="9">
        <v>0</v>
      </c>
      <c r="AC69" s="9"/>
      <c r="AD69" s="9">
        <v>1</v>
      </c>
      <c r="AE69" s="9"/>
      <c r="AF69" s="9">
        <v>1</v>
      </c>
      <c r="AG69" s="9">
        <v>1</v>
      </c>
      <c r="AH69" s="9">
        <v>1</v>
      </c>
      <c r="AI69" s="9">
        <v>0</v>
      </c>
      <c r="AJ69" s="9">
        <v>0</v>
      </c>
      <c r="AK69" s="9">
        <v>0</v>
      </c>
      <c r="AL69" s="9"/>
      <c r="AM69" s="9">
        <v>1</v>
      </c>
      <c r="AN69" s="9">
        <v>1</v>
      </c>
      <c r="AO69" s="9">
        <v>1</v>
      </c>
      <c r="AP69" s="9">
        <v>0</v>
      </c>
      <c r="AQ69" s="9">
        <v>0</v>
      </c>
      <c r="AR69" s="9">
        <v>0</v>
      </c>
      <c r="AS69" s="9"/>
      <c r="AT69" s="9">
        <v>1</v>
      </c>
      <c r="AU69" s="9">
        <v>1</v>
      </c>
      <c r="AV69" s="75">
        <v>2</v>
      </c>
      <c r="AW69" s="75">
        <v>2</v>
      </c>
      <c r="AX69" s="75">
        <v>1</v>
      </c>
      <c r="AY69" s="9">
        <v>1</v>
      </c>
      <c r="AZ69" s="9">
        <v>1</v>
      </c>
      <c r="BA69" s="9">
        <v>1</v>
      </c>
      <c r="BB69" s="9">
        <v>2</v>
      </c>
      <c r="BC69" s="9">
        <v>2</v>
      </c>
      <c r="BD69" s="9">
        <v>1</v>
      </c>
      <c r="BE69" s="9">
        <v>1</v>
      </c>
      <c r="BF69" s="9">
        <v>2</v>
      </c>
      <c r="BG69" s="9" t="s">
        <v>125</v>
      </c>
      <c r="BH69">
        <v>1</v>
      </c>
      <c r="BI69">
        <v>2</v>
      </c>
      <c r="BJ69" s="58">
        <v>2</v>
      </c>
      <c r="BK69">
        <v>2</v>
      </c>
      <c r="BL69">
        <v>1</v>
      </c>
      <c r="BM69">
        <v>1</v>
      </c>
      <c r="BN69">
        <v>1</v>
      </c>
      <c r="BO69">
        <v>2</v>
      </c>
      <c r="BP69">
        <v>2</v>
      </c>
      <c r="BQ69" t="s">
        <v>125</v>
      </c>
      <c r="BR69">
        <v>2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2</v>
      </c>
      <c r="BY69">
        <v>1</v>
      </c>
      <c r="BZ69">
        <v>2</v>
      </c>
      <c r="CA69">
        <v>2</v>
      </c>
      <c r="CB69">
        <v>2</v>
      </c>
      <c r="CC69">
        <v>1</v>
      </c>
      <c r="CD69">
        <v>2</v>
      </c>
      <c r="CE69">
        <v>1</v>
      </c>
      <c r="CF69">
        <v>2</v>
      </c>
      <c r="CG69">
        <v>2</v>
      </c>
      <c r="CH69">
        <v>2</v>
      </c>
      <c r="CI69">
        <v>1</v>
      </c>
      <c r="CJ69">
        <v>2</v>
      </c>
      <c r="CK69">
        <v>2</v>
      </c>
      <c r="CL69">
        <v>2</v>
      </c>
      <c r="CM69" t="s">
        <v>125</v>
      </c>
      <c r="CN69" t="s">
        <v>125</v>
      </c>
      <c r="CO69">
        <v>3</v>
      </c>
      <c r="CP69">
        <v>3</v>
      </c>
      <c r="CQ69">
        <v>3</v>
      </c>
      <c r="CR69">
        <v>3</v>
      </c>
      <c r="CS69">
        <v>3</v>
      </c>
      <c r="CT69">
        <v>1</v>
      </c>
      <c r="CU69">
        <v>3</v>
      </c>
      <c r="CV69">
        <v>3</v>
      </c>
      <c r="CW69">
        <v>2</v>
      </c>
      <c r="CX69">
        <v>3</v>
      </c>
      <c r="CY69">
        <v>3</v>
      </c>
      <c r="CZ69">
        <v>3</v>
      </c>
      <c r="DA69" s="57" t="s">
        <v>125</v>
      </c>
    </row>
    <row r="70" spans="1:105">
      <c r="A70">
        <v>63</v>
      </c>
      <c r="B70" s="9">
        <v>2</v>
      </c>
      <c r="C70" s="9">
        <v>7</v>
      </c>
      <c r="D70" s="9">
        <v>7</v>
      </c>
      <c r="E70" s="9">
        <v>12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2</v>
      </c>
      <c r="N70" s="9">
        <v>4</v>
      </c>
      <c r="O70" s="9">
        <v>4</v>
      </c>
      <c r="P70" s="9">
        <v>4</v>
      </c>
      <c r="Q70" s="9">
        <v>3</v>
      </c>
      <c r="R70" s="9">
        <v>4</v>
      </c>
      <c r="S70" s="9">
        <v>4</v>
      </c>
      <c r="T70" s="9"/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1</v>
      </c>
      <c r="AB70" s="9">
        <v>0</v>
      </c>
      <c r="AC70" s="9"/>
      <c r="AD70" s="9">
        <v>2</v>
      </c>
      <c r="AE70" s="9"/>
      <c r="AF70" s="9">
        <v>1</v>
      </c>
      <c r="AG70" s="9">
        <v>1</v>
      </c>
      <c r="AH70" s="9">
        <v>0</v>
      </c>
      <c r="AI70" s="9">
        <v>0</v>
      </c>
      <c r="AJ70" s="9">
        <v>0</v>
      </c>
      <c r="AK70" s="9">
        <v>0</v>
      </c>
      <c r="AL70" s="9"/>
      <c r="AM70" s="9">
        <v>1</v>
      </c>
      <c r="AN70" s="9">
        <v>1</v>
      </c>
      <c r="AO70" s="9">
        <v>1</v>
      </c>
      <c r="AP70" s="9">
        <v>0</v>
      </c>
      <c r="AQ70" s="9">
        <v>0</v>
      </c>
      <c r="AR70" s="9">
        <v>0</v>
      </c>
      <c r="AS70" s="9"/>
      <c r="AT70" s="9">
        <v>3</v>
      </c>
      <c r="AU70" s="9">
        <v>3</v>
      </c>
      <c r="AV70" s="75">
        <v>2</v>
      </c>
      <c r="AW70" s="75">
        <v>2</v>
      </c>
      <c r="AX70" s="75">
        <v>1</v>
      </c>
      <c r="AY70" s="9">
        <v>2</v>
      </c>
      <c r="AZ70" s="9">
        <v>2</v>
      </c>
      <c r="BA70" s="9" t="s">
        <v>125</v>
      </c>
      <c r="BB70" s="9" t="s">
        <v>125</v>
      </c>
      <c r="BC70" s="9">
        <v>2</v>
      </c>
      <c r="BD70" s="9">
        <v>1</v>
      </c>
      <c r="BE70" s="9">
        <v>2</v>
      </c>
      <c r="BF70" s="9">
        <v>2</v>
      </c>
      <c r="BG70" s="9" t="s">
        <v>125</v>
      </c>
      <c r="BH70">
        <v>1</v>
      </c>
      <c r="BI70">
        <v>2</v>
      </c>
      <c r="BJ70" s="58">
        <v>1</v>
      </c>
      <c r="BK70">
        <v>2</v>
      </c>
      <c r="BL70">
        <v>1</v>
      </c>
      <c r="BM70">
        <v>1</v>
      </c>
      <c r="BN70">
        <v>1</v>
      </c>
      <c r="BO70">
        <v>2</v>
      </c>
      <c r="BP70">
        <v>2</v>
      </c>
      <c r="BQ70" t="s">
        <v>125</v>
      </c>
      <c r="BR70">
        <v>2</v>
      </c>
      <c r="BT70" t="s">
        <v>125</v>
      </c>
      <c r="BU70">
        <v>1</v>
      </c>
      <c r="BV70">
        <v>1</v>
      </c>
      <c r="BW70">
        <v>1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1</v>
      </c>
      <c r="CD70">
        <v>2</v>
      </c>
      <c r="CE70">
        <v>2</v>
      </c>
      <c r="CF70">
        <v>1</v>
      </c>
      <c r="CG70">
        <v>1</v>
      </c>
      <c r="CH70">
        <v>1</v>
      </c>
      <c r="CI70">
        <v>2</v>
      </c>
      <c r="CJ70">
        <v>1</v>
      </c>
      <c r="CK70">
        <v>2</v>
      </c>
      <c r="CL70">
        <v>2</v>
      </c>
      <c r="CM70" t="s">
        <v>125</v>
      </c>
      <c r="CN70" t="s">
        <v>125</v>
      </c>
      <c r="CO70">
        <v>4</v>
      </c>
      <c r="CP70">
        <v>3</v>
      </c>
      <c r="CQ70">
        <v>4</v>
      </c>
      <c r="CR70">
        <v>3</v>
      </c>
      <c r="CS70">
        <v>4</v>
      </c>
      <c r="CT70">
        <v>3</v>
      </c>
      <c r="CU70">
        <v>4</v>
      </c>
      <c r="CV70">
        <v>3</v>
      </c>
      <c r="CW70">
        <v>2</v>
      </c>
      <c r="CX70">
        <v>3</v>
      </c>
      <c r="CY70">
        <v>3</v>
      </c>
      <c r="CZ70">
        <v>3</v>
      </c>
      <c r="DA70" s="57" t="s">
        <v>125</v>
      </c>
    </row>
    <row r="71" spans="1:105">
      <c r="A71">
        <v>64</v>
      </c>
      <c r="B71" s="9">
        <v>1</v>
      </c>
      <c r="C71" s="9">
        <v>8</v>
      </c>
      <c r="D71" s="9">
        <v>7</v>
      </c>
      <c r="E71" s="9">
        <v>12</v>
      </c>
      <c r="F71" s="9">
        <v>0</v>
      </c>
      <c r="G71" s="9">
        <v>0</v>
      </c>
      <c r="H71" s="9">
        <v>0</v>
      </c>
      <c r="I71" s="9">
        <v>1</v>
      </c>
      <c r="J71" s="9">
        <v>0</v>
      </c>
      <c r="K71" s="9">
        <v>0</v>
      </c>
      <c r="L71" s="9">
        <v>0</v>
      </c>
      <c r="M71" s="9">
        <v>2</v>
      </c>
      <c r="N71" s="9">
        <v>4</v>
      </c>
      <c r="O71" s="9">
        <v>4</v>
      </c>
      <c r="P71" s="9">
        <v>4</v>
      </c>
      <c r="Q71" s="9">
        <v>4</v>
      </c>
      <c r="R71" s="9">
        <v>4</v>
      </c>
      <c r="S71" s="9">
        <v>4</v>
      </c>
      <c r="T71" s="9"/>
      <c r="U71" s="9">
        <v>1</v>
      </c>
      <c r="V71" s="9">
        <v>0</v>
      </c>
      <c r="W71" s="9">
        <v>0</v>
      </c>
      <c r="X71" s="9">
        <v>0</v>
      </c>
      <c r="Y71" s="9">
        <v>1</v>
      </c>
      <c r="Z71" s="9">
        <v>0</v>
      </c>
      <c r="AA71" s="9">
        <v>0</v>
      </c>
      <c r="AB71" s="9">
        <v>0</v>
      </c>
      <c r="AC71" s="9"/>
      <c r="AD71" s="9">
        <v>4</v>
      </c>
      <c r="AE71" s="9"/>
      <c r="AF71" s="9">
        <v>1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/>
      <c r="AM71" s="9">
        <v>1</v>
      </c>
      <c r="AN71" s="9">
        <v>1</v>
      </c>
      <c r="AO71" s="9">
        <v>0</v>
      </c>
      <c r="AP71" s="9">
        <v>0</v>
      </c>
      <c r="AQ71" s="9">
        <v>0</v>
      </c>
      <c r="AR71" s="9">
        <v>0</v>
      </c>
      <c r="AS71" s="9"/>
      <c r="AT71" s="9">
        <v>1</v>
      </c>
      <c r="AU71" s="9">
        <v>2</v>
      </c>
      <c r="AV71" s="75">
        <v>1</v>
      </c>
      <c r="AW71" s="75">
        <v>1</v>
      </c>
      <c r="AX71" s="75">
        <v>2</v>
      </c>
      <c r="AY71" s="9" t="s">
        <v>125</v>
      </c>
      <c r="AZ71" s="9">
        <v>1</v>
      </c>
      <c r="BA71" s="9">
        <v>2</v>
      </c>
      <c r="BB71" s="9">
        <v>2</v>
      </c>
      <c r="BC71" s="9">
        <v>2</v>
      </c>
      <c r="BD71" s="9">
        <v>1</v>
      </c>
      <c r="BE71" s="9">
        <v>2</v>
      </c>
      <c r="BF71" s="9">
        <v>1</v>
      </c>
      <c r="BG71" s="9">
        <v>1</v>
      </c>
      <c r="BH71">
        <v>1</v>
      </c>
      <c r="BI71">
        <v>1</v>
      </c>
      <c r="BJ71" s="58">
        <v>1</v>
      </c>
      <c r="BK71">
        <v>2</v>
      </c>
      <c r="BL71">
        <v>1</v>
      </c>
      <c r="BM71">
        <v>1</v>
      </c>
      <c r="BN71">
        <v>2</v>
      </c>
      <c r="BO71">
        <v>2</v>
      </c>
      <c r="BP71">
        <v>2</v>
      </c>
      <c r="BQ71" t="s">
        <v>125</v>
      </c>
      <c r="BR71">
        <v>2</v>
      </c>
      <c r="BS71">
        <v>2</v>
      </c>
      <c r="BT71" t="s">
        <v>125</v>
      </c>
      <c r="BU71">
        <v>1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2</v>
      </c>
      <c r="CC71">
        <v>2</v>
      </c>
      <c r="CD71">
        <v>1</v>
      </c>
      <c r="CE71">
        <v>2</v>
      </c>
      <c r="CF71">
        <v>2</v>
      </c>
      <c r="CG71">
        <v>2</v>
      </c>
      <c r="CH71">
        <v>2</v>
      </c>
      <c r="CI71">
        <v>2</v>
      </c>
      <c r="CJ71">
        <v>2</v>
      </c>
      <c r="CK71">
        <v>2</v>
      </c>
      <c r="CL71">
        <v>2</v>
      </c>
      <c r="CM71" t="s">
        <v>125</v>
      </c>
      <c r="CN71" t="s">
        <v>125</v>
      </c>
      <c r="CO71">
        <v>4</v>
      </c>
      <c r="CP71">
        <v>3</v>
      </c>
      <c r="CQ71">
        <v>4</v>
      </c>
      <c r="CR71">
        <v>4</v>
      </c>
      <c r="CS71">
        <v>4</v>
      </c>
      <c r="CT71">
        <v>4</v>
      </c>
      <c r="CU71">
        <v>4</v>
      </c>
      <c r="CV71">
        <v>3</v>
      </c>
      <c r="CW71">
        <v>1</v>
      </c>
      <c r="CX71">
        <v>3</v>
      </c>
      <c r="CY71">
        <v>3</v>
      </c>
      <c r="CZ71">
        <v>3</v>
      </c>
      <c r="DA71" s="57" t="s">
        <v>125</v>
      </c>
    </row>
    <row r="72" spans="1:105">
      <c r="A72">
        <v>65</v>
      </c>
      <c r="B72" s="9">
        <v>1</v>
      </c>
      <c r="C72" s="9">
        <v>8</v>
      </c>
      <c r="D72" s="9">
        <v>4</v>
      </c>
      <c r="E72" s="9">
        <v>8</v>
      </c>
      <c r="F72" s="9">
        <v>0</v>
      </c>
      <c r="G72" s="9">
        <v>0</v>
      </c>
      <c r="H72" s="9">
        <v>0</v>
      </c>
      <c r="I72" s="9">
        <v>1</v>
      </c>
      <c r="J72" s="9">
        <v>0</v>
      </c>
      <c r="K72" s="9">
        <v>0</v>
      </c>
      <c r="L72" s="9">
        <v>0</v>
      </c>
      <c r="M72" s="9">
        <v>2</v>
      </c>
      <c r="N72" s="9">
        <v>4</v>
      </c>
      <c r="O72" s="9">
        <v>4</v>
      </c>
      <c r="P72" s="9">
        <v>4</v>
      </c>
      <c r="Q72" s="9">
        <v>1</v>
      </c>
      <c r="R72" s="9">
        <v>4</v>
      </c>
      <c r="S72" s="9">
        <v>3</v>
      </c>
      <c r="T72" s="9"/>
      <c r="U72" s="9">
        <v>0</v>
      </c>
      <c r="V72" s="9">
        <v>0</v>
      </c>
      <c r="W72" s="9">
        <v>1</v>
      </c>
      <c r="X72" s="9">
        <v>0</v>
      </c>
      <c r="Y72" s="9">
        <v>1</v>
      </c>
      <c r="Z72" s="9">
        <v>0</v>
      </c>
      <c r="AA72" s="9">
        <v>0</v>
      </c>
      <c r="AB72" s="9">
        <v>0</v>
      </c>
      <c r="AC72" s="9"/>
      <c r="AD72" s="9">
        <v>1</v>
      </c>
      <c r="AE72" s="9"/>
      <c r="AF72" s="9">
        <v>0</v>
      </c>
      <c r="AG72" s="9">
        <v>0</v>
      </c>
      <c r="AH72" s="9">
        <v>1</v>
      </c>
      <c r="AI72" s="9">
        <v>0</v>
      </c>
      <c r="AJ72" s="9">
        <v>0</v>
      </c>
      <c r="AK72" s="9">
        <v>0</v>
      </c>
      <c r="AL72" s="9"/>
      <c r="AM72" s="9">
        <v>1</v>
      </c>
      <c r="AN72" s="9">
        <v>1</v>
      </c>
      <c r="AO72" s="9">
        <v>1</v>
      </c>
      <c r="AP72" s="9">
        <v>0</v>
      </c>
      <c r="AQ72" s="9">
        <v>0</v>
      </c>
      <c r="AR72" s="9">
        <v>0</v>
      </c>
      <c r="AS72" s="9"/>
      <c r="AT72" s="9">
        <v>2</v>
      </c>
      <c r="AU72" s="9">
        <v>1</v>
      </c>
      <c r="AV72" s="75">
        <v>2</v>
      </c>
      <c r="AW72" s="75">
        <v>1</v>
      </c>
      <c r="AX72" s="75">
        <v>1</v>
      </c>
      <c r="AY72" s="9">
        <v>1</v>
      </c>
      <c r="AZ72" s="9">
        <v>1</v>
      </c>
      <c r="BA72" s="9">
        <v>1</v>
      </c>
      <c r="BB72" s="9">
        <v>1</v>
      </c>
      <c r="BC72" s="9">
        <v>1</v>
      </c>
      <c r="BD72" s="9">
        <v>1</v>
      </c>
      <c r="BE72" s="9">
        <v>1</v>
      </c>
      <c r="BF72" s="9">
        <v>1</v>
      </c>
      <c r="BG72" s="9">
        <v>1</v>
      </c>
      <c r="BH72">
        <v>1</v>
      </c>
      <c r="BI72">
        <v>1</v>
      </c>
      <c r="BJ72" s="58">
        <v>1</v>
      </c>
      <c r="BK72">
        <v>1</v>
      </c>
      <c r="BL72">
        <v>1</v>
      </c>
      <c r="BM72">
        <v>1</v>
      </c>
      <c r="BN72">
        <v>1</v>
      </c>
      <c r="BO72">
        <v>2</v>
      </c>
      <c r="BP72">
        <v>2</v>
      </c>
      <c r="BQ72" t="s">
        <v>125</v>
      </c>
      <c r="BR72">
        <v>1</v>
      </c>
      <c r="BS72">
        <v>1</v>
      </c>
      <c r="BT72">
        <v>1</v>
      </c>
      <c r="BU72">
        <v>1</v>
      </c>
      <c r="BV72">
        <v>2</v>
      </c>
      <c r="BW72">
        <v>2</v>
      </c>
      <c r="BX72">
        <v>2</v>
      </c>
      <c r="BY72">
        <v>2</v>
      </c>
      <c r="BZ72">
        <v>2</v>
      </c>
      <c r="CA72">
        <v>2</v>
      </c>
      <c r="CB72">
        <v>2</v>
      </c>
      <c r="CC72">
        <v>1</v>
      </c>
      <c r="CD72">
        <v>1</v>
      </c>
      <c r="CE72">
        <v>2</v>
      </c>
      <c r="CF72">
        <v>1</v>
      </c>
      <c r="CG72">
        <v>1</v>
      </c>
      <c r="CH72">
        <v>2</v>
      </c>
      <c r="CI72">
        <v>2</v>
      </c>
      <c r="CJ72">
        <v>1</v>
      </c>
      <c r="CK72">
        <v>2</v>
      </c>
      <c r="CL72">
        <v>1</v>
      </c>
      <c r="CM72">
        <v>2</v>
      </c>
      <c r="CN72">
        <v>4</v>
      </c>
      <c r="CO72">
        <v>4</v>
      </c>
      <c r="CP72">
        <v>3</v>
      </c>
      <c r="CQ72">
        <v>3</v>
      </c>
      <c r="CR72">
        <v>3</v>
      </c>
      <c r="CS72">
        <v>3</v>
      </c>
      <c r="CT72">
        <v>3</v>
      </c>
      <c r="CU72">
        <v>3</v>
      </c>
      <c r="CV72">
        <v>3</v>
      </c>
      <c r="CW72">
        <v>1</v>
      </c>
      <c r="CX72">
        <v>3</v>
      </c>
      <c r="CY72">
        <v>1</v>
      </c>
      <c r="CZ72">
        <v>0</v>
      </c>
      <c r="DA72" s="57" t="s">
        <v>125</v>
      </c>
    </row>
    <row r="73" spans="1:105">
      <c r="A73">
        <v>66</v>
      </c>
      <c r="B73" s="9">
        <v>2</v>
      </c>
      <c r="C73" s="9">
        <v>8</v>
      </c>
      <c r="D73" s="9">
        <v>4</v>
      </c>
      <c r="E73" s="9">
        <v>3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2</v>
      </c>
      <c r="N73" s="9">
        <v>4</v>
      </c>
      <c r="O73" s="9">
        <v>4</v>
      </c>
      <c r="P73" s="9">
        <v>4</v>
      </c>
      <c r="Q73" s="9">
        <v>4</v>
      </c>
      <c r="R73" s="9">
        <v>4</v>
      </c>
      <c r="S73" s="9">
        <v>4</v>
      </c>
      <c r="T73" s="9"/>
      <c r="U73" s="9">
        <v>0</v>
      </c>
      <c r="V73" s="9">
        <v>0</v>
      </c>
      <c r="W73" s="9">
        <v>1</v>
      </c>
      <c r="X73" s="9">
        <v>0</v>
      </c>
      <c r="Y73" s="9">
        <v>1</v>
      </c>
      <c r="Z73" s="9">
        <v>1</v>
      </c>
      <c r="AA73" s="9">
        <v>0</v>
      </c>
      <c r="AB73" s="9">
        <v>0</v>
      </c>
      <c r="AC73" s="9"/>
      <c r="AD73" s="9">
        <v>4</v>
      </c>
      <c r="AE73" s="9"/>
      <c r="AF73" s="9">
        <v>1</v>
      </c>
      <c r="AG73" s="9">
        <v>0</v>
      </c>
      <c r="AH73" s="9">
        <v>0</v>
      </c>
      <c r="AI73" s="9">
        <v>0</v>
      </c>
      <c r="AJ73" s="9">
        <v>1</v>
      </c>
      <c r="AK73" s="9">
        <v>0</v>
      </c>
      <c r="AL73" s="9"/>
      <c r="AM73" s="9">
        <v>1</v>
      </c>
      <c r="AN73" s="9">
        <v>1</v>
      </c>
      <c r="AO73" s="9">
        <v>1</v>
      </c>
      <c r="AP73" s="9">
        <v>1</v>
      </c>
      <c r="AQ73" s="9">
        <v>0</v>
      </c>
      <c r="AR73" s="9">
        <v>0</v>
      </c>
      <c r="AS73" s="9"/>
      <c r="AT73" s="9">
        <v>4</v>
      </c>
      <c r="AU73" s="9">
        <v>1</v>
      </c>
      <c r="AV73" s="75">
        <v>1</v>
      </c>
      <c r="AW73" s="75">
        <v>1</v>
      </c>
      <c r="AX73" s="75">
        <v>1</v>
      </c>
      <c r="AY73" s="9">
        <v>2</v>
      </c>
      <c r="AZ73" s="9">
        <v>2</v>
      </c>
      <c r="BA73" s="9" t="s">
        <v>125</v>
      </c>
      <c r="BB73" s="9" t="s">
        <v>125</v>
      </c>
      <c r="BC73" s="9">
        <v>2</v>
      </c>
      <c r="BD73" s="9">
        <v>2</v>
      </c>
      <c r="BE73" s="9" t="s">
        <v>125</v>
      </c>
      <c r="BF73" s="9">
        <v>2</v>
      </c>
      <c r="BG73" s="9" t="s">
        <v>125</v>
      </c>
      <c r="BH73">
        <v>1</v>
      </c>
      <c r="BI73">
        <v>1</v>
      </c>
      <c r="BJ73" s="58">
        <v>1</v>
      </c>
      <c r="BK73">
        <v>1</v>
      </c>
      <c r="BL73">
        <v>1</v>
      </c>
      <c r="BM73">
        <v>2</v>
      </c>
      <c r="BN73">
        <v>1</v>
      </c>
      <c r="BO73">
        <v>2</v>
      </c>
      <c r="BP73">
        <v>2</v>
      </c>
      <c r="BQ73" t="s">
        <v>125</v>
      </c>
      <c r="BR73">
        <v>1</v>
      </c>
      <c r="BS73">
        <v>2</v>
      </c>
      <c r="BT73" t="s">
        <v>125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2</v>
      </c>
      <c r="CA73">
        <v>2</v>
      </c>
      <c r="CB73">
        <v>2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2</v>
      </c>
      <c r="CI73">
        <v>1</v>
      </c>
      <c r="CJ73">
        <v>1</v>
      </c>
      <c r="CK73">
        <v>2</v>
      </c>
      <c r="CL73">
        <v>1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3</v>
      </c>
      <c r="CS73">
        <v>3</v>
      </c>
      <c r="CT73">
        <v>4</v>
      </c>
      <c r="CU73">
        <v>4</v>
      </c>
      <c r="CV73">
        <v>3</v>
      </c>
      <c r="CW73">
        <v>2</v>
      </c>
      <c r="CX73">
        <v>3</v>
      </c>
      <c r="CY73">
        <v>3</v>
      </c>
      <c r="CZ73">
        <v>4</v>
      </c>
      <c r="DA73" s="57" t="s">
        <v>125</v>
      </c>
    </row>
    <row r="74" spans="1:105">
      <c r="A74">
        <v>67</v>
      </c>
      <c r="B74" s="9">
        <v>1</v>
      </c>
      <c r="C74" s="9">
        <v>7</v>
      </c>
      <c r="D74" s="9">
        <v>3</v>
      </c>
      <c r="E74" s="9">
        <v>3</v>
      </c>
      <c r="F74" s="9">
        <v>0</v>
      </c>
      <c r="G74" s="9">
        <v>0</v>
      </c>
      <c r="H74" s="9">
        <v>0</v>
      </c>
      <c r="I74" s="9">
        <v>1</v>
      </c>
      <c r="J74" s="9">
        <v>1</v>
      </c>
      <c r="K74" s="9">
        <v>0</v>
      </c>
      <c r="L74" s="9">
        <v>0</v>
      </c>
      <c r="M74" s="9">
        <v>1</v>
      </c>
      <c r="N74" s="9">
        <v>4</v>
      </c>
      <c r="O74" s="9">
        <v>4</v>
      </c>
      <c r="P74" s="9">
        <v>4</v>
      </c>
      <c r="Q74" s="9">
        <v>3</v>
      </c>
      <c r="R74" s="9">
        <v>3</v>
      </c>
      <c r="S74" s="9">
        <v>3</v>
      </c>
      <c r="T74" s="9"/>
      <c r="U74" s="9">
        <v>1</v>
      </c>
      <c r="V74" s="9">
        <v>1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/>
      <c r="AD74" s="9">
        <v>2</v>
      </c>
      <c r="AE74" s="9"/>
      <c r="AF74" s="9">
        <v>1</v>
      </c>
      <c r="AG74" s="9">
        <v>0</v>
      </c>
      <c r="AH74" s="9">
        <v>1</v>
      </c>
      <c r="AI74" s="9">
        <v>0</v>
      </c>
      <c r="AJ74" s="9">
        <v>0</v>
      </c>
      <c r="AK74" s="9">
        <v>0</v>
      </c>
      <c r="AL74" s="9"/>
      <c r="AM74" s="9">
        <v>1</v>
      </c>
      <c r="AN74" s="9">
        <v>1</v>
      </c>
      <c r="AO74" s="9">
        <v>1</v>
      </c>
      <c r="AP74" s="9">
        <v>0</v>
      </c>
      <c r="AQ74" s="9">
        <v>0</v>
      </c>
      <c r="AR74" s="9">
        <v>0</v>
      </c>
      <c r="AS74" s="9"/>
      <c r="AT74" s="9">
        <v>3</v>
      </c>
      <c r="AU74" s="9">
        <v>1</v>
      </c>
      <c r="AV74" s="75">
        <v>2</v>
      </c>
      <c r="AW74" s="75">
        <v>2</v>
      </c>
      <c r="AX74" s="75">
        <v>2</v>
      </c>
      <c r="AY74" s="9" t="s">
        <v>125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>
        <v>1</v>
      </c>
      <c r="BI74">
        <v>2</v>
      </c>
      <c r="BJ74" s="58">
        <v>1</v>
      </c>
      <c r="BK74">
        <v>2</v>
      </c>
      <c r="BL74">
        <v>1</v>
      </c>
      <c r="BM74">
        <v>2</v>
      </c>
      <c r="BN74">
        <v>1</v>
      </c>
      <c r="BO74">
        <v>2</v>
      </c>
      <c r="BP74">
        <v>2</v>
      </c>
      <c r="BQ74" t="s">
        <v>125</v>
      </c>
      <c r="BR74">
        <v>1</v>
      </c>
      <c r="BS74">
        <v>2</v>
      </c>
      <c r="BT74" t="s">
        <v>125</v>
      </c>
      <c r="BU74">
        <v>1</v>
      </c>
      <c r="BV74">
        <v>2</v>
      </c>
      <c r="BW74">
        <v>2</v>
      </c>
      <c r="BX74">
        <v>2</v>
      </c>
      <c r="BY74">
        <v>2</v>
      </c>
      <c r="BZ74">
        <v>2</v>
      </c>
      <c r="CA74">
        <v>2</v>
      </c>
      <c r="CB74">
        <v>2</v>
      </c>
      <c r="CC74">
        <v>2</v>
      </c>
      <c r="CD74">
        <v>2</v>
      </c>
      <c r="CE74">
        <v>2</v>
      </c>
      <c r="CF74">
        <v>2</v>
      </c>
      <c r="CG74">
        <v>2</v>
      </c>
      <c r="CH74">
        <v>2</v>
      </c>
      <c r="CI74">
        <v>1</v>
      </c>
      <c r="CJ74">
        <v>2</v>
      </c>
      <c r="CK74">
        <v>2</v>
      </c>
      <c r="CL74">
        <v>2</v>
      </c>
      <c r="CM74" t="s">
        <v>125</v>
      </c>
      <c r="CN74" t="s">
        <v>125</v>
      </c>
      <c r="CO74">
        <v>4</v>
      </c>
      <c r="CP74">
        <v>3</v>
      </c>
      <c r="CQ74">
        <v>4</v>
      </c>
      <c r="CR74">
        <v>3</v>
      </c>
      <c r="CS74">
        <v>4</v>
      </c>
      <c r="CT74">
        <v>2</v>
      </c>
      <c r="CU74">
        <v>3</v>
      </c>
      <c r="CV74">
        <v>2</v>
      </c>
      <c r="CW74">
        <v>1</v>
      </c>
      <c r="CX74">
        <v>2</v>
      </c>
      <c r="CY74">
        <v>3</v>
      </c>
      <c r="CZ74">
        <v>0</v>
      </c>
      <c r="DA74" s="57" t="s">
        <v>125</v>
      </c>
    </row>
    <row r="75" spans="1:105">
      <c r="A75">
        <v>68</v>
      </c>
      <c r="B75" s="9">
        <v>1</v>
      </c>
      <c r="C75" s="9">
        <v>2</v>
      </c>
      <c r="D75" s="9">
        <v>2</v>
      </c>
      <c r="E75" s="9">
        <v>3</v>
      </c>
      <c r="F75" s="9">
        <v>1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3</v>
      </c>
      <c r="N75" s="9">
        <v>0</v>
      </c>
      <c r="O75" s="9">
        <v>0</v>
      </c>
      <c r="P75" s="9">
        <v>0</v>
      </c>
      <c r="Q75" s="9">
        <v>0</v>
      </c>
      <c r="R75" s="9">
        <v>4</v>
      </c>
      <c r="S75" s="9">
        <v>4</v>
      </c>
      <c r="T75" s="9"/>
      <c r="U75" s="9">
        <v>0</v>
      </c>
      <c r="V75" s="9">
        <v>0</v>
      </c>
      <c r="W75" s="9">
        <v>0</v>
      </c>
      <c r="X75" s="9">
        <v>1</v>
      </c>
      <c r="Y75" s="9">
        <v>1</v>
      </c>
      <c r="Z75" s="9">
        <v>0</v>
      </c>
      <c r="AA75" s="9">
        <v>0</v>
      </c>
      <c r="AB75" s="9">
        <v>0</v>
      </c>
      <c r="AC75" s="9"/>
      <c r="AD75" s="9">
        <v>1</v>
      </c>
      <c r="AE75" s="9"/>
      <c r="AF75" s="9">
        <v>1</v>
      </c>
      <c r="AG75" s="9">
        <v>0</v>
      </c>
      <c r="AH75" s="9">
        <v>1</v>
      </c>
      <c r="AI75" s="9">
        <v>1</v>
      </c>
      <c r="AJ75" s="9">
        <v>0</v>
      </c>
      <c r="AK75" s="9">
        <v>0</v>
      </c>
      <c r="AL75" s="9"/>
      <c r="AM75" s="9">
        <v>1</v>
      </c>
      <c r="AN75" s="9">
        <v>1</v>
      </c>
      <c r="AO75" s="9">
        <v>1</v>
      </c>
      <c r="AP75" s="9">
        <v>1</v>
      </c>
      <c r="AQ75" s="9">
        <v>0</v>
      </c>
      <c r="AR75" s="9">
        <v>0</v>
      </c>
      <c r="AS75" s="9"/>
      <c r="AT75" s="9">
        <v>1</v>
      </c>
      <c r="AU75" s="9">
        <v>1</v>
      </c>
      <c r="AV75" s="75">
        <v>2</v>
      </c>
      <c r="AW75" s="75">
        <v>2</v>
      </c>
      <c r="AX75" s="75">
        <v>1</v>
      </c>
      <c r="AY75" s="9">
        <v>1</v>
      </c>
      <c r="AZ75" s="9">
        <v>1</v>
      </c>
      <c r="BA75" s="9">
        <v>1</v>
      </c>
      <c r="BB75" s="9">
        <v>2</v>
      </c>
      <c r="BC75" s="9">
        <v>1</v>
      </c>
      <c r="BD75" s="9">
        <v>1</v>
      </c>
      <c r="BE75" s="9">
        <v>2</v>
      </c>
      <c r="BF75" s="9">
        <v>1</v>
      </c>
      <c r="BG75" s="9">
        <v>1</v>
      </c>
      <c r="BH75">
        <v>2</v>
      </c>
      <c r="BI75">
        <v>2</v>
      </c>
      <c r="BJ75" s="58">
        <v>2</v>
      </c>
      <c r="BK75">
        <v>2</v>
      </c>
      <c r="BL75">
        <v>1</v>
      </c>
      <c r="BM75">
        <v>2</v>
      </c>
      <c r="BN75">
        <v>2</v>
      </c>
      <c r="BO75">
        <v>2</v>
      </c>
      <c r="BP75">
        <v>1</v>
      </c>
      <c r="BQ75">
        <v>1</v>
      </c>
      <c r="BR75">
        <v>1</v>
      </c>
      <c r="BS75">
        <v>2</v>
      </c>
      <c r="BT75" t="s">
        <v>125</v>
      </c>
      <c r="BU75">
        <v>1</v>
      </c>
      <c r="BV75">
        <v>2</v>
      </c>
      <c r="BW75">
        <v>1</v>
      </c>
      <c r="BX75">
        <v>2</v>
      </c>
      <c r="BY75">
        <v>1</v>
      </c>
      <c r="BZ75">
        <v>2</v>
      </c>
      <c r="CA75">
        <v>1</v>
      </c>
      <c r="CB75">
        <v>2</v>
      </c>
      <c r="CC75">
        <v>2</v>
      </c>
      <c r="CD75">
        <v>2</v>
      </c>
      <c r="CE75">
        <v>2</v>
      </c>
      <c r="CF75">
        <v>1</v>
      </c>
      <c r="CG75">
        <v>2</v>
      </c>
      <c r="CH75">
        <v>2</v>
      </c>
      <c r="CI75">
        <v>1</v>
      </c>
      <c r="CJ75">
        <v>1</v>
      </c>
      <c r="CK75">
        <v>2</v>
      </c>
      <c r="CL75">
        <v>1</v>
      </c>
      <c r="CM75">
        <v>3</v>
      </c>
      <c r="CN75">
        <v>4</v>
      </c>
      <c r="CO75">
        <v>4</v>
      </c>
      <c r="CP75">
        <v>3</v>
      </c>
      <c r="CQ75">
        <v>3</v>
      </c>
      <c r="CR75">
        <v>3</v>
      </c>
      <c r="CS75">
        <v>2</v>
      </c>
      <c r="CT75">
        <v>3</v>
      </c>
      <c r="CU75">
        <v>2</v>
      </c>
      <c r="CV75">
        <v>1</v>
      </c>
      <c r="CW75">
        <v>1</v>
      </c>
      <c r="CX75">
        <v>3</v>
      </c>
      <c r="CY75">
        <v>3</v>
      </c>
      <c r="CZ75">
        <v>3</v>
      </c>
      <c r="DA75" s="57">
        <v>3</v>
      </c>
    </row>
    <row r="76" spans="1:105">
      <c r="A76">
        <v>69</v>
      </c>
      <c r="B76" s="9">
        <v>2</v>
      </c>
      <c r="C76" s="9">
        <v>4</v>
      </c>
      <c r="D76" s="9">
        <v>4</v>
      </c>
      <c r="E76" s="9">
        <v>1</v>
      </c>
      <c r="F76" s="9">
        <v>0</v>
      </c>
      <c r="G76" s="9">
        <v>1</v>
      </c>
      <c r="H76" s="9">
        <v>1</v>
      </c>
      <c r="I76" s="9">
        <v>0</v>
      </c>
      <c r="J76" s="9">
        <v>0</v>
      </c>
      <c r="K76" s="9">
        <v>0</v>
      </c>
      <c r="L76" s="9">
        <v>0</v>
      </c>
      <c r="M76" s="9">
        <v>2</v>
      </c>
      <c r="N76" s="9">
        <v>4</v>
      </c>
      <c r="O76" s="9">
        <v>4</v>
      </c>
      <c r="P76" s="9">
        <v>4</v>
      </c>
      <c r="Q76" s="9">
        <v>4</v>
      </c>
      <c r="R76" s="9">
        <v>4</v>
      </c>
      <c r="S76" s="9">
        <v>4</v>
      </c>
      <c r="T76" s="9"/>
      <c r="U76" s="9">
        <v>0</v>
      </c>
      <c r="V76" s="9">
        <v>0</v>
      </c>
      <c r="W76" s="9">
        <v>0</v>
      </c>
      <c r="X76" s="9">
        <v>1</v>
      </c>
      <c r="Y76" s="9">
        <v>1</v>
      </c>
      <c r="Z76" s="9">
        <v>0</v>
      </c>
      <c r="AA76" s="9">
        <v>0</v>
      </c>
      <c r="AB76" s="9">
        <v>0</v>
      </c>
      <c r="AC76" s="9"/>
      <c r="AD76" s="9">
        <v>2</v>
      </c>
      <c r="AE76" s="9"/>
      <c r="AF76" s="9">
        <v>1</v>
      </c>
      <c r="AG76" s="9">
        <v>1</v>
      </c>
      <c r="AH76" s="9">
        <v>0</v>
      </c>
      <c r="AI76" s="9">
        <v>0</v>
      </c>
      <c r="AJ76" s="9">
        <v>0</v>
      </c>
      <c r="AK76" s="9">
        <v>0</v>
      </c>
      <c r="AL76" s="9"/>
      <c r="AM76" s="9">
        <v>1</v>
      </c>
      <c r="AN76" s="9">
        <v>1</v>
      </c>
      <c r="AO76" s="9">
        <v>1</v>
      </c>
      <c r="AP76" s="9">
        <v>1</v>
      </c>
      <c r="AQ76" s="9">
        <v>0</v>
      </c>
      <c r="AR76" s="9">
        <v>0</v>
      </c>
      <c r="AS76" s="9"/>
      <c r="AT76" s="9">
        <v>1</v>
      </c>
      <c r="AU76" s="9">
        <v>3</v>
      </c>
      <c r="AV76" s="75">
        <v>1</v>
      </c>
      <c r="AW76" s="75">
        <v>1</v>
      </c>
      <c r="AX76" s="75">
        <v>1</v>
      </c>
      <c r="AY76" s="9">
        <v>1</v>
      </c>
      <c r="AZ76" s="9">
        <v>1</v>
      </c>
      <c r="BA76" s="9">
        <v>1</v>
      </c>
      <c r="BB76" s="9">
        <v>2</v>
      </c>
      <c r="BC76" s="9">
        <v>1</v>
      </c>
      <c r="BD76" s="9">
        <v>1</v>
      </c>
      <c r="BE76" s="9">
        <v>1</v>
      </c>
      <c r="BF76" s="9">
        <v>1</v>
      </c>
      <c r="BG76" s="9">
        <v>1</v>
      </c>
      <c r="BH76">
        <v>1</v>
      </c>
      <c r="BI76">
        <v>1</v>
      </c>
      <c r="BJ76" s="58">
        <v>1</v>
      </c>
      <c r="BK76">
        <v>2</v>
      </c>
      <c r="BL76">
        <v>1</v>
      </c>
      <c r="BM76">
        <v>1</v>
      </c>
      <c r="BN76">
        <v>1</v>
      </c>
      <c r="BO76">
        <v>2</v>
      </c>
      <c r="BP76">
        <v>1</v>
      </c>
      <c r="BQ76">
        <v>1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2</v>
      </c>
      <c r="BY76">
        <v>1</v>
      </c>
      <c r="BZ76">
        <v>1</v>
      </c>
      <c r="CA76">
        <v>1</v>
      </c>
      <c r="CB76">
        <v>2</v>
      </c>
      <c r="CC76">
        <v>1</v>
      </c>
      <c r="CD76">
        <v>2</v>
      </c>
      <c r="CE76">
        <v>2</v>
      </c>
      <c r="CF76">
        <v>1</v>
      </c>
      <c r="CG76">
        <v>2</v>
      </c>
      <c r="CH76">
        <v>2</v>
      </c>
      <c r="CI76">
        <v>2</v>
      </c>
      <c r="CJ76">
        <v>1</v>
      </c>
      <c r="CK76">
        <v>2</v>
      </c>
      <c r="CL76">
        <v>1</v>
      </c>
      <c r="CM76">
        <v>3</v>
      </c>
      <c r="CN76">
        <v>3</v>
      </c>
      <c r="CO76">
        <v>4</v>
      </c>
      <c r="CP76">
        <v>3</v>
      </c>
      <c r="CQ76">
        <v>4</v>
      </c>
      <c r="CR76">
        <v>3</v>
      </c>
      <c r="CS76">
        <v>4</v>
      </c>
      <c r="CT76">
        <v>2</v>
      </c>
      <c r="CU76">
        <v>4</v>
      </c>
      <c r="CV76">
        <v>1</v>
      </c>
      <c r="CW76">
        <v>1</v>
      </c>
      <c r="CX76">
        <v>3</v>
      </c>
      <c r="CY76">
        <v>3</v>
      </c>
      <c r="CZ76">
        <v>4</v>
      </c>
      <c r="DA76" s="57">
        <v>4</v>
      </c>
    </row>
    <row r="77" spans="1:105">
      <c r="A77">
        <v>70</v>
      </c>
      <c r="B77" s="9">
        <v>2</v>
      </c>
      <c r="C77" s="9">
        <v>7</v>
      </c>
      <c r="D77" s="9">
        <v>4</v>
      </c>
      <c r="E77" s="9">
        <v>6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1</v>
      </c>
      <c r="L77" s="9">
        <v>0</v>
      </c>
      <c r="M77" s="9">
        <v>2</v>
      </c>
      <c r="N77" s="9">
        <v>4</v>
      </c>
      <c r="O77" s="9">
        <v>4</v>
      </c>
      <c r="P77" s="9">
        <v>3</v>
      </c>
      <c r="Q77" s="9">
        <v>4</v>
      </c>
      <c r="R77" s="9">
        <v>3</v>
      </c>
      <c r="S77" s="9">
        <v>3</v>
      </c>
      <c r="T77" s="9"/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1</v>
      </c>
      <c r="AB77" s="9">
        <v>0</v>
      </c>
      <c r="AC77" s="9"/>
      <c r="AD77" s="9">
        <v>2</v>
      </c>
      <c r="AE77" s="9"/>
      <c r="AF77" s="9">
        <v>1</v>
      </c>
      <c r="AG77" s="9">
        <v>1</v>
      </c>
      <c r="AH77" s="9">
        <v>0</v>
      </c>
      <c r="AI77" s="9">
        <v>0</v>
      </c>
      <c r="AJ77" s="9">
        <v>1</v>
      </c>
      <c r="AK77" s="9">
        <v>0</v>
      </c>
      <c r="AL77" s="9"/>
      <c r="AM77" s="9">
        <v>1</v>
      </c>
      <c r="AN77" s="9">
        <v>1</v>
      </c>
      <c r="AO77" s="9">
        <v>1</v>
      </c>
      <c r="AP77" s="9">
        <v>0</v>
      </c>
      <c r="AQ77" s="9">
        <v>0</v>
      </c>
      <c r="AR77" s="9">
        <v>0</v>
      </c>
      <c r="AS77" s="9"/>
      <c r="AT77" s="9">
        <v>1</v>
      </c>
      <c r="AU77" s="9">
        <v>1</v>
      </c>
      <c r="AV77" s="75">
        <v>2</v>
      </c>
      <c r="AW77" s="75">
        <v>1</v>
      </c>
      <c r="AX77" s="75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2</v>
      </c>
      <c r="BE77" s="9" t="s">
        <v>125</v>
      </c>
      <c r="BF77" s="9">
        <v>1</v>
      </c>
      <c r="BG77" s="9">
        <v>2</v>
      </c>
      <c r="BH77">
        <v>1</v>
      </c>
      <c r="BI77">
        <v>2</v>
      </c>
      <c r="BJ77" s="58">
        <v>1</v>
      </c>
      <c r="BK77">
        <v>2</v>
      </c>
      <c r="BL77">
        <v>1</v>
      </c>
      <c r="BM77">
        <v>1</v>
      </c>
      <c r="BN77">
        <v>1</v>
      </c>
      <c r="BO77">
        <v>2</v>
      </c>
      <c r="BP77">
        <v>2</v>
      </c>
      <c r="BQ77" t="s">
        <v>125</v>
      </c>
      <c r="BR77">
        <v>2</v>
      </c>
      <c r="BS77">
        <v>1</v>
      </c>
      <c r="BT77">
        <v>1</v>
      </c>
      <c r="BU77">
        <v>1</v>
      </c>
      <c r="BV77">
        <v>2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2</v>
      </c>
      <c r="CC77">
        <v>2</v>
      </c>
      <c r="CD77">
        <v>2</v>
      </c>
      <c r="CE77">
        <v>2</v>
      </c>
      <c r="CF77">
        <v>2</v>
      </c>
      <c r="CG77">
        <v>2</v>
      </c>
      <c r="CH77">
        <v>1</v>
      </c>
      <c r="CI77">
        <v>2</v>
      </c>
      <c r="CJ77">
        <v>2</v>
      </c>
      <c r="CK77">
        <v>2</v>
      </c>
      <c r="CL77">
        <v>2</v>
      </c>
      <c r="CM77" t="s">
        <v>125</v>
      </c>
      <c r="CN77" t="s">
        <v>125</v>
      </c>
      <c r="CO77">
        <v>4</v>
      </c>
      <c r="CP77">
        <v>3</v>
      </c>
      <c r="CQ77">
        <v>3</v>
      </c>
      <c r="CR77">
        <v>4</v>
      </c>
      <c r="CS77">
        <v>4</v>
      </c>
      <c r="CT77">
        <v>3</v>
      </c>
      <c r="CU77">
        <v>3</v>
      </c>
      <c r="CV77">
        <v>3</v>
      </c>
      <c r="CW77">
        <v>2</v>
      </c>
      <c r="CX77">
        <v>3</v>
      </c>
      <c r="CY77">
        <v>3</v>
      </c>
      <c r="CZ77">
        <v>3</v>
      </c>
      <c r="DA77" s="57" t="s">
        <v>125</v>
      </c>
    </row>
    <row r="78" spans="1:105">
      <c r="A78">
        <v>71</v>
      </c>
      <c r="B78" s="9">
        <v>1</v>
      </c>
      <c r="C78" s="9">
        <v>6</v>
      </c>
      <c r="D78" s="9">
        <v>3</v>
      </c>
      <c r="E78" s="9">
        <v>7</v>
      </c>
      <c r="F78" s="9">
        <v>0</v>
      </c>
      <c r="G78" s="9">
        <v>0</v>
      </c>
      <c r="H78" s="9">
        <v>0</v>
      </c>
      <c r="I78" s="9">
        <v>0</v>
      </c>
      <c r="J78" s="9">
        <v>1</v>
      </c>
      <c r="K78" s="9">
        <v>0</v>
      </c>
      <c r="L78" s="9">
        <v>0</v>
      </c>
      <c r="M78" s="9">
        <v>2</v>
      </c>
      <c r="N78" s="9">
        <v>0</v>
      </c>
      <c r="O78" s="9">
        <v>0</v>
      </c>
      <c r="P78" s="9">
        <v>0</v>
      </c>
      <c r="Q78" s="9">
        <v>3</v>
      </c>
      <c r="R78" s="9">
        <v>4</v>
      </c>
      <c r="S78" s="9">
        <v>0</v>
      </c>
      <c r="T78" s="9"/>
      <c r="U78" s="9">
        <v>0</v>
      </c>
      <c r="V78" s="9">
        <v>0</v>
      </c>
      <c r="W78" s="9">
        <v>1</v>
      </c>
      <c r="X78" s="9">
        <v>0</v>
      </c>
      <c r="Y78" s="9">
        <v>1</v>
      </c>
      <c r="Z78" s="9">
        <v>0</v>
      </c>
      <c r="AA78" s="9">
        <v>0</v>
      </c>
      <c r="AB78" s="9">
        <v>0</v>
      </c>
      <c r="AC78" s="9"/>
      <c r="AD78" s="9">
        <v>4</v>
      </c>
      <c r="AE78" s="9"/>
      <c r="AF78" s="9">
        <v>1</v>
      </c>
      <c r="AG78" s="9">
        <v>1</v>
      </c>
      <c r="AH78" s="9">
        <v>0</v>
      </c>
      <c r="AI78" s="9">
        <v>0</v>
      </c>
      <c r="AJ78" s="9">
        <v>0</v>
      </c>
      <c r="AK78" s="9">
        <v>0</v>
      </c>
      <c r="AL78" s="9"/>
      <c r="AM78" s="9">
        <v>1</v>
      </c>
      <c r="AN78" s="9">
        <v>1</v>
      </c>
      <c r="AO78" s="9">
        <v>0</v>
      </c>
      <c r="AP78" s="9">
        <v>0</v>
      </c>
      <c r="AQ78" s="9">
        <v>0</v>
      </c>
      <c r="AR78" s="9">
        <v>0</v>
      </c>
      <c r="AS78" s="9"/>
      <c r="AT78" s="9">
        <v>4</v>
      </c>
      <c r="AU78" s="9">
        <v>1</v>
      </c>
      <c r="AV78" s="75">
        <v>1</v>
      </c>
      <c r="AW78" s="75">
        <v>1</v>
      </c>
      <c r="AX78" s="75">
        <v>1</v>
      </c>
      <c r="AY78" s="9">
        <v>1</v>
      </c>
      <c r="AZ78" s="9">
        <v>1</v>
      </c>
      <c r="BA78" s="9">
        <v>1</v>
      </c>
      <c r="BB78" s="9">
        <v>2</v>
      </c>
      <c r="BC78" s="9">
        <v>2</v>
      </c>
      <c r="BD78" s="9">
        <v>1</v>
      </c>
      <c r="BE78" s="9">
        <v>2</v>
      </c>
      <c r="BF78" s="9">
        <v>1</v>
      </c>
      <c r="BG78" s="9">
        <v>1</v>
      </c>
      <c r="BH78">
        <v>1</v>
      </c>
      <c r="BI78">
        <v>2</v>
      </c>
      <c r="BJ78" s="58">
        <v>1</v>
      </c>
      <c r="BK78">
        <v>2</v>
      </c>
      <c r="BL78">
        <v>1</v>
      </c>
      <c r="BM78">
        <v>2</v>
      </c>
      <c r="BN78">
        <v>2</v>
      </c>
      <c r="BO78">
        <v>2</v>
      </c>
      <c r="BP78">
        <v>2</v>
      </c>
      <c r="BQ78" t="s">
        <v>125</v>
      </c>
      <c r="BR78">
        <v>2</v>
      </c>
      <c r="BS78">
        <v>2</v>
      </c>
      <c r="BT78" t="s">
        <v>125</v>
      </c>
      <c r="BU78">
        <v>1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2</v>
      </c>
      <c r="CB78">
        <v>2</v>
      </c>
      <c r="CC78">
        <v>2</v>
      </c>
      <c r="CD78">
        <v>2</v>
      </c>
      <c r="CE78">
        <v>2</v>
      </c>
      <c r="CF78">
        <v>2</v>
      </c>
      <c r="CG78">
        <v>1</v>
      </c>
      <c r="CH78">
        <v>1</v>
      </c>
      <c r="CI78">
        <v>1</v>
      </c>
      <c r="CJ78">
        <v>2</v>
      </c>
      <c r="CK78">
        <v>2</v>
      </c>
      <c r="CL78">
        <v>2</v>
      </c>
      <c r="CM78" t="s">
        <v>125</v>
      </c>
      <c r="CN78" t="s">
        <v>125</v>
      </c>
      <c r="CO78">
        <v>4</v>
      </c>
      <c r="CP78">
        <v>3</v>
      </c>
      <c r="CQ78">
        <v>2</v>
      </c>
      <c r="CR78">
        <v>2</v>
      </c>
      <c r="CS78">
        <v>3</v>
      </c>
      <c r="CT78">
        <v>3</v>
      </c>
      <c r="CU78">
        <v>2</v>
      </c>
      <c r="CV78">
        <v>1</v>
      </c>
      <c r="CW78">
        <v>1</v>
      </c>
      <c r="CX78">
        <v>3</v>
      </c>
      <c r="CY78">
        <v>1</v>
      </c>
      <c r="CZ78">
        <v>0</v>
      </c>
      <c r="DA78" s="57" t="s">
        <v>125</v>
      </c>
    </row>
    <row r="79" spans="1:105">
      <c r="A79">
        <v>72</v>
      </c>
      <c r="B79" s="9">
        <v>2</v>
      </c>
      <c r="C79" s="9">
        <v>7</v>
      </c>
      <c r="D79" s="9">
        <v>5</v>
      </c>
      <c r="E79" s="9">
        <v>3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1</v>
      </c>
      <c r="L79" s="9">
        <v>0</v>
      </c>
      <c r="M79" s="9">
        <v>2</v>
      </c>
      <c r="N79" s="9">
        <v>4</v>
      </c>
      <c r="O79" s="9">
        <v>4</v>
      </c>
      <c r="P79" s="9">
        <v>3</v>
      </c>
      <c r="Q79" s="9">
        <v>3</v>
      </c>
      <c r="R79" s="9">
        <v>4</v>
      </c>
      <c r="S79" s="9">
        <v>4</v>
      </c>
      <c r="T79" s="9"/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1</v>
      </c>
      <c r="AB79" s="9">
        <v>0</v>
      </c>
      <c r="AC79" s="9"/>
      <c r="AD79" s="9">
        <v>3</v>
      </c>
      <c r="AE79" s="9"/>
      <c r="AF79" s="9">
        <v>1</v>
      </c>
      <c r="AG79" s="9">
        <v>1</v>
      </c>
      <c r="AH79" s="9">
        <v>0</v>
      </c>
      <c r="AI79" s="9">
        <v>0</v>
      </c>
      <c r="AJ79" s="9">
        <v>0</v>
      </c>
      <c r="AK79" s="9">
        <v>0</v>
      </c>
      <c r="AL79" s="9"/>
      <c r="AM79" s="9">
        <v>1</v>
      </c>
      <c r="AN79" s="9">
        <v>1</v>
      </c>
      <c r="AO79" s="9">
        <v>1</v>
      </c>
      <c r="AP79" s="9">
        <v>0</v>
      </c>
      <c r="AQ79" s="9">
        <v>0</v>
      </c>
      <c r="AR79" s="9">
        <v>0</v>
      </c>
      <c r="AS79" s="9"/>
      <c r="AT79" s="9">
        <v>1</v>
      </c>
      <c r="AU79" s="9">
        <v>3</v>
      </c>
      <c r="AV79" s="75">
        <v>1</v>
      </c>
      <c r="AW79" s="75">
        <v>1</v>
      </c>
      <c r="AX79" s="75">
        <v>1</v>
      </c>
      <c r="AY79" s="9">
        <v>2</v>
      </c>
      <c r="AZ79" s="9">
        <v>1</v>
      </c>
      <c r="BA79" s="9">
        <v>2</v>
      </c>
      <c r="BB79" s="9">
        <v>2</v>
      </c>
      <c r="BC79" s="9">
        <v>2</v>
      </c>
      <c r="BD79" s="9">
        <v>1</v>
      </c>
      <c r="BE79" s="9">
        <v>1</v>
      </c>
      <c r="BF79" s="9">
        <v>2</v>
      </c>
      <c r="BG79" s="9" t="s">
        <v>125</v>
      </c>
      <c r="BH79">
        <v>2</v>
      </c>
      <c r="BI79">
        <v>2</v>
      </c>
      <c r="BJ79" s="58">
        <v>1</v>
      </c>
      <c r="BK79">
        <v>2</v>
      </c>
      <c r="BL79">
        <v>1</v>
      </c>
      <c r="BM79">
        <v>1</v>
      </c>
      <c r="BN79">
        <v>1</v>
      </c>
      <c r="BO79">
        <v>2</v>
      </c>
      <c r="BP79">
        <v>2</v>
      </c>
      <c r="BQ79" t="s">
        <v>125</v>
      </c>
      <c r="BR79">
        <v>2</v>
      </c>
      <c r="BS79">
        <v>2</v>
      </c>
      <c r="BT79" t="s">
        <v>125</v>
      </c>
      <c r="BU79">
        <v>1</v>
      </c>
      <c r="BV79">
        <v>1</v>
      </c>
      <c r="BW79">
        <v>2</v>
      </c>
      <c r="BX79">
        <v>1</v>
      </c>
      <c r="BY79">
        <v>1</v>
      </c>
      <c r="BZ79">
        <v>2</v>
      </c>
      <c r="CA79">
        <v>2</v>
      </c>
      <c r="CB79">
        <v>2</v>
      </c>
      <c r="CC79">
        <v>1</v>
      </c>
      <c r="CD79">
        <v>1</v>
      </c>
      <c r="CE79">
        <v>2</v>
      </c>
      <c r="CF79">
        <v>2</v>
      </c>
      <c r="CG79">
        <v>2</v>
      </c>
      <c r="CH79">
        <v>1</v>
      </c>
      <c r="CI79">
        <v>2</v>
      </c>
      <c r="CJ79">
        <v>1</v>
      </c>
      <c r="CK79">
        <v>2</v>
      </c>
      <c r="CL79">
        <v>1</v>
      </c>
      <c r="CM79">
        <v>3</v>
      </c>
      <c r="CN79">
        <v>3</v>
      </c>
      <c r="CO79">
        <v>4</v>
      </c>
      <c r="CP79">
        <v>2</v>
      </c>
      <c r="CQ79">
        <v>4</v>
      </c>
      <c r="CR79">
        <v>4</v>
      </c>
      <c r="CS79">
        <v>4</v>
      </c>
      <c r="CT79">
        <v>2</v>
      </c>
      <c r="CU79">
        <v>3</v>
      </c>
      <c r="CV79">
        <v>2</v>
      </c>
      <c r="CW79">
        <v>1</v>
      </c>
      <c r="CX79">
        <v>3</v>
      </c>
      <c r="CY79">
        <v>3</v>
      </c>
      <c r="CZ79">
        <v>0</v>
      </c>
      <c r="DA79" s="57" t="s">
        <v>125</v>
      </c>
    </row>
    <row r="80" spans="1:105">
      <c r="A80">
        <v>73</v>
      </c>
      <c r="B80" s="9">
        <v>1</v>
      </c>
      <c r="C80" s="9">
        <v>4</v>
      </c>
      <c r="D80" s="9">
        <v>2</v>
      </c>
      <c r="E80" s="9">
        <v>3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1</v>
      </c>
      <c r="M80" s="9">
        <v>3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4</v>
      </c>
      <c r="T80" s="9"/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1</v>
      </c>
      <c r="AB80" s="9">
        <v>0</v>
      </c>
      <c r="AC80" s="9"/>
      <c r="AD80" s="9">
        <v>2</v>
      </c>
      <c r="AE80" s="9"/>
      <c r="AF80" s="9">
        <v>1</v>
      </c>
      <c r="AG80" s="9">
        <v>1</v>
      </c>
      <c r="AH80" s="9">
        <v>1</v>
      </c>
      <c r="AI80" s="9">
        <v>1</v>
      </c>
      <c r="AJ80" s="9">
        <v>0</v>
      </c>
      <c r="AK80" s="9">
        <v>0</v>
      </c>
      <c r="AL80" s="9"/>
      <c r="AM80" s="9">
        <v>1</v>
      </c>
      <c r="AN80" s="9">
        <v>1</v>
      </c>
      <c r="AO80" s="9">
        <v>1</v>
      </c>
      <c r="AP80" s="9">
        <v>1</v>
      </c>
      <c r="AQ80" s="9">
        <v>0</v>
      </c>
      <c r="AR80" s="9">
        <v>0</v>
      </c>
      <c r="AS80" s="9"/>
      <c r="AT80" s="9">
        <v>3</v>
      </c>
      <c r="AU80" s="9">
        <v>1</v>
      </c>
      <c r="AV80" s="75">
        <v>1</v>
      </c>
      <c r="AW80" s="75">
        <v>1</v>
      </c>
      <c r="AX80" s="75">
        <v>1</v>
      </c>
      <c r="AY80" s="9">
        <v>1</v>
      </c>
      <c r="AZ80" s="9">
        <v>1</v>
      </c>
      <c r="BA80" s="9">
        <v>1</v>
      </c>
      <c r="BB80" s="9">
        <v>2</v>
      </c>
      <c r="BC80" s="9">
        <v>2</v>
      </c>
      <c r="BD80" s="9">
        <v>1</v>
      </c>
      <c r="BE80" s="9">
        <v>1</v>
      </c>
      <c r="BF80" s="9">
        <v>1</v>
      </c>
      <c r="BG80" s="9">
        <v>1</v>
      </c>
      <c r="BH80">
        <v>2</v>
      </c>
      <c r="BI80">
        <v>2</v>
      </c>
      <c r="BJ80" s="58">
        <v>1</v>
      </c>
      <c r="BK80">
        <v>1</v>
      </c>
      <c r="BL80">
        <v>1</v>
      </c>
      <c r="BM80">
        <v>1</v>
      </c>
      <c r="BN80">
        <v>1</v>
      </c>
      <c r="BO80">
        <v>2</v>
      </c>
      <c r="BP80">
        <v>2</v>
      </c>
      <c r="BQ80" t="s">
        <v>125</v>
      </c>
      <c r="BR80">
        <v>1</v>
      </c>
      <c r="BS80">
        <v>2</v>
      </c>
      <c r="BT80" t="s">
        <v>125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2</v>
      </c>
      <c r="CA80">
        <v>1</v>
      </c>
      <c r="CB80">
        <v>2</v>
      </c>
      <c r="CC80">
        <v>1</v>
      </c>
      <c r="CD80">
        <v>1</v>
      </c>
      <c r="CE80">
        <v>2</v>
      </c>
      <c r="CF80">
        <v>1</v>
      </c>
      <c r="CG80">
        <v>2</v>
      </c>
      <c r="CH80">
        <v>1</v>
      </c>
      <c r="CI80">
        <v>1</v>
      </c>
      <c r="CJ80">
        <v>1</v>
      </c>
      <c r="CK80">
        <v>2</v>
      </c>
      <c r="CL80">
        <v>1</v>
      </c>
      <c r="CM80">
        <v>3</v>
      </c>
      <c r="CN80">
        <v>3</v>
      </c>
      <c r="CO80">
        <v>4</v>
      </c>
      <c r="CP80">
        <v>4</v>
      </c>
      <c r="CQ80">
        <v>4</v>
      </c>
      <c r="CR80">
        <v>4</v>
      </c>
      <c r="CS80">
        <v>2</v>
      </c>
      <c r="CT80">
        <v>4</v>
      </c>
      <c r="CU80">
        <v>3</v>
      </c>
      <c r="CV80">
        <v>1</v>
      </c>
      <c r="CW80">
        <v>2</v>
      </c>
      <c r="CX80">
        <v>4</v>
      </c>
      <c r="CY80">
        <v>4</v>
      </c>
      <c r="CZ80">
        <v>3</v>
      </c>
      <c r="DA80" s="57" t="s">
        <v>125</v>
      </c>
    </row>
    <row r="81" spans="1:105">
      <c r="A81">
        <v>74</v>
      </c>
      <c r="B81" s="9">
        <v>1</v>
      </c>
      <c r="C81" s="9">
        <v>8</v>
      </c>
      <c r="D81" s="9">
        <v>4</v>
      </c>
      <c r="E81" s="9">
        <v>13</v>
      </c>
      <c r="F81" s="9">
        <v>0</v>
      </c>
      <c r="G81" s="9">
        <v>0</v>
      </c>
      <c r="H81" s="9">
        <v>0</v>
      </c>
      <c r="I81" s="9">
        <v>0</v>
      </c>
      <c r="J81" s="9">
        <v>1</v>
      </c>
      <c r="K81" s="9">
        <v>0</v>
      </c>
      <c r="L81" s="9">
        <v>0</v>
      </c>
      <c r="M81" s="9">
        <v>2</v>
      </c>
      <c r="N81" s="9">
        <v>4</v>
      </c>
      <c r="O81" s="9">
        <v>4</v>
      </c>
      <c r="P81" s="9">
        <v>4</v>
      </c>
      <c r="Q81" s="9">
        <v>3</v>
      </c>
      <c r="R81" s="9">
        <v>2</v>
      </c>
      <c r="S81" s="9">
        <v>3</v>
      </c>
      <c r="T81" s="9"/>
      <c r="U81" s="9">
        <v>0</v>
      </c>
      <c r="V81" s="9">
        <v>0</v>
      </c>
      <c r="W81" s="9">
        <v>1</v>
      </c>
      <c r="X81" s="9">
        <v>0</v>
      </c>
      <c r="Y81" s="9">
        <v>0</v>
      </c>
      <c r="Z81" s="9">
        <v>1</v>
      </c>
      <c r="AA81" s="9">
        <v>0</v>
      </c>
      <c r="AB81" s="9">
        <v>0</v>
      </c>
      <c r="AC81" s="9"/>
      <c r="AD81" s="9">
        <v>3</v>
      </c>
      <c r="AE81" s="9"/>
      <c r="AF81" s="9">
        <v>1</v>
      </c>
      <c r="AG81" s="9">
        <v>1</v>
      </c>
      <c r="AH81" s="9">
        <v>0</v>
      </c>
      <c r="AI81" s="9">
        <v>0</v>
      </c>
      <c r="AJ81" s="9">
        <v>0</v>
      </c>
      <c r="AK81" s="9">
        <v>0</v>
      </c>
      <c r="AL81" s="9"/>
      <c r="AM81" s="9">
        <v>1</v>
      </c>
      <c r="AN81" s="9">
        <v>1</v>
      </c>
      <c r="AO81" s="9">
        <v>1</v>
      </c>
      <c r="AP81" s="9">
        <v>0</v>
      </c>
      <c r="AQ81" s="9">
        <v>0</v>
      </c>
      <c r="AR81" s="9">
        <v>0</v>
      </c>
      <c r="AS81" s="9"/>
      <c r="AT81" s="9">
        <v>4</v>
      </c>
      <c r="AU81" s="9">
        <v>4</v>
      </c>
      <c r="AV81" s="75">
        <v>1</v>
      </c>
      <c r="AW81" s="75">
        <v>1</v>
      </c>
      <c r="AX81" s="75">
        <v>1</v>
      </c>
      <c r="AY81" s="9">
        <v>1</v>
      </c>
      <c r="AZ81" s="9">
        <v>1</v>
      </c>
      <c r="BA81" s="9">
        <v>1</v>
      </c>
      <c r="BB81" s="9">
        <v>2</v>
      </c>
      <c r="BC81" s="9">
        <v>1</v>
      </c>
      <c r="BD81" s="9">
        <v>1</v>
      </c>
      <c r="BE81" s="9">
        <v>1</v>
      </c>
      <c r="BF81" s="9">
        <v>1</v>
      </c>
      <c r="BG81" s="9">
        <v>1</v>
      </c>
      <c r="BH81">
        <v>1</v>
      </c>
      <c r="BI81">
        <v>1</v>
      </c>
      <c r="BJ81" s="58">
        <v>1</v>
      </c>
      <c r="BK81">
        <v>1</v>
      </c>
      <c r="BL81">
        <v>1</v>
      </c>
      <c r="BM81">
        <v>1</v>
      </c>
      <c r="BN81">
        <v>2</v>
      </c>
      <c r="BO81">
        <v>2</v>
      </c>
      <c r="BP81">
        <v>2</v>
      </c>
      <c r="BQ81" t="s">
        <v>125</v>
      </c>
      <c r="BR81">
        <v>1</v>
      </c>
      <c r="BS81">
        <v>1</v>
      </c>
      <c r="BT81">
        <v>2</v>
      </c>
      <c r="BU81">
        <v>1</v>
      </c>
      <c r="BV81">
        <v>1</v>
      </c>
      <c r="BW81">
        <v>2</v>
      </c>
      <c r="BX81">
        <v>2</v>
      </c>
      <c r="BY81">
        <v>2</v>
      </c>
      <c r="BZ81">
        <v>2</v>
      </c>
      <c r="CA81">
        <v>2</v>
      </c>
      <c r="CB81">
        <v>2</v>
      </c>
      <c r="CC81">
        <v>1</v>
      </c>
      <c r="CD81">
        <v>1</v>
      </c>
      <c r="CE81">
        <v>2</v>
      </c>
      <c r="CF81">
        <v>1</v>
      </c>
      <c r="CG81">
        <v>1</v>
      </c>
      <c r="CH81">
        <v>2</v>
      </c>
      <c r="CI81">
        <v>1</v>
      </c>
      <c r="CJ81">
        <v>1</v>
      </c>
      <c r="CK81">
        <v>2</v>
      </c>
      <c r="CL81">
        <v>1</v>
      </c>
      <c r="CM81">
        <v>3</v>
      </c>
      <c r="CN81">
        <v>3</v>
      </c>
      <c r="CO81">
        <v>4</v>
      </c>
      <c r="CP81">
        <v>4</v>
      </c>
      <c r="CQ81">
        <v>4</v>
      </c>
      <c r="CR81">
        <v>4</v>
      </c>
      <c r="CS81">
        <v>4</v>
      </c>
      <c r="CT81">
        <v>3</v>
      </c>
      <c r="CU81">
        <v>3</v>
      </c>
      <c r="CV81">
        <v>3</v>
      </c>
      <c r="CW81">
        <v>1</v>
      </c>
      <c r="CX81">
        <v>3</v>
      </c>
      <c r="CY81">
        <v>1</v>
      </c>
      <c r="CZ81">
        <v>3</v>
      </c>
      <c r="DA81" s="57" t="s">
        <v>125</v>
      </c>
    </row>
    <row r="82" spans="1:105">
      <c r="A82">
        <v>75</v>
      </c>
      <c r="B82" s="9">
        <v>2</v>
      </c>
      <c r="C82" s="9">
        <v>4</v>
      </c>
      <c r="D82" s="9">
        <v>4</v>
      </c>
      <c r="E82" s="9">
        <v>5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1</v>
      </c>
      <c r="L82" s="9">
        <v>0</v>
      </c>
      <c r="M82" s="9">
        <v>2</v>
      </c>
      <c r="N82" s="9">
        <v>3</v>
      </c>
      <c r="O82" s="9">
        <v>3</v>
      </c>
      <c r="P82" s="9">
        <v>4</v>
      </c>
      <c r="Q82" s="9">
        <v>1</v>
      </c>
      <c r="R82" s="9">
        <v>4</v>
      </c>
      <c r="S82" s="9">
        <v>4</v>
      </c>
      <c r="T82" s="9"/>
      <c r="U82" s="9">
        <v>0</v>
      </c>
      <c r="V82" s="9">
        <v>0</v>
      </c>
      <c r="W82" s="9">
        <v>0</v>
      </c>
      <c r="X82" s="9">
        <v>0</v>
      </c>
      <c r="Y82" s="9">
        <v>1</v>
      </c>
      <c r="Z82" s="9">
        <v>0</v>
      </c>
      <c r="AA82" s="9">
        <v>0</v>
      </c>
      <c r="AB82" s="9">
        <v>0</v>
      </c>
      <c r="AC82" s="9"/>
      <c r="AD82" s="9">
        <v>2</v>
      </c>
      <c r="AE82" s="9"/>
      <c r="AF82" s="9">
        <v>1</v>
      </c>
      <c r="AG82" s="9">
        <v>1</v>
      </c>
      <c r="AH82" s="9">
        <v>0</v>
      </c>
      <c r="AI82" s="9">
        <v>0</v>
      </c>
      <c r="AJ82" s="9">
        <v>0</v>
      </c>
      <c r="AK82" s="9">
        <v>0</v>
      </c>
      <c r="AL82" s="9"/>
      <c r="AM82" s="9">
        <v>1</v>
      </c>
      <c r="AN82" s="9">
        <v>1</v>
      </c>
      <c r="AO82" s="9">
        <v>1</v>
      </c>
      <c r="AP82" s="9">
        <v>0</v>
      </c>
      <c r="AQ82" s="9">
        <v>0</v>
      </c>
      <c r="AR82" s="9">
        <v>0</v>
      </c>
      <c r="AS82" s="9"/>
      <c r="AT82" s="9">
        <v>1</v>
      </c>
      <c r="AU82" s="9">
        <v>4</v>
      </c>
      <c r="AV82" s="75">
        <v>1</v>
      </c>
      <c r="AW82" s="75">
        <v>1</v>
      </c>
      <c r="AX82" s="75">
        <v>1</v>
      </c>
      <c r="AY82" s="9">
        <v>1</v>
      </c>
      <c r="AZ82" s="9">
        <v>1</v>
      </c>
      <c r="BA82" s="9">
        <v>1</v>
      </c>
      <c r="BB82" s="9">
        <v>2</v>
      </c>
      <c r="BC82" s="9">
        <v>2</v>
      </c>
      <c r="BD82" s="9">
        <v>1</v>
      </c>
      <c r="BE82" s="9">
        <v>2</v>
      </c>
      <c r="BF82" s="9">
        <v>1</v>
      </c>
      <c r="BG82" s="9">
        <v>2</v>
      </c>
      <c r="BH82">
        <v>1</v>
      </c>
      <c r="BI82">
        <v>2</v>
      </c>
      <c r="BJ82" s="58">
        <v>1</v>
      </c>
      <c r="BK82">
        <v>2</v>
      </c>
      <c r="BL82">
        <v>1</v>
      </c>
      <c r="BM82">
        <v>1</v>
      </c>
      <c r="BN82">
        <v>1</v>
      </c>
      <c r="BO82">
        <v>2</v>
      </c>
      <c r="BP82">
        <v>2</v>
      </c>
      <c r="BQ82" t="s">
        <v>125</v>
      </c>
      <c r="BR82">
        <v>2</v>
      </c>
      <c r="BS82">
        <v>1</v>
      </c>
      <c r="BT82">
        <v>1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1</v>
      </c>
      <c r="CD82">
        <v>2</v>
      </c>
      <c r="CE82">
        <v>2</v>
      </c>
      <c r="CF82">
        <v>1</v>
      </c>
      <c r="CG82">
        <v>1</v>
      </c>
      <c r="CH82">
        <v>2</v>
      </c>
      <c r="CI82">
        <v>1</v>
      </c>
      <c r="CJ82">
        <v>1</v>
      </c>
      <c r="CK82">
        <v>2</v>
      </c>
      <c r="CL82">
        <v>1</v>
      </c>
      <c r="CM82">
        <v>3</v>
      </c>
      <c r="CN82">
        <v>3</v>
      </c>
      <c r="CO82">
        <v>4</v>
      </c>
      <c r="CP82">
        <v>3</v>
      </c>
      <c r="CQ82">
        <v>3</v>
      </c>
      <c r="CR82">
        <v>3</v>
      </c>
      <c r="CS82">
        <v>4</v>
      </c>
      <c r="CT82">
        <v>4</v>
      </c>
      <c r="CU82">
        <v>3</v>
      </c>
      <c r="CV82">
        <v>2</v>
      </c>
      <c r="CW82">
        <v>1</v>
      </c>
      <c r="CX82">
        <v>4</v>
      </c>
      <c r="CY82">
        <v>3</v>
      </c>
      <c r="CZ82">
        <v>3</v>
      </c>
      <c r="DA82" s="57" t="s">
        <v>125</v>
      </c>
    </row>
    <row r="83" spans="1:105">
      <c r="A83">
        <v>76</v>
      </c>
      <c r="B83" s="9">
        <v>2</v>
      </c>
      <c r="C83" s="9">
        <v>7</v>
      </c>
      <c r="D83" s="9">
        <v>7</v>
      </c>
      <c r="E83" s="9">
        <v>10</v>
      </c>
      <c r="F83" s="9">
        <v>0</v>
      </c>
      <c r="G83" s="9">
        <v>1</v>
      </c>
      <c r="H83" s="9">
        <v>0</v>
      </c>
      <c r="I83" s="9">
        <v>1</v>
      </c>
      <c r="J83" s="9">
        <v>0</v>
      </c>
      <c r="K83" s="9">
        <v>0</v>
      </c>
      <c r="L83" s="9">
        <v>0</v>
      </c>
      <c r="M83" s="9">
        <v>3</v>
      </c>
      <c r="N83" s="9">
        <v>1</v>
      </c>
      <c r="O83" s="9">
        <v>2</v>
      </c>
      <c r="P83" s="9">
        <v>2</v>
      </c>
      <c r="Q83" s="9">
        <v>3</v>
      </c>
      <c r="R83" s="9">
        <v>3</v>
      </c>
      <c r="S83" s="9">
        <v>3</v>
      </c>
      <c r="T83" s="9"/>
      <c r="U83" s="9">
        <v>0</v>
      </c>
      <c r="V83" s="9">
        <v>0</v>
      </c>
      <c r="W83" s="9">
        <v>0</v>
      </c>
      <c r="X83" s="9">
        <v>0</v>
      </c>
      <c r="Y83" s="9">
        <v>1</v>
      </c>
      <c r="Z83" s="9">
        <v>1</v>
      </c>
      <c r="AA83" s="9">
        <v>0</v>
      </c>
      <c r="AB83" s="9">
        <v>0</v>
      </c>
      <c r="AC83" s="9"/>
      <c r="AD83" s="9">
        <v>4</v>
      </c>
      <c r="AE83" s="9"/>
      <c r="AF83" s="9">
        <v>1</v>
      </c>
      <c r="AG83" s="9">
        <v>1</v>
      </c>
      <c r="AH83" s="9">
        <v>0</v>
      </c>
      <c r="AI83" s="9">
        <v>0</v>
      </c>
      <c r="AJ83" s="9">
        <v>0</v>
      </c>
      <c r="AK83" s="9">
        <v>0</v>
      </c>
      <c r="AL83" s="9"/>
      <c r="AM83" s="9">
        <v>1</v>
      </c>
      <c r="AN83" s="9">
        <v>1</v>
      </c>
      <c r="AO83" s="9">
        <v>0</v>
      </c>
      <c r="AP83" s="9">
        <v>1</v>
      </c>
      <c r="AQ83" s="9">
        <v>0</v>
      </c>
      <c r="AR83" s="9">
        <v>0</v>
      </c>
      <c r="AS83" s="9"/>
      <c r="AT83" s="9">
        <v>3</v>
      </c>
      <c r="AU83" s="9">
        <v>4</v>
      </c>
      <c r="AV83" s="75">
        <v>1</v>
      </c>
      <c r="AW83" s="75">
        <v>1</v>
      </c>
      <c r="AX83" s="75">
        <v>1</v>
      </c>
      <c r="AY83" s="9">
        <v>2</v>
      </c>
      <c r="AZ83" s="9">
        <v>1</v>
      </c>
      <c r="BA83" s="9">
        <v>1</v>
      </c>
      <c r="BB83" s="9">
        <v>2</v>
      </c>
      <c r="BC83" s="9">
        <v>1</v>
      </c>
      <c r="BD83" s="9">
        <v>1</v>
      </c>
      <c r="BE83" s="9">
        <v>2</v>
      </c>
      <c r="BF83" s="9">
        <v>2</v>
      </c>
      <c r="BG83" s="9" t="s">
        <v>125</v>
      </c>
      <c r="BH83">
        <v>1</v>
      </c>
      <c r="BI83">
        <v>2</v>
      </c>
      <c r="BJ83" s="58">
        <v>1</v>
      </c>
      <c r="BK83">
        <v>1</v>
      </c>
      <c r="BL83">
        <v>1</v>
      </c>
      <c r="BM83">
        <v>1</v>
      </c>
      <c r="BN83">
        <v>1</v>
      </c>
      <c r="BO83">
        <v>2</v>
      </c>
      <c r="BP83">
        <v>2</v>
      </c>
      <c r="BQ83" t="s">
        <v>125</v>
      </c>
      <c r="BR83">
        <v>2</v>
      </c>
      <c r="BS83">
        <v>2</v>
      </c>
      <c r="BT83" t="s">
        <v>125</v>
      </c>
      <c r="BV83">
        <v>2</v>
      </c>
      <c r="BW83">
        <v>2</v>
      </c>
      <c r="BX83">
        <v>2</v>
      </c>
      <c r="BY83">
        <v>1</v>
      </c>
      <c r="BZ83">
        <v>2</v>
      </c>
      <c r="CA83">
        <v>2</v>
      </c>
      <c r="CB83">
        <v>2</v>
      </c>
      <c r="CC83">
        <v>2</v>
      </c>
      <c r="CD83">
        <v>2</v>
      </c>
      <c r="CE83">
        <v>2</v>
      </c>
      <c r="CF83">
        <v>1</v>
      </c>
      <c r="CG83">
        <v>2</v>
      </c>
      <c r="CH83">
        <v>2</v>
      </c>
      <c r="CI83">
        <v>2</v>
      </c>
      <c r="CJ83">
        <v>2</v>
      </c>
      <c r="CK83">
        <v>2</v>
      </c>
      <c r="CL83">
        <v>1</v>
      </c>
      <c r="CM83">
        <v>3</v>
      </c>
      <c r="CN83">
        <v>2</v>
      </c>
      <c r="CO83">
        <v>4</v>
      </c>
      <c r="CP83">
        <v>2</v>
      </c>
      <c r="CQ83">
        <v>3</v>
      </c>
      <c r="CR83">
        <v>2</v>
      </c>
      <c r="CS83">
        <v>3</v>
      </c>
      <c r="CT83">
        <v>2</v>
      </c>
      <c r="CU83">
        <v>2</v>
      </c>
      <c r="CV83">
        <v>2</v>
      </c>
      <c r="CW83">
        <v>1</v>
      </c>
      <c r="CX83">
        <v>2</v>
      </c>
      <c r="CY83">
        <v>1</v>
      </c>
      <c r="CZ83">
        <v>3</v>
      </c>
      <c r="DA83" s="57">
        <v>3</v>
      </c>
    </row>
    <row r="84" spans="1:105">
      <c r="A84">
        <v>77</v>
      </c>
      <c r="B84" s="9">
        <v>1</v>
      </c>
      <c r="C84" s="9">
        <v>8</v>
      </c>
      <c r="D84" s="9">
        <v>7</v>
      </c>
      <c r="E84" s="9">
        <v>7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1</v>
      </c>
      <c r="M84" s="9">
        <v>1</v>
      </c>
      <c r="N84" s="9">
        <v>1</v>
      </c>
      <c r="O84" s="9">
        <v>3</v>
      </c>
      <c r="P84" s="9">
        <v>2</v>
      </c>
      <c r="Q84" s="9">
        <v>1</v>
      </c>
      <c r="R84" s="9">
        <v>4</v>
      </c>
      <c r="S84" s="9">
        <v>3</v>
      </c>
      <c r="T84" s="9"/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1</v>
      </c>
      <c r="AB84" s="9">
        <v>0</v>
      </c>
      <c r="AC84" s="9"/>
      <c r="AD84" s="9">
        <v>3</v>
      </c>
      <c r="AE84" s="9"/>
      <c r="AF84" s="9">
        <v>0</v>
      </c>
      <c r="AG84" s="9">
        <v>0</v>
      </c>
      <c r="AH84" s="9">
        <v>1</v>
      </c>
      <c r="AI84" s="9">
        <v>0</v>
      </c>
      <c r="AJ84" s="9">
        <v>0</v>
      </c>
      <c r="AK84" s="9">
        <v>0</v>
      </c>
      <c r="AL84" s="9"/>
      <c r="AM84" s="9">
        <v>1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/>
      <c r="AT84" s="9">
        <v>2</v>
      </c>
      <c r="AU84" s="9">
        <v>3</v>
      </c>
      <c r="AV84" s="75">
        <v>2</v>
      </c>
      <c r="AW84" s="75">
        <v>2</v>
      </c>
      <c r="AX84" s="75">
        <v>1</v>
      </c>
      <c r="AY84" s="9">
        <v>2</v>
      </c>
      <c r="AZ84" s="9">
        <v>2</v>
      </c>
      <c r="BA84" s="9" t="s">
        <v>125</v>
      </c>
      <c r="BB84" s="9" t="s">
        <v>125</v>
      </c>
      <c r="BC84" s="9">
        <v>2</v>
      </c>
      <c r="BD84" s="9">
        <v>2</v>
      </c>
      <c r="BE84" s="9" t="s">
        <v>125</v>
      </c>
      <c r="BF84" s="9">
        <v>2</v>
      </c>
      <c r="BG84" s="9" t="s">
        <v>125</v>
      </c>
      <c r="BH84">
        <v>2</v>
      </c>
      <c r="BI84">
        <v>2</v>
      </c>
      <c r="BJ84" s="58">
        <v>2</v>
      </c>
      <c r="BK84">
        <v>1</v>
      </c>
      <c r="BL84">
        <v>1</v>
      </c>
      <c r="BM84">
        <v>2</v>
      </c>
      <c r="BN84">
        <v>2</v>
      </c>
      <c r="BO84">
        <v>2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2</v>
      </c>
      <c r="BX84">
        <v>2</v>
      </c>
      <c r="BY84">
        <v>1</v>
      </c>
      <c r="BZ84">
        <v>2</v>
      </c>
      <c r="CA84">
        <v>2</v>
      </c>
      <c r="CB84">
        <v>2</v>
      </c>
      <c r="CC84">
        <v>2</v>
      </c>
      <c r="CD84">
        <v>2</v>
      </c>
      <c r="CE84">
        <v>2</v>
      </c>
      <c r="CF84">
        <v>2</v>
      </c>
      <c r="CG84">
        <v>2</v>
      </c>
      <c r="CH84">
        <v>2</v>
      </c>
      <c r="CI84">
        <v>2</v>
      </c>
      <c r="CJ84">
        <v>2</v>
      </c>
      <c r="CK84">
        <v>2</v>
      </c>
      <c r="CL84">
        <v>2</v>
      </c>
      <c r="CM84" t="s">
        <v>125</v>
      </c>
      <c r="CN84" t="s">
        <v>125</v>
      </c>
      <c r="CO84">
        <v>4</v>
      </c>
      <c r="CP84">
        <v>4</v>
      </c>
      <c r="CQ84">
        <v>4</v>
      </c>
      <c r="CR84">
        <v>4</v>
      </c>
      <c r="CS84">
        <v>4</v>
      </c>
      <c r="CT84">
        <v>4</v>
      </c>
      <c r="CU84">
        <v>2</v>
      </c>
      <c r="CV84">
        <v>2</v>
      </c>
      <c r="CW84">
        <v>1</v>
      </c>
      <c r="CX84">
        <v>4</v>
      </c>
      <c r="CY84">
        <v>4</v>
      </c>
      <c r="CZ84">
        <v>2</v>
      </c>
      <c r="DA84" s="57" t="s">
        <v>125</v>
      </c>
    </row>
    <row r="85" spans="1:105">
      <c r="A85">
        <v>78</v>
      </c>
      <c r="B85" s="9">
        <v>1</v>
      </c>
      <c r="C85" s="9">
        <v>9</v>
      </c>
      <c r="D85" s="9">
        <v>7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1</v>
      </c>
      <c r="L85" s="9">
        <v>0</v>
      </c>
      <c r="M85" s="9">
        <v>2</v>
      </c>
      <c r="N85" s="9">
        <v>4</v>
      </c>
      <c r="O85" s="9">
        <v>4</v>
      </c>
      <c r="P85" s="9">
        <v>4</v>
      </c>
      <c r="Q85" s="9">
        <v>4</v>
      </c>
      <c r="R85" s="9">
        <v>4</v>
      </c>
      <c r="S85" s="9">
        <v>4</v>
      </c>
      <c r="T85" s="9"/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1</v>
      </c>
      <c r="AB85" s="9">
        <v>0</v>
      </c>
      <c r="AC85" s="9"/>
      <c r="AD85" s="9">
        <v>2</v>
      </c>
      <c r="AE85" s="9"/>
      <c r="AF85" s="9">
        <v>1</v>
      </c>
      <c r="AG85" s="9">
        <v>0</v>
      </c>
      <c r="AH85" s="9">
        <v>1</v>
      </c>
      <c r="AI85" s="9">
        <v>0</v>
      </c>
      <c r="AJ85" s="9">
        <v>0</v>
      </c>
      <c r="AK85" s="9">
        <v>0</v>
      </c>
      <c r="AL85" s="9"/>
      <c r="AM85" s="9">
        <v>1</v>
      </c>
      <c r="AN85" s="9">
        <v>1</v>
      </c>
      <c r="AO85" s="9">
        <v>1</v>
      </c>
      <c r="AP85" s="9">
        <v>0</v>
      </c>
      <c r="AQ85" s="9">
        <v>0</v>
      </c>
      <c r="AR85" s="9">
        <v>0</v>
      </c>
      <c r="AS85" s="9"/>
      <c r="AT85" s="9">
        <v>3</v>
      </c>
      <c r="AU85" s="9">
        <v>1</v>
      </c>
      <c r="AV85" s="75">
        <v>1</v>
      </c>
      <c r="AW85" s="75">
        <v>1</v>
      </c>
      <c r="AX85" s="75">
        <v>1</v>
      </c>
      <c r="AY85" s="9">
        <v>2</v>
      </c>
      <c r="AZ85" s="9">
        <v>2</v>
      </c>
      <c r="BA85" s="9" t="s">
        <v>125</v>
      </c>
      <c r="BB85" s="9" t="s">
        <v>125</v>
      </c>
      <c r="BC85" s="9">
        <v>2</v>
      </c>
      <c r="BD85" s="9">
        <v>2</v>
      </c>
      <c r="BE85" s="9" t="s">
        <v>125</v>
      </c>
      <c r="BF85" s="9">
        <v>1</v>
      </c>
      <c r="BG85" s="9">
        <v>1</v>
      </c>
      <c r="BH85">
        <v>1</v>
      </c>
      <c r="BI85">
        <v>2</v>
      </c>
      <c r="BJ85" s="58">
        <v>1</v>
      </c>
      <c r="BK85">
        <v>2</v>
      </c>
      <c r="BL85">
        <v>1</v>
      </c>
      <c r="BM85">
        <v>1</v>
      </c>
      <c r="BN85">
        <v>1</v>
      </c>
      <c r="BO85">
        <v>2</v>
      </c>
      <c r="BP85">
        <v>2</v>
      </c>
      <c r="BQ85" t="s">
        <v>125</v>
      </c>
      <c r="BR85">
        <v>2</v>
      </c>
      <c r="BS85">
        <v>2</v>
      </c>
      <c r="BT85" t="s">
        <v>125</v>
      </c>
      <c r="BU85">
        <v>1</v>
      </c>
      <c r="BV85">
        <v>1</v>
      </c>
      <c r="BW85">
        <v>1</v>
      </c>
      <c r="BX85">
        <v>2</v>
      </c>
      <c r="BY85">
        <v>2</v>
      </c>
      <c r="BZ85">
        <v>2</v>
      </c>
      <c r="CA85">
        <v>2</v>
      </c>
      <c r="CB85">
        <v>2</v>
      </c>
      <c r="CC85">
        <v>1</v>
      </c>
      <c r="CD85">
        <v>2</v>
      </c>
      <c r="CE85">
        <v>1</v>
      </c>
      <c r="CF85">
        <v>1</v>
      </c>
      <c r="CG85">
        <v>2</v>
      </c>
      <c r="CH85">
        <v>2</v>
      </c>
      <c r="CI85">
        <v>2</v>
      </c>
      <c r="CJ85">
        <v>1</v>
      </c>
      <c r="CK85">
        <v>2</v>
      </c>
      <c r="CL85">
        <v>2</v>
      </c>
      <c r="CM85" t="s">
        <v>125</v>
      </c>
      <c r="CN85" t="s">
        <v>125</v>
      </c>
      <c r="CO85">
        <v>4</v>
      </c>
      <c r="CP85">
        <v>3</v>
      </c>
      <c r="CQ85">
        <v>3</v>
      </c>
      <c r="CR85">
        <v>3</v>
      </c>
      <c r="CS85">
        <v>4</v>
      </c>
      <c r="CT85">
        <v>4</v>
      </c>
      <c r="CU85">
        <v>4</v>
      </c>
      <c r="CV85">
        <v>4</v>
      </c>
      <c r="CW85">
        <v>2</v>
      </c>
      <c r="CX85">
        <v>4</v>
      </c>
      <c r="CY85">
        <v>2</v>
      </c>
      <c r="CZ85">
        <v>3</v>
      </c>
      <c r="DA85" s="57" t="s">
        <v>125</v>
      </c>
    </row>
    <row r="86" spans="1:105">
      <c r="A86">
        <v>79</v>
      </c>
      <c r="B86" s="9">
        <v>2</v>
      </c>
      <c r="C86" s="9">
        <v>5</v>
      </c>
      <c r="D86" s="9">
        <v>5</v>
      </c>
      <c r="E86" s="9">
        <v>5</v>
      </c>
      <c r="F86" s="9">
        <v>0</v>
      </c>
      <c r="G86" s="9">
        <v>0</v>
      </c>
      <c r="H86" s="9">
        <v>0</v>
      </c>
      <c r="I86" s="9">
        <v>1</v>
      </c>
      <c r="J86" s="9">
        <v>0</v>
      </c>
      <c r="K86" s="9">
        <v>0</v>
      </c>
      <c r="L86" s="9">
        <v>0</v>
      </c>
      <c r="M86" s="9">
        <v>2</v>
      </c>
      <c r="N86" s="9">
        <v>0</v>
      </c>
      <c r="O86" s="9">
        <v>0</v>
      </c>
      <c r="P86" s="9">
        <v>0</v>
      </c>
      <c r="Q86" s="9">
        <v>3</v>
      </c>
      <c r="R86" s="9">
        <v>0</v>
      </c>
      <c r="S86" s="9">
        <v>4</v>
      </c>
      <c r="T86" s="9"/>
      <c r="U86" s="9">
        <v>0</v>
      </c>
      <c r="V86" s="9">
        <v>0</v>
      </c>
      <c r="W86" s="9">
        <v>0</v>
      </c>
      <c r="X86" s="9">
        <v>0</v>
      </c>
      <c r="Y86" s="9">
        <v>1</v>
      </c>
      <c r="Z86" s="9">
        <v>1</v>
      </c>
      <c r="AA86" s="9">
        <v>0</v>
      </c>
      <c r="AB86" s="9">
        <v>0</v>
      </c>
      <c r="AC86" s="9"/>
      <c r="AD86" s="9">
        <v>3</v>
      </c>
      <c r="AE86" s="9"/>
      <c r="AF86" s="9">
        <v>1</v>
      </c>
      <c r="AG86" s="9">
        <v>0</v>
      </c>
      <c r="AH86" s="9">
        <v>0</v>
      </c>
      <c r="AI86" s="9">
        <v>0</v>
      </c>
      <c r="AJ86" s="9">
        <v>0</v>
      </c>
      <c r="AK86" s="9">
        <v>1</v>
      </c>
      <c r="AL86" s="9"/>
      <c r="AM86" s="9">
        <v>1</v>
      </c>
      <c r="AN86" s="9">
        <v>1</v>
      </c>
      <c r="AO86" s="9">
        <v>1</v>
      </c>
      <c r="AP86" s="9">
        <v>1</v>
      </c>
      <c r="AQ86" s="9">
        <v>0</v>
      </c>
      <c r="AR86" s="9">
        <v>0</v>
      </c>
      <c r="AS86" s="9"/>
      <c r="AT86" s="9">
        <v>1</v>
      </c>
      <c r="AU86" s="9">
        <v>1</v>
      </c>
      <c r="AV86" s="75">
        <v>1</v>
      </c>
      <c r="AW86" s="75">
        <v>2</v>
      </c>
      <c r="AX86" s="75">
        <v>1</v>
      </c>
      <c r="AY86" s="9">
        <v>1</v>
      </c>
      <c r="AZ86" s="9">
        <v>1</v>
      </c>
      <c r="BA86" s="9">
        <v>1</v>
      </c>
      <c r="BB86" s="9">
        <v>2</v>
      </c>
      <c r="BC86" s="9">
        <v>1</v>
      </c>
      <c r="BD86" s="9">
        <v>1</v>
      </c>
      <c r="BE86" s="9">
        <v>1</v>
      </c>
      <c r="BF86" s="9">
        <v>1</v>
      </c>
      <c r="BG86" s="9">
        <v>2</v>
      </c>
      <c r="BH86">
        <v>1</v>
      </c>
      <c r="BI86">
        <v>1</v>
      </c>
      <c r="BJ86" s="58">
        <v>1</v>
      </c>
      <c r="BK86">
        <v>1</v>
      </c>
      <c r="BL86">
        <v>1</v>
      </c>
      <c r="BM86">
        <v>1</v>
      </c>
      <c r="BN86">
        <v>2</v>
      </c>
      <c r="BO86">
        <v>2</v>
      </c>
      <c r="BP86">
        <v>2</v>
      </c>
      <c r="BQ86" t="s">
        <v>125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2</v>
      </c>
      <c r="BY86">
        <v>1</v>
      </c>
      <c r="BZ86">
        <v>2</v>
      </c>
      <c r="CA86">
        <v>1</v>
      </c>
      <c r="CB86">
        <v>2</v>
      </c>
      <c r="CC86">
        <v>1</v>
      </c>
      <c r="CD86">
        <v>2</v>
      </c>
      <c r="CE86">
        <v>2</v>
      </c>
      <c r="CF86">
        <v>1</v>
      </c>
      <c r="CG86">
        <v>1</v>
      </c>
      <c r="CH86">
        <v>2</v>
      </c>
      <c r="CI86">
        <v>2</v>
      </c>
      <c r="CJ86">
        <v>1</v>
      </c>
      <c r="CK86">
        <v>2</v>
      </c>
      <c r="CL86">
        <v>1</v>
      </c>
      <c r="CM86">
        <v>4</v>
      </c>
      <c r="CN86">
        <v>4</v>
      </c>
      <c r="CO86">
        <v>4</v>
      </c>
      <c r="CP86">
        <v>3</v>
      </c>
      <c r="CQ86">
        <v>3</v>
      </c>
      <c r="CR86">
        <v>3</v>
      </c>
      <c r="CS86">
        <v>3</v>
      </c>
      <c r="CT86">
        <v>3</v>
      </c>
      <c r="CU86">
        <v>3</v>
      </c>
      <c r="CV86">
        <v>3</v>
      </c>
      <c r="CW86">
        <v>1</v>
      </c>
      <c r="CX86">
        <v>4</v>
      </c>
      <c r="CY86">
        <v>3</v>
      </c>
      <c r="CZ86">
        <v>0</v>
      </c>
      <c r="DA86" s="57" t="s">
        <v>125</v>
      </c>
    </row>
    <row r="87" spans="1:105">
      <c r="A87">
        <v>80</v>
      </c>
      <c r="B87" s="9">
        <v>2</v>
      </c>
      <c r="C87" s="9">
        <v>7</v>
      </c>
      <c r="D87" s="9">
        <v>5</v>
      </c>
      <c r="E87" s="9">
        <v>16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1</v>
      </c>
      <c r="L87" s="9">
        <v>0</v>
      </c>
      <c r="M87" s="9">
        <v>2</v>
      </c>
      <c r="N87" s="9">
        <v>3</v>
      </c>
      <c r="O87" s="9">
        <v>3</v>
      </c>
      <c r="P87" s="9">
        <v>3</v>
      </c>
      <c r="Q87" s="9">
        <v>3</v>
      </c>
      <c r="R87" s="9">
        <v>3</v>
      </c>
      <c r="S87" s="9">
        <v>3</v>
      </c>
      <c r="T87" s="9"/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1</v>
      </c>
      <c r="AA87" s="9">
        <v>0</v>
      </c>
      <c r="AB87" s="9">
        <v>0</v>
      </c>
      <c r="AC87" s="9"/>
      <c r="AD87" s="9">
        <v>2</v>
      </c>
      <c r="AE87" s="9"/>
      <c r="AF87" s="9">
        <v>1</v>
      </c>
      <c r="AG87" s="9">
        <v>1</v>
      </c>
      <c r="AH87" s="9">
        <v>1</v>
      </c>
      <c r="AI87" s="9">
        <v>0</v>
      </c>
      <c r="AJ87" s="9">
        <v>0</v>
      </c>
      <c r="AK87" s="9">
        <v>0</v>
      </c>
      <c r="AL87" s="9"/>
      <c r="AM87" s="9">
        <v>1</v>
      </c>
      <c r="AN87" s="9">
        <v>1</v>
      </c>
      <c r="AO87" s="9">
        <v>1</v>
      </c>
      <c r="AP87" s="9">
        <v>1</v>
      </c>
      <c r="AQ87" s="9">
        <v>0</v>
      </c>
      <c r="AR87" s="9">
        <v>0</v>
      </c>
      <c r="AS87" s="9"/>
      <c r="AT87" s="9">
        <v>1</v>
      </c>
      <c r="AU87" s="9">
        <v>3</v>
      </c>
      <c r="AV87" s="75">
        <v>1</v>
      </c>
      <c r="AW87" s="75">
        <v>1</v>
      </c>
      <c r="AX87" s="75">
        <v>2</v>
      </c>
      <c r="AY87" s="9" t="s">
        <v>125</v>
      </c>
      <c r="AZ87" s="9">
        <v>1</v>
      </c>
      <c r="BA87" s="9">
        <v>1</v>
      </c>
      <c r="BB87" s="9">
        <v>2</v>
      </c>
      <c r="BC87" s="9">
        <v>1</v>
      </c>
      <c r="BD87" s="9">
        <v>1</v>
      </c>
      <c r="BE87" s="9">
        <v>2</v>
      </c>
      <c r="BF87" s="9">
        <v>2</v>
      </c>
      <c r="BG87" s="9" t="s">
        <v>125</v>
      </c>
      <c r="BH87">
        <v>1</v>
      </c>
      <c r="BI87">
        <v>2</v>
      </c>
      <c r="BJ87" s="58">
        <v>1</v>
      </c>
      <c r="BK87">
        <v>2</v>
      </c>
      <c r="BL87">
        <v>1</v>
      </c>
      <c r="BM87">
        <v>1</v>
      </c>
      <c r="BN87">
        <v>1</v>
      </c>
      <c r="BO87">
        <v>2</v>
      </c>
      <c r="BP87">
        <v>2</v>
      </c>
      <c r="BQ87" t="s">
        <v>125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2</v>
      </c>
      <c r="CC87">
        <v>2</v>
      </c>
      <c r="CD87">
        <v>2</v>
      </c>
      <c r="CE87">
        <v>2</v>
      </c>
      <c r="CF87">
        <v>1</v>
      </c>
      <c r="CG87">
        <v>2</v>
      </c>
      <c r="CH87">
        <v>2</v>
      </c>
      <c r="CI87">
        <v>2</v>
      </c>
      <c r="CJ87">
        <v>1</v>
      </c>
      <c r="CK87">
        <v>2</v>
      </c>
      <c r="CL87">
        <v>2</v>
      </c>
      <c r="CM87" t="s">
        <v>125</v>
      </c>
      <c r="CN87" t="s">
        <v>125</v>
      </c>
      <c r="CO87">
        <v>4</v>
      </c>
      <c r="CP87">
        <v>3</v>
      </c>
      <c r="CQ87">
        <v>3</v>
      </c>
      <c r="CR87">
        <v>3</v>
      </c>
      <c r="CS87">
        <v>3</v>
      </c>
      <c r="CT87">
        <v>3</v>
      </c>
      <c r="CU87">
        <v>3</v>
      </c>
      <c r="CV87">
        <v>1</v>
      </c>
      <c r="CW87">
        <v>1</v>
      </c>
      <c r="CX87">
        <v>3</v>
      </c>
      <c r="CY87">
        <v>3</v>
      </c>
      <c r="CZ87">
        <v>3</v>
      </c>
      <c r="DA87" s="57" t="s">
        <v>125</v>
      </c>
    </row>
    <row r="88" spans="1:105">
      <c r="A88">
        <v>81</v>
      </c>
      <c r="B88" s="9">
        <v>2</v>
      </c>
      <c r="C88" s="9">
        <v>4</v>
      </c>
      <c r="D88" s="9">
        <v>1</v>
      </c>
      <c r="E88" s="9">
        <v>1</v>
      </c>
      <c r="F88" s="9">
        <v>0</v>
      </c>
      <c r="G88" s="9">
        <v>0</v>
      </c>
      <c r="H88" s="9">
        <v>1</v>
      </c>
      <c r="I88" s="9">
        <v>1</v>
      </c>
      <c r="J88" s="9">
        <v>0</v>
      </c>
      <c r="K88" s="9">
        <v>0</v>
      </c>
      <c r="L88" s="9">
        <v>0</v>
      </c>
      <c r="M88" s="9">
        <v>2</v>
      </c>
      <c r="N88" s="9">
        <v>3</v>
      </c>
      <c r="O88" s="9">
        <v>3</v>
      </c>
      <c r="P88" s="9">
        <v>3</v>
      </c>
      <c r="Q88" s="9">
        <v>3</v>
      </c>
      <c r="R88" s="9">
        <v>2</v>
      </c>
      <c r="S88" s="9">
        <v>3</v>
      </c>
      <c r="T88" s="9"/>
      <c r="U88" s="9">
        <v>0</v>
      </c>
      <c r="V88" s="9">
        <v>1</v>
      </c>
      <c r="W88" s="9">
        <v>0</v>
      </c>
      <c r="X88" s="9">
        <v>1</v>
      </c>
      <c r="Y88" s="9">
        <v>1</v>
      </c>
      <c r="Z88" s="9">
        <v>0</v>
      </c>
      <c r="AA88" s="9">
        <v>0</v>
      </c>
      <c r="AB88" s="9">
        <v>0</v>
      </c>
      <c r="AC88" s="9"/>
      <c r="AD88" s="9">
        <v>1</v>
      </c>
      <c r="AE88" s="9"/>
      <c r="AF88" s="9">
        <v>1</v>
      </c>
      <c r="AG88" s="9">
        <v>0</v>
      </c>
      <c r="AH88" s="9">
        <v>1</v>
      </c>
      <c r="AI88" s="9">
        <v>0</v>
      </c>
      <c r="AJ88" s="9">
        <v>0</v>
      </c>
      <c r="AK88" s="9">
        <v>0</v>
      </c>
      <c r="AL88" s="9"/>
      <c r="AM88" s="9">
        <v>1</v>
      </c>
      <c r="AN88" s="9">
        <v>1</v>
      </c>
      <c r="AO88" s="9">
        <v>1</v>
      </c>
      <c r="AP88" s="9">
        <v>1</v>
      </c>
      <c r="AQ88" s="9">
        <v>0</v>
      </c>
      <c r="AR88" s="9">
        <v>0</v>
      </c>
      <c r="AS88" s="9"/>
      <c r="AT88" s="9">
        <v>1</v>
      </c>
      <c r="AU88" s="9">
        <v>1</v>
      </c>
      <c r="AV88" s="75">
        <v>1</v>
      </c>
      <c r="AW88" s="75">
        <v>2</v>
      </c>
      <c r="AX88" s="75">
        <v>1</v>
      </c>
      <c r="AY88" s="9">
        <v>1</v>
      </c>
      <c r="AZ88" s="9">
        <v>1</v>
      </c>
      <c r="BA88" s="9">
        <v>1</v>
      </c>
      <c r="BB88" s="9">
        <v>2</v>
      </c>
      <c r="BC88" s="9">
        <v>2</v>
      </c>
      <c r="BD88" s="9">
        <v>1</v>
      </c>
      <c r="BE88" s="9">
        <v>2</v>
      </c>
      <c r="BF88" s="9">
        <v>1</v>
      </c>
      <c r="BG88" s="9">
        <v>1</v>
      </c>
      <c r="BH88">
        <v>2</v>
      </c>
      <c r="BI88">
        <v>2</v>
      </c>
      <c r="BJ88" s="58">
        <v>2</v>
      </c>
      <c r="BK88">
        <v>2</v>
      </c>
      <c r="BL88">
        <v>1</v>
      </c>
      <c r="BM88">
        <v>1</v>
      </c>
      <c r="BN88">
        <v>1</v>
      </c>
      <c r="BO88">
        <v>2</v>
      </c>
      <c r="BP88">
        <v>1</v>
      </c>
      <c r="BQ88">
        <v>1</v>
      </c>
      <c r="BR88">
        <v>1</v>
      </c>
      <c r="BS88">
        <v>2</v>
      </c>
      <c r="BT88" t="s">
        <v>125</v>
      </c>
      <c r="BU88">
        <v>1</v>
      </c>
      <c r="BV88">
        <v>2</v>
      </c>
      <c r="BW88">
        <v>1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1</v>
      </c>
      <c r="CD88">
        <v>1</v>
      </c>
      <c r="CE88">
        <v>2</v>
      </c>
      <c r="CF88">
        <v>1</v>
      </c>
      <c r="CG88">
        <v>2</v>
      </c>
      <c r="CH88">
        <v>2</v>
      </c>
      <c r="CI88">
        <v>2</v>
      </c>
      <c r="CJ88">
        <v>1</v>
      </c>
      <c r="CK88">
        <v>2</v>
      </c>
      <c r="CL88">
        <v>1</v>
      </c>
      <c r="CM88">
        <v>3</v>
      </c>
      <c r="CN88">
        <v>2</v>
      </c>
      <c r="CO88">
        <v>4</v>
      </c>
      <c r="CP88">
        <v>1</v>
      </c>
      <c r="CQ88">
        <v>4</v>
      </c>
      <c r="CR88">
        <v>2</v>
      </c>
      <c r="CS88">
        <v>1</v>
      </c>
      <c r="CT88">
        <v>4</v>
      </c>
      <c r="CU88">
        <v>3</v>
      </c>
      <c r="CV88">
        <v>2</v>
      </c>
      <c r="CW88">
        <v>1</v>
      </c>
      <c r="CX88">
        <v>3</v>
      </c>
      <c r="CY88">
        <v>3</v>
      </c>
      <c r="CZ88">
        <v>3</v>
      </c>
      <c r="DA88" s="57">
        <v>3</v>
      </c>
    </row>
    <row r="89" spans="1:105">
      <c r="A89">
        <v>82</v>
      </c>
      <c r="B89" s="9">
        <v>2</v>
      </c>
      <c r="C89" s="9">
        <v>4</v>
      </c>
      <c r="D89" s="9">
        <v>1</v>
      </c>
      <c r="E89" s="9">
        <v>14</v>
      </c>
      <c r="F89" s="9">
        <v>0</v>
      </c>
      <c r="G89" s="9">
        <v>0</v>
      </c>
      <c r="H89" s="9">
        <v>1</v>
      </c>
      <c r="I89" s="9">
        <v>0</v>
      </c>
      <c r="J89" s="9">
        <v>0</v>
      </c>
      <c r="K89" s="9">
        <v>0</v>
      </c>
      <c r="L89" s="9">
        <v>0</v>
      </c>
      <c r="M89" s="9">
        <v>1</v>
      </c>
      <c r="N89" s="9">
        <v>3</v>
      </c>
      <c r="O89" s="9">
        <v>0</v>
      </c>
      <c r="P89" s="9">
        <v>0</v>
      </c>
      <c r="Q89" s="9">
        <v>0</v>
      </c>
      <c r="R89" s="9">
        <v>4</v>
      </c>
      <c r="S89" s="9">
        <v>0</v>
      </c>
      <c r="T89" s="9"/>
      <c r="U89" s="9">
        <v>0</v>
      </c>
      <c r="V89" s="9">
        <v>1</v>
      </c>
      <c r="W89" s="9">
        <v>0</v>
      </c>
      <c r="X89" s="9">
        <v>0</v>
      </c>
      <c r="Y89" s="9">
        <v>0</v>
      </c>
      <c r="Z89" s="9">
        <v>1</v>
      </c>
      <c r="AA89" s="9">
        <v>0</v>
      </c>
      <c r="AB89" s="9">
        <v>0</v>
      </c>
      <c r="AC89" s="9"/>
      <c r="AD89" s="9">
        <v>1</v>
      </c>
      <c r="AE89" s="9"/>
      <c r="AF89" s="9">
        <v>1</v>
      </c>
      <c r="AG89" s="9">
        <v>1</v>
      </c>
      <c r="AH89" s="9">
        <v>1</v>
      </c>
      <c r="AI89" s="9">
        <v>0</v>
      </c>
      <c r="AJ89" s="9">
        <v>0</v>
      </c>
      <c r="AK89" s="9">
        <v>0</v>
      </c>
      <c r="AL89" s="9"/>
      <c r="AM89" s="9">
        <v>1</v>
      </c>
      <c r="AN89" s="9">
        <v>1</v>
      </c>
      <c r="AO89" s="9">
        <v>1</v>
      </c>
      <c r="AP89" s="9">
        <v>1</v>
      </c>
      <c r="AQ89" s="9">
        <v>0</v>
      </c>
      <c r="AR89" s="9">
        <v>0</v>
      </c>
      <c r="AS89" s="9"/>
      <c r="AT89" s="9">
        <v>1</v>
      </c>
      <c r="AU89" s="9">
        <v>4</v>
      </c>
      <c r="AV89" s="75">
        <v>2</v>
      </c>
      <c r="AW89" s="75">
        <v>2</v>
      </c>
      <c r="AX89" s="75">
        <v>1</v>
      </c>
      <c r="AY89" s="9">
        <v>2</v>
      </c>
      <c r="AZ89" s="9">
        <v>1</v>
      </c>
      <c r="BA89" s="9">
        <v>1</v>
      </c>
      <c r="BB89" s="9">
        <v>2</v>
      </c>
      <c r="BC89" s="9">
        <v>1</v>
      </c>
      <c r="BD89" s="9">
        <v>1</v>
      </c>
      <c r="BE89" s="9">
        <v>2</v>
      </c>
      <c r="BF89" s="9">
        <v>1</v>
      </c>
      <c r="BG89" s="9">
        <v>1</v>
      </c>
      <c r="BH89">
        <v>2</v>
      </c>
      <c r="BI89">
        <v>1</v>
      </c>
      <c r="BJ89" s="58">
        <v>1</v>
      </c>
      <c r="BK89">
        <v>2</v>
      </c>
      <c r="BL89">
        <v>1</v>
      </c>
      <c r="BM89">
        <v>1</v>
      </c>
      <c r="BN89">
        <v>1</v>
      </c>
      <c r="BO89">
        <v>2</v>
      </c>
      <c r="BP89">
        <v>2</v>
      </c>
      <c r="BQ89" t="s">
        <v>125</v>
      </c>
      <c r="BR89">
        <v>2</v>
      </c>
      <c r="BS89">
        <v>2</v>
      </c>
      <c r="BT89" t="s">
        <v>125</v>
      </c>
      <c r="BU89">
        <v>1</v>
      </c>
      <c r="BV89">
        <v>2</v>
      </c>
      <c r="BW89">
        <v>1</v>
      </c>
      <c r="BX89">
        <v>1</v>
      </c>
      <c r="BY89">
        <v>2</v>
      </c>
      <c r="BZ89">
        <v>2</v>
      </c>
      <c r="CA89">
        <v>2</v>
      </c>
      <c r="CB89">
        <v>2</v>
      </c>
      <c r="CC89">
        <v>2</v>
      </c>
      <c r="CD89">
        <v>2</v>
      </c>
      <c r="CE89">
        <v>2</v>
      </c>
      <c r="CF89">
        <v>1</v>
      </c>
      <c r="CG89">
        <v>2</v>
      </c>
      <c r="CH89">
        <v>2</v>
      </c>
      <c r="CI89">
        <v>2</v>
      </c>
      <c r="CJ89">
        <v>1</v>
      </c>
      <c r="CK89">
        <v>2</v>
      </c>
      <c r="CL89">
        <v>1</v>
      </c>
      <c r="CM89">
        <v>3</v>
      </c>
      <c r="CN89">
        <v>3</v>
      </c>
      <c r="CO89">
        <v>4</v>
      </c>
      <c r="CP89">
        <v>3</v>
      </c>
      <c r="CQ89">
        <v>3</v>
      </c>
      <c r="CR89">
        <v>4</v>
      </c>
      <c r="CS89">
        <v>4</v>
      </c>
      <c r="CT89">
        <v>3</v>
      </c>
      <c r="CU89">
        <v>3</v>
      </c>
      <c r="CV89">
        <v>2</v>
      </c>
      <c r="CW89">
        <v>1</v>
      </c>
      <c r="CX89">
        <v>2</v>
      </c>
      <c r="CY89">
        <v>3</v>
      </c>
      <c r="CZ89">
        <v>3</v>
      </c>
      <c r="DA89" s="57">
        <v>3</v>
      </c>
    </row>
    <row r="90" spans="1:105">
      <c r="A90">
        <v>83</v>
      </c>
      <c r="B90" s="9">
        <v>2</v>
      </c>
      <c r="C90" s="9">
        <v>5</v>
      </c>
      <c r="D90" s="9">
        <v>5</v>
      </c>
      <c r="E90" s="9">
        <v>6</v>
      </c>
      <c r="F90" s="9">
        <v>0</v>
      </c>
      <c r="G90" s="9">
        <v>0</v>
      </c>
      <c r="H90" s="9">
        <v>0</v>
      </c>
      <c r="I90" s="9">
        <v>1</v>
      </c>
      <c r="J90" s="9">
        <v>0</v>
      </c>
      <c r="K90" s="9">
        <v>0</v>
      </c>
      <c r="L90" s="9">
        <v>0</v>
      </c>
      <c r="M90" s="9">
        <v>2</v>
      </c>
      <c r="N90" s="9">
        <v>3</v>
      </c>
      <c r="O90" s="9">
        <v>3</v>
      </c>
      <c r="P90" s="9">
        <v>3</v>
      </c>
      <c r="Q90" s="9">
        <v>3</v>
      </c>
      <c r="R90" s="9">
        <v>4</v>
      </c>
      <c r="S90" s="9">
        <v>4</v>
      </c>
      <c r="T90" s="9"/>
      <c r="U90" s="9">
        <v>0</v>
      </c>
      <c r="V90" s="9">
        <v>0</v>
      </c>
      <c r="W90" s="9">
        <v>0</v>
      </c>
      <c r="X90" s="9">
        <v>0</v>
      </c>
      <c r="Y90" s="9">
        <v>1</v>
      </c>
      <c r="Z90" s="9">
        <v>0</v>
      </c>
      <c r="AA90" s="9">
        <v>0</v>
      </c>
      <c r="AB90" s="9">
        <v>0</v>
      </c>
      <c r="AC90" s="9"/>
      <c r="AD90" s="9">
        <v>4</v>
      </c>
      <c r="AE90" s="9"/>
      <c r="AF90" s="9">
        <v>0</v>
      </c>
      <c r="AG90" s="9">
        <v>1</v>
      </c>
      <c r="AH90" s="9">
        <v>0</v>
      </c>
      <c r="AI90" s="9">
        <v>0</v>
      </c>
      <c r="AJ90" s="9">
        <v>0</v>
      </c>
      <c r="AK90" s="9">
        <v>0</v>
      </c>
      <c r="AL90" s="9"/>
      <c r="AM90" s="9">
        <v>0</v>
      </c>
      <c r="AN90" s="9">
        <v>1</v>
      </c>
      <c r="AO90" s="9">
        <v>1</v>
      </c>
      <c r="AP90" s="9">
        <v>0</v>
      </c>
      <c r="AQ90" s="9">
        <v>0</v>
      </c>
      <c r="AR90" s="9">
        <v>0</v>
      </c>
      <c r="AS90" s="9"/>
      <c r="AT90" s="9">
        <v>2</v>
      </c>
      <c r="AU90" s="9">
        <v>3</v>
      </c>
      <c r="AV90" s="75">
        <v>2</v>
      </c>
      <c r="AW90" s="75">
        <v>2</v>
      </c>
      <c r="AX90" s="75">
        <v>2</v>
      </c>
      <c r="AY90" s="9" t="s">
        <v>125</v>
      </c>
      <c r="AZ90" s="9">
        <v>1</v>
      </c>
      <c r="BA90" s="9">
        <v>2</v>
      </c>
      <c r="BB90" s="9">
        <v>2</v>
      </c>
      <c r="BC90" s="9">
        <v>2</v>
      </c>
      <c r="BD90" s="9">
        <v>1</v>
      </c>
      <c r="BE90" s="9">
        <v>2</v>
      </c>
      <c r="BF90" s="9">
        <v>1</v>
      </c>
      <c r="BG90" s="9">
        <v>1</v>
      </c>
      <c r="BH90">
        <v>2</v>
      </c>
      <c r="BI90">
        <v>2</v>
      </c>
      <c r="BJ90" s="58">
        <v>1</v>
      </c>
      <c r="BK90">
        <v>2</v>
      </c>
      <c r="BL90">
        <v>1</v>
      </c>
      <c r="BM90">
        <v>2</v>
      </c>
      <c r="BN90">
        <v>2</v>
      </c>
      <c r="BO90">
        <v>1</v>
      </c>
      <c r="BP90">
        <v>2</v>
      </c>
      <c r="BQ90" t="s">
        <v>125</v>
      </c>
      <c r="BR90">
        <v>2</v>
      </c>
      <c r="BS90">
        <v>1</v>
      </c>
      <c r="BT90">
        <v>1</v>
      </c>
      <c r="BU90">
        <v>1</v>
      </c>
      <c r="BV90">
        <v>1</v>
      </c>
      <c r="BW90">
        <v>2</v>
      </c>
      <c r="BX90">
        <v>2</v>
      </c>
      <c r="BY90">
        <v>2</v>
      </c>
      <c r="BZ90">
        <v>2</v>
      </c>
      <c r="CA90">
        <v>2</v>
      </c>
      <c r="CB90">
        <v>2</v>
      </c>
      <c r="CC90">
        <v>2</v>
      </c>
      <c r="CD90">
        <v>2</v>
      </c>
      <c r="CE90">
        <v>2</v>
      </c>
      <c r="CF90">
        <v>1</v>
      </c>
      <c r="CG90">
        <v>1</v>
      </c>
      <c r="CH90">
        <v>1</v>
      </c>
      <c r="CI90">
        <v>2</v>
      </c>
      <c r="CJ90">
        <v>1</v>
      </c>
      <c r="CK90">
        <v>2</v>
      </c>
      <c r="CL90">
        <v>1</v>
      </c>
      <c r="CM90">
        <v>3</v>
      </c>
      <c r="CN90">
        <v>3</v>
      </c>
      <c r="CO90">
        <v>4</v>
      </c>
      <c r="CP90">
        <v>4</v>
      </c>
      <c r="CQ90">
        <v>4</v>
      </c>
      <c r="CR90">
        <v>3</v>
      </c>
      <c r="CS90">
        <v>3</v>
      </c>
      <c r="CT90">
        <v>2</v>
      </c>
      <c r="CU90">
        <v>3</v>
      </c>
      <c r="CV90">
        <v>2</v>
      </c>
      <c r="CW90">
        <v>1</v>
      </c>
      <c r="CX90">
        <v>3</v>
      </c>
      <c r="CY90">
        <v>3</v>
      </c>
      <c r="CZ90">
        <v>3</v>
      </c>
      <c r="DA90" s="57" t="s">
        <v>125</v>
      </c>
    </row>
    <row r="91" spans="1:105">
      <c r="A91">
        <v>84</v>
      </c>
      <c r="B91" s="9">
        <v>1</v>
      </c>
      <c r="C91" s="9">
        <v>7</v>
      </c>
      <c r="D91" s="9">
        <v>3</v>
      </c>
      <c r="E91" s="9">
        <v>14</v>
      </c>
      <c r="F91" s="9">
        <v>0</v>
      </c>
      <c r="G91" s="9">
        <v>0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1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/>
      <c r="U91" s="9">
        <v>1</v>
      </c>
      <c r="V91" s="9">
        <v>1</v>
      </c>
      <c r="W91" s="9">
        <v>1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/>
      <c r="AD91" s="9">
        <v>4</v>
      </c>
      <c r="AE91" s="9"/>
      <c r="AF91" s="9">
        <v>1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/>
      <c r="AM91" s="9">
        <v>1</v>
      </c>
      <c r="AN91" s="9">
        <v>1</v>
      </c>
      <c r="AO91" s="9">
        <v>1</v>
      </c>
      <c r="AP91" s="9">
        <v>1</v>
      </c>
      <c r="AQ91" s="9">
        <v>0</v>
      </c>
      <c r="AR91" s="9">
        <v>0</v>
      </c>
      <c r="AS91" s="9"/>
      <c r="AT91" s="9">
        <v>1</v>
      </c>
      <c r="AU91" s="9">
        <v>2</v>
      </c>
      <c r="AV91" s="75">
        <v>2</v>
      </c>
      <c r="AW91" s="75">
        <v>2</v>
      </c>
      <c r="AX91" s="75">
        <v>2</v>
      </c>
      <c r="AY91" s="9" t="s">
        <v>125</v>
      </c>
      <c r="AZ91" s="9">
        <v>1</v>
      </c>
      <c r="BA91" s="9">
        <v>1</v>
      </c>
      <c r="BB91" s="9">
        <v>2</v>
      </c>
      <c r="BC91" s="9">
        <v>2</v>
      </c>
      <c r="BD91" s="9">
        <v>1</v>
      </c>
      <c r="BE91" s="9">
        <v>2</v>
      </c>
      <c r="BF91" s="9">
        <v>1</v>
      </c>
      <c r="BG91" s="9">
        <v>2</v>
      </c>
      <c r="BH91">
        <v>1</v>
      </c>
      <c r="BI91">
        <v>1</v>
      </c>
      <c r="BJ91" s="58">
        <v>2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2</v>
      </c>
      <c r="BY91">
        <v>2</v>
      </c>
      <c r="BZ91">
        <v>2</v>
      </c>
      <c r="CA91">
        <v>2</v>
      </c>
      <c r="CB91">
        <v>2</v>
      </c>
      <c r="CC91">
        <v>2</v>
      </c>
      <c r="CD91">
        <v>2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4</v>
      </c>
      <c r="CN91">
        <v>4</v>
      </c>
      <c r="CO91">
        <v>4</v>
      </c>
      <c r="CP91">
        <v>4</v>
      </c>
      <c r="CQ91">
        <v>4</v>
      </c>
      <c r="CR91">
        <v>4</v>
      </c>
      <c r="CS91">
        <v>4</v>
      </c>
      <c r="CT91">
        <v>3</v>
      </c>
      <c r="CU91">
        <v>3</v>
      </c>
      <c r="CV91">
        <v>3</v>
      </c>
      <c r="CW91">
        <v>3</v>
      </c>
      <c r="CX91">
        <v>4</v>
      </c>
      <c r="CY91">
        <v>4</v>
      </c>
      <c r="CZ91">
        <v>3</v>
      </c>
      <c r="DA91" s="57" t="s">
        <v>125</v>
      </c>
    </row>
    <row r="92" spans="1:105">
      <c r="A92">
        <v>85</v>
      </c>
      <c r="B92" s="9">
        <v>2</v>
      </c>
      <c r="C92" s="9">
        <v>8</v>
      </c>
      <c r="D92" s="9">
        <v>7</v>
      </c>
      <c r="E92" s="9">
        <v>6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1</v>
      </c>
      <c r="M92" s="9">
        <v>2</v>
      </c>
      <c r="N92" s="9">
        <v>4</v>
      </c>
      <c r="O92" s="9">
        <v>3</v>
      </c>
      <c r="P92" s="9">
        <v>3</v>
      </c>
      <c r="Q92" s="9">
        <v>3</v>
      </c>
      <c r="R92" s="9">
        <v>4</v>
      </c>
      <c r="S92" s="9">
        <v>3</v>
      </c>
      <c r="T92" s="9"/>
      <c r="U92" s="9">
        <v>0</v>
      </c>
      <c r="V92" s="9">
        <v>0</v>
      </c>
      <c r="W92" s="9">
        <v>0</v>
      </c>
      <c r="X92" s="9">
        <v>0</v>
      </c>
      <c r="Y92" s="9">
        <v>1</v>
      </c>
      <c r="Z92" s="9">
        <v>0</v>
      </c>
      <c r="AA92" s="9">
        <v>0</v>
      </c>
      <c r="AB92" s="9">
        <v>0</v>
      </c>
      <c r="AC92" s="9"/>
      <c r="AD92" s="9">
        <v>4</v>
      </c>
      <c r="AE92" s="9"/>
      <c r="AF92" s="9">
        <v>1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/>
      <c r="AM92" s="9">
        <v>1</v>
      </c>
      <c r="AN92" s="9">
        <v>1</v>
      </c>
      <c r="AO92" s="9">
        <v>1</v>
      </c>
      <c r="AP92" s="9">
        <v>1</v>
      </c>
      <c r="AQ92" s="9">
        <v>0</v>
      </c>
      <c r="AR92" s="9">
        <v>0</v>
      </c>
      <c r="AS92" s="9"/>
      <c r="AT92" s="9">
        <v>4</v>
      </c>
      <c r="AU92" s="9">
        <v>1</v>
      </c>
      <c r="AV92" s="75">
        <v>1</v>
      </c>
      <c r="AW92" s="75">
        <v>1</v>
      </c>
      <c r="AX92" s="75">
        <v>1</v>
      </c>
      <c r="AY92" s="9">
        <v>2</v>
      </c>
      <c r="AZ92" s="9">
        <v>2</v>
      </c>
      <c r="BA92" s="9" t="s">
        <v>125</v>
      </c>
      <c r="BB92" s="9" t="s">
        <v>125</v>
      </c>
      <c r="BC92" s="9"/>
      <c r="BD92" s="9">
        <v>2</v>
      </c>
      <c r="BE92" s="9" t="s">
        <v>125</v>
      </c>
      <c r="BF92" s="9">
        <v>2</v>
      </c>
      <c r="BG92" s="9" t="s">
        <v>125</v>
      </c>
      <c r="BH92">
        <v>1</v>
      </c>
      <c r="BI92">
        <v>2</v>
      </c>
      <c r="BJ92" s="58">
        <v>2</v>
      </c>
      <c r="BK92">
        <v>2</v>
      </c>
      <c r="BM92">
        <v>1</v>
      </c>
      <c r="BN92">
        <v>1</v>
      </c>
      <c r="BO92">
        <v>2</v>
      </c>
      <c r="BP92">
        <v>2</v>
      </c>
      <c r="BQ92" t="s">
        <v>125</v>
      </c>
      <c r="BR92">
        <v>2</v>
      </c>
      <c r="BS92">
        <v>2</v>
      </c>
      <c r="BT92" t="s">
        <v>125</v>
      </c>
      <c r="BU92">
        <v>2</v>
      </c>
      <c r="BV92">
        <v>2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2</v>
      </c>
      <c r="CE92">
        <v>2</v>
      </c>
      <c r="CF92">
        <v>2</v>
      </c>
      <c r="CG92">
        <v>2</v>
      </c>
      <c r="CH92">
        <v>2</v>
      </c>
      <c r="CI92">
        <v>2</v>
      </c>
      <c r="CJ92">
        <v>1</v>
      </c>
      <c r="CK92">
        <v>2</v>
      </c>
      <c r="CL92">
        <v>1</v>
      </c>
      <c r="CM92">
        <v>4</v>
      </c>
      <c r="CN92">
        <v>3</v>
      </c>
      <c r="CO92">
        <v>1</v>
      </c>
      <c r="CP92">
        <v>1</v>
      </c>
      <c r="CQ92">
        <v>4</v>
      </c>
      <c r="CR92">
        <v>2</v>
      </c>
      <c r="CS92">
        <v>4</v>
      </c>
      <c r="CT92">
        <v>1</v>
      </c>
      <c r="CU92">
        <v>2</v>
      </c>
      <c r="CV92">
        <v>2</v>
      </c>
      <c r="CW92">
        <v>1</v>
      </c>
      <c r="CX92">
        <v>3</v>
      </c>
      <c r="CY92">
        <v>3</v>
      </c>
      <c r="CZ92">
        <v>3</v>
      </c>
      <c r="DA92" s="57" t="s">
        <v>125</v>
      </c>
    </row>
    <row r="93" spans="1:105">
      <c r="A93">
        <v>86</v>
      </c>
      <c r="B93" s="9">
        <v>2</v>
      </c>
      <c r="C93" s="9">
        <v>9</v>
      </c>
      <c r="D93" s="9">
        <v>7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1</v>
      </c>
      <c r="K93" s="9">
        <v>0</v>
      </c>
      <c r="L93" s="9">
        <v>0</v>
      </c>
      <c r="M93" s="9">
        <v>2</v>
      </c>
      <c r="N93" s="9">
        <v>4</v>
      </c>
      <c r="O93" s="9">
        <v>4</v>
      </c>
      <c r="P93" s="9">
        <v>4</v>
      </c>
      <c r="Q93" s="9">
        <v>4</v>
      </c>
      <c r="R93" s="9">
        <v>4</v>
      </c>
      <c r="S93" s="9">
        <v>4</v>
      </c>
      <c r="T93" s="9"/>
      <c r="U93" s="9">
        <v>0</v>
      </c>
      <c r="V93" s="9">
        <v>0</v>
      </c>
      <c r="W93" s="9">
        <v>0</v>
      </c>
      <c r="X93" s="9">
        <v>0</v>
      </c>
      <c r="Y93" s="9">
        <v>1</v>
      </c>
      <c r="Z93" s="9">
        <v>0</v>
      </c>
      <c r="AA93" s="9">
        <v>0</v>
      </c>
      <c r="AB93" s="9">
        <v>0</v>
      </c>
      <c r="AC93" s="9"/>
      <c r="AD93" s="9">
        <v>1</v>
      </c>
      <c r="AE93" s="9"/>
      <c r="AF93" s="9">
        <v>1</v>
      </c>
      <c r="AG93" s="9">
        <v>1</v>
      </c>
      <c r="AH93" s="9">
        <v>0</v>
      </c>
      <c r="AI93" s="9">
        <v>0</v>
      </c>
      <c r="AJ93" s="9">
        <v>0</v>
      </c>
      <c r="AK93" s="9">
        <v>0</v>
      </c>
      <c r="AL93" s="9"/>
      <c r="AM93" s="9">
        <v>1</v>
      </c>
      <c r="AN93" s="9">
        <v>1</v>
      </c>
      <c r="AO93" s="9">
        <v>0</v>
      </c>
      <c r="AP93" s="9">
        <v>0</v>
      </c>
      <c r="AQ93" s="9">
        <v>0</v>
      </c>
      <c r="AR93" s="9">
        <v>0</v>
      </c>
      <c r="AS93" s="9"/>
      <c r="AT93" s="9">
        <v>3</v>
      </c>
      <c r="AU93" s="9">
        <v>2</v>
      </c>
      <c r="AV93" s="75">
        <v>1</v>
      </c>
      <c r="AW93" s="75">
        <v>1</v>
      </c>
      <c r="AX93" s="75">
        <v>1</v>
      </c>
      <c r="AY93" s="9">
        <v>1</v>
      </c>
      <c r="AZ93" s="9">
        <v>2</v>
      </c>
      <c r="BA93" s="9" t="s">
        <v>125</v>
      </c>
      <c r="BB93" s="9" t="s">
        <v>125</v>
      </c>
      <c r="BC93" s="9"/>
      <c r="BD93" s="9">
        <v>1</v>
      </c>
      <c r="BE93" s="9">
        <v>2</v>
      </c>
      <c r="BF93" s="9">
        <v>1</v>
      </c>
      <c r="BG93" s="9">
        <v>1</v>
      </c>
      <c r="BH93">
        <v>1</v>
      </c>
      <c r="BI93">
        <v>2</v>
      </c>
      <c r="BJ93" s="58">
        <v>1</v>
      </c>
      <c r="BK93">
        <v>2</v>
      </c>
      <c r="BL93">
        <v>1</v>
      </c>
      <c r="BM93">
        <v>1</v>
      </c>
      <c r="BN93">
        <v>1</v>
      </c>
      <c r="BO93">
        <v>2</v>
      </c>
      <c r="BP93">
        <v>2</v>
      </c>
      <c r="BQ93" t="s">
        <v>125</v>
      </c>
      <c r="BR93">
        <v>1</v>
      </c>
      <c r="BS93">
        <v>1</v>
      </c>
      <c r="BT93">
        <v>2</v>
      </c>
      <c r="BU93">
        <v>1</v>
      </c>
      <c r="BV93">
        <v>1</v>
      </c>
      <c r="BX93">
        <v>1</v>
      </c>
      <c r="BY93">
        <v>1</v>
      </c>
      <c r="BZ93">
        <v>2</v>
      </c>
      <c r="CA93">
        <v>1</v>
      </c>
      <c r="CB93">
        <v>2</v>
      </c>
      <c r="CC93">
        <v>1</v>
      </c>
      <c r="CD93">
        <v>1</v>
      </c>
      <c r="CE93">
        <v>1</v>
      </c>
      <c r="CF93">
        <v>1</v>
      </c>
      <c r="CG93">
        <v>2</v>
      </c>
      <c r="CH93">
        <v>2</v>
      </c>
      <c r="CI93">
        <v>1</v>
      </c>
      <c r="CJ93">
        <v>1</v>
      </c>
      <c r="CK93">
        <v>2</v>
      </c>
      <c r="CL93">
        <v>1</v>
      </c>
      <c r="CM93">
        <v>4</v>
      </c>
      <c r="CN93">
        <v>4</v>
      </c>
      <c r="CO93">
        <v>4</v>
      </c>
      <c r="CP93">
        <v>3</v>
      </c>
      <c r="CQ93">
        <v>4</v>
      </c>
      <c r="CR93">
        <v>4</v>
      </c>
      <c r="CS93">
        <v>4</v>
      </c>
      <c r="CT93">
        <v>3</v>
      </c>
      <c r="CU93">
        <v>4</v>
      </c>
      <c r="CV93">
        <v>4</v>
      </c>
      <c r="CW93">
        <v>1</v>
      </c>
      <c r="CX93">
        <v>3</v>
      </c>
      <c r="CY93">
        <v>1</v>
      </c>
      <c r="CZ93">
        <v>3</v>
      </c>
      <c r="DA93" s="57" t="s">
        <v>125</v>
      </c>
    </row>
    <row r="94" spans="1:105">
      <c r="A94">
        <v>87</v>
      </c>
      <c r="B94" s="9">
        <v>2</v>
      </c>
      <c r="C94" s="9">
        <v>3</v>
      </c>
      <c r="D94" s="9">
        <v>5</v>
      </c>
      <c r="E94" s="9">
        <v>1</v>
      </c>
      <c r="F94" s="9">
        <v>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2</v>
      </c>
      <c r="N94" s="9">
        <v>3</v>
      </c>
      <c r="O94" s="9">
        <v>3</v>
      </c>
      <c r="P94" s="9">
        <v>1</v>
      </c>
      <c r="Q94" s="9">
        <v>3</v>
      </c>
      <c r="R94" s="9">
        <v>3</v>
      </c>
      <c r="S94" s="9">
        <v>3</v>
      </c>
      <c r="T94" s="9"/>
      <c r="U94" s="9">
        <v>0</v>
      </c>
      <c r="V94" s="9">
        <v>1</v>
      </c>
      <c r="W94" s="9">
        <v>1</v>
      </c>
      <c r="X94" s="9">
        <v>0</v>
      </c>
      <c r="Y94" s="9">
        <v>1</v>
      </c>
      <c r="Z94" s="9">
        <v>0</v>
      </c>
      <c r="AA94" s="9">
        <v>0</v>
      </c>
      <c r="AB94" s="9">
        <v>0</v>
      </c>
      <c r="AC94" s="9"/>
      <c r="AD94" s="9">
        <v>6</v>
      </c>
      <c r="AE94" s="9"/>
      <c r="AF94" s="9">
        <v>1</v>
      </c>
      <c r="AG94" s="9">
        <v>0</v>
      </c>
      <c r="AH94" s="9">
        <v>1</v>
      </c>
      <c r="AI94" s="9">
        <v>1</v>
      </c>
      <c r="AJ94" s="9">
        <v>0</v>
      </c>
      <c r="AK94" s="9">
        <v>0</v>
      </c>
      <c r="AL94" s="9"/>
      <c r="AM94" s="9">
        <v>1</v>
      </c>
      <c r="AN94" s="9">
        <v>1</v>
      </c>
      <c r="AO94" s="9">
        <v>1</v>
      </c>
      <c r="AP94" s="9">
        <v>0</v>
      </c>
      <c r="AQ94" s="9">
        <v>0</v>
      </c>
      <c r="AR94" s="9">
        <v>1</v>
      </c>
      <c r="AS94" s="9"/>
      <c r="AT94" s="9">
        <v>4</v>
      </c>
      <c r="AU94" s="9">
        <v>3</v>
      </c>
      <c r="AV94" s="75">
        <v>1</v>
      </c>
      <c r="AW94" s="75">
        <v>1</v>
      </c>
      <c r="AX94" s="75">
        <v>2</v>
      </c>
      <c r="AY94" s="9" t="s">
        <v>125</v>
      </c>
      <c r="AZ94" s="9">
        <v>1</v>
      </c>
      <c r="BA94" s="9">
        <v>1</v>
      </c>
      <c r="BB94" s="9">
        <v>2</v>
      </c>
      <c r="BC94" s="9">
        <v>1</v>
      </c>
      <c r="BD94" s="9">
        <v>1</v>
      </c>
      <c r="BE94" s="9">
        <v>2</v>
      </c>
      <c r="BF94" s="9">
        <v>2</v>
      </c>
      <c r="BG94" s="9" t="s">
        <v>125</v>
      </c>
      <c r="BH94">
        <v>1</v>
      </c>
      <c r="BI94">
        <v>2</v>
      </c>
      <c r="BJ94" s="58">
        <v>1</v>
      </c>
      <c r="BK94">
        <v>2</v>
      </c>
      <c r="BL94">
        <v>1</v>
      </c>
      <c r="BM94">
        <v>1</v>
      </c>
      <c r="BN94">
        <v>1</v>
      </c>
      <c r="BO94">
        <v>2</v>
      </c>
      <c r="BP94">
        <v>1</v>
      </c>
      <c r="BQ94">
        <v>1</v>
      </c>
      <c r="BR94">
        <v>1</v>
      </c>
      <c r="BS94">
        <v>2</v>
      </c>
      <c r="BT94" t="s">
        <v>125</v>
      </c>
      <c r="BU94">
        <v>1</v>
      </c>
      <c r="BV94">
        <v>1</v>
      </c>
      <c r="BW94">
        <v>1</v>
      </c>
      <c r="BX94">
        <v>2</v>
      </c>
      <c r="BY94">
        <v>1</v>
      </c>
      <c r="BZ94">
        <v>2</v>
      </c>
      <c r="CA94">
        <v>1</v>
      </c>
      <c r="CB94">
        <v>2</v>
      </c>
      <c r="CC94">
        <v>1</v>
      </c>
      <c r="CD94">
        <v>2</v>
      </c>
      <c r="CE94">
        <v>2</v>
      </c>
      <c r="CF94">
        <v>1</v>
      </c>
      <c r="CG94">
        <v>2</v>
      </c>
      <c r="CH94">
        <v>2</v>
      </c>
      <c r="CI94">
        <v>2</v>
      </c>
      <c r="CJ94">
        <v>1</v>
      </c>
      <c r="CK94">
        <v>2</v>
      </c>
      <c r="CL94">
        <v>1</v>
      </c>
      <c r="CM94">
        <v>3</v>
      </c>
      <c r="CN94">
        <v>3</v>
      </c>
      <c r="CO94">
        <v>4</v>
      </c>
      <c r="CP94">
        <v>2</v>
      </c>
      <c r="CQ94">
        <v>2</v>
      </c>
      <c r="CR94">
        <v>3</v>
      </c>
      <c r="CS94">
        <v>3</v>
      </c>
      <c r="CT94">
        <v>2</v>
      </c>
      <c r="CU94">
        <v>3</v>
      </c>
      <c r="CV94">
        <v>3</v>
      </c>
      <c r="CW94">
        <v>1</v>
      </c>
      <c r="CX94">
        <v>2</v>
      </c>
      <c r="CY94">
        <v>3</v>
      </c>
      <c r="CZ94">
        <v>2</v>
      </c>
      <c r="DA94" s="57">
        <v>2</v>
      </c>
    </row>
    <row r="95" spans="1:105">
      <c r="A95">
        <v>88</v>
      </c>
      <c r="B95" s="9">
        <v>1</v>
      </c>
      <c r="C95" s="9">
        <v>3</v>
      </c>
      <c r="D95" s="9">
        <v>1</v>
      </c>
      <c r="E95" s="9">
        <v>1</v>
      </c>
      <c r="F95" s="9">
        <v>0</v>
      </c>
      <c r="G95" s="9">
        <v>0</v>
      </c>
      <c r="H95" s="9">
        <v>1</v>
      </c>
      <c r="I95" s="9">
        <v>0</v>
      </c>
      <c r="J95" s="9">
        <v>0</v>
      </c>
      <c r="K95" s="9">
        <v>0</v>
      </c>
      <c r="L95" s="9">
        <v>0</v>
      </c>
      <c r="M95" s="9">
        <v>2</v>
      </c>
      <c r="N95" s="9">
        <v>3</v>
      </c>
      <c r="O95" s="9">
        <v>4</v>
      </c>
      <c r="P95" s="9">
        <v>0</v>
      </c>
      <c r="Q95" s="9">
        <v>4</v>
      </c>
      <c r="R95" s="9">
        <v>4</v>
      </c>
      <c r="S95" s="9">
        <v>4</v>
      </c>
      <c r="T95" s="9"/>
      <c r="U95" s="9">
        <v>0</v>
      </c>
      <c r="V95" s="9">
        <v>0</v>
      </c>
      <c r="W95" s="9">
        <v>0</v>
      </c>
      <c r="X95" s="9">
        <v>0</v>
      </c>
      <c r="Y95" s="9">
        <v>1</v>
      </c>
      <c r="Z95" s="9">
        <v>1</v>
      </c>
      <c r="AA95" s="9">
        <v>0</v>
      </c>
      <c r="AB95" s="9">
        <v>0</v>
      </c>
      <c r="AC95" s="9"/>
      <c r="AD95" s="9">
        <v>2</v>
      </c>
      <c r="AE95" s="9"/>
      <c r="AF95" s="9">
        <v>1</v>
      </c>
      <c r="AG95" s="9">
        <v>0</v>
      </c>
      <c r="AH95" s="9">
        <v>1</v>
      </c>
      <c r="AI95" s="9">
        <v>0</v>
      </c>
      <c r="AJ95" s="9">
        <v>0</v>
      </c>
      <c r="AK95" s="9">
        <v>0</v>
      </c>
      <c r="AL95" s="9"/>
      <c r="AM95" s="9">
        <v>1</v>
      </c>
      <c r="AN95" s="9">
        <v>1</v>
      </c>
      <c r="AO95" s="9">
        <v>0</v>
      </c>
      <c r="AP95" s="9">
        <v>1</v>
      </c>
      <c r="AQ95" s="9">
        <v>0</v>
      </c>
      <c r="AR95" s="9">
        <v>0</v>
      </c>
      <c r="AS95" s="9"/>
      <c r="AT95" s="9">
        <v>3</v>
      </c>
      <c r="AU95" s="9">
        <v>3</v>
      </c>
      <c r="AV95" s="75">
        <v>1</v>
      </c>
      <c r="AW95" s="75">
        <v>1</v>
      </c>
      <c r="AX95" s="75">
        <v>1</v>
      </c>
      <c r="AY95" s="9">
        <v>2</v>
      </c>
      <c r="AZ95" s="9">
        <v>1</v>
      </c>
      <c r="BA95" s="9">
        <v>1</v>
      </c>
      <c r="BB95" s="9">
        <v>2</v>
      </c>
      <c r="BC95" s="9">
        <v>1</v>
      </c>
      <c r="BD95" s="9">
        <v>1</v>
      </c>
      <c r="BE95" s="9">
        <v>2</v>
      </c>
      <c r="BF95" s="9">
        <v>1</v>
      </c>
      <c r="BG95" s="9">
        <v>1</v>
      </c>
      <c r="BH95">
        <v>2</v>
      </c>
      <c r="BI95">
        <v>1</v>
      </c>
      <c r="BJ95" s="58">
        <v>1</v>
      </c>
      <c r="BK95">
        <v>2</v>
      </c>
      <c r="BL95">
        <v>1</v>
      </c>
      <c r="BM95">
        <v>2</v>
      </c>
      <c r="BN95">
        <v>1</v>
      </c>
      <c r="BO95">
        <v>2</v>
      </c>
      <c r="BP95">
        <v>1</v>
      </c>
      <c r="BQ95">
        <v>1</v>
      </c>
      <c r="BR95">
        <v>2</v>
      </c>
      <c r="BS95">
        <v>2</v>
      </c>
      <c r="BT95" t="s">
        <v>125</v>
      </c>
      <c r="BU95">
        <v>1</v>
      </c>
      <c r="BV95">
        <v>2</v>
      </c>
      <c r="BW95">
        <v>2</v>
      </c>
      <c r="BX95">
        <v>2</v>
      </c>
      <c r="BY95">
        <v>1</v>
      </c>
      <c r="BZ95">
        <v>2</v>
      </c>
      <c r="CA95">
        <v>2</v>
      </c>
      <c r="CB95">
        <v>2</v>
      </c>
      <c r="CC95">
        <v>1</v>
      </c>
      <c r="CD95">
        <v>1</v>
      </c>
      <c r="CE95">
        <v>2</v>
      </c>
      <c r="CF95">
        <v>1</v>
      </c>
      <c r="CG95">
        <v>2</v>
      </c>
      <c r="CH95">
        <v>2</v>
      </c>
      <c r="CI95">
        <v>2</v>
      </c>
      <c r="CJ95">
        <v>1</v>
      </c>
      <c r="CK95">
        <v>2</v>
      </c>
      <c r="CL95">
        <v>2</v>
      </c>
      <c r="CM95" t="s">
        <v>125</v>
      </c>
      <c r="CN95" t="s">
        <v>125</v>
      </c>
      <c r="CO95">
        <v>3</v>
      </c>
      <c r="CP95">
        <v>2</v>
      </c>
      <c r="CQ95">
        <v>4</v>
      </c>
      <c r="CR95">
        <v>3</v>
      </c>
      <c r="CS95">
        <v>4</v>
      </c>
      <c r="CT95">
        <v>4</v>
      </c>
      <c r="CU95">
        <v>4</v>
      </c>
      <c r="CV95">
        <v>4</v>
      </c>
      <c r="CW95">
        <v>1</v>
      </c>
      <c r="CX95">
        <v>2</v>
      </c>
      <c r="CY95">
        <v>3</v>
      </c>
      <c r="CZ95">
        <v>3</v>
      </c>
      <c r="DA95" s="57">
        <v>3</v>
      </c>
    </row>
    <row r="96" spans="1:105">
      <c r="A96">
        <v>89</v>
      </c>
      <c r="B96" s="9">
        <v>2</v>
      </c>
      <c r="C96" s="9">
        <v>1</v>
      </c>
      <c r="D96" s="9">
        <v>6</v>
      </c>
      <c r="E96" s="9">
        <v>8</v>
      </c>
      <c r="F96" s="9">
        <v>0</v>
      </c>
      <c r="G96" s="9">
        <v>0</v>
      </c>
      <c r="H96" s="9">
        <v>0</v>
      </c>
      <c r="I96" s="9">
        <v>1</v>
      </c>
      <c r="J96" s="9">
        <v>0</v>
      </c>
      <c r="K96" s="9">
        <v>0</v>
      </c>
      <c r="L96" s="9">
        <v>0</v>
      </c>
      <c r="M96" s="9">
        <v>1</v>
      </c>
      <c r="N96" s="9">
        <v>0</v>
      </c>
      <c r="O96" s="9">
        <v>4</v>
      </c>
      <c r="P96" s="9">
        <v>3</v>
      </c>
      <c r="Q96" s="9">
        <v>4</v>
      </c>
      <c r="R96" s="9">
        <v>4</v>
      </c>
      <c r="S96" s="9">
        <v>4</v>
      </c>
      <c r="T96" s="9"/>
      <c r="U96" s="9">
        <v>0</v>
      </c>
      <c r="V96" s="9">
        <v>0</v>
      </c>
      <c r="W96" s="9">
        <v>0</v>
      </c>
      <c r="X96" s="9">
        <v>0</v>
      </c>
      <c r="Y96" s="9">
        <v>1</v>
      </c>
      <c r="Z96" s="9">
        <v>0</v>
      </c>
      <c r="AA96" s="9">
        <v>0</v>
      </c>
      <c r="AB96" s="9">
        <v>1</v>
      </c>
      <c r="AC96" s="9"/>
      <c r="AD96" s="9">
        <v>6</v>
      </c>
      <c r="AE96" s="9"/>
      <c r="AF96" s="9">
        <v>1</v>
      </c>
      <c r="AG96" s="9">
        <v>0</v>
      </c>
      <c r="AH96" s="9">
        <v>0</v>
      </c>
      <c r="AI96" s="9">
        <v>1</v>
      </c>
      <c r="AJ96" s="9">
        <v>0</v>
      </c>
      <c r="AK96" s="9">
        <v>0</v>
      </c>
      <c r="AL96" s="9"/>
      <c r="AM96" s="9">
        <v>1</v>
      </c>
      <c r="AN96" s="9">
        <v>1</v>
      </c>
      <c r="AO96" s="9">
        <v>1</v>
      </c>
      <c r="AP96" s="9">
        <v>1</v>
      </c>
      <c r="AQ96" s="9">
        <v>0</v>
      </c>
      <c r="AR96" s="9">
        <v>0</v>
      </c>
      <c r="AS96" s="9"/>
      <c r="AT96" s="9">
        <v>1</v>
      </c>
      <c r="AU96" s="9">
        <v>3</v>
      </c>
      <c r="AV96" s="75">
        <v>2</v>
      </c>
      <c r="AW96" s="75">
        <v>1</v>
      </c>
      <c r="AX96" s="75">
        <v>1</v>
      </c>
      <c r="AY96" s="9">
        <v>2</v>
      </c>
      <c r="AZ96" s="9">
        <v>2</v>
      </c>
      <c r="BA96" s="9" t="s">
        <v>125</v>
      </c>
      <c r="BB96" s="9" t="s">
        <v>125</v>
      </c>
      <c r="BC96" s="9">
        <v>1</v>
      </c>
      <c r="BD96" s="9">
        <v>1</v>
      </c>
      <c r="BE96" s="9">
        <v>2</v>
      </c>
      <c r="BF96" s="9">
        <v>1</v>
      </c>
      <c r="BG96" s="9">
        <v>1</v>
      </c>
      <c r="BH96">
        <v>2</v>
      </c>
      <c r="BI96">
        <v>2</v>
      </c>
      <c r="BJ96" s="58">
        <v>2</v>
      </c>
      <c r="BK96">
        <v>2</v>
      </c>
      <c r="BL96">
        <v>1</v>
      </c>
      <c r="BM96">
        <v>2</v>
      </c>
      <c r="BN96">
        <v>1</v>
      </c>
      <c r="BO96">
        <v>2</v>
      </c>
      <c r="BP96">
        <v>2</v>
      </c>
      <c r="BQ96" t="s">
        <v>125</v>
      </c>
      <c r="BR96">
        <v>1</v>
      </c>
      <c r="BS96">
        <v>2</v>
      </c>
      <c r="BT96" t="s">
        <v>125</v>
      </c>
      <c r="BU96">
        <v>1</v>
      </c>
      <c r="BV96">
        <v>1</v>
      </c>
      <c r="BW96">
        <v>1</v>
      </c>
      <c r="BX96">
        <v>2</v>
      </c>
      <c r="BY96">
        <v>1</v>
      </c>
      <c r="BZ96">
        <v>1</v>
      </c>
      <c r="CA96">
        <v>1</v>
      </c>
      <c r="CB96">
        <v>2</v>
      </c>
      <c r="CC96">
        <v>1</v>
      </c>
      <c r="CD96">
        <v>2</v>
      </c>
      <c r="CE96">
        <v>1</v>
      </c>
      <c r="CF96">
        <v>1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 t="s">
        <v>125</v>
      </c>
      <c r="CN96" t="s">
        <v>125</v>
      </c>
      <c r="CO96">
        <v>4</v>
      </c>
      <c r="CP96">
        <v>3</v>
      </c>
      <c r="CQ96">
        <v>3</v>
      </c>
      <c r="CR96">
        <v>3</v>
      </c>
      <c r="CS96">
        <v>4</v>
      </c>
      <c r="CT96">
        <v>2</v>
      </c>
      <c r="CU96">
        <v>3</v>
      </c>
      <c r="CV96">
        <v>4</v>
      </c>
      <c r="CW96">
        <v>1</v>
      </c>
      <c r="CX96">
        <v>3</v>
      </c>
      <c r="CY96">
        <v>3</v>
      </c>
      <c r="CZ96">
        <v>3</v>
      </c>
      <c r="DA96" s="57" t="s">
        <v>125</v>
      </c>
    </row>
    <row r="97" spans="1:105">
      <c r="A97">
        <v>90</v>
      </c>
      <c r="B97" s="9">
        <v>1</v>
      </c>
      <c r="C97" s="9">
        <v>9</v>
      </c>
      <c r="D97" s="9">
        <v>7</v>
      </c>
      <c r="E97" s="9">
        <v>3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1</v>
      </c>
      <c r="L97" s="9">
        <v>0</v>
      </c>
      <c r="M97" s="9">
        <v>2</v>
      </c>
      <c r="N97" s="9"/>
      <c r="O97" s="9"/>
      <c r="P97" s="9"/>
      <c r="Q97" s="9">
        <v>4</v>
      </c>
      <c r="R97" s="9"/>
      <c r="S97" s="9"/>
      <c r="T97" s="9"/>
      <c r="U97" s="9">
        <v>0</v>
      </c>
      <c r="V97" s="9">
        <v>0</v>
      </c>
      <c r="W97" s="9">
        <v>0</v>
      </c>
      <c r="X97" s="9">
        <v>0</v>
      </c>
      <c r="Y97" s="9">
        <v>1</v>
      </c>
      <c r="Z97" s="9">
        <v>0</v>
      </c>
      <c r="AA97" s="9">
        <v>0</v>
      </c>
      <c r="AB97" s="9">
        <v>0</v>
      </c>
      <c r="AC97" s="9"/>
      <c r="AD97" s="9">
        <v>4</v>
      </c>
      <c r="AE97" s="9"/>
      <c r="AF97" s="9">
        <v>1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/>
      <c r="AM97" s="9">
        <v>1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/>
      <c r="AT97" s="9">
        <v>1</v>
      </c>
      <c r="AU97" s="9">
        <v>3</v>
      </c>
      <c r="AV97" s="75">
        <v>2</v>
      </c>
      <c r="AW97" s="75">
        <v>2</v>
      </c>
      <c r="AX97" s="75">
        <v>2</v>
      </c>
      <c r="AY97" s="9" t="s">
        <v>125</v>
      </c>
      <c r="AZ97" s="9">
        <v>1</v>
      </c>
      <c r="BA97" s="9">
        <v>1</v>
      </c>
      <c r="BB97" s="9">
        <v>2</v>
      </c>
      <c r="BC97" s="9">
        <v>1</v>
      </c>
      <c r="BD97" s="9">
        <v>2</v>
      </c>
      <c r="BE97" s="9" t="s">
        <v>125</v>
      </c>
      <c r="BF97" s="9">
        <v>2</v>
      </c>
      <c r="BG97" s="9" t="s">
        <v>125</v>
      </c>
      <c r="BH97">
        <v>1</v>
      </c>
      <c r="BI97">
        <v>2</v>
      </c>
      <c r="BJ97" s="58">
        <v>1</v>
      </c>
      <c r="BK97">
        <v>2</v>
      </c>
      <c r="BL97">
        <v>1</v>
      </c>
      <c r="BM97">
        <v>1</v>
      </c>
      <c r="BN97">
        <v>1</v>
      </c>
      <c r="BO97">
        <v>2</v>
      </c>
      <c r="BP97">
        <v>1</v>
      </c>
      <c r="BQ97">
        <v>1</v>
      </c>
      <c r="BR97">
        <v>2</v>
      </c>
      <c r="BS97">
        <v>2</v>
      </c>
      <c r="BT97" t="s">
        <v>125</v>
      </c>
      <c r="BU97">
        <v>1</v>
      </c>
      <c r="BV97">
        <v>1</v>
      </c>
      <c r="BW97">
        <v>2</v>
      </c>
      <c r="BX97">
        <v>2</v>
      </c>
      <c r="BY97">
        <v>1</v>
      </c>
      <c r="BZ97">
        <v>2</v>
      </c>
      <c r="CA97">
        <v>2</v>
      </c>
      <c r="CB97">
        <v>2</v>
      </c>
      <c r="CC97">
        <v>2</v>
      </c>
      <c r="CD97">
        <v>2</v>
      </c>
      <c r="CE97">
        <v>1</v>
      </c>
      <c r="CF97">
        <v>2</v>
      </c>
      <c r="CG97">
        <v>1</v>
      </c>
      <c r="CH97">
        <v>2</v>
      </c>
      <c r="CI97">
        <v>1</v>
      </c>
      <c r="CJ97">
        <v>1</v>
      </c>
      <c r="CK97">
        <v>2</v>
      </c>
      <c r="CL97">
        <v>1</v>
      </c>
      <c r="CM97">
        <v>4</v>
      </c>
      <c r="CN97">
        <v>4</v>
      </c>
      <c r="CO97">
        <v>4</v>
      </c>
      <c r="CP97">
        <v>2</v>
      </c>
      <c r="CQ97">
        <v>2</v>
      </c>
      <c r="CR97">
        <v>3</v>
      </c>
      <c r="CS97">
        <v>4</v>
      </c>
      <c r="CT97">
        <v>1</v>
      </c>
      <c r="CU97">
        <v>4</v>
      </c>
      <c r="CV97">
        <v>2</v>
      </c>
      <c r="CW97">
        <v>1</v>
      </c>
      <c r="CX97">
        <v>4</v>
      </c>
      <c r="CY97">
        <v>1</v>
      </c>
      <c r="CZ97">
        <v>3</v>
      </c>
      <c r="DA97" s="57" t="s">
        <v>125</v>
      </c>
    </row>
    <row r="98" spans="1:105">
      <c r="A98">
        <v>91</v>
      </c>
      <c r="B98" s="9">
        <v>2</v>
      </c>
      <c r="C98" s="9">
        <v>5</v>
      </c>
      <c r="D98" s="9">
        <v>4</v>
      </c>
      <c r="E98" s="9">
        <v>15</v>
      </c>
      <c r="F98" s="9">
        <v>0</v>
      </c>
      <c r="G98" s="9">
        <v>1</v>
      </c>
      <c r="H98" s="9">
        <v>0</v>
      </c>
      <c r="I98" s="9">
        <v>1</v>
      </c>
      <c r="J98" s="9">
        <v>0</v>
      </c>
      <c r="K98" s="9">
        <v>0</v>
      </c>
      <c r="L98" s="9">
        <v>0</v>
      </c>
      <c r="M98" s="9">
        <v>2</v>
      </c>
      <c r="N98" s="9">
        <v>4</v>
      </c>
      <c r="O98" s="9">
        <v>0</v>
      </c>
      <c r="P98" s="9">
        <v>0</v>
      </c>
      <c r="Q98" s="9">
        <v>0</v>
      </c>
      <c r="R98" s="9">
        <v>4</v>
      </c>
      <c r="S98" s="9">
        <v>4</v>
      </c>
      <c r="T98" s="9"/>
      <c r="U98" s="9">
        <v>0</v>
      </c>
      <c r="V98" s="9">
        <v>0</v>
      </c>
      <c r="W98" s="9">
        <v>0</v>
      </c>
      <c r="X98" s="9">
        <v>1</v>
      </c>
      <c r="Y98" s="9">
        <v>1</v>
      </c>
      <c r="Z98" s="9">
        <v>1</v>
      </c>
      <c r="AA98" s="9">
        <v>0</v>
      </c>
      <c r="AB98" s="9">
        <v>0</v>
      </c>
      <c r="AC98" s="9"/>
      <c r="AD98" s="9">
        <v>1</v>
      </c>
      <c r="AE98" s="9"/>
      <c r="AF98" s="9">
        <v>1</v>
      </c>
      <c r="AG98" s="9">
        <v>0</v>
      </c>
      <c r="AH98" s="9">
        <v>1</v>
      </c>
      <c r="AI98" s="9">
        <v>1</v>
      </c>
      <c r="AJ98" s="9">
        <v>1</v>
      </c>
      <c r="AK98" s="9">
        <v>0</v>
      </c>
      <c r="AL98" s="9"/>
      <c r="AM98" s="9">
        <v>1</v>
      </c>
      <c r="AN98" s="9">
        <v>1</v>
      </c>
      <c r="AO98" s="9">
        <v>1</v>
      </c>
      <c r="AP98" s="9">
        <v>1</v>
      </c>
      <c r="AQ98" s="9">
        <v>0</v>
      </c>
      <c r="AR98" s="9">
        <v>0</v>
      </c>
      <c r="AS98" s="9"/>
      <c r="AT98" s="9">
        <v>1</v>
      </c>
      <c r="AU98" s="9">
        <v>4</v>
      </c>
      <c r="AV98" s="75">
        <v>1</v>
      </c>
      <c r="AW98" s="75">
        <v>2</v>
      </c>
      <c r="AX98" s="75">
        <v>1</v>
      </c>
      <c r="AY98" s="9">
        <v>1</v>
      </c>
      <c r="AZ98" s="9">
        <v>1</v>
      </c>
      <c r="BA98" s="9">
        <v>1</v>
      </c>
      <c r="BB98" s="9">
        <v>2</v>
      </c>
      <c r="BC98" s="9">
        <v>1</v>
      </c>
      <c r="BD98" s="9">
        <v>1</v>
      </c>
      <c r="BE98" s="9">
        <v>1</v>
      </c>
      <c r="BF98" s="9">
        <v>1</v>
      </c>
      <c r="BG98" s="9">
        <v>1</v>
      </c>
      <c r="BH98">
        <v>1</v>
      </c>
      <c r="BI98">
        <v>1</v>
      </c>
      <c r="BJ98" s="58">
        <v>1</v>
      </c>
      <c r="BK98">
        <v>2</v>
      </c>
      <c r="BL98">
        <v>1</v>
      </c>
      <c r="BM98">
        <v>1</v>
      </c>
      <c r="BN98">
        <v>1</v>
      </c>
      <c r="BO98">
        <v>2</v>
      </c>
      <c r="BP98">
        <v>1</v>
      </c>
      <c r="BQ98">
        <v>1</v>
      </c>
      <c r="BR98">
        <v>2</v>
      </c>
      <c r="BS98">
        <v>2</v>
      </c>
      <c r="BT98" t="s">
        <v>125</v>
      </c>
      <c r="BU98">
        <v>1</v>
      </c>
      <c r="BV98">
        <v>1</v>
      </c>
      <c r="BW98">
        <v>1</v>
      </c>
      <c r="BX98">
        <v>2</v>
      </c>
      <c r="BY98">
        <v>1</v>
      </c>
      <c r="BZ98">
        <v>2</v>
      </c>
      <c r="CA98">
        <v>2</v>
      </c>
      <c r="CB98">
        <v>2</v>
      </c>
      <c r="CC98">
        <v>1</v>
      </c>
      <c r="CD98">
        <v>1</v>
      </c>
      <c r="CE98">
        <v>2</v>
      </c>
      <c r="CF98">
        <v>1</v>
      </c>
      <c r="CG98">
        <v>1</v>
      </c>
      <c r="CH98">
        <v>1</v>
      </c>
      <c r="CI98">
        <v>2</v>
      </c>
      <c r="CJ98">
        <v>1</v>
      </c>
      <c r="CK98">
        <v>2</v>
      </c>
      <c r="CL98">
        <v>1</v>
      </c>
      <c r="CM98">
        <v>4</v>
      </c>
      <c r="CN98">
        <v>4</v>
      </c>
      <c r="CO98">
        <v>4</v>
      </c>
      <c r="CP98">
        <v>3</v>
      </c>
      <c r="CQ98">
        <v>4</v>
      </c>
      <c r="CR98">
        <v>3</v>
      </c>
      <c r="CS98">
        <v>4</v>
      </c>
      <c r="CT98">
        <v>4</v>
      </c>
      <c r="CU98">
        <v>3</v>
      </c>
      <c r="CV98">
        <v>3</v>
      </c>
      <c r="CW98">
        <v>1</v>
      </c>
      <c r="CX98">
        <v>1</v>
      </c>
      <c r="CY98">
        <v>3</v>
      </c>
      <c r="CZ98">
        <v>4</v>
      </c>
      <c r="DA98" s="57">
        <v>4</v>
      </c>
    </row>
    <row r="99" spans="1:105">
      <c r="A99">
        <v>92</v>
      </c>
      <c r="B99" s="9">
        <v>2</v>
      </c>
      <c r="C99" s="9">
        <v>8</v>
      </c>
      <c r="D99" s="9">
        <v>5</v>
      </c>
      <c r="E99" s="9">
        <v>13</v>
      </c>
      <c r="F99" s="9">
        <v>0</v>
      </c>
      <c r="G99" s="9">
        <v>0</v>
      </c>
      <c r="H99" s="9">
        <v>0</v>
      </c>
      <c r="I99" s="9">
        <v>0</v>
      </c>
      <c r="J99" s="9">
        <v>1</v>
      </c>
      <c r="K99" s="9">
        <v>0</v>
      </c>
      <c r="L99" s="9">
        <v>0</v>
      </c>
      <c r="M99" s="9">
        <v>2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/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1</v>
      </c>
      <c r="AB99" s="9">
        <v>0</v>
      </c>
      <c r="AC99" s="9"/>
      <c r="AD99" s="9">
        <v>5</v>
      </c>
      <c r="AE99" s="9"/>
      <c r="AF99" s="9">
        <v>1</v>
      </c>
      <c r="AG99" s="9">
        <v>1</v>
      </c>
      <c r="AH99" s="9">
        <v>0</v>
      </c>
      <c r="AI99" s="9">
        <v>0</v>
      </c>
      <c r="AJ99" s="9">
        <v>1</v>
      </c>
      <c r="AK99" s="9">
        <v>0</v>
      </c>
      <c r="AL99" s="9"/>
      <c r="AM99" s="9">
        <v>1</v>
      </c>
      <c r="AN99" s="9">
        <v>1</v>
      </c>
      <c r="AO99" s="9">
        <v>1</v>
      </c>
      <c r="AP99" s="9">
        <v>1</v>
      </c>
      <c r="AQ99" s="9">
        <v>0</v>
      </c>
      <c r="AR99" s="9">
        <v>1</v>
      </c>
      <c r="AS99" s="9"/>
      <c r="AT99" s="9">
        <v>1</v>
      </c>
      <c r="AU99" s="9">
        <v>3</v>
      </c>
      <c r="AV99" s="75">
        <v>2</v>
      </c>
      <c r="AW99" s="75">
        <v>2</v>
      </c>
      <c r="AX99" s="75">
        <v>1</v>
      </c>
      <c r="AY99" s="9">
        <v>2</v>
      </c>
      <c r="AZ99" s="9">
        <v>1</v>
      </c>
      <c r="BA99" s="9">
        <v>1</v>
      </c>
      <c r="BB99" s="9">
        <v>2</v>
      </c>
      <c r="BC99" s="9">
        <v>1</v>
      </c>
      <c r="BD99" s="9">
        <v>1</v>
      </c>
      <c r="BE99" s="9">
        <v>1</v>
      </c>
      <c r="BF99" s="9">
        <v>2</v>
      </c>
      <c r="BG99" s="9" t="s">
        <v>125</v>
      </c>
      <c r="BH99">
        <v>2</v>
      </c>
      <c r="BI99">
        <v>2</v>
      </c>
      <c r="BJ99" s="58">
        <v>2</v>
      </c>
      <c r="BK99">
        <v>2</v>
      </c>
      <c r="BL99">
        <v>2</v>
      </c>
      <c r="BM99">
        <v>1</v>
      </c>
      <c r="BN99">
        <v>1</v>
      </c>
      <c r="BO99">
        <v>2</v>
      </c>
      <c r="BP99">
        <v>2</v>
      </c>
      <c r="BQ99" t="s">
        <v>125</v>
      </c>
      <c r="BR99">
        <v>1</v>
      </c>
      <c r="BS99">
        <v>2</v>
      </c>
      <c r="BT99" t="s">
        <v>125</v>
      </c>
      <c r="BU99">
        <v>2</v>
      </c>
      <c r="BV99">
        <v>2</v>
      </c>
      <c r="BW99">
        <v>2</v>
      </c>
      <c r="BX99">
        <v>2</v>
      </c>
      <c r="BY99">
        <v>1</v>
      </c>
      <c r="BZ99">
        <v>2</v>
      </c>
      <c r="CA99">
        <v>2</v>
      </c>
      <c r="CB99">
        <v>2</v>
      </c>
      <c r="CC99">
        <v>2</v>
      </c>
      <c r="CD99">
        <v>2</v>
      </c>
      <c r="CE99">
        <v>2</v>
      </c>
      <c r="CF99">
        <v>2</v>
      </c>
      <c r="CG99">
        <v>2</v>
      </c>
      <c r="CH99">
        <v>1</v>
      </c>
      <c r="CI99">
        <v>2</v>
      </c>
      <c r="CJ99">
        <v>1</v>
      </c>
      <c r="CK99">
        <v>2</v>
      </c>
      <c r="CL99">
        <v>1</v>
      </c>
      <c r="CM99">
        <v>4</v>
      </c>
      <c r="CN99">
        <v>4</v>
      </c>
      <c r="CO99">
        <v>4</v>
      </c>
      <c r="CP99">
        <v>2</v>
      </c>
      <c r="CQ99">
        <v>4</v>
      </c>
      <c r="CR99">
        <v>4</v>
      </c>
      <c r="CS99">
        <v>4</v>
      </c>
      <c r="CT99">
        <v>4</v>
      </c>
      <c r="CU99">
        <v>4</v>
      </c>
      <c r="CV99">
        <v>3</v>
      </c>
      <c r="CW99">
        <v>1</v>
      </c>
      <c r="CX99">
        <v>3</v>
      </c>
      <c r="CY99">
        <v>3</v>
      </c>
      <c r="CZ99">
        <v>4</v>
      </c>
      <c r="DA99" s="57" t="s">
        <v>125</v>
      </c>
    </row>
    <row r="100" spans="1:105">
      <c r="A100">
        <v>93</v>
      </c>
      <c r="B100" s="9">
        <v>1</v>
      </c>
      <c r="C100" s="9">
        <v>9</v>
      </c>
      <c r="D100" s="9">
        <v>7</v>
      </c>
      <c r="E100" s="9">
        <v>12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1</v>
      </c>
      <c r="L100" s="9">
        <v>0</v>
      </c>
      <c r="M100" s="9">
        <v>2</v>
      </c>
      <c r="N100" s="9"/>
      <c r="O100" s="9"/>
      <c r="P100" s="9"/>
      <c r="Q100" s="9">
        <v>4</v>
      </c>
      <c r="R100" s="9"/>
      <c r="S100" s="9"/>
      <c r="T100" s="9"/>
      <c r="U100" s="9">
        <v>0</v>
      </c>
      <c r="V100" s="9">
        <v>0</v>
      </c>
      <c r="W100" s="9">
        <v>0</v>
      </c>
      <c r="X100" s="9">
        <v>0</v>
      </c>
      <c r="Y100" s="9">
        <v>1</v>
      </c>
      <c r="Z100" s="9">
        <v>1</v>
      </c>
      <c r="AA100" s="9">
        <v>0</v>
      </c>
      <c r="AB100" s="9">
        <v>0</v>
      </c>
      <c r="AC100" s="9"/>
      <c r="AD100" s="9">
        <v>4</v>
      </c>
      <c r="AE100" s="9"/>
      <c r="AF100" s="9">
        <v>1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/>
      <c r="AM100" s="9">
        <v>1</v>
      </c>
      <c r="AN100" s="9">
        <v>1</v>
      </c>
      <c r="AO100" s="9">
        <v>1</v>
      </c>
      <c r="AP100" s="9">
        <v>1</v>
      </c>
      <c r="AQ100" s="9">
        <v>0</v>
      </c>
      <c r="AR100" s="9">
        <v>0</v>
      </c>
      <c r="AS100" s="9"/>
      <c r="AT100" s="9">
        <v>1</v>
      </c>
      <c r="AU100" s="9">
        <v>3</v>
      </c>
      <c r="AV100" s="75">
        <v>2</v>
      </c>
      <c r="AW100" s="75">
        <v>2</v>
      </c>
      <c r="AX100" s="75">
        <v>1</v>
      </c>
      <c r="AY100" s="9">
        <v>1</v>
      </c>
      <c r="AZ100" s="9">
        <v>1</v>
      </c>
      <c r="BA100" s="9">
        <v>1</v>
      </c>
      <c r="BB100" s="9">
        <v>2</v>
      </c>
      <c r="BC100" s="9">
        <v>1</v>
      </c>
      <c r="BD100" s="9">
        <v>1</v>
      </c>
      <c r="BE100" s="9">
        <v>2</v>
      </c>
      <c r="BF100" s="9">
        <v>1</v>
      </c>
      <c r="BG100" s="9">
        <v>1</v>
      </c>
      <c r="BH100">
        <v>1</v>
      </c>
      <c r="BI100">
        <v>2</v>
      </c>
      <c r="BJ100" s="58">
        <v>1</v>
      </c>
      <c r="BK100">
        <v>1</v>
      </c>
      <c r="BL100">
        <v>1</v>
      </c>
      <c r="BM100">
        <v>1</v>
      </c>
      <c r="BN100">
        <v>2</v>
      </c>
      <c r="BO100">
        <v>1</v>
      </c>
      <c r="BP100">
        <v>2</v>
      </c>
      <c r="BQ100" t="s">
        <v>125</v>
      </c>
      <c r="BR100">
        <v>1</v>
      </c>
      <c r="BS100">
        <v>1</v>
      </c>
      <c r="BT100">
        <v>2</v>
      </c>
      <c r="BU100">
        <v>1</v>
      </c>
      <c r="BV100">
        <v>1</v>
      </c>
      <c r="BW100">
        <v>1</v>
      </c>
      <c r="BX100">
        <v>1</v>
      </c>
      <c r="BY100">
        <v>1</v>
      </c>
      <c r="BZ100">
        <v>2</v>
      </c>
      <c r="CA100">
        <v>2</v>
      </c>
      <c r="CB100">
        <v>2</v>
      </c>
      <c r="CC100">
        <v>1</v>
      </c>
      <c r="CD100">
        <v>2</v>
      </c>
      <c r="CE100">
        <v>2</v>
      </c>
      <c r="CF100">
        <v>1</v>
      </c>
      <c r="CG100">
        <v>1</v>
      </c>
      <c r="CH100">
        <v>1</v>
      </c>
      <c r="CI100">
        <v>2</v>
      </c>
      <c r="CJ100">
        <v>1</v>
      </c>
      <c r="CK100">
        <v>2</v>
      </c>
      <c r="CL100">
        <v>1</v>
      </c>
      <c r="CM100">
        <v>3</v>
      </c>
      <c r="CN100">
        <v>3</v>
      </c>
      <c r="CO100">
        <v>4</v>
      </c>
      <c r="CP100">
        <v>4</v>
      </c>
      <c r="CQ100">
        <v>4</v>
      </c>
      <c r="CR100">
        <v>4</v>
      </c>
      <c r="CS100">
        <v>4</v>
      </c>
      <c r="CT100">
        <v>4</v>
      </c>
      <c r="CU100">
        <v>3</v>
      </c>
      <c r="CV100">
        <v>3</v>
      </c>
      <c r="CW100">
        <v>2</v>
      </c>
      <c r="CX100">
        <v>4</v>
      </c>
      <c r="CY100">
        <v>3</v>
      </c>
      <c r="CZ100">
        <v>3</v>
      </c>
      <c r="DA100" s="57" t="s">
        <v>125</v>
      </c>
    </row>
    <row r="101" spans="1:105">
      <c r="A101">
        <v>94</v>
      </c>
      <c r="B101" s="9">
        <v>2</v>
      </c>
      <c r="C101" s="9">
        <v>4</v>
      </c>
      <c r="D101" s="9">
        <v>4</v>
      </c>
      <c r="E101" s="9">
        <v>13</v>
      </c>
      <c r="F101" s="9">
        <v>1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3</v>
      </c>
      <c r="N101" s="9">
        <v>4</v>
      </c>
      <c r="O101" s="9">
        <v>4</v>
      </c>
      <c r="P101" s="9">
        <v>4</v>
      </c>
      <c r="Q101" s="9">
        <v>4</v>
      </c>
      <c r="R101" s="9">
        <v>4</v>
      </c>
      <c r="S101" s="9">
        <v>4</v>
      </c>
      <c r="T101" s="9"/>
      <c r="U101" s="9">
        <v>0</v>
      </c>
      <c r="V101" s="9">
        <v>0</v>
      </c>
      <c r="W101" s="9">
        <v>0</v>
      </c>
      <c r="X101" s="9">
        <v>1</v>
      </c>
      <c r="Y101" s="9">
        <v>0</v>
      </c>
      <c r="Z101" s="9">
        <v>1</v>
      </c>
      <c r="AA101" s="9">
        <v>0</v>
      </c>
      <c r="AB101" s="9">
        <v>0</v>
      </c>
      <c r="AC101" s="9"/>
      <c r="AD101" s="9">
        <v>2</v>
      </c>
      <c r="AE101" s="9"/>
      <c r="AF101" s="9">
        <v>1</v>
      </c>
      <c r="AG101" s="9">
        <v>0</v>
      </c>
      <c r="AH101" s="9">
        <v>1</v>
      </c>
      <c r="AI101" s="9">
        <v>0</v>
      </c>
      <c r="AJ101" s="9">
        <v>0</v>
      </c>
      <c r="AK101" s="9">
        <v>0</v>
      </c>
      <c r="AL101" s="9"/>
      <c r="AM101" s="9">
        <v>1</v>
      </c>
      <c r="AN101" s="9">
        <v>1</v>
      </c>
      <c r="AO101" s="9">
        <v>1</v>
      </c>
      <c r="AP101" s="9">
        <v>0</v>
      </c>
      <c r="AQ101" s="9">
        <v>0</v>
      </c>
      <c r="AR101" s="9">
        <v>0</v>
      </c>
      <c r="AS101" s="9"/>
      <c r="AT101" s="9">
        <v>1</v>
      </c>
      <c r="AU101" s="9">
        <v>4</v>
      </c>
      <c r="AV101" s="75">
        <v>1</v>
      </c>
      <c r="AW101" s="75">
        <v>2</v>
      </c>
      <c r="AX101" s="75">
        <v>1</v>
      </c>
      <c r="AY101" s="9">
        <v>2</v>
      </c>
      <c r="AZ101" s="9">
        <v>1</v>
      </c>
      <c r="BA101" s="9">
        <v>1</v>
      </c>
      <c r="BB101" s="9">
        <v>2</v>
      </c>
      <c r="BC101" s="9">
        <v>2</v>
      </c>
      <c r="BD101" s="9">
        <v>1</v>
      </c>
      <c r="BE101" s="9">
        <v>1</v>
      </c>
      <c r="BF101" s="9">
        <v>2</v>
      </c>
      <c r="BG101" s="9" t="s">
        <v>125</v>
      </c>
      <c r="BH101">
        <v>2</v>
      </c>
      <c r="BI101">
        <v>1</v>
      </c>
      <c r="BJ101" s="58">
        <v>1</v>
      </c>
      <c r="BK101">
        <v>2</v>
      </c>
      <c r="BL101">
        <v>1</v>
      </c>
      <c r="BM101">
        <v>1</v>
      </c>
      <c r="BN101">
        <v>1</v>
      </c>
      <c r="BO101">
        <v>2</v>
      </c>
      <c r="BP101">
        <v>1</v>
      </c>
      <c r="BQ101">
        <v>1</v>
      </c>
      <c r="BR101">
        <v>2</v>
      </c>
      <c r="BS101">
        <v>2</v>
      </c>
      <c r="BT101" t="s">
        <v>125</v>
      </c>
      <c r="BU101">
        <v>1</v>
      </c>
      <c r="BV101">
        <v>2</v>
      </c>
      <c r="BW101">
        <v>1</v>
      </c>
      <c r="BX101">
        <v>2</v>
      </c>
      <c r="BY101">
        <v>1</v>
      </c>
      <c r="BZ101">
        <v>1</v>
      </c>
      <c r="CA101">
        <v>2</v>
      </c>
      <c r="CB101">
        <v>2</v>
      </c>
      <c r="CC101">
        <v>1</v>
      </c>
      <c r="CD101">
        <v>1</v>
      </c>
      <c r="CE101">
        <v>2</v>
      </c>
      <c r="CF101">
        <v>1</v>
      </c>
      <c r="CG101">
        <v>2</v>
      </c>
      <c r="CH101">
        <v>2</v>
      </c>
      <c r="CI101">
        <v>2</v>
      </c>
      <c r="CJ101">
        <v>1</v>
      </c>
      <c r="CK101">
        <v>2</v>
      </c>
      <c r="CL101">
        <v>1</v>
      </c>
      <c r="CM101">
        <v>3</v>
      </c>
      <c r="CN101">
        <v>3</v>
      </c>
      <c r="CO101">
        <v>4</v>
      </c>
      <c r="CP101">
        <v>3</v>
      </c>
      <c r="CQ101">
        <v>4</v>
      </c>
      <c r="CR101">
        <v>3</v>
      </c>
      <c r="CS101">
        <v>4</v>
      </c>
      <c r="CT101">
        <v>4</v>
      </c>
      <c r="CU101">
        <v>3</v>
      </c>
      <c r="CV101">
        <v>1</v>
      </c>
      <c r="CW101">
        <v>1</v>
      </c>
      <c r="CX101">
        <v>3</v>
      </c>
      <c r="CY101">
        <v>3</v>
      </c>
      <c r="CZ101">
        <v>4</v>
      </c>
      <c r="DA101" s="57">
        <v>4</v>
      </c>
    </row>
    <row r="102" spans="1:105">
      <c r="A102">
        <v>95</v>
      </c>
      <c r="B102" s="9">
        <v>2</v>
      </c>
      <c r="C102" s="9">
        <v>3</v>
      </c>
      <c r="D102" s="9">
        <v>5</v>
      </c>
      <c r="E102" s="9">
        <v>11</v>
      </c>
      <c r="F102" s="9">
        <v>1</v>
      </c>
      <c r="G102" s="9">
        <v>0</v>
      </c>
      <c r="H102" s="9">
        <v>0</v>
      </c>
      <c r="I102" s="9">
        <v>1</v>
      </c>
      <c r="J102" s="9">
        <v>0</v>
      </c>
      <c r="K102" s="9">
        <v>0</v>
      </c>
      <c r="L102" s="9">
        <v>0</v>
      </c>
      <c r="M102" s="9">
        <v>3</v>
      </c>
      <c r="N102" s="9">
        <v>3</v>
      </c>
      <c r="O102" s="9">
        <v>0</v>
      </c>
      <c r="P102" s="9">
        <v>4</v>
      </c>
      <c r="Q102" s="9">
        <v>0</v>
      </c>
      <c r="R102" s="9">
        <v>4</v>
      </c>
      <c r="S102" s="9">
        <v>0</v>
      </c>
      <c r="T102" s="9"/>
      <c r="U102" s="9">
        <v>0</v>
      </c>
      <c r="V102" s="9">
        <v>0</v>
      </c>
      <c r="W102" s="9">
        <v>0</v>
      </c>
      <c r="X102" s="9">
        <v>1</v>
      </c>
      <c r="Y102" s="9">
        <v>1</v>
      </c>
      <c r="Z102" s="9">
        <v>0</v>
      </c>
      <c r="AA102" s="9">
        <v>0</v>
      </c>
      <c r="AB102" s="9">
        <v>0</v>
      </c>
      <c r="AC102" s="9"/>
      <c r="AD102" s="9">
        <v>2</v>
      </c>
      <c r="AE102" s="9"/>
      <c r="AF102" s="9">
        <v>1</v>
      </c>
      <c r="AG102" s="9">
        <v>0</v>
      </c>
      <c r="AH102" s="9">
        <v>1</v>
      </c>
      <c r="AI102" s="9">
        <v>0</v>
      </c>
      <c r="AJ102" s="9">
        <v>0</v>
      </c>
      <c r="AK102" s="9">
        <v>0</v>
      </c>
      <c r="AL102" s="9"/>
      <c r="AM102" s="9">
        <v>1</v>
      </c>
      <c r="AN102" s="9">
        <v>1</v>
      </c>
      <c r="AO102" s="9">
        <v>1</v>
      </c>
      <c r="AP102" s="9">
        <v>1</v>
      </c>
      <c r="AQ102" s="9">
        <v>0</v>
      </c>
      <c r="AR102" s="9">
        <v>0</v>
      </c>
      <c r="AS102" s="9"/>
      <c r="AT102" s="9">
        <v>1</v>
      </c>
      <c r="AU102" s="9">
        <v>3</v>
      </c>
      <c r="AV102" s="75">
        <v>2</v>
      </c>
      <c r="AW102" s="75">
        <v>2</v>
      </c>
      <c r="AX102" s="75">
        <v>2</v>
      </c>
      <c r="AY102" s="9" t="s">
        <v>125</v>
      </c>
      <c r="AZ102" s="9">
        <v>1</v>
      </c>
      <c r="BA102" s="9">
        <v>1</v>
      </c>
      <c r="BB102" s="9">
        <v>2</v>
      </c>
      <c r="BC102" s="9">
        <v>2</v>
      </c>
      <c r="BD102" s="9">
        <v>1</v>
      </c>
      <c r="BE102" s="9">
        <v>2</v>
      </c>
      <c r="BF102" s="9">
        <v>2</v>
      </c>
      <c r="BG102" s="9" t="s">
        <v>125</v>
      </c>
      <c r="BH102">
        <v>2</v>
      </c>
      <c r="BI102">
        <v>2</v>
      </c>
      <c r="BJ102" s="58">
        <v>1</v>
      </c>
      <c r="BK102">
        <v>2</v>
      </c>
      <c r="BL102">
        <v>1</v>
      </c>
      <c r="BM102">
        <v>2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2</v>
      </c>
      <c r="BT102" t="s">
        <v>125</v>
      </c>
      <c r="BU102">
        <v>1</v>
      </c>
      <c r="BV102">
        <v>2</v>
      </c>
      <c r="BW102">
        <v>2</v>
      </c>
      <c r="BX102">
        <v>2</v>
      </c>
      <c r="BY102">
        <v>1</v>
      </c>
      <c r="BZ102">
        <v>2</v>
      </c>
      <c r="CA102">
        <v>2</v>
      </c>
      <c r="CB102">
        <v>2</v>
      </c>
      <c r="CC102">
        <v>1</v>
      </c>
      <c r="CD102">
        <v>1</v>
      </c>
      <c r="CE102">
        <v>2</v>
      </c>
      <c r="CF102">
        <v>1</v>
      </c>
      <c r="CG102">
        <v>2</v>
      </c>
      <c r="CH102">
        <v>2</v>
      </c>
      <c r="CI102">
        <v>2</v>
      </c>
      <c r="CJ102">
        <v>1</v>
      </c>
      <c r="CK102">
        <v>2</v>
      </c>
      <c r="CL102">
        <v>2</v>
      </c>
      <c r="CM102" t="s">
        <v>125</v>
      </c>
      <c r="CN102" t="s">
        <v>125</v>
      </c>
      <c r="CO102">
        <v>4</v>
      </c>
      <c r="CP102">
        <v>3</v>
      </c>
      <c r="CQ102">
        <v>4</v>
      </c>
      <c r="CR102">
        <v>4</v>
      </c>
      <c r="CS102">
        <v>3</v>
      </c>
      <c r="CT102">
        <v>3</v>
      </c>
      <c r="CU102">
        <v>4</v>
      </c>
      <c r="CV102">
        <v>2</v>
      </c>
      <c r="CW102">
        <v>2</v>
      </c>
      <c r="CX102">
        <v>3</v>
      </c>
      <c r="CY102">
        <v>3</v>
      </c>
      <c r="CZ102">
        <v>4</v>
      </c>
      <c r="DA102" s="57">
        <v>4</v>
      </c>
    </row>
    <row r="103" spans="1:105">
      <c r="A103">
        <v>96</v>
      </c>
      <c r="B103" s="9">
        <v>2</v>
      </c>
      <c r="C103" s="9">
        <v>6</v>
      </c>
      <c r="D103" s="9">
        <v>5</v>
      </c>
      <c r="E103" s="9">
        <v>3</v>
      </c>
      <c r="F103" s="9">
        <v>0</v>
      </c>
      <c r="G103" s="9">
        <v>0</v>
      </c>
      <c r="H103" s="9">
        <v>0</v>
      </c>
      <c r="I103" s="9">
        <v>1</v>
      </c>
      <c r="J103" s="9">
        <v>1</v>
      </c>
      <c r="K103" s="9">
        <v>0</v>
      </c>
      <c r="L103" s="9">
        <v>0</v>
      </c>
      <c r="M103" s="9">
        <v>2</v>
      </c>
      <c r="N103" s="9">
        <v>3</v>
      </c>
      <c r="O103" s="9">
        <v>4</v>
      </c>
      <c r="P103" s="9">
        <v>4</v>
      </c>
      <c r="Q103" s="9">
        <v>4</v>
      </c>
      <c r="R103" s="9">
        <v>4</v>
      </c>
      <c r="S103" s="9">
        <v>3</v>
      </c>
      <c r="T103" s="9"/>
      <c r="U103" s="9">
        <v>0</v>
      </c>
      <c r="V103" s="9">
        <v>0</v>
      </c>
      <c r="W103" s="9">
        <v>0</v>
      </c>
      <c r="X103" s="9">
        <v>0</v>
      </c>
      <c r="Y103" s="9">
        <v>1</v>
      </c>
      <c r="Z103" s="9">
        <v>1</v>
      </c>
      <c r="AA103" s="9">
        <v>0</v>
      </c>
      <c r="AB103" s="9">
        <v>0</v>
      </c>
      <c r="AC103" s="9"/>
      <c r="AD103" s="9">
        <v>2</v>
      </c>
      <c r="AE103" s="9"/>
      <c r="AF103" s="9">
        <v>1</v>
      </c>
      <c r="AG103" s="9">
        <v>1</v>
      </c>
      <c r="AH103" s="9">
        <v>0</v>
      </c>
      <c r="AI103" s="9">
        <v>0</v>
      </c>
      <c r="AJ103" s="9">
        <v>0</v>
      </c>
      <c r="AK103" s="9">
        <v>0</v>
      </c>
      <c r="AL103" s="9"/>
      <c r="AM103" s="9">
        <v>1</v>
      </c>
      <c r="AN103" s="9">
        <v>1</v>
      </c>
      <c r="AO103" s="9">
        <v>1</v>
      </c>
      <c r="AP103" s="9">
        <v>1</v>
      </c>
      <c r="AQ103" s="9">
        <v>0</v>
      </c>
      <c r="AR103" s="9">
        <v>0</v>
      </c>
      <c r="AS103" s="9"/>
      <c r="AT103" s="9">
        <v>3</v>
      </c>
      <c r="AU103" s="9">
        <v>3</v>
      </c>
      <c r="AV103" s="75">
        <v>1</v>
      </c>
      <c r="AW103" s="75">
        <v>1</v>
      </c>
      <c r="AX103" s="75">
        <v>1</v>
      </c>
      <c r="AY103" s="9">
        <v>1</v>
      </c>
      <c r="AZ103" s="9">
        <v>2</v>
      </c>
      <c r="BA103" s="9" t="s">
        <v>125</v>
      </c>
      <c r="BB103" s="9" t="s">
        <v>125</v>
      </c>
      <c r="BC103" s="9">
        <v>2</v>
      </c>
      <c r="BD103" s="9">
        <v>1</v>
      </c>
      <c r="BE103" s="9">
        <v>2</v>
      </c>
      <c r="BF103" s="9">
        <v>1</v>
      </c>
      <c r="BG103" s="9">
        <v>1</v>
      </c>
      <c r="BH103">
        <v>1</v>
      </c>
      <c r="BI103">
        <v>1</v>
      </c>
      <c r="BJ103" s="58">
        <v>1</v>
      </c>
      <c r="BK103">
        <v>1</v>
      </c>
      <c r="BL103">
        <v>1</v>
      </c>
      <c r="BM103">
        <v>1</v>
      </c>
      <c r="BN103">
        <v>1</v>
      </c>
      <c r="BO103">
        <v>2</v>
      </c>
      <c r="BP103">
        <v>2</v>
      </c>
      <c r="BQ103" t="s">
        <v>125</v>
      </c>
      <c r="BR103">
        <v>1</v>
      </c>
      <c r="BS103">
        <v>2</v>
      </c>
      <c r="BT103" t="s">
        <v>125</v>
      </c>
      <c r="BU103">
        <v>1</v>
      </c>
      <c r="BV103">
        <v>1</v>
      </c>
      <c r="BW103">
        <v>1</v>
      </c>
      <c r="BX103">
        <v>2</v>
      </c>
      <c r="BY103">
        <v>1</v>
      </c>
      <c r="BZ103">
        <v>1</v>
      </c>
      <c r="CA103">
        <v>1</v>
      </c>
      <c r="CB103">
        <v>1</v>
      </c>
      <c r="CC103">
        <v>1</v>
      </c>
      <c r="CD103">
        <v>1</v>
      </c>
      <c r="CE103">
        <v>2</v>
      </c>
      <c r="CF103">
        <v>1</v>
      </c>
      <c r="CG103">
        <v>1</v>
      </c>
      <c r="CH103">
        <v>1</v>
      </c>
      <c r="CI103">
        <v>1</v>
      </c>
      <c r="CJ103">
        <v>1</v>
      </c>
      <c r="CK103">
        <v>1</v>
      </c>
      <c r="CL103">
        <v>1</v>
      </c>
      <c r="CM103">
        <v>4</v>
      </c>
      <c r="CN103">
        <v>4</v>
      </c>
      <c r="CO103">
        <v>4</v>
      </c>
      <c r="CP103">
        <v>3</v>
      </c>
      <c r="CQ103">
        <v>4</v>
      </c>
      <c r="CR103">
        <v>4</v>
      </c>
      <c r="CS103">
        <v>4</v>
      </c>
      <c r="CT103">
        <v>3</v>
      </c>
      <c r="CU103">
        <v>3</v>
      </c>
      <c r="CV103">
        <v>3</v>
      </c>
      <c r="CW103">
        <v>2</v>
      </c>
      <c r="CX103">
        <v>4</v>
      </c>
      <c r="CY103">
        <v>3</v>
      </c>
      <c r="CZ103">
        <v>4</v>
      </c>
      <c r="DA103" s="57" t="s">
        <v>125</v>
      </c>
    </row>
    <row r="104" spans="1:105">
      <c r="A104">
        <v>97</v>
      </c>
      <c r="B104" s="9">
        <v>1</v>
      </c>
      <c r="C104" s="9">
        <v>7</v>
      </c>
      <c r="D104" s="9">
        <v>4</v>
      </c>
      <c r="E104" s="9">
        <v>4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0</v>
      </c>
      <c r="M104" s="9">
        <v>2</v>
      </c>
      <c r="N104" s="9">
        <v>4</v>
      </c>
      <c r="O104" s="9">
        <v>4</v>
      </c>
      <c r="P104" s="9">
        <v>3</v>
      </c>
      <c r="Q104" s="9">
        <v>4</v>
      </c>
      <c r="R104" s="9">
        <v>4</v>
      </c>
      <c r="S104" s="9">
        <v>3</v>
      </c>
      <c r="T104" s="9"/>
      <c r="U104" s="9">
        <v>1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/>
      <c r="AD104" s="9">
        <v>1</v>
      </c>
      <c r="AE104" s="9"/>
      <c r="AF104" s="9">
        <v>1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/>
      <c r="AM104" s="9">
        <v>1</v>
      </c>
      <c r="AN104" s="9">
        <v>1</v>
      </c>
      <c r="AO104" s="9">
        <v>1</v>
      </c>
      <c r="AP104" s="9">
        <v>1</v>
      </c>
      <c r="AQ104" s="9">
        <v>0</v>
      </c>
      <c r="AR104" s="9">
        <v>0</v>
      </c>
      <c r="AS104" s="9"/>
      <c r="AT104" s="9">
        <v>3</v>
      </c>
      <c r="AU104" s="9">
        <v>1</v>
      </c>
      <c r="AV104" s="75">
        <v>2</v>
      </c>
      <c r="AW104" s="75">
        <v>2</v>
      </c>
      <c r="AX104" s="75">
        <v>2</v>
      </c>
      <c r="AY104" s="9" t="s">
        <v>125</v>
      </c>
      <c r="AZ104" s="9">
        <v>1</v>
      </c>
      <c r="BA104" s="9">
        <v>1</v>
      </c>
      <c r="BB104" s="9">
        <v>2</v>
      </c>
      <c r="BC104" s="9">
        <v>2</v>
      </c>
      <c r="BD104" s="9">
        <v>1</v>
      </c>
      <c r="BE104" s="9">
        <v>2</v>
      </c>
      <c r="BF104" s="9">
        <v>1</v>
      </c>
      <c r="BG104" s="9">
        <v>1</v>
      </c>
      <c r="BH104">
        <v>2</v>
      </c>
      <c r="BI104">
        <v>1</v>
      </c>
      <c r="BJ104" s="58">
        <v>1</v>
      </c>
      <c r="BK104">
        <v>2</v>
      </c>
      <c r="BL104">
        <v>2</v>
      </c>
      <c r="BM104">
        <v>2</v>
      </c>
      <c r="BN104">
        <v>2</v>
      </c>
      <c r="BO104">
        <v>2</v>
      </c>
      <c r="BP104">
        <v>2</v>
      </c>
      <c r="BQ104" t="s">
        <v>125</v>
      </c>
      <c r="BR104">
        <v>1</v>
      </c>
      <c r="BS104">
        <v>2</v>
      </c>
      <c r="BT104" t="s">
        <v>125</v>
      </c>
      <c r="BU104">
        <v>1</v>
      </c>
      <c r="BV104">
        <v>2</v>
      </c>
      <c r="BW104">
        <v>2</v>
      </c>
      <c r="BX104">
        <v>2</v>
      </c>
      <c r="BY104">
        <v>2</v>
      </c>
      <c r="BZ104">
        <v>2</v>
      </c>
      <c r="CA104">
        <v>2</v>
      </c>
      <c r="CB104">
        <v>2</v>
      </c>
      <c r="CC104">
        <v>1</v>
      </c>
      <c r="CD104">
        <v>2</v>
      </c>
      <c r="CE104">
        <v>2</v>
      </c>
      <c r="CF104">
        <v>1</v>
      </c>
      <c r="CG104">
        <v>1</v>
      </c>
      <c r="CH104">
        <v>1</v>
      </c>
      <c r="CI104">
        <v>1</v>
      </c>
      <c r="CJ104">
        <v>2</v>
      </c>
      <c r="CK104">
        <v>2</v>
      </c>
      <c r="CL104">
        <v>1</v>
      </c>
      <c r="CM104">
        <v>3</v>
      </c>
      <c r="CN104">
        <v>3</v>
      </c>
      <c r="CO104">
        <v>4</v>
      </c>
      <c r="CP104">
        <v>4</v>
      </c>
      <c r="CQ104">
        <v>4</v>
      </c>
      <c r="CR104">
        <v>4</v>
      </c>
      <c r="CS104">
        <v>4</v>
      </c>
      <c r="CT104">
        <v>4</v>
      </c>
      <c r="CU104">
        <v>3</v>
      </c>
      <c r="CV104">
        <v>4</v>
      </c>
      <c r="CW104">
        <v>2</v>
      </c>
      <c r="CX104">
        <v>2</v>
      </c>
      <c r="CY104">
        <v>1</v>
      </c>
      <c r="CZ104">
        <v>3</v>
      </c>
      <c r="DA104" s="57" t="s">
        <v>125</v>
      </c>
    </row>
    <row r="105" spans="1:105">
      <c r="A105">
        <v>98</v>
      </c>
      <c r="B105" s="9">
        <v>2</v>
      </c>
      <c r="C105" s="9">
        <v>6</v>
      </c>
      <c r="D105" s="9">
        <v>5</v>
      </c>
      <c r="E105" s="9">
        <v>6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1</v>
      </c>
      <c r="L105" s="9">
        <v>0</v>
      </c>
      <c r="M105" s="9">
        <v>2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/>
      <c r="U105" s="9">
        <v>0</v>
      </c>
      <c r="V105" s="9">
        <v>0</v>
      </c>
      <c r="W105" s="9">
        <v>1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/>
      <c r="AD105" s="9">
        <v>6</v>
      </c>
      <c r="AE105" s="9"/>
      <c r="AF105" s="9">
        <v>1</v>
      </c>
      <c r="AG105" s="9">
        <v>0</v>
      </c>
      <c r="AH105" s="9">
        <v>1</v>
      </c>
      <c r="AI105" s="9">
        <v>0</v>
      </c>
      <c r="AJ105" s="9">
        <v>0</v>
      </c>
      <c r="AK105" s="9">
        <v>0</v>
      </c>
      <c r="AL105" s="9"/>
      <c r="AM105" s="9">
        <v>1</v>
      </c>
      <c r="AN105" s="9">
        <v>1</v>
      </c>
      <c r="AO105" s="9">
        <v>1</v>
      </c>
      <c r="AP105" s="9">
        <v>0</v>
      </c>
      <c r="AQ105" s="9">
        <v>0</v>
      </c>
      <c r="AR105" s="9">
        <v>0</v>
      </c>
      <c r="AS105" s="9"/>
      <c r="AT105" s="9">
        <v>1</v>
      </c>
      <c r="AU105" s="9">
        <v>1</v>
      </c>
      <c r="AV105" s="75">
        <v>1</v>
      </c>
      <c r="AW105" s="75">
        <v>2</v>
      </c>
      <c r="AX105" s="75">
        <v>1</v>
      </c>
      <c r="AY105" s="9">
        <v>2</v>
      </c>
      <c r="AZ105" s="9">
        <v>1</v>
      </c>
      <c r="BA105" s="9">
        <v>1</v>
      </c>
      <c r="BB105" s="9">
        <v>1</v>
      </c>
      <c r="BC105" s="9">
        <v>2</v>
      </c>
      <c r="BD105" s="9">
        <v>1</v>
      </c>
      <c r="BE105" s="9">
        <v>2</v>
      </c>
      <c r="BF105" s="9">
        <v>2</v>
      </c>
      <c r="BG105" s="9" t="s">
        <v>125</v>
      </c>
      <c r="BH105">
        <v>1</v>
      </c>
      <c r="BI105">
        <v>2</v>
      </c>
      <c r="BJ105" s="58">
        <v>1</v>
      </c>
      <c r="BK105">
        <v>1</v>
      </c>
      <c r="BL105">
        <v>1</v>
      </c>
      <c r="BM105">
        <v>1</v>
      </c>
      <c r="BN105">
        <v>1</v>
      </c>
      <c r="BO105">
        <v>2</v>
      </c>
      <c r="BP105">
        <v>2</v>
      </c>
      <c r="BQ105" t="s">
        <v>125</v>
      </c>
      <c r="BR105">
        <v>1</v>
      </c>
      <c r="BS105">
        <v>1</v>
      </c>
      <c r="BT105">
        <v>1</v>
      </c>
      <c r="BU105">
        <v>1</v>
      </c>
      <c r="BV105">
        <v>2</v>
      </c>
      <c r="BW105">
        <v>2</v>
      </c>
      <c r="BX105">
        <v>2</v>
      </c>
      <c r="BY105">
        <v>1</v>
      </c>
      <c r="BZ105">
        <v>2</v>
      </c>
      <c r="CA105">
        <v>1</v>
      </c>
      <c r="CB105">
        <v>2</v>
      </c>
      <c r="CC105">
        <v>2</v>
      </c>
      <c r="CD105">
        <v>1</v>
      </c>
      <c r="CE105">
        <v>2</v>
      </c>
      <c r="CF105">
        <v>1</v>
      </c>
      <c r="CG105">
        <v>2</v>
      </c>
      <c r="CH105">
        <v>2</v>
      </c>
      <c r="CI105">
        <v>1</v>
      </c>
      <c r="CJ105">
        <v>1</v>
      </c>
      <c r="CK105">
        <v>2</v>
      </c>
      <c r="CL105">
        <v>1</v>
      </c>
      <c r="CM105">
        <v>4</v>
      </c>
      <c r="CN105">
        <v>4</v>
      </c>
      <c r="CO105">
        <v>4</v>
      </c>
      <c r="CP105">
        <v>4</v>
      </c>
      <c r="CQ105">
        <v>3</v>
      </c>
      <c r="CR105">
        <v>3</v>
      </c>
      <c r="CS105">
        <v>3</v>
      </c>
      <c r="CT105">
        <v>4</v>
      </c>
      <c r="CU105">
        <v>3</v>
      </c>
      <c r="CV105">
        <v>3</v>
      </c>
      <c r="CW105">
        <v>1</v>
      </c>
      <c r="CX105">
        <v>3</v>
      </c>
      <c r="CY105">
        <v>3</v>
      </c>
      <c r="CZ105">
        <v>3</v>
      </c>
      <c r="DA105" s="57" t="s">
        <v>125</v>
      </c>
    </row>
    <row r="106" spans="1:105">
      <c r="A106">
        <v>99</v>
      </c>
      <c r="B106" s="9">
        <v>2</v>
      </c>
      <c r="C106" s="9">
        <v>5</v>
      </c>
      <c r="D106" s="9">
        <v>5</v>
      </c>
      <c r="E106" s="9">
        <v>3</v>
      </c>
      <c r="F106" s="9">
        <v>0</v>
      </c>
      <c r="G106" s="9">
        <v>0</v>
      </c>
      <c r="H106" s="9">
        <v>0</v>
      </c>
      <c r="I106" s="9">
        <v>1</v>
      </c>
      <c r="J106" s="9">
        <v>0</v>
      </c>
      <c r="K106" s="9">
        <v>0</v>
      </c>
      <c r="L106" s="9">
        <v>0</v>
      </c>
      <c r="M106" s="9">
        <v>2</v>
      </c>
      <c r="N106" s="9">
        <v>0</v>
      </c>
      <c r="O106" s="9">
        <v>0</v>
      </c>
      <c r="P106" s="9">
        <v>0</v>
      </c>
      <c r="Q106" s="9">
        <v>4</v>
      </c>
      <c r="R106" s="9">
        <v>4</v>
      </c>
      <c r="S106" s="9">
        <v>4</v>
      </c>
      <c r="T106" s="9"/>
      <c r="U106" s="9">
        <v>0</v>
      </c>
      <c r="V106" s="9">
        <v>0</v>
      </c>
      <c r="W106" s="9">
        <v>1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/>
      <c r="AD106" s="9">
        <v>4</v>
      </c>
      <c r="AE106" s="9"/>
      <c r="AF106" s="9">
        <v>1</v>
      </c>
      <c r="AG106" s="9">
        <v>1</v>
      </c>
      <c r="AH106" s="9">
        <v>1</v>
      </c>
      <c r="AI106" s="9">
        <v>0</v>
      </c>
      <c r="AJ106" s="9">
        <v>0</v>
      </c>
      <c r="AK106" s="9">
        <v>0</v>
      </c>
      <c r="AL106" s="9"/>
      <c r="AM106" s="9">
        <v>1</v>
      </c>
      <c r="AN106" s="9">
        <v>1</v>
      </c>
      <c r="AO106" s="9">
        <v>1</v>
      </c>
      <c r="AP106" s="9">
        <v>1</v>
      </c>
      <c r="AQ106" s="9">
        <v>0</v>
      </c>
      <c r="AR106" s="9">
        <v>0</v>
      </c>
      <c r="AS106" s="9"/>
      <c r="AT106" s="9">
        <v>1</v>
      </c>
      <c r="AU106" s="9">
        <v>3</v>
      </c>
      <c r="AV106" s="75">
        <v>1</v>
      </c>
      <c r="AW106" s="75">
        <v>2</v>
      </c>
      <c r="AX106" s="75">
        <v>1</v>
      </c>
      <c r="AY106" s="9">
        <v>2</v>
      </c>
      <c r="AZ106" s="9">
        <v>2</v>
      </c>
      <c r="BA106" s="9" t="s">
        <v>125</v>
      </c>
      <c r="BB106" s="9" t="s">
        <v>125</v>
      </c>
      <c r="BC106" s="9">
        <v>1</v>
      </c>
      <c r="BD106" s="9">
        <v>1</v>
      </c>
      <c r="BE106" s="9">
        <v>1</v>
      </c>
      <c r="BF106" s="9">
        <v>1</v>
      </c>
      <c r="BG106" s="9">
        <v>1</v>
      </c>
      <c r="BH106">
        <v>1</v>
      </c>
      <c r="BI106">
        <v>2</v>
      </c>
      <c r="BJ106" s="58">
        <v>1</v>
      </c>
      <c r="BK106">
        <v>2</v>
      </c>
      <c r="BL106">
        <v>1</v>
      </c>
      <c r="BM106">
        <v>1</v>
      </c>
      <c r="BN106">
        <v>2</v>
      </c>
      <c r="BO106">
        <v>2</v>
      </c>
      <c r="BP106">
        <v>2</v>
      </c>
      <c r="BQ106" t="s">
        <v>125</v>
      </c>
      <c r="BR106">
        <v>1</v>
      </c>
      <c r="BS106">
        <v>2</v>
      </c>
      <c r="BT106" t="s">
        <v>125</v>
      </c>
      <c r="BU106">
        <v>1</v>
      </c>
      <c r="BV106">
        <v>2</v>
      </c>
      <c r="BW106">
        <v>2</v>
      </c>
      <c r="BX106">
        <v>2</v>
      </c>
      <c r="BY106">
        <v>2</v>
      </c>
      <c r="BZ106">
        <v>1</v>
      </c>
      <c r="CA106">
        <v>1</v>
      </c>
      <c r="CB106">
        <v>2</v>
      </c>
      <c r="CC106">
        <v>1</v>
      </c>
      <c r="CD106">
        <v>2</v>
      </c>
      <c r="CE106">
        <v>2</v>
      </c>
      <c r="CF106">
        <v>2</v>
      </c>
      <c r="CG106">
        <v>2</v>
      </c>
      <c r="CH106">
        <v>2</v>
      </c>
      <c r="CI106">
        <v>1</v>
      </c>
      <c r="CJ106">
        <v>1</v>
      </c>
      <c r="CK106">
        <v>2</v>
      </c>
      <c r="CL106">
        <v>1</v>
      </c>
      <c r="CM106">
        <v>3</v>
      </c>
      <c r="CN106">
        <v>4</v>
      </c>
      <c r="CO106">
        <v>3</v>
      </c>
      <c r="CP106">
        <v>3</v>
      </c>
      <c r="CQ106">
        <v>4</v>
      </c>
      <c r="CR106">
        <v>3</v>
      </c>
      <c r="CS106">
        <v>4</v>
      </c>
      <c r="CT106">
        <v>3</v>
      </c>
      <c r="CU106">
        <v>2</v>
      </c>
      <c r="CV106">
        <v>3</v>
      </c>
      <c r="CW106">
        <v>1</v>
      </c>
      <c r="CX106">
        <v>2</v>
      </c>
      <c r="CY106">
        <v>3</v>
      </c>
      <c r="CZ106">
        <v>0</v>
      </c>
      <c r="DA106" s="57" t="s">
        <v>125</v>
      </c>
    </row>
    <row r="107" spans="1:105">
      <c r="A107">
        <v>100</v>
      </c>
      <c r="B107" s="9">
        <v>1</v>
      </c>
      <c r="C107" s="9">
        <v>5</v>
      </c>
      <c r="D107" s="9">
        <v>2</v>
      </c>
      <c r="E107" s="9">
        <v>13</v>
      </c>
      <c r="F107" s="9">
        <v>0</v>
      </c>
      <c r="G107" s="9">
        <v>0</v>
      </c>
      <c r="H107" s="9">
        <v>0</v>
      </c>
      <c r="I107" s="9">
        <v>1</v>
      </c>
      <c r="J107" s="9">
        <v>0</v>
      </c>
      <c r="K107" s="9">
        <v>0</v>
      </c>
      <c r="L107" s="9">
        <v>0</v>
      </c>
      <c r="M107" s="9">
        <v>2</v>
      </c>
      <c r="N107" s="9">
        <v>3</v>
      </c>
      <c r="O107" s="9">
        <v>3</v>
      </c>
      <c r="P107" s="9">
        <v>3</v>
      </c>
      <c r="Q107" s="9">
        <v>4</v>
      </c>
      <c r="R107" s="9">
        <v>4</v>
      </c>
      <c r="S107" s="9">
        <v>4</v>
      </c>
      <c r="T107" s="9"/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1</v>
      </c>
      <c r="AB107" s="9">
        <v>0</v>
      </c>
      <c r="AC107" s="9"/>
      <c r="AD107" s="9">
        <v>3</v>
      </c>
      <c r="AE107" s="9"/>
      <c r="AF107" s="9">
        <v>1</v>
      </c>
      <c r="AG107" s="9">
        <v>0</v>
      </c>
      <c r="AH107" s="9">
        <v>1</v>
      </c>
      <c r="AI107" s="9">
        <v>0</v>
      </c>
      <c r="AJ107" s="9">
        <v>0</v>
      </c>
      <c r="AK107" s="9">
        <v>0</v>
      </c>
      <c r="AL107" s="9"/>
      <c r="AM107" s="9">
        <v>1</v>
      </c>
      <c r="AN107" s="9">
        <v>1</v>
      </c>
      <c r="AO107" s="9">
        <v>1</v>
      </c>
      <c r="AP107" s="9">
        <v>1</v>
      </c>
      <c r="AQ107" s="9">
        <v>0</v>
      </c>
      <c r="AR107" s="9">
        <v>0</v>
      </c>
      <c r="AS107" s="9"/>
      <c r="AT107" s="9">
        <v>1</v>
      </c>
      <c r="AU107" s="9">
        <v>1</v>
      </c>
      <c r="AV107" s="75">
        <v>1</v>
      </c>
      <c r="AW107" s="75">
        <v>1</v>
      </c>
      <c r="AX107" s="75">
        <v>1</v>
      </c>
      <c r="AY107" s="9">
        <v>1</v>
      </c>
      <c r="AZ107" s="9">
        <v>1</v>
      </c>
      <c r="BA107" s="9">
        <v>1</v>
      </c>
      <c r="BB107" s="9">
        <v>1</v>
      </c>
      <c r="BC107" s="9">
        <v>1</v>
      </c>
      <c r="BD107" s="9">
        <v>1</v>
      </c>
      <c r="BE107" s="9">
        <v>1</v>
      </c>
      <c r="BF107" s="9">
        <v>1</v>
      </c>
      <c r="BG107" s="9">
        <v>1</v>
      </c>
      <c r="BH107">
        <v>1</v>
      </c>
      <c r="BI107">
        <v>2</v>
      </c>
      <c r="BJ107" s="58">
        <v>1</v>
      </c>
      <c r="BK107">
        <v>2</v>
      </c>
      <c r="BL107">
        <v>1</v>
      </c>
      <c r="BM107">
        <v>1</v>
      </c>
      <c r="BN107">
        <v>1</v>
      </c>
      <c r="BO107">
        <v>2</v>
      </c>
      <c r="BP107">
        <v>2</v>
      </c>
      <c r="BQ107" t="s">
        <v>125</v>
      </c>
      <c r="BR107">
        <v>1</v>
      </c>
      <c r="BS107">
        <v>1</v>
      </c>
      <c r="BT107">
        <v>2</v>
      </c>
      <c r="BU107">
        <v>1</v>
      </c>
      <c r="BV107">
        <v>1</v>
      </c>
      <c r="BW107">
        <v>1</v>
      </c>
      <c r="BX107">
        <v>2</v>
      </c>
      <c r="BY107">
        <v>2</v>
      </c>
      <c r="BZ107">
        <v>2</v>
      </c>
      <c r="CA107">
        <v>2</v>
      </c>
      <c r="CB107">
        <v>2</v>
      </c>
      <c r="CC107">
        <v>2</v>
      </c>
      <c r="CD107">
        <v>1</v>
      </c>
      <c r="CE107">
        <v>2</v>
      </c>
      <c r="CF107">
        <v>1</v>
      </c>
      <c r="CG107">
        <v>2</v>
      </c>
      <c r="CH107">
        <v>2</v>
      </c>
      <c r="CI107">
        <v>2</v>
      </c>
      <c r="CJ107">
        <v>1</v>
      </c>
      <c r="CK107">
        <v>2</v>
      </c>
      <c r="CL107">
        <v>2</v>
      </c>
      <c r="CM107" t="s">
        <v>125</v>
      </c>
      <c r="CN107" t="s">
        <v>125</v>
      </c>
      <c r="CO107">
        <v>4</v>
      </c>
      <c r="CP107">
        <v>3</v>
      </c>
      <c r="CQ107">
        <v>4</v>
      </c>
      <c r="CR107">
        <v>4</v>
      </c>
      <c r="CS107">
        <v>4</v>
      </c>
      <c r="CT107">
        <v>2</v>
      </c>
      <c r="CU107">
        <v>3</v>
      </c>
      <c r="CV107">
        <v>2</v>
      </c>
      <c r="CW107">
        <v>3</v>
      </c>
      <c r="CX107">
        <v>3</v>
      </c>
      <c r="CY107">
        <v>3</v>
      </c>
      <c r="CZ107">
        <v>3</v>
      </c>
      <c r="DA107" s="57" t="s">
        <v>125</v>
      </c>
    </row>
    <row r="108" spans="1:105">
      <c r="A108">
        <v>101</v>
      </c>
      <c r="B108" s="9">
        <v>1</v>
      </c>
      <c r="C108" s="9">
        <v>9</v>
      </c>
      <c r="D108" s="9">
        <v>7</v>
      </c>
      <c r="E108" s="9">
        <v>13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2</v>
      </c>
      <c r="N108" s="9">
        <v>3</v>
      </c>
      <c r="O108" s="9">
        <v>3</v>
      </c>
      <c r="P108" s="9"/>
      <c r="Q108" s="9">
        <v>4</v>
      </c>
      <c r="R108" s="9">
        <v>3</v>
      </c>
      <c r="S108" s="9">
        <v>4</v>
      </c>
      <c r="T108" s="9"/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1</v>
      </c>
      <c r="AB108" s="9">
        <v>0</v>
      </c>
      <c r="AC108" s="9"/>
      <c r="AD108" s="9">
        <v>3</v>
      </c>
      <c r="AE108" s="9"/>
      <c r="AF108" s="9">
        <v>1</v>
      </c>
      <c r="AG108" s="9">
        <v>1</v>
      </c>
      <c r="AH108" s="9">
        <v>1</v>
      </c>
      <c r="AI108" s="9">
        <v>0</v>
      </c>
      <c r="AJ108" s="9">
        <v>1</v>
      </c>
      <c r="AK108" s="9">
        <v>0</v>
      </c>
      <c r="AL108" s="9"/>
      <c r="AM108" s="9">
        <v>1</v>
      </c>
      <c r="AN108" s="9">
        <v>1</v>
      </c>
      <c r="AO108" s="9">
        <v>0</v>
      </c>
      <c r="AP108" s="9">
        <v>0</v>
      </c>
      <c r="AQ108" s="9">
        <v>0</v>
      </c>
      <c r="AR108" s="9">
        <v>0</v>
      </c>
      <c r="AS108" s="9"/>
      <c r="AT108" s="9">
        <v>1</v>
      </c>
      <c r="AU108" s="9">
        <v>2</v>
      </c>
      <c r="AV108" s="75">
        <v>2</v>
      </c>
      <c r="AW108" s="75">
        <v>2</v>
      </c>
      <c r="AX108" s="75">
        <v>1</v>
      </c>
      <c r="AY108" s="9">
        <v>1</v>
      </c>
      <c r="AZ108" s="9">
        <v>1</v>
      </c>
      <c r="BA108" s="9">
        <v>1</v>
      </c>
      <c r="BB108" s="9">
        <v>2</v>
      </c>
      <c r="BC108" s="9">
        <v>1</v>
      </c>
      <c r="BD108" s="9">
        <v>1</v>
      </c>
      <c r="BE108" s="9"/>
      <c r="BF108" s="9">
        <v>2</v>
      </c>
      <c r="BG108" s="9" t="s">
        <v>125</v>
      </c>
      <c r="BH108">
        <v>1</v>
      </c>
      <c r="BI108">
        <v>2</v>
      </c>
      <c r="BJ108" s="58">
        <v>1</v>
      </c>
      <c r="BK108">
        <v>1</v>
      </c>
      <c r="BL108">
        <v>1</v>
      </c>
      <c r="BM108">
        <v>1</v>
      </c>
      <c r="BN108">
        <v>1</v>
      </c>
      <c r="BO108">
        <v>2</v>
      </c>
      <c r="BP108">
        <v>2</v>
      </c>
      <c r="BQ108" t="s">
        <v>125</v>
      </c>
      <c r="BT108" t="s">
        <v>125</v>
      </c>
      <c r="CM108" t="s">
        <v>125</v>
      </c>
      <c r="CN108" t="s">
        <v>125</v>
      </c>
      <c r="CT108">
        <v>3</v>
      </c>
      <c r="CU108">
        <v>3</v>
      </c>
      <c r="CV108">
        <v>2</v>
      </c>
      <c r="CW108">
        <v>1</v>
      </c>
      <c r="CX108">
        <v>3</v>
      </c>
      <c r="CY108">
        <v>3</v>
      </c>
      <c r="CZ108">
        <v>3</v>
      </c>
      <c r="DA108" s="57" t="s">
        <v>125</v>
      </c>
    </row>
    <row r="109" spans="1:105">
      <c r="A109">
        <v>102</v>
      </c>
      <c r="B109" s="9">
        <v>2</v>
      </c>
      <c r="C109" s="9">
        <v>9</v>
      </c>
      <c r="D109" s="9">
        <v>5</v>
      </c>
      <c r="E109" s="9">
        <v>16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1</v>
      </c>
      <c r="L109" s="9">
        <v>0</v>
      </c>
      <c r="M109" s="9">
        <v>2</v>
      </c>
      <c r="N109" s="9">
        <v>4</v>
      </c>
      <c r="O109" s="9">
        <v>4</v>
      </c>
      <c r="P109" s="9">
        <v>4</v>
      </c>
      <c r="Q109" s="9">
        <v>3</v>
      </c>
      <c r="R109" s="9">
        <v>4</v>
      </c>
      <c r="S109" s="9">
        <v>4</v>
      </c>
      <c r="T109" s="9"/>
      <c r="U109" s="9">
        <v>0</v>
      </c>
      <c r="V109" s="9">
        <v>0</v>
      </c>
      <c r="W109" s="9">
        <v>0</v>
      </c>
      <c r="X109" s="9">
        <v>0</v>
      </c>
      <c r="Y109" s="9">
        <v>1</v>
      </c>
      <c r="Z109" s="9">
        <v>0</v>
      </c>
      <c r="AA109" s="9">
        <v>0</v>
      </c>
      <c r="AB109" s="9">
        <v>0</v>
      </c>
      <c r="AC109" s="9"/>
      <c r="AD109" s="9">
        <v>1</v>
      </c>
      <c r="AE109" s="9"/>
      <c r="AF109" s="9">
        <v>1</v>
      </c>
      <c r="AG109" s="9">
        <v>1</v>
      </c>
      <c r="AH109" s="9">
        <v>0</v>
      </c>
      <c r="AI109" s="9">
        <v>0</v>
      </c>
      <c r="AJ109" s="9">
        <v>0</v>
      </c>
      <c r="AK109" s="9">
        <v>0</v>
      </c>
      <c r="AL109" s="9"/>
      <c r="AM109" s="9">
        <v>1</v>
      </c>
      <c r="AN109" s="9">
        <v>1</v>
      </c>
      <c r="AO109" s="9">
        <v>1</v>
      </c>
      <c r="AP109" s="9">
        <v>1</v>
      </c>
      <c r="AQ109" s="9">
        <v>0</v>
      </c>
      <c r="AR109" s="9">
        <v>0</v>
      </c>
      <c r="AS109" s="9"/>
      <c r="AT109" s="9">
        <v>3</v>
      </c>
      <c r="AU109" s="9">
        <v>1</v>
      </c>
      <c r="AV109" s="75">
        <v>2</v>
      </c>
      <c r="AW109" s="75">
        <v>2</v>
      </c>
      <c r="AX109" s="75">
        <v>1</v>
      </c>
      <c r="AY109" s="9">
        <v>2</v>
      </c>
      <c r="AZ109" s="9">
        <v>1</v>
      </c>
      <c r="BA109" s="9">
        <v>1</v>
      </c>
      <c r="BB109" s="9">
        <v>2</v>
      </c>
      <c r="BC109" s="9">
        <v>2</v>
      </c>
      <c r="BD109" s="9">
        <v>1</v>
      </c>
      <c r="BE109" s="9">
        <v>2</v>
      </c>
      <c r="BF109" s="9">
        <v>2</v>
      </c>
      <c r="BG109" s="9" t="s">
        <v>125</v>
      </c>
      <c r="BH109">
        <v>1</v>
      </c>
      <c r="BI109">
        <v>2</v>
      </c>
      <c r="BJ109" s="58">
        <v>1</v>
      </c>
      <c r="BK109">
        <v>1</v>
      </c>
      <c r="BL109">
        <v>1</v>
      </c>
      <c r="BM109">
        <v>1</v>
      </c>
      <c r="BN109">
        <v>1</v>
      </c>
      <c r="BO109">
        <v>2</v>
      </c>
      <c r="BP109">
        <v>2</v>
      </c>
      <c r="BQ109" t="s">
        <v>125</v>
      </c>
      <c r="BR109">
        <v>1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2</v>
      </c>
      <c r="BY109">
        <v>1</v>
      </c>
      <c r="BZ109">
        <v>1</v>
      </c>
      <c r="CA109">
        <v>1</v>
      </c>
      <c r="CB109">
        <v>2</v>
      </c>
      <c r="CC109">
        <v>1</v>
      </c>
      <c r="CD109">
        <v>1</v>
      </c>
      <c r="CE109">
        <v>2</v>
      </c>
      <c r="CF109">
        <v>1</v>
      </c>
      <c r="CG109">
        <v>1</v>
      </c>
      <c r="CH109">
        <v>1</v>
      </c>
      <c r="CI109">
        <v>1</v>
      </c>
      <c r="CJ109">
        <v>1</v>
      </c>
      <c r="CK109">
        <v>2</v>
      </c>
      <c r="CL109">
        <v>1</v>
      </c>
      <c r="CM109">
        <v>3</v>
      </c>
      <c r="CN109">
        <v>4</v>
      </c>
      <c r="CO109">
        <v>4</v>
      </c>
      <c r="CP109">
        <v>3</v>
      </c>
      <c r="CQ109">
        <v>4</v>
      </c>
      <c r="CR109">
        <v>4</v>
      </c>
      <c r="CS109">
        <v>4</v>
      </c>
      <c r="CT109">
        <v>3</v>
      </c>
      <c r="CU109">
        <v>3</v>
      </c>
      <c r="CV109">
        <v>2</v>
      </c>
      <c r="CW109">
        <v>3</v>
      </c>
      <c r="CX109">
        <v>3</v>
      </c>
      <c r="CY109">
        <v>3</v>
      </c>
      <c r="CZ109">
        <v>3</v>
      </c>
      <c r="DA109" s="57" t="s">
        <v>125</v>
      </c>
    </row>
    <row r="110" spans="1:105">
      <c r="A110">
        <v>103</v>
      </c>
      <c r="B110" s="9">
        <v>2</v>
      </c>
      <c r="C110" s="9">
        <v>9</v>
      </c>
      <c r="D110" s="9">
        <v>3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1</v>
      </c>
      <c r="N110" s="9">
        <v>3</v>
      </c>
      <c r="O110" s="9">
        <v>3</v>
      </c>
      <c r="P110" s="9">
        <v>3</v>
      </c>
      <c r="Q110" s="9">
        <v>4</v>
      </c>
      <c r="R110" s="9">
        <v>4</v>
      </c>
      <c r="S110" s="9"/>
      <c r="T110" s="9"/>
      <c r="U110" s="9">
        <v>1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/>
      <c r="AD110" s="9">
        <v>3</v>
      </c>
      <c r="AE110" s="9"/>
      <c r="AF110" s="9">
        <v>1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/>
      <c r="AM110" s="9">
        <v>1</v>
      </c>
      <c r="AN110" s="9">
        <v>1</v>
      </c>
      <c r="AO110" s="9">
        <v>0</v>
      </c>
      <c r="AP110" s="9">
        <v>0</v>
      </c>
      <c r="AQ110" s="9">
        <v>0</v>
      </c>
      <c r="AR110" s="9">
        <v>0</v>
      </c>
      <c r="AS110" s="9"/>
      <c r="AT110" s="9">
        <v>3</v>
      </c>
      <c r="AU110" s="9">
        <v>4</v>
      </c>
      <c r="AV110" s="75">
        <v>2</v>
      </c>
      <c r="AW110" s="75">
        <v>2</v>
      </c>
      <c r="AX110" s="75">
        <v>2</v>
      </c>
      <c r="AY110" s="9" t="s">
        <v>125</v>
      </c>
      <c r="AZ110" s="9">
        <v>1</v>
      </c>
      <c r="BA110" s="9">
        <v>1</v>
      </c>
      <c r="BB110" s="9">
        <v>1</v>
      </c>
      <c r="BC110" s="9">
        <v>2</v>
      </c>
      <c r="BD110" s="9">
        <v>1</v>
      </c>
      <c r="BE110" s="9">
        <v>1</v>
      </c>
      <c r="BF110" s="9">
        <v>1</v>
      </c>
      <c r="BG110" s="9">
        <v>1</v>
      </c>
      <c r="BH110">
        <v>1</v>
      </c>
      <c r="BI110">
        <v>1</v>
      </c>
      <c r="BJ110" s="58">
        <v>1</v>
      </c>
      <c r="BK110">
        <v>2</v>
      </c>
      <c r="BL110">
        <v>1</v>
      </c>
      <c r="BM110">
        <v>2</v>
      </c>
      <c r="BN110">
        <v>2</v>
      </c>
      <c r="BO110">
        <v>1</v>
      </c>
      <c r="BP110">
        <v>2</v>
      </c>
      <c r="BQ110" t="s">
        <v>125</v>
      </c>
      <c r="BR110">
        <v>2</v>
      </c>
      <c r="BS110">
        <v>1</v>
      </c>
      <c r="BT110">
        <v>1</v>
      </c>
      <c r="BU110">
        <v>1</v>
      </c>
      <c r="BV110">
        <v>2</v>
      </c>
      <c r="BW110">
        <v>2</v>
      </c>
      <c r="BX110">
        <v>2</v>
      </c>
      <c r="BY110">
        <v>1</v>
      </c>
      <c r="BZ110">
        <v>2</v>
      </c>
      <c r="CA110">
        <v>2</v>
      </c>
      <c r="CB110">
        <v>2</v>
      </c>
      <c r="CC110">
        <v>2</v>
      </c>
      <c r="CE110">
        <v>2</v>
      </c>
      <c r="CF110">
        <v>2</v>
      </c>
      <c r="CG110">
        <v>2</v>
      </c>
      <c r="CH110">
        <v>2</v>
      </c>
      <c r="CI110">
        <v>2</v>
      </c>
      <c r="CJ110">
        <v>1</v>
      </c>
      <c r="CK110">
        <v>2</v>
      </c>
      <c r="CL110">
        <v>1</v>
      </c>
      <c r="CM110">
        <v>3</v>
      </c>
      <c r="CN110">
        <v>2</v>
      </c>
      <c r="CP110">
        <v>4</v>
      </c>
      <c r="CQ110">
        <v>4</v>
      </c>
      <c r="CR110">
        <v>4</v>
      </c>
      <c r="CS110">
        <v>4</v>
      </c>
      <c r="CT110">
        <v>3</v>
      </c>
      <c r="CU110">
        <v>3</v>
      </c>
      <c r="CV110">
        <v>3</v>
      </c>
      <c r="CW110">
        <v>2</v>
      </c>
      <c r="CX110">
        <v>3</v>
      </c>
      <c r="CY110">
        <v>4</v>
      </c>
      <c r="CZ110">
        <v>3</v>
      </c>
      <c r="DA110" s="57" t="s">
        <v>125</v>
      </c>
    </row>
    <row r="111" spans="1:105">
      <c r="A111">
        <v>104</v>
      </c>
      <c r="B111" s="9">
        <v>2</v>
      </c>
      <c r="C111" s="9">
        <v>3</v>
      </c>
      <c r="D111" s="9">
        <v>4</v>
      </c>
      <c r="E111" s="9">
        <v>5</v>
      </c>
      <c r="F111" s="9">
        <v>0</v>
      </c>
      <c r="G111" s="9">
        <v>1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</v>
      </c>
      <c r="N111" s="9">
        <v>4</v>
      </c>
      <c r="O111" s="9">
        <v>4</v>
      </c>
      <c r="P111" s="9">
        <v>4</v>
      </c>
      <c r="Q111" s="9">
        <v>1</v>
      </c>
      <c r="R111" s="9">
        <v>4</v>
      </c>
      <c r="S111" s="9">
        <v>4</v>
      </c>
      <c r="T111" s="9"/>
      <c r="U111" s="9">
        <v>1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/>
      <c r="AD111" s="9">
        <v>1</v>
      </c>
      <c r="AE111" s="9"/>
      <c r="AF111" s="9">
        <v>1</v>
      </c>
      <c r="AG111" s="9">
        <v>0</v>
      </c>
      <c r="AH111" s="9">
        <v>1</v>
      </c>
      <c r="AI111" s="9">
        <v>0</v>
      </c>
      <c r="AJ111" s="9">
        <v>0</v>
      </c>
      <c r="AK111" s="9">
        <v>0</v>
      </c>
      <c r="AL111" s="9"/>
      <c r="AM111" s="9">
        <v>1</v>
      </c>
      <c r="AN111" s="9">
        <v>1</v>
      </c>
      <c r="AO111" s="9">
        <v>1</v>
      </c>
      <c r="AP111" s="9">
        <v>1</v>
      </c>
      <c r="AQ111" s="9">
        <v>0</v>
      </c>
      <c r="AR111" s="9">
        <v>0</v>
      </c>
      <c r="AS111" s="9"/>
      <c r="AT111" s="9">
        <v>3</v>
      </c>
      <c r="AU111" s="9">
        <v>2</v>
      </c>
      <c r="AV111" s="75">
        <v>1</v>
      </c>
      <c r="AW111" s="75">
        <v>1</v>
      </c>
      <c r="AX111" s="75">
        <v>1</v>
      </c>
      <c r="AY111" s="9">
        <v>1</v>
      </c>
      <c r="AZ111" s="9">
        <v>1</v>
      </c>
      <c r="BA111" s="9">
        <v>1</v>
      </c>
      <c r="BB111" s="9">
        <v>2</v>
      </c>
      <c r="BC111" s="9">
        <v>1</v>
      </c>
      <c r="BD111" s="9">
        <v>1</v>
      </c>
      <c r="BE111" s="9">
        <v>2</v>
      </c>
      <c r="BF111" s="9">
        <v>1</v>
      </c>
      <c r="BG111" s="9">
        <v>2</v>
      </c>
      <c r="BH111">
        <v>2</v>
      </c>
      <c r="BI111">
        <v>2</v>
      </c>
      <c r="BJ111" s="58">
        <v>1</v>
      </c>
      <c r="BK111">
        <v>1</v>
      </c>
      <c r="BL111">
        <v>1</v>
      </c>
      <c r="BM111">
        <v>1</v>
      </c>
      <c r="BN111">
        <v>1</v>
      </c>
      <c r="BO111">
        <v>2</v>
      </c>
      <c r="BP111">
        <v>1</v>
      </c>
      <c r="BQ111">
        <v>1</v>
      </c>
      <c r="BR111">
        <v>2</v>
      </c>
      <c r="BS111">
        <v>2</v>
      </c>
      <c r="BT111" t="s">
        <v>125</v>
      </c>
      <c r="BU111">
        <v>1</v>
      </c>
      <c r="BV111">
        <v>1</v>
      </c>
      <c r="BW111">
        <v>2</v>
      </c>
      <c r="BX111">
        <v>2</v>
      </c>
      <c r="BY111">
        <v>2</v>
      </c>
      <c r="BZ111">
        <v>2</v>
      </c>
      <c r="CA111">
        <v>2</v>
      </c>
      <c r="CB111">
        <v>2</v>
      </c>
      <c r="CC111">
        <v>1</v>
      </c>
      <c r="CD111">
        <v>1</v>
      </c>
      <c r="CE111">
        <v>2</v>
      </c>
      <c r="CF111">
        <v>1</v>
      </c>
      <c r="CG111">
        <v>1</v>
      </c>
      <c r="CH111">
        <v>1</v>
      </c>
      <c r="CI111">
        <v>2</v>
      </c>
      <c r="CJ111">
        <v>1</v>
      </c>
      <c r="CK111">
        <v>2</v>
      </c>
      <c r="CL111">
        <v>1</v>
      </c>
      <c r="CM111">
        <v>3</v>
      </c>
      <c r="CN111">
        <v>4</v>
      </c>
      <c r="CO111">
        <v>4</v>
      </c>
      <c r="CP111">
        <v>2</v>
      </c>
      <c r="CQ111">
        <v>4</v>
      </c>
      <c r="CR111">
        <v>4</v>
      </c>
      <c r="CS111">
        <v>4</v>
      </c>
      <c r="CT111">
        <v>3</v>
      </c>
      <c r="CU111">
        <v>4</v>
      </c>
      <c r="CV111">
        <v>3</v>
      </c>
      <c r="CW111">
        <v>1</v>
      </c>
      <c r="CX111">
        <v>3</v>
      </c>
      <c r="CY111">
        <v>3</v>
      </c>
      <c r="CZ111">
        <v>4</v>
      </c>
      <c r="DA111" s="57">
        <v>4</v>
      </c>
    </row>
    <row r="112" spans="1:105">
      <c r="A112">
        <v>105</v>
      </c>
      <c r="B112" s="9">
        <v>2</v>
      </c>
      <c r="C112" s="9">
        <v>2</v>
      </c>
      <c r="D112" s="9">
        <v>1</v>
      </c>
      <c r="E112" s="9">
        <v>4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1</v>
      </c>
      <c r="M112" s="9">
        <v>2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/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1</v>
      </c>
      <c r="AB112" s="9">
        <v>0</v>
      </c>
      <c r="AC112" s="9"/>
      <c r="AD112" s="9">
        <v>4</v>
      </c>
      <c r="AE112" s="9"/>
      <c r="AF112" s="9">
        <v>1</v>
      </c>
      <c r="AG112" s="9">
        <v>0</v>
      </c>
      <c r="AH112" s="9">
        <v>1</v>
      </c>
      <c r="AI112" s="9">
        <v>1</v>
      </c>
      <c r="AJ112" s="9">
        <v>0</v>
      </c>
      <c r="AK112" s="9">
        <v>0</v>
      </c>
      <c r="AL112" s="9"/>
      <c r="AM112" s="9">
        <v>1</v>
      </c>
      <c r="AN112" s="9">
        <v>1</v>
      </c>
      <c r="AO112" s="9">
        <v>0</v>
      </c>
      <c r="AP112" s="9">
        <v>0</v>
      </c>
      <c r="AQ112" s="9">
        <v>0</v>
      </c>
      <c r="AR112" s="9">
        <v>1</v>
      </c>
      <c r="AS112" s="9"/>
      <c r="AT112" s="9">
        <v>1</v>
      </c>
      <c r="AU112" s="9">
        <v>2</v>
      </c>
      <c r="AV112" s="75">
        <v>2</v>
      </c>
      <c r="AW112" s="75">
        <v>2</v>
      </c>
      <c r="AX112" s="75">
        <v>1</v>
      </c>
      <c r="AY112" s="9">
        <v>1</v>
      </c>
      <c r="AZ112" s="9">
        <v>1</v>
      </c>
      <c r="BA112" s="9">
        <v>1</v>
      </c>
      <c r="BB112" s="9">
        <v>2</v>
      </c>
      <c r="BC112" s="9">
        <v>2</v>
      </c>
      <c r="BD112" s="9">
        <v>1</v>
      </c>
      <c r="BE112" s="9">
        <v>2</v>
      </c>
      <c r="BF112" s="9">
        <v>1</v>
      </c>
      <c r="BG112" s="9">
        <v>1</v>
      </c>
      <c r="BH112">
        <v>1</v>
      </c>
      <c r="BI112">
        <v>1</v>
      </c>
      <c r="BJ112" s="58">
        <v>1</v>
      </c>
      <c r="BK112">
        <v>1</v>
      </c>
      <c r="BL112">
        <v>1</v>
      </c>
      <c r="BM112">
        <v>2</v>
      </c>
      <c r="BN112">
        <v>1</v>
      </c>
      <c r="BO112">
        <v>1</v>
      </c>
      <c r="BP112">
        <v>2</v>
      </c>
      <c r="BQ112" t="s">
        <v>125</v>
      </c>
      <c r="BR112">
        <v>1</v>
      </c>
      <c r="BS112">
        <v>1</v>
      </c>
      <c r="BT112">
        <v>1</v>
      </c>
      <c r="BU112">
        <v>1</v>
      </c>
      <c r="BV112">
        <v>2</v>
      </c>
      <c r="BW112">
        <v>1</v>
      </c>
      <c r="BX112">
        <v>2</v>
      </c>
      <c r="BY112">
        <v>1</v>
      </c>
      <c r="BZ112">
        <v>2</v>
      </c>
      <c r="CA112">
        <v>2</v>
      </c>
      <c r="CB112">
        <v>2</v>
      </c>
      <c r="CC112">
        <v>1</v>
      </c>
      <c r="CD112">
        <v>1</v>
      </c>
      <c r="CE112">
        <v>2</v>
      </c>
      <c r="CF112">
        <v>1</v>
      </c>
      <c r="CG112">
        <v>2</v>
      </c>
      <c r="CH112">
        <v>2</v>
      </c>
      <c r="CI112">
        <v>2</v>
      </c>
      <c r="CJ112">
        <v>2</v>
      </c>
      <c r="CK112">
        <v>2</v>
      </c>
      <c r="CL112">
        <v>1</v>
      </c>
      <c r="CM112">
        <v>3</v>
      </c>
      <c r="CN112">
        <v>4</v>
      </c>
      <c r="CO112">
        <v>4</v>
      </c>
      <c r="CP112">
        <v>3</v>
      </c>
      <c r="CQ112">
        <v>3</v>
      </c>
      <c r="CR112">
        <v>3</v>
      </c>
      <c r="CS112">
        <v>3</v>
      </c>
      <c r="CT112">
        <v>3</v>
      </c>
      <c r="CU112">
        <v>3</v>
      </c>
      <c r="CV112">
        <v>2</v>
      </c>
      <c r="CW112">
        <v>1</v>
      </c>
      <c r="CX112">
        <v>2</v>
      </c>
      <c r="CY112">
        <v>3</v>
      </c>
      <c r="CZ112">
        <v>0</v>
      </c>
      <c r="DA112" s="57" t="s">
        <v>125</v>
      </c>
    </row>
    <row r="113" spans="1:105">
      <c r="A113">
        <v>106</v>
      </c>
      <c r="B113" s="9">
        <v>2</v>
      </c>
      <c r="C113" s="9">
        <v>6</v>
      </c>
      <c r="D113" s="9">
        <v>5</v>
      </c>
      <c r="E113" s="9">
        <v>14</v>
      </c>
      <c r="F113" s="9">
        <v>0</v>
      </c>
      <c r="G113" s="9">
        <v>0</v>
      </c>
      <c r="H113" s="9">
        <v>0</v>
      </c>
      <c r="I113" s="9">
        <v>1</v>
      </c>
      <c r="J113" s="9">
        <v>0</v>
      </c>
      <c r="K113" s="9">
        <v>0</v>
      </c>
      <c r="L113" s="9">
        <v>0</v>
      </c>
      <c r="M113" s="9">
        <v>2</v>
      </c>
      <c r="N113" s="9">
        <v>4</v>
      </c>
      <c r="O113" s="9">
        <v>4</v>
      </c>
      <c r="P113" s="9">
        <v>4</v>
      </c>
      <c r="Q113" s="9">
        <v>4</v>
      </c>
      <c r="R113" s="9">
        <v>4</v>
      </c>
      <c r="S113" s="9">
        <v>3</v>
      </c>
      <c r="T113" s="9"/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1</v>
      </c>
      <c r="AB113" s="9">
        <v>0</v>
      </c>
      <c r="AC113" s="9"/>
      <c r="AD113" s="9">
        <v>3</v>
      </c>
      <c r="AE113" s="9"/>
      <c r="AF113" s="9">
        <v>1</v>
      </c>
      <c r="AG113" s="9">
        <v>1</v>
      </c>
      <c r="AH113" s="9">
        <v>1</v>
      </c>
      <c r="AI113" s="9">
        <v>0</v>
      </c>
      <c r="AJ113" s="9">
        <v>1</v>
      </c>
      <c r="AK113" s="9">
        <v>0</v>
      </c>
      <c r="AL113" s="9"/>
      <c r="AM113" s="9">
        <v>1</v>
      </c>
      <c r="AN113" s="9">
        <v>1</v>
      </c>
      <c r="AO113" s="9">
        <v>1</v>
      </c>
      <c r="AP113" s="9">
        <v>1</v>
      </c>
      <c r="AQ113" s="9">
        <v>0</v>
      </c>
      <c r="AR113" s="9">
        <v>0</v>
      </c>
      <c r="AS113" s="9"/>
      <c r="AT113" s="9">
        <v>1</v>
      </c>
      <c r="AU113" s="9">
        <v>4</v>
      </c>
      <c r="AV113" s="75">
        <v>1</v>
      </c>
      <c r="AW113" s="75">
        <v>1</v>
      </c>
      <c r="AX113" s="75">
        <v>1</v>
      </c>
      <c r="AY113" s="9">
        <v>1</v>
      </c>
      <c r="AZ113" s="9">
        <v>1</v>
      </c>
      <c r="BA113" s="9">
        <v>1</v>
      </c>
      <c r="BB113" s="9">
        <v>2</v>
      </c>
      <c r="BC113" s="9">
        <v>2</v>
      </c>
      <c r="BD113" s="9">
        <v>1</v>
      </c>
      <c r="BE113" s="9">
        <v>1</v>
      </c>
      <c r="BF113" s="9">
        <v>1</v>
      </c>
      <c r="BG113" s="9">
        <v>2</v>
      </c>
      <c r="BH113">
        <v>2</v>
      </c>
      <c r="BI113">
        <v>2</v>
      </c>
      <c r="BJ113" s="58">
        <v>1</v>
      </c>
      <c r="BK113">
        <v>2</v>
      </c>
      <c r="BL113">
        <v>1</v>
      </c>
      <c r="BM113">
        <v>1</v>
      </c>
      <c r="BN113">
        <v>1</v>
      </c>
      <c r="BO113">
        <v>2</v>
      </c>
      <c r="BP113">
        <v>2</v>
      </c>
      <c r="BQ113" t="s">
        <v>125</v>
      </c>
      <c r="BR113">
        <v>1</v>
      </c>
      <c r="BS113">
        <v>2</v>
      </c>
      <c r="BT113" t="s">
        <v>125</v>
      </c>
      <c r="BU113">
        <v>1</v>
      </c>
      <c r="BV113">
        <v>1</v>
      </c>
      <c r="BW113">
        <v>2</v>
      </c>
      <c r="BX113">
        <v>2</v>
      </c>
      <c r="BY113">
        <v>1</v>
      </c>
      <c r="BZ113">
        <v>2</v>
      </c>
      <c r="CA113">
        <v>1</v>
      </c>
      <c r="CB113">
        <v>2</v>
      </c>
      <c r="CC113">
        <v>2</v>
      </c>
      <c r="CD113">
        <v>1</v>
      </c>
      <c r="CE113">
        <v>2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2</v>
      </c>
      <c r="CL113">
        <v>1</v>
      </c>
      <c r="CM113">
        <v>3</v>
      </c>
      <c r="CN113">
        <v>3</v>
      </c>
      <c r="CO113">
        <v>3</v>
      </c>
      <c r="CP113">
        <v>4</v>
      </c>
      <c r="CQ113">
        <v>4</v>
      </c>
      <c r="CR113">
        <v>4</v>
      </c>
      <c r="CS113">
        <v>4</v>
      </c>
      <c r="CT113">
        <v>3</v>
      </c>
      <c r="CU113">
        <v>3</v>
      </c>
      <c r="CV113">
        <v>4</v>
      </c>
      <c r="CW113">
        <v>1</v>
      </c>
      <c r="CX113">
        <v>4</v>
      </c>
      <c r="CY113">
        <v>3</v>
      </c>
      <c r="CZ113">
        <v>3</v>
      </c>
      <c r="DA113" s="57" t="s">
        <v>125</v>
      </c>
    </row>
    <row r="114" spans="1:105">
      <c r="A114">
        <v>107</v>
      </c>
      <c r="B114" s="9">
        <v>2</v>
      </c>
      <c r="C114" s="9">
        <v>5</v>
      </c>
      <c r="D114" s="9">
        <v>5</v>
      </c>
      <c r="E114" s="9">
        <v>12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1</v>
      </c>
      <c r="L114" s="9">
        <v>0</v>
      </c>
      <c r="M114" s="9">
        <v>2</v>
      </c>
      <c r="N114" s="9">
        <v>0</v>
      </c>
      <c r="O114" s="9">
        <v>0</v>
      </c>
      <c r="P114" s="9">
        <v>0</v>
      </c>
      <c r="Q114" s="9">
        <v>0</v>
      </c>
      <c r="R114" s="9">
        <v>3</v>
      </c>
      <c r="S114" s="9">
        <v>0</v>
      </c>
      <c r="T114" s="9"/>
      <c r="U114" s="9">
        <v>0</v>
      </c>
      <c r="V114" s="9">
        <v>0</v>
      </c>
      <c r="W114" s="9">
        <v>1</v>
      </c>
      <c r="X114" s="9">
        <v>0</v>
      </c>
      <c r="Y114" s="9">
        <v>1</v>
      </c>
      <c r="Z114" s="9">
        <v>0</v>
      </c>
      <c r="AA114" s="9">
        <v>0</v>
      </c>
      <c r="AB114" s="9">
        <v>0</v>
      </c>
      <c r="AC114" s="9"/>
      <c r="AD114" s="9">
        <v>2</v>
      </c>
      <c r="AE114" s="9"/>
      <c r="AF114" s="9">
        <v>1</v>
      </c>
      <c r="AG114" s="9">
        <v>1</v>
      </c>
      <c r="AH114" s="9">
        <v>1</v>
      </c>
      <c r="AI114" s="9">
        <v>0</v>
      </c>
      <c r="AJ114" s="9">
        <v>0</v>
      </c>
      <c r="AK114" s="9">
        <v>0</v>
      </c>
      <c r="AL114" s="9"/>
      <c r="AM114" s="9">
        <v>1</v>
      </c>
      <c r="AN114" s="9">
        <v>1</v>
      </c>
      <c r="AO114" s="9">
        <v>1</v>
      </c>
      <c r="AP114" s="9">
        <v>1</v>
      </c>
      <c r="AQ114" s="9">
        <v>0</v>
      </c>
      <c r="AR114" s="9">
        <v>0</v>
      </c>
      <c r="AS114" s="9"/>
      <c r="AT114" s="9">
        <v>4</v>
      </c>
      <c r="AU114" s="9">
        <v>4</v>
      </c>
      <c r="AV114" s="75">
        <v>1</v>
      </c>
      <c r="AW114" s="75">
        <v>1</v>
      </c>
      <c r="AX114" s="75">
        <v>1</v>
      </c>
      <c r="AY114" s="9">
        <v>1</v>
      </c>
      <c r="AZ114" s="9">
        <v>1</v>
      </c>
      <c r="BA114" s="9">
        <v>2</v>
      </c>
      <c r="BB114" s="9">
        <v>2</v>
      </c>
      <c r="BC114" s="9">
        <v>1</v>
      </c>
      <c r="BD114" s="9">
        <v>1</v>
      </c>
      <c r="BE114" s="9">
        <v>2</v>
      </c>
      <c r="BF114" s="9">
        <v>1</v>
      </c>
      <c r="BG114" s="9">
        <v>1</v>
      </c>
      <c r="BH114">
        <v>2</v>
      </c>
      <c r="BI114">
        <v>2</v>
      </c>
      <c r="BJ114" s="58">
        <v>1</v>
      </c>
      <c r="BK114">
        <v>1</v>
      </c>
      <c r="BM114">
        <v>2</v>
      </c>
      <c r="BN114">
        <v>2</v>
      </c>
      <c r="BO114">
        <v>2</v>
      </c>
      <c r="BP114">
        <v>2</v>
      </c>
      <c r="BQ114" t="s">
        <v>125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2</v>
      </c>
      <c r="BX114">
        <v>2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2</v>
      </c>
      <c r="CE114">
        <v>2</v>
      </c>
      <c r="CF114">
        <v>1</v>
      </c>
      <c r="CG114">
        <v>2</v>
      </c>
      <c r="CH114">
        <v>2</v>
      </c>
      <c r="CI114">
        <v>2</v>
      </c>
      <c r="CJ114">
        <v>1</v>
      </c>
      <c r="CK114">
        <v>2</v>
      </c>
      <c r="CL114">
        <v>1</v>
      </c>
      <c r="CM114">
        <v>3</v>
      </c>
      <c r="CN114">
        <v>4</v>
      </c>
      <c r="CO114">
        <v>3</v>
      </c>
      <c r="CP114">
        <v>3</v>
      </c>
      <c r="CQ114">
        <v>3</v>
      </c>
      <c r="CR114">
        <v>3</v>
      </c>
      <c r="CS114">
        <v>4</v>
      </c>
      <c r="CT114">
        <v>4</v>
      </c>
      <c r="CU114">
        <v>3</v>
      </c>
      <c r="CV114">
        <v>3</v>
      </c>
      <c r="CW114">
        <v>1</v>
      </c>
      <c r="CX114">
        <v>2</v>
      </c>
      <c r="CY114">
        <v>3</v>
      </c>
      <c r="CZ114">
        <v>3</v>
      </c>
      <c r="DA114" s="57" t="s">
        <v>125</v>
      </c>
    </row>
    <row r="115" spans="1:105">
      <c r="A115">
        <v>108</v>
      </c>
      <c r="B115" s="9">
        <v>2</v>
      </c>
      <c r="C115" s="9">
        <v>8</v>
      </c>
      <c r="D115" s="9">
        <v>5</v>
      </c>
      <c r="E115" s="9">
        <v>11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1</v>
      </c>
      <c r="L115" s="9">
        <v>0</v>
      </c>
      <c r="M115" s="9">
        <v>2</v>
      </c>
      <c r="N115" s="9">
        <v>4</v>
      </c>
      <c r="O115" s="9">
        <v>4</v>
      </c>
      <c r="P115" s="9">
        <v>4</v>
      </c>
      <c r="Q115" s="9">
        <v>4</v>
      </c>
      <c r="R115" s="9">
        <v>4</v>
      </c>
      <c r="S115" s="9">
        <v>4</v>
      </c>
      <c r="T115" s="9"/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1</v>
      </c>
      <c r="AA115" s="9">
        <v>0</v>
      </c>
      <c r="AB115" s="9">
        <v>0</v>
      </c>
      <c r="AC115" s="9"/>
      <c r="AD115" s="9">
        <v>3</v>
      </c>
      <c r="AE115" s="9"/>
      <c r="AF115" s="9">
        <v>1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/>
      <c r="AM115" s="9">
        <v>1</v>
      </c>
      <c r="AN115" s="9">
        <v>1</v>
      </c>
      <c r="AO115" s="9">
        <v>1</v>
      </c>
      <c r="AP115" s="9">
        <v>1</v>
      </c>
      <c r="AQ115" s="9">
        <v>0</v>
      </c>
      <c r="AR115" s="9">
        <v>0</v>
      </c>
      <c r="AS115" s="9"/>
      <c r="AT115" s="9">
        <v>1</v>
      </c>
      <c r="AU115" s="9">
        <v>4</v>
      </c>
      <c r="AV115" s="75">
        <v>1</v>
      </c>
      <c r="AW115" s="75">
        <v>1</v>
      </c>
      <c r="AX115" s="75">
        <v>1</v>
      </c>
      <c r="AY115" s="9">
        <v>1</v>
      </c>
      <c r="AZ115" s="9">
        <v>1</v>
      </c>
      <c r="BA115" s="9">
        <v>1</v>
      </c>
      <c r="BB115" s="9">
        <v>2</v>
      </c>
      <c r="BC115" s="9">
        <v>2</v>
      </c>
      <c r="BD115" s="9">
        <v>1</v>
      </c>
      <c r="BE115" s="9">
        <v>2</v>
      </c>
      <c r="BF115" s="9">
        <v>1</v>
      </c>
      <c r="BG115" s="9">
        <v>1</v>
      </c>
      <c r="BH115">
        <v>1</v>
      </c>
      <c r="BI115">
        <v>2</v>
      </c>
      <c r="BJ115" s="58">
        <v>1</v>
      </c>
      <c r="BK115">
        <v>2</v>
      </c>
      <c r="BL115">
        <v>1</v>
      </c>
      <c r="BM115">
        <v>1</v>
      </c>
      <c r="BN115">
        <v>1</v>
      </c>
      <c r="BO115">
        <v>2</v>
      </c>
      <c r="BP115">
        <v>2</v>
      </c>
      <c r="BQ115" t="s">
        <v>125</v>
      </c>
      <c r="BR115">
        <v>1</v>
      </c>
      <c r="BS115">
        <v>1</v>
      </c>
      <c r="BT115">
        <v>2</v>
      </c>
      <c r="BU115">
        <v>1</v>
      </c>
      <c r="BV115">
        <v>1</v>
      </c>
      <c r="BW115">
        <v>2</v>
      </c>
      <c r="BX115">
        <v>2</v>
      </c>
      <c r="BY115">
        <v>1</v>
      </c>
      <c r="BZ115">
        <v>1</v>
      </c>
      <c r="CA115">
        <v>1</v>
      </c>
      <c r="CB115">
        <v>1</v>
      </c>
      <c r="CC115">
        <v>2</v>
      </c>
      <c r="CD115">
        <v>2</v>
      </c>
      <c r="CE115">
        <v>2</v>
      </c>
      <c r="CF115">
        <v>1</v>
      </c>
      <c r="CG115">
        <v>1</v>
      </c>
      <c r="CH115">
        <v>2</v>
      </c>
      <c r="CI115">
        <v>2</v>
      </c>
      <c r="CJ115">
        <v>1</v>
      </c>
      <c r="CK115">
        <v>2</v>
      </c>
      <c r="CL115">
        <v>2</v>
      </c>
      <c r="CM115" t="s">
        <v>125</v>
      </c>
      <c r="CN115" t="s">
        <v>125</v>
      </c>
      <c r="CO115">
        <v>4</v>
      </c>
      <c r="CP115">
        <v>3</v>
      </c>
      <c r="CQ115">
        <v>4</v>
      </c>
      <c r="CR115">
        <v>3</v>
      </c>
      <c r="CS115">
        <v>4</v>
      </c>
      <c r="CT115">
        <v>4</v>
      </c>
      <c r="CU115">
        <v>4</v>
      </c>
      <c r="CV115">
        <v>3</v>
      </c>
      <c r="CW115">
        <v>2</v>
      </c>
      <c r="CX115">
        <v>3</v>
      </c>
      <c r="CY115">
        <v>3</v>
      </c>
      <c r="CZ115">
        <v>3</v>
      </c>
      <c r="DA115" s="57" t="s">
        <v>125</v>
      </c>
    </row>
    <row r="116" spans="1:105">
      <c r="A116">
        <v>109</v>
      </c>
      <c r="B116" s="9">
        <v>2</v>
      </c>
      <c r="C116" s="9">
        <v>6</v>
      </c>
      <c r="D116" s="9">
        <v>5</v>
      </c>
      <c r="E116" s="9">
        <v>16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1</v>
      </c>
      <c r="L116" s="9">
        <v>0</v>
      </c>
      <c r="M116" s="9">
        <v>2</v>
      </c>
      <c r="N116" s="9">
        <v>4</v>
      </c>
      <c r="O116" s="9">
        <v>4</v>
      </c>
      <c r="P116" s="9">
        <v>4</v>
      </c>
      <c r="Q116" s="9">
        <v>4</v>
      </c>
      <c r="R116" s="9">
        <v>4</v>
      </c>
      <c r="S116" s="9">
        <v>4</v>
      </c>
      <c r="T116" s="9"/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1</v>
      </c>
      <c r="AB116" s="9">
        <v>0</v>
      </c>
      <c r="AC116" s="9"/>
      <c r="AD116" s="9">
        <v>1</v>
      </c>
      <c r="AE116" s="9"/>
      <c r="AF116" s="9">
        <v>1</v>
      </c>
      <c r="AG116" s="9">
        <v>1</v>
      </c>
      <c r="AH116" s="9">
        <v>1</v>
      </c>
      <c r="AI116" s="9">
        <v>0</v>
      </c>
      <c r="AJ116" s="9">
        <v>0</v>
      </c>
      <c r="AK116" s="9">
        <v>0</v>
      </c>
      <c r="AL116" s="9"/>
      <c r="AM116" s="9">
        <v>1</v>
      </c>
      <c r="AN116" s="9">
        <v>1</v>
      </c>
      <c r="AO116" s="9">
        <v>1</v>
      </c>
      <c r="AP116" s="9">
        <v>0</v>
      </c>
      <c r="AQ116" s="9">
        <v>0</v>
      </c>
      <c r="AR116" s="9">
        <v>0</v>
      </c>
      <c r="AS116" s="9"/>
      <c r="AT116" s="9">
        <v>3</v>
      </c>
      <c r="AU116" s="9">
        <v>3</v>
      </c>
      <c r="AV116" s="75">
        <v>2</v>
      </c>
      <c r="AW116" s="75">
        <v>2</v>
      </c>
      <c r="AX116" s="75">
        <v>2</v>
      </c>
      <c r="AY116" s="9" t="s">
        <v>125</v>
      </c>
      <c r="AZ116" s="9">
        <v>1</v>
      </c>
      <c r="BA116" s="9">
        <v>1</v>
      </c>
      <c r="BB116" s="9">
        <v>2</v>
      </c>
      <c r="BC116" s="9">
        <v>2</v>
      </c>
      <c r="BD116" s="9">
        <v>1</v>
      </c>
      <c r="BE116" s="9">
        <v>1</v>
      </c>
      <c r="BF116" s="9">
        <v>2</v>
      </c>
      <c r="BG116" s="9" t="s">
        <v>125</v>
      </c>
      <c r="BH116">
        <v>2</v>
      </c>
      <c r="BI116">
        <v>2</v>
      </c>
      <c r="BJ116" s="58">
        <v>2</v>
      </c>
      <c r="BK116">
        <v>2</v>
      </c>
      <c r="BL116">
        <v>2</v>
      </c>
      <c r="BM116">
        <v>2</v>
      </c>
      <c r="BN116">
        <v>2</v>
      </c>
      <c r="BO116">
        <v>2</v>
      </c>
      <c r="BP116">
        <v>2</v>
      </c>
      <c r="BQ116" t="s">
        <v>125</v>
      </c>
      <c r="BR116">
        <v>2</v>
      </c>
      <c r="BS116">
        <v>2</v>
      </c>
      <c r="BT116" t="s">
        <v>125</v>
      </c>
      <c r="BU116">
        <v>1</v>
      </c>
      <c r="BV116">
        <v>2</v>
      </c>
      <c r="BW116">
        <v>2</v>
      </c>
      <c r="BX116">
        <v>2</v>
      </c>
      <c r="BY116">
        <v>2</v>
      </c>
      <c r="BZ116">
        <v>2</v>
      </c>
      <c r="CA116">
        <v>2</v>
      </c>
      <c r="CB116">
        <v>2</v>
      </c>
      <c r="CC116">
        <v>2</v>
      </c>
      <c r="CD116">
        <v>2</v>
      </c>
      <c r="CE116">
        <v>2</v>
      </c>
      <c r="CF116">
        <v>2</v>
      </c>
      <c r="CG116">
        <v>2</v>
      </c>
      <c r="CH116">
        <v>2</v>
      </c>
      <c r="CI116">
        <v>2</v>
      </c>
      <c r="CJ116">
        <v>2</v>
      </c>
      <c r="CK116">
        <v>2</v>
      </c>
      <c r="CL116">
        <v>1</v>
      </c>
      <c r="CM116">
        <v>3</v>
      </c>
      <c r="CN116">
        <v>3</v>
      </c>
      <c r="CO116">
        <v>4</v>
      </c>
      <c r="CP116">
        <v>1</v>
      </c>
      <c r="CQ116">
        <v>4</v>
      </c>
      <c r="CR116">
        <v>2</v>
      </c>
      <c r="CS116">
        <v>3</v>
      </c>
      <c r="CT116">
        <v>4</v>
      </c>
      <c r="CU116">
        <v>3</v>
      </c>
      <c r="CV116">
        <v>2</v>
      </c>
      <c r="CW116">
        <v>1</v>
      </c>
      <c r="CX116">
        <v>3</v>
      </c>
      <c r="CY116">
        <v>1</v>
      </c>
      <c r="CZ116">
        <v>2</v>
      </c>
      <c r="DA116" s="57" t="s">
        <v>125</v>
      </c>
    </row>
    <row r="117" spans="1:105">
      <c r="A117">
        <v>110</v>
      </c>
      <c r="B117" s="9">
        <v>1</v>
      </c>
      <c r="C117" s="9">
        <v>5</v>
      </c>
      <c r="D117" s="9">
        <v>2</v>
      </c>
      <c r="E117" s="9">
        <v>3</v>
      </c>
      <c r="F117" s="9">
        <v>0</v>
      </c>
      <c r="G117" s="9">
        <v>0</v>
      </c>
      <c r="H117" s="9">
        <v>1</v>
      </c>
      <c r="I117" s="9">
        <v>1</v>
      </c>
      <c r="J117" s="9">
        <v>0</v>
      </c>
      <c r="K117" s="9">
        <v>0</v>
      </c>
      <c r="L117" s="9">
        <v>0</v>
      </c>
      <c r="M117" s="9">
        <v>1</v>
      </c>
      <c r="N117" s="9">
        <v>4</v>
      </c>
      <c r="O117" s="9">
        <v>4</v>
      </c>
      <c r="P117" s="9">
        <v>3</v>
      </c>
      <c r="Q117" s="9">
        <v>3</v>
      </c>
      <c r="R117" s="9">
        <v>4</v>
      </c>
      <c r="S117" s="9">
        <v>3</v>
      </c>
      <c r="T117" s="9"/>
      <c r="U117" s="9">
        <v>0</v>
      </c>
      <c r="V117" s="9">
        <v>0</v>
      </c>
      <c r="W117" s="9">
        <v>1</v>
      </c>
      <c r="X117" s="9">
        <v>1</v>
      </c>
      <c r="Y117" s="9">
        <v>0</v>
      </c>
      <c r="Z117" s="9">
        <v>0</v>
      </c>
      <c r="AA117" s="9">
        <v>0</v>
      </c>
      <c r="AB117" s="9">
        <v>0</v>
      </c>
      <c r="AC117" s="9"/>
      <c r="AD117" s="9">
        <v>3</v>
      </c>
      <c r="AE117" s="9"/>
      <c r="AF117" s="9">
        <v>1</v>
      </c>
      <c r="AG117" s="9">
        <v>1</v>
      </c>
      <c r="AH117" s="9">
        <v>1</v>
      </c>
      <c r="AI117" s="9">
        <v>0</v>
      </c>
      <c r="AJ117" s="9">
        <v>0</v>
      </c>
      <c r="AK117" s="9">
        <v>0</v>
      </c>
      <c r="AL117" s="9"/>
      <c r="AM117" s="9">
        <v>0</v>
      </c>
      <c r="AN117" s="9">
        <v>1</v>
      </c>
      <c r="AO117" s="9">
        <v>0</v>
      </c>
      <c r="AP117" s="9">
        <v>0</v>
      </c>
      <c r="AQ117" s="9">
        <v>0</v>
      </c>
      <c r="AR117" s="9">
        <v>0</v>
      </c>
      <c r="AS117" s="9"/>
      <c r="AT117" s="9">
        <v>1</v>
      </c>
      <c r="AU117" s="9">
        <v>3</v>
      </c>
      <c r="AV117" s="75">
        <v>1</v>
      </c>
      <c r="AW117" s="75">
        <v>1</v>
      </c>
      <c r="AX117" s="75">
        <v>1</v>
      </c>
      <c r="AY117" s="9">
        <v>1</v>
      </c>
      <c r="AZ117" s="9">
        <v>1</v>
      </c>
      <c r="BA117" s="9">
        <v>1</v>
      </c>
      <c r="BB117" s="9">
        <v>2</v>
      </c>
      <c r="BC117" s="9">
        <v>2</v>
      </c>
      <c r="BD117" s="9">
        <v>1</v>
      </c>
      <c r="BE117" s="9">
        <v>2</v>
      </c>
      <c r="BF117" s="9">
        <v>1</v>
      </c>
      <c r="BG117" s="9">
        <v>1</v>
      </c>
      <c r="BH117">
        <v>1</v>
      </c>
      <c r="BI117">
        <v>2</v>
      </c>
      <c r="BJ117" s="58">
        <v>1</v>
      </c>
      <c r="BK117">
        <v>2</v>
      </c>
      <c r="BL117">
        <v>1</v>
      </c>
      <c r="BM117">
        <v>2</v>
      </c>
      <c r="BN117">
        <v>1</v>
      </c>
      <c r="BO117">
        <v>2</v>
      </c>
      <c r="BP117">
        <v>2</v>
      </c>
      <c r="BQ117" t="s">
        <v>125</v>
      </c>
      <c r="BR117">
        <v>2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2</v>
      </c>
      <c r="BY117">
        <v>2</v>
      </c>
      <c r="BZ117">
        <v>2</v>
      </c>
      <c r="CA117">
        <v>2</v>
      </c>
      <c r="CB117">
        <v>2</v>
      </c>
      <c r="CC117">
        <v>1</v>
      </c>
      <c r="CD117">
        <v>2</v>
      </c>
      <c r="CE117">
        <v>1</v>
      </c>
      <c r="CF117">
        <v>1</v>
      </c>
      <c r="CG117">
        <v>2</v>
      </c>
      <c r="CH117">
        <v>2</v>
      </c>
      <c r="CI117">
        <v>2</v>
      </c>
      <c r="CJ117">
        <v>1</v>
      </c>
      <c r="CK117">
        <v>2</v>
      </c>
      <c r="CL117">
        <v>1</v>
      </c>
      <c r="CM117">
        <v>3</v>
      </c>
      <c r="CN117">
        <v>3</v>
      </c>
      <c r="CO117">
        <v>4</v>
      </c>
      <c r="CP117">
        <v>3</v>
      </c>
      <c r="CQ117">
        <v>3</v>
      </c>
      <c r="CR117">
        <v>3</v>
      </c>
      <c r="CS117">
        <v>3</v>
      </c>
      <c r="CT117">
        <v>3</v>
      </c>
      <c r="CU117">
        <v>3</v>
      </c>
      <c r="CV117">
        <v>2</v>
      </c>
      <c r="CW117">
        <v>1</v>
      </c>
      <c r="CX117">
        <v>3</v>
      </c>
      <c r="CY117">
        <v>3</v>
      </c>
      <c r="CZ117">
        <v>3</v>
      </c>
      <c r="DA117" s="57">
        <v>3</v>
      </c>
    </row>
    <row r="118" spans="1:105">
      <c r="A118">
        <v>111</v>
      </c>
      <c r="B118" s="9">
        <v>2</v>
      </c>
      <c r="C118" s="9">
        <v>9</v>
      </c>
      <c r="D118" s="9">
        <v>5</v>
      </c>
      <c r="E118" s="9">
        <v>7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1</v>
      </c>
      <c r="L118" s="9">
        <v>0</v>
      </c>
      <c r="M118" s="9">
        <v>1</v>
      </c>
      <c r="N118" s="9"/>
      <c r="O118" s="9">
        <v>4</v>
      </c>
      <c r="P118" s="9">
        <v>4</v>
      </c>
      <c r="Q118" s="9">
        <v>3</v>
      </c>
      <c r="R118" s="9">
        <v>3</v>
      </c>
      <c r="S118" s="9">
        <v>4</v>
      </c>
      <c r="T118" s="9"/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1</v>
      </c>
      <c r="AB118" s="9">
        <v>0</v>
      </c>
      <c r="AC118" s="9"/>
      <c r="AD118" s="9">
        <v>5</v>
      </c>
      <c r="AE118" s="9"/>
      <c r="AF118" s="9">
        <v>1</v>
      </c>
      <c r="AG118" s="9">
        <v>1</v>
      </c>
      <c r="AH118" s="9">
        <v>0</v>
      </c>
      <c r="AI118" s="9">
        <v>0</v>
      </c>
      <c r="AJ118" s="9">
        <v>0</v>
      </c>
      <c r="AK118" s="9">
        <v>0</v>
      </c>
      <c r="AL118" s="9"/>
      <c r="AM118" s="9">
        <v>1</v>
      </c>
      <c r="AN118" s="9">
        <v>1</v>
      </c>
      <c r="AO118" s="9">
        <v>0</v>
      </c>
      <c r="AP118" s="9">
        <v>1</v>
      </c>
      <c r="AQ118" s="9">
        <v>0</v>
      </c>
      <c r="AR118" s="9">
        <v>0</v>
      </c>
      <c r="AS118" s="9"/>
      <c r="AT118" s="9">
        <v>4</v>
      </c>
      <c r="AU118" s="9"/>
      <c r="AV118" s="75">
        <v>2</v>
      </c>
      <c r="AW118" s="75">
        <v>2</v>
      </c>
      <c r="AX118" s="75">
        <v>1</v>
      </c>
      <c r="AY118" s="9">
        <v>1</v>
      </c>
      <c r="AZ118" s="9">
        <v>1</v>
      </c>
      <c r="BA118" s="9">
        <v>1</v>
      </c>
      <c r="BB118" s="9">
        <v>1</v>
      </c>
      <c r="BC118" s="9">
        <v>1</v>
      </c>
      <c r="BD118" s="9">
        <v>1</v>
      </c>
      <c r="BE118" s="9">
        <v>2</v>
      </c>
      <c r="BF118" s="9">
        <v>1</v>
      </c>
      <c r="BG118" s="9">
        <v>1</v>
      </c>
      <c r="BH118">
        <v>2</v>
      </c>
      <c r="BI118">
        <v>2</v>
      </c>
      <c r="BJ118" s="58">
        <v>1</v>
      </c>
      <c r="BK118">
        <v>2</v>
      </c>
      <c r="BL118">
        <v>1</v>
      </c>
      <c r="BM118">
        <v>2</v>
      </c>
      <c r="BN118">
        <v>1</v>
      </c>
      <c r="BO118">
        <v>2</v>
      </c>
      <c r="BP118">
        <v>2</v>
      </c>
      <c r="BQ118" t="s">
        <v>125</v>
      </c>
      <c r="BR118">
        <v>1</v>
      </c>
      <c r="BS118">
        <v>1</v>
      </c>
      <c r="BT118">
        <v>2</v>
      </c>
      <c r="BV118">
        <v>1</v>
      </c>
      <c r="BW118">
        <v>1</v>
      </c>
      <c r="BX118">
        <v>2</v>
      </c>
      <c r="BY118">
        <v>2</v>
      </c>
      <c r="BZ118">
        <v>2</v>
      </c>
      <c r="CA118">
        <v>2</v>
      </c>
      <c r="CB118">
        <v>2</v>
      </c>
      <c r="CC118">
        <v>1</v>
      </c>
      <c r="CD118">
        <v>2</v>
      </c>
      <c r="CE118">
        <v>2</v>
      </c>
      <c r="CF118">
        <v>1</v>
      </c>
      <c r="CG118">
        <v>2</v>
      </c>
      <c r="CH118">
        <v>2</v>
      </c>
      <c r="CI118">
        <v>2</v>
      </c>
      <c r="CJ118">
        <v>2</v>
      </c>
      <c r="CK118">
        <v>2</v>
      </c>
      <c r="CL118">
        <v>2</v>
      </c>
      <c r="CM118" t="s">
        <v>125</v>
      </c>
      <c r="CN118" t="s">
        <v>125</v>
      </c>
      <c r="CO118">
        <v>4</v>
      </c>
      <c r="CP118">
        <v>2</v>
      </c>
      <c r="CQ118">
        <v>3</v>
      </c>
      <c r="CR118">
        <v>4</v>
      </c>
      <c r="CS118">
        <v>4</v>
      </c>
      <c r="CT118">
        <v>4</v>
      </c>
      <c r="CU118">
        <v>4</v>
      </c>
      <c r="CV118">
        <v>4</v>
      </c>
      <c r="CW118">
        <v>1</v>
      </c>
      <c r="CX118">
        <v>4</v>
      </c>
      <c r="CY118">
        <v>3</v>
      </c>
      <c r="CZ118">
        <v>3</v>
      </c>
      <c r="DA118" s="57" t="s">
        <v>125</v>
      </c>
    </row>
    <row r="119" spans="1:105">
      <c r="A119">
        <v>112</v>
      </c>
      <c r="B119" s="9">
        <v>2</v>
      </c>
      <c r="C119" s="9">
        <v>4</v>
      </c>
      <c r="D119" s="9">
        <v>1</v>
      </c>
      <c r="E119" s="9">
        <v>2</v>
      </c>
      <c r="F119" s="9">
        <v>1</v>
      </c>
      <c r="G119" s="9">
        <v>1</v>
      </c>
      <c r="H119" s="9">
        <v>0</v>
      </c>
      <c r="I119" s="9">
        <v>0</v>
      </c>
      <c r="J119" s="9">
        <v>0</v>
      </c>
      <c r="K119" s="9">
        <v>1</v>
      </c>
      <c r="L119" s="9">
        <v>0</v>
      </c>
      <c r="M119" s="9">
        <v>2</v>
      </c>
      <c r="N119" s="9">
        <v>4</v>
      </c>
      <c r="O119" s="9">
        <v>3</v>
      </c>
      <c r="P119" s="9">
        <v>4</v>
      </c>
      <c r="Q119" s="9">
        <v>4</v>
      </c>
      <c r="R119" s="9">
        <v>4</v>
      </c>
      <c r="S119" s="9">
        <v>4</v>
      </c>
      <c r="T119" s="9"/>
      <c r="U119" s="9">
        <v>0</v>
      </c>
      <c r="V119" s="9">
        <v>0</v>
      </c>
      <c r="W119" s="9">
        <v>0</v>
      </c>
      <c r="X119" s="9">
        <v>1</v>
      </c>
      <c r="Y119" s="9">
        <v>1</v>
      </c>
      <c r="Z119" s="9">
        <v>0</v>
      </c>
      <c r="AA119" s="9">
        <v>0</v>
      </c>
      <c r="AB119" s="9">
        <v>0</v>
      </c>
      <c r="AC119" s="9"/>
      <c r="AD119" s="9">
        <v>1</v>
      </c>
      <c r="AE119" s="9"/>
      <c r="AF119" s="9">
        <v>1</v>
      </c>
      <c r="AG119" s="9">
        <v>0</v>
      </c>
      <c r="AH119" s="9">
        <v>1</v>
      </c>
      <c r="AI119" s="9">
        <v>0</v>
      </c>
      <c r="AJ119" s="9">
        <v>0</v>
      </c>
      <c r="AK119" s="9">
        <v>0</v>
      </c>
      <c r="AL119" s="9"/>
      <c r="AM119" s="9">
        <v>1</v>
      </c>
      <c r="AN119" s="9">
        <v>1</v>
      </c>
      <c r="AO119" s="9">
        <v>1</v>
      </c>
      <c r="AP119" s="9">
        <v>1</v>
      </c>
      <c r="AQ119" s="9">
        <v>0</v>
      </c>
      <c r="AR119" s="9">
        <v>0</v>
      </c>
      <c r="AS119" s="9"/>
      <c r="AT119" s="9">
        <v>1</v>
      </c>
      <c r="AU119" s="9">
        <v>2</v>
      </c>
      <c r="AV119" s="75">
        <v>1</v>
      </c>
      <c r="AW119" s="75">
        <v>1</v>
      </c>
      <c r="AX119" s="75">
        <v>1</v>
      </c>
      <c r="AY119" s="9">
        <v>2</v>
      </c>
      <c r="AZ119" s="9">
        <v>1</v>
      </c>
      <c r="BA119" s="9">
        <v>1</v>
      </c>
      <c r="BB119" s="9">
        <v>2</v>
      </c>
      <c r="BC119" s="9">
        <v>1</v>
      </c>
      <c r="BD119" s="9">
        <v>1</v>
      </c>
      <c r="BE119" s="9">
        <v>2</v>
      </c>
      <c r="BF119" s="9">
        <v>1</v>
      </c>
      <c r="BG119" s="9">
        <v>1</v>
      </c>
      <c r="BH119">
        <v>2</v>
      </c>
      <c r="BI119">
        <v>1</v>
      </c>
      <c r="BJ119" s="58">
        <v>1</v>
      </c>
      <c r="BK119">
        <v>2</v>
      </c>
      <c r="BL119">
        <v>1</v>
      </c>
      <c r="BM119">
        <v>1</v>
      </c>
      <c r="BN119">
        <v>1</v>
      </c>
      <c r="BO119">
        <v>2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1</v>
      </c>
      <c r="BV119">
        <v>2</v>
      </c>
      <c r="BW119">
        <v>1</v>
      </c>
      <c r="BX119">
        <v>2</v>
      </c>
      <c r="BY119">
        <v>2</v>
      </c>
      <c r="BZ119">
        <v>2</v>
      </c>
      <c r="CA119">
        <v>2</v>
      </c>
      <c r="CB119">
        <v>2</v>
      </c>
      <c r="CC119">
        <v>2</v>
      </c>
      <c r="CD119">
        <v>2</v>
      </c>
      <c r="CE119">
        <v>2</v>
      </c>
      <c r="CF119">
        <v>1</v>
      </c>
      <c r="CG119">
        <v>1</v>
      </c>
      <c r="CH119">
        <v>2</v>
      </c>
      <c r="CI119">
        <v>2</v>
      </c>
      <c r="CJ119">
        <v>1</v>
      </c>
      <c r="CK119">
        <v>2</v>
      </c>
      <c r="CL119">
        <v>1</v>
      </c>
      <c r="CM119">
        <v>3</v>
      </c>
      <c r="CN119">
        <v>3</v>
      </c>
      <c r="CO119">
        <v>3</v>
      </c>
      <c r="CP119">
        <v>3</v>
      </c>
      <c r="CQ119">
        <v>3</v>
      </c>
      <c r="CR119">
        <v>4</v>
      </c>
      <c r="CS119">
        <v>4</v>
      </c>
      <c r="CT119">
        <v>4</v>
      </c>
      <c r="CU119">
        <v>4</v>
      </c>
      <c r="CV119">
        <v>2</v>
      </c>
      <c r="CW119">
        <v>1</v>
      </c>
      <c r="CX119">
        <v>3</v>
      </c>
      <c r="CY119">
        <v>3</v>
      </c>
      <c r="CZ119">
        <v>4</v>
      </c>
      <c r="DA119" s="57">
        <v>4</v>
      </c>
    </row>
    <row r="120" spans="1:105">
      <c r="A120">
        <v>113</v>
      </c>
      <c r="B120" s="9">
        <v>1</v>
      </c>
      <c r="C120" s="9">
        <v>8</v>
      </c>
      <c r="D120" s="9">
        <v>1</v>
      </c>
      <c r="E120" s="9">
        <v>4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1</v>
      </c>
      <c r="L120" s="9">
        <v>0</v>
      </c>
      <c r="M120" s="9">
        <v>2</v>
      </c>
      <c r="N120" s="9">
        <v>3</v>
      </c>
      <c r="O120" s="9">
        <v>4</v>
      </c>
      <c r="P120" s="9">
        <v>3</v>
      </c>
      <c r="Q120" s="9">
        <v>1</v>
      </c>
      <c r="R120" s="9">
        <v>3</v>
      </c>
      <c r="S120" s="9">
        <v>4</v>
      </c>
      <c r="T120" s="9"/>
      <c r="U120" s="9">
        <v>0</v>
      </c>
      <c r="V120" s="9">
        <v>0</v>
      </c>
      <c r="W120" s="9">
        <v>1</v>
      </c>
      <c r="X120" s="9">
        <v>0</v>
      </c>
      <c r="Y120" s="9">
        <v>0</v>
      </c>
      <c r="Z120" s="9">
        <v>1</v>
      </c>
      <c r="AA120" s="9">
        <v>0</v>
      </c>
      <c r="AB120" s="9">
        <v>0</v>
      </c>
      <c r="AC120" s="9"/>
      <c r="AD120" s="9">
        <v>2</v>
      </c>
      <c r="AE120" s="9"/>
      <c r="AF120" s="9">
        <v>1</v>
      </c>
      <c r="AG120" s="9">
        <v>1</v>
      </c>
      <c r="AH120" s="9">
        <v>1</v>
      </c>
      <c r="AI120" s="9">
        <v>0</v>
      </c>
      <c r="AJ120" s="9">
        <v>0</v>
      </c>
      <c r="AK120" s="9">
        <v>0</v>
      </c>
      <c r="AL120" s="9"/>
      <c r="AM120" s="9">
        <v>1</v>
      </c>
      <c r="AN120" s="9">
        <v>1</v>
      </c>
      <c r="AO120" s="9">
        <v>1</v>
      </c>
      <c r="AP120" s="9">
        <v>0</v>
      </c>
      <c r="AQ120" s="9">
        <v>0</v>
      </c>
      <c r="AR120" s="9">
        <v>0</v>
      </c>
      <c r="AS120" s="9"/>
      <c r="AT120" s="9">
        <v>3</v>
      </c>
      <c r="AU120" s="9">
        <v>3</v>
      </c>
      <c r="AV120" s="75">
        <v>1</v>
      </c>
      <c r="AW120" s="75">
        <v>1</v>
      </c>
      <c r="AX120" s="75">
        <v>1</v>
      </c>
      <c r="AY120" s="9">
        <v>1</v>
      </c>
      <c r="AZ120" s="9">
        <v>1</v>
      </c>
      <c r="BA120" s="9">
        <v>1</v>
      </c>
      <c r="BB120" s="9">
        <v>1</v>
      </c>
      <c r="BC120" s="9">
        <v>1</v>
      </c>
      <c r="BD120" s="9">
        <v>1</v>
      </c>
      <c r="BE120" s="9">
        <v>1</v>
      </c>
      <c r="BF120" s="9">
        <v>1</v>
      </c>
      <c r="BG120" s="9">
        <v>2</v>
      </c>
      <c r="BH120">
        <v>1</v>
      </c>
      <c r="BI120">
        <v>2</v>
      </c>
      <c r="BJ120" s="58">
        <v>1</v>
      </c>
      <c r="BK120">
        <v>2</v>
      </c>
      <c r="BL120">
        <v>1</v>
      </c>
      <c r="BM120">
        <v>1</v>
      </c>
      <c r="BN120">
        <v>2</v>
      </c>
      <c r="BO120">
        <v>2</v>
      </c>
      <c r="BP120">
        <v>2</v>
      </c>
      <c r="BQ120" t="s">
        <v>125</v>
      </c>
      <c r="BR120">
        <v>1</v>
      </c>
      <c r="BS120">
        <v>1</v>
      </c>
      <c r="BT120">
        <v>1</v>
      </c>
      <c r="BU120">
        <v>1</v>
      </c>
      <c r="BV120">
        <v>2</v>
      </c>
      <c r="BW120">
        <v>2</v>
      </c>
      <c r="BX120">
        <v>1</v>
      </c>
      <c r="BY120">
        <v>1</v>
      </c>
      <c r="BZ120">
        <v>1</v>
      </c>
      <c r="CA120">
        <v>1</v>
      </c>
      <c r="CB120">
        <v>2</v>
      </c>
      <c r="CC120">
        <v>2</v>
      </c>
      <c r="CD120">
        <v>2</v>
      </c>
      <c r="CE120">
        <v>2</v>
      </c>
      <c r="CF120">
        <v>2</v>
      </c>
      <c r="CG120">
        <v>2</v>
      </c>
      <c r="CH120">
        <v>2</v>
      </c>
      <c r="CI120">
        <v>2</v>
      </c>
      <c r="CJ120">
        <v>1</v>
      </c>
      <c r="CK120">
        <v>2</v>
      </c>
      <c r="CL120">
        <v>1</v>
      </c>
      <c r="CM120">
        <v>3</v>
      </c>
      <c r="CN120">
        <v>3</v>
      </c>
      <c r="CO120">
        <v>4</v>
      </c>
      <c r="CP120">
        <v>4</v>
      </c>
      <c r="CQ120">
        <v>3</v>
      </c>
      <c r="CR120">
        <v>3</v>
      </c>
      <c r="CS120">
        <v>4</v>
      </c>
      <c r="CT120">
        <v>4</v>
      </c>
      <c r="CU120">
        <v>3</v>
      </c>
      <c r="CV120">
        <v>2</v>
      </c>
      <c r="CW120">
        <v>1</v>
      </c>
      <c r="CX120">
        <v>4</v>
      </c>
      <c r="CY120">
        <v>3</v>
      </c>
      <c r="CZ120">
        <v>3</v>
      </c>
      <c r="DA120" s="57" t="s">
        <v>125</v>
      </c>
    </row>
    <row r="121" spans="1:105">
      <c r="A121">
        <v>114</v>
      </c>
      <c r="B121" s="9">
        <v>2</v>
      </c>
      <c r="C121" s="9">
        <v>6</v>
      </c>
      <c r="D121" s="9">
        <v>4</v>
      </c>
      <c r="E121" s="9">
        <v>3</v>
      </c>
      <c r="F121" s="9">
        <v>0</v>
      </c>
      <c r="G121" s="9">
        <v>0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2</v>
      </c>
      <c r="N121" s="9">
        <v>3</v>
      </c>
      <c r="O121" s="9">
        <v>3</v>
      </c>
      <c r="P121" s="9">
        <v>4</v>
      </c>
      <c r="Q121" s="9">
        <v>4</v>
      </c>
      <c r="R121" s="9">
        <v>4</v>
      </c>
      <c r="S121" s="9">
        <v>4</v>
      </c>
      <c r="T121" s="9"/>
      <c r="U121" s="9">
        <v>0</v>
      </c>
      <c r="V121" s="9">
        <v>1</v>
      </c>
      <c r="W121" s="9">
        <v>0</v>
      </c>
      <c r="X121" s="9">
        <v>0</v>
      </c>
      <c r="Y121" s="9">
        <v>1</v>
      </c>
      <c r="Z121" s="9">
        <v>1</v>
      </c>
      <c r="AA121" s="9">
        <v>0</v>
      </c>
      <c r="AB121" s="9">
        <v>0</v>
      </c>
      <c r="AC121" s="9"/>
      <c r="AD121" s="9">
        <v>4</v>
      </c>
      <c r="AE121" s="9"/>
      <c r="AF121" s="9">
        <v>1</v>
      </c>
      <c r="AG121" s="9">
        <v>0</v>
      </c>
      <c r="AH121" s="9">
        <v>1</v>
      </c>
      <c r="AI121" s="9">
        <v>0</v>
      </c>
      <c r="AJ121" s="9">
        <v>0</v>
      </c>
      <c r="AK121" s="9">
        <v>0</v>
      </c>
      <c r="AL121" s="9"/>
      <c r="AM121" s="9">
        <v>1</v>
      </c>
      <c r="AN121" s="9">
        <v>1</v>
      </c>
      <c r="AO121" s="9">
        <v>1</v>
      </c>
      <c r="AP121" s="9">
        <v>1</v>
      </c>
      <c r="AQ121" s="9">
        <v>0</v>
      </c>
      <c r="AR121" s="9">
        <v>0</v>
      </c>
      <c r="AS121" s="9"/>
      <c r="AT121" s="9">
        <v>1</v>
      </c>
      <c r="AU121" s="9">
        <v>2</v>
      </c>
      <c r="AV121" s="75">
        <v>2</v>
      </c>
      <c r="AW121" s="75">
        <v>1</v>
      </c>
      <c r="AX121" s="75">
        <v>1</v>
      </c>
      <c r="AY121" s="9">
        <v>1</v>
      </c>
      <c r="AZ121" s="9">
        <v>1</v>
      </c>
      <c r="BA121" s="9">
        <v>1</v>
      </c>
      <c r="BB121" s="9">
        <v>2</v>
      </c>
      <c r="BC121" s="9">
        <v>1</v>
      </c>
      <c r="BD121" s="9">
        <v>1</v>
      </c>
      <c r="BE121" s="9">
        <v>2</v>
      </c>
      <c r="BF121" s="9">
        <v>1</v>
      </c>
      <c r="BG121" s="9">
        <v>1</v>
      </c>
      <c r="BH121">
        <v>1</v>
      </c>
      <c r="BI121">
        <v>2</v>
      </c>
      <c r="BJ121" s="58">
        <v>2</v>
      </c>
      <c r="BK121">
        <v>2</v>
      </c>
      <c r="BL121">
        <v>1</v>
      </c>
      <c r="BM121">
        <v>1</v>
      </c>
      <c r="BN121">
        <v>1</v>
      </c>
      <c r="BO121">
        <v>2</v>
      </c>
      <c r="BP121">
        <v>2</v>
      </c>
      <c r="BQ121" t="s">
        <v>125</v>
      </c>
      <c r="BR121">
        <v>2</v>
      </c>
      <c r="BS121">
        <v>1</v>
      </c>
      <c r="BT121">
        <v>1</v>
      </c>
      <c r="BU121">
        <v>1</v>
      </c>
      <c r="BV121">
        <v>2</v>
      </c>
      <c r="BW121">
        <v>2</v>
      </c>
      <c r="BX121">
        <v>2</v>
      </c>
      <c r="BY121">
        <v>1</v>
      </c>
      <c r="BZ121">
        <v>2</v>
      </c>
      <c r="CA121">
        <v>2</v>
      </c>
      <c r="CB121">
        <v>2</v>
      </c>
      <c r="CC121">
        <v>2</v>
      </c>
      <c r="CD121">
        <v>1</v>
      </c>
      <c r="CE121">
        <v>2</v>
      </c>
      <c r="CF121">
        <v>2</v>
      </c>
      <c r="CG121">
        <v>2</v>
      </c>
      <c r="CH121">
        <v>2</v>
      </c>
      <c r="CI121">
        <v>2</v>
      </c>
      <c r="CJ121">
        <v>1</v>
      </c>
      <c r="CK121">
        <v>2</v>
      </c>
      <c r="CL121">
        <v>2</v>
      </c>
      <c r="CM121" t="s">
        <v>125</v>
      </c>
      <c r="CN121" t="s">
        <v>125</v>
      </c>
      <c r="CO121">
        <v>4</v>
      </c>
      <c r="CP121">
        <v>4</v>
      </c>
      <c r="CQ121">
        <v>4</v>
      </c>
      <c r="CR121">
        <v>4</v>
      </c>
      <c r="CS121">
        <v>4</v>
      </c>
      <c r="CT121">
        <v>4</v>
      </c>
      <c r="CU121">
        <v>3</v>
      </c>
      <c r="CV121">
        <v>2</v>
      </c>
      <c r="CW121">
        <v>1</v>
      </c>
      <c r="CX121">
        <v>4</v>
      </c>
      <c r="CY121">
        <v>3</v>
      </c>
      <c r="CZ121">
        <v>3</v>
      </c>
      <c r="DA121" s="57" t="s">
        <v>125</v>
      </c>
    </row>
    <row r="122" spans="1:105">
      <c r="A122">
        <v>115</v>
      </c>
      <c r="B122" s="9">
        <v>2</v>
      </c>
      <c r="C122" s="9">
        <v>5</v>
      </c>
      <c r="D122" s="9">
        <v>4</v>
      </c>
      <c r="E122" s="9">
        <v>7</v>
      </c>
      <c r="F122" s="9">
        <v>0</v>
      </c>
      <c r="G122" s="9">
        <v>0</v>
      </c>
      <c r="H122" s="9">
        <v>0</v>
      </c>
      <c r="I122" s="9">
        <v>1</v>
      </c>
      <c r="J122" s="9">
        <v>1</v>
      </c>
      <c r="K122" s="9">
        <v>0</v>
      </c>
      <c r="L122" s="9">
        <v>0</v>
      </c>
      <c r="M122" s="9">
        <v>2</v>
      </c>
      <c r="N122" s="9">
        <v>3</v>
      </c>
      <c r="O122" s="9">
        <v>4</v>
      </c>
      <c r="P122" s="9">
        <v>0</v>
      </c>
      <c r="Q122" s="9">
        <v>1</v>
      </c>
      <c r="R122" s="9">
        <v>4</v>
      </c>
      <c r="S122" s="9">
        <v>0</v>
      </c>
      <c r="T122" s="9"/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1</v>
      </c>
      <c r="AB122" s="9">
        <v>0</v>
      </c>
      <c r="AC122" s="9"/>
      <c r="AD122" s="9">
        <v>2</v>
      </c>
      <c r="AE122" s="9"/>
      <c r="AF122" s="9">
        <v>0</v>
      </c>
      <c r="AG122" s="9">
        <v>0</v>
      </c>
      <c r="AH122" s="9">
        <v>1</v>
      </c>
      <c r="AI122" s="9">
        <v>0</v>
      </c>
      <c r="AJ122" s="9">
        <v>0</v>
      </c>
      <c r="AK122" s="9">
        <v>0</v>
      </c>
      <c r="AL122" s="9"/>
      <c r="AM122" s="9">
        <v>1</v>
      </c>
      <c r="AN122" s="9">
        <v>1</v>
      </c>
      <c r="AO122" s="9">
        <v>0</v>
      </c>
      <c r="AP122" s="9">
        <v>0</v>
      </c>
      <c r="AQ122" s="9">
        <v>0</v>
      </c>
      <c r="AR122" s="9">
        <v>0</v>
      </c>
      <c r="AS122" s="9"/>
      <c r="AT122" s="9">
        <v>3</v>
      </c>
      <c r="AU122" s="9">
        <v>3</v>
      </c>
      <c r="AV122" s="75">
        <v>2</v>
      </c>
      <c r="AW122" s="75">
        <v>1</v>
      </c>
      <c r="AX122" s="75">
        <v>1</v>
      </c>
      <c r="AY122" s="9">
        <v>1</v>
      </c>
      <c r="AZ122" s="9">
        <v>1</v>
      </c>
      <c r="BA122" s="9">
        <v>1</v>
      </c>
      <c r="BB122" s="9">
        <v>2</v>
      </c>
      <c r="BC122" s="9">
        <v>2</v>
      </c>
      <c r="BD122" s="9">
        <v>1</v>
      </c>
      <c r="BE122" s="9">
        <v>1</v>
      </c>
      <c r="BF122" s="9">
        <v>1</v>
      </c>
      <c r="BG122" s="9">
        <v>1</v>
      </c>
      <c r="BH122">
        <v>1</v>
      </c>
      <c r="BI122">
        <v>2</v>
      </c>
      <c r="BJ122" s="58">
        <v>2</v>
      </c>
      <c r="BK122">
        <v>1</v>
      </c>
      <c r="BL122">
        <v>1</v>
      </c>
      <c r="BM122">
        <v>1</v>
      </c>
      <c r="BN122">
        <v>1</v>
      </c>
      <c r="BO122">
        <v>2</v>
      </c>
      <c r="BQ122" t="s">
        <v>125</v>
      </c>
      <c r="BR122">
        <v>1</v>
      </c>
      <c r="BS122">
        <v>2</v>
      </c>
      <c r="BT122" t="s">
        <v>125</v>
      </c>
      <c r="BU122">
        <v>1</v>
      </c>
      <c r="BV122">
        <v>2</v>
      </c>
      <c r="BW122">
        <v>2</v>
      </c>
      <c r="BX122">
        <v>2</v>
      </c>
      <c r="BY122">
        <v>1</v>
      </c>
      <c r="BZ122">
        <v>1</v>
      </c>
      <c r="CA122">
        <v>1</v>
      </c>
      <c r="CB122">
        <v>1</v>
      </c>
      <c r="CC122">
        <v>1</v>
      </c>
      <c r="CD122">
        <v>2</v>
      </c>
      <c r="CE122">
        <v>2</v>
      </c>
      <c r="CF122">
        <v>1</v>
      </c>
      <c r="CG122">
        <v>1</v>
      </c>
      <c r="CH122">
        <v>1</v>
      </c>
      <c r="CI122">
        <v>1</v>
      </c>
      <c r="CJ122">
        <v>1</v>
      </c>
      <c r="CK122">
        <v>1</v>
      </c>
      <c r="CL122">
        <v>1</v>
      </c>
      <c r="CM122">
        <v>4</v>
      </c>
      <c r="CN122">
        <v>3</v>
      </c>
      <c r="CO122">
        <v>4</v>
      </c>
      <c r="CP122">
        <v>3</v>
      </c>
      <c r="CQ122">
        <v>3</v>
      </c>
      <c r="CR122">
        <v>3</v>
      </c>
      <c r="CS122">
        <v>4</v>
      </c>
      <c r="CT122">
        <v>4</v>
      </c>
      <c r="CU122">
        <v>3</v>
      </c>
      <c r="CV122">
        <v>2</v>
      </c>
      <c r="CW122">
        <v>1</v>
      </c>
      <c r="CX122">
        <v>3</v>
      </c>
      <c r="CY122">
        <v>3</v>
      </c>
      <c r="CZ122">
        <v>3</v>
      </c>
      <c r="DA122" s="57" t="s">
        <v>125</v>
      </c>
    </row>
    <row r="123" spans="1:105">
      <c r="A123">
        <v>116</v>
      </c>
      <c r="B123" s="9">
        <v>1</v>
      </c>
      <c r="C123" s="9">
        <v>9</v>
      </c>
      <c r="D123" s="9">
        <v>7</v>
      </c>
      <c r="E123" s="9">
        <v>12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1</v>
      </c>
      <c r="L123" s="9">
        <v>0</v>
      </c>
      <c r="M123" s="9">
        <v>2</v>
      </c>
      <c r="N123" s="9">
        <v>4</v>
      </c>
      <c r="O123" s="9">
        <v>4</v>
      </c>
      <c r="P123" s="9">
        <v>4</v>
      </c>
      <c r="Q123" s="9">
        <v>3</v>
      </c>
      <c r="R123" s="9">
        <v>4</v>
      </c>
      <c r="S123" s="9">
        <v>3</v>
      </c>
      <c r="T123" s="9"/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1</v>
      </c>
      <c r="AB123" s="9">
        <v>0</v>
      </c>
      <c r="AC123" s="9"/>
      <c r="AD123" s="9">
        <v>2</v>
      </c>
      <c r="AE123" s="9"/>
      <c r="AF123" s="9">
        <v>1</v>
      </c>
      <c r="AG123" s="9">
        <v>1</v>
      </c>
      <c r="AH123" s="9">
        <v>0</v>
      </c>
      <c r="AI123" s="9">
        <v>0</v>
      </c>
      <c r="AJ123" s="9">
        <v>0</v>
      </c>
      <c r="AK123" s="9">
        <v>0</v>
      </c>
      <c r="AL123" s="9"/>
      <c r="AM123" s="9">
        <v>1</v>
      </c>
      <c r="AN123" s="9">
        <v>1</v>
      </c>
      <c r="AO123" s="9">
        <v>1</v>
      </c>
      <c r="AP123" s="9">
        <v>0</v>
      </c>
      <c r="AQ123" s="9">
        <v>0</v>
      </c>
      <c r="AR123" s="9">
        <v>0</v>
      </c>
      <c r="AS123" s="9"/>
      <c r="AT123" s="9">
        <v>3</v>
      </c>
      <c r="AU123" s="9">
        <v>1</v>
      </c>
      <c r="AV123" s="75">
        <v>1</v>
      </c>
      <c r="AW123" s="75">
        <v>2</v>
      </c>
      <c r="AX123" s="75">
        <v>2</v>
      </c>
      <c r="AY123" s="9" t="s">
        <v>125</v>
      </c>
      <c r="AZ123" s="9">
        <v>2</v>
      </c>
      <c r="BA123" s="9" t="s">
        <v>125</v>
      </c>
      <c r="BB123" s="9" t="s">
        <v>125</v>
      </c>
      <c r="BC123" s="9">
        <v>1</v>
      </c>
      <c r="BD123" s="9">
        <v>2</v>
      </c>
      <c r="BE123" s="9" t="s">
        <v>125</v>
      </c>
      <c r="BF123" s="9">
        <v>2</v>
      </c>
      <c r="BG123" s="9" t="s">
        <v>125</v>
      </c>
      <c r="BH123">
        <v>2</v>
      </c>
      <c r="BI123">
        <v>2</v>
      </c>
      <c r="BJ123" s="58">
        <v>1</v>
      </c>
      <c r="BK123">
        <v>2</v>
      </c>
      <c r="BL123">
        <v>1</v>
      </c>
      <c r="BM123">
        <v>1</v>
      </c>
      <c r="BN123">
        <v>2</v>
      </c>
      <c r="BO123">
        <v>2</v>
      </c>
      <c r="BP123">
        <v>2</v>
      </c>
      <c r="BQ123" t="s">
        <v>125</v>
      </c>
      <c r="BR123">
        <v>2</v>
      </c>
      <c r="BS123">
        <v>2</v>
      </c>
      <c r="BT123" t="s">
        <v>125</v>
      </c>
      <c r="BU123">
        <v>1</v>
      </c>
      <c r="BV123">
        <v>1</v>
      </c>
      <c r="BW123">
        <v>1</v>
      </c>
      <c r="BX123">
        <v>2</v>
      </c>
      <c r="BY123">
        <v>2</v>
      </c>
      <c r="BZ123">
        <v>2</v>
      </c>
      <c r="CA123">
        <v>2</v>
      </c>
      <c r="CB123">
        <v>2</v>
      </c>
      <c r="CC123">
        <v>2</v>
      </c>
      <c r="CD123">
        <v>2</v>
      </c>
      <c r="CE123">
        <v>1</v>
      </c>
      <c r="CF123">
        <v>2</v>
      </c>
      <c r="CG123">
        <v>2</v>
      </c>
      <c r="CH123">
        <v>2</v>
      </c>
      <c r="CI123">
        <v>2</v>
      </c>
      <c r="CJ123">
        <v>1</v>
      </c>
      <c r="CK123">
        <v>2</v>
      </c>
      <c r="CL123">
        <v>1</v>
      </c>
      <c r="CM123">
        <v>4</v>
      </c>
      <c r="CN123">
        <v>4</v>
      </c>
      <c r="CO123">
        <v>4</v>
      </c>
      <c r="CP123">
        <v>3</v>
      </c>
      <c r="CQ123">
        <v>2</v>
      </c>
      <c r="CR123">
        <v>4</v>
      </c>
      <c r="CS123">
        <v>4</v>
      </c>
      <c r="CT123">
        <v>1</v>
      </c>
      <c r="CU123">
        <v>4</v>
      </c>
      <c r="CV123">
        <v>2</v>
      </c>
      <c r="CW123">
        <v>1</v>
      </c>
      <c r="CX123">
        <v>4</v>
      </c>
      <c r="CY123">
        <v>1</v>
      </c>
      <c r="CZ123">
        <v>3</v>
      </c>
      <c r="DA123" s="57" t="s">
        <v>125</v>
      </c>
    </row>
    <row r="124" spans="1:105">
      <c r="A124">
        <v>117</v>
      </c>
      <c r="B124" s="9">
        <v>1</v>
      </c>
      <c r="C124" s="9">
        <v>9</v>
      </c>
      <c r="D124" s="9">
        <v>7</v>
      </c>
      <c r="E124" s="9">
        <v>4</v>
      </c>
      <c r="F124" s="9">
        <v>0</v>
      </c>
      <c r="G124" s="9">
        <v>0</v>
      </c>
      <c r="H124" s="9">
        <v>0</v>
      </c>
      <c r="I124" s="9">
        <v>1</v>
      </c>
      <c r="J124" s="9">
        <v>0</v>
      </c>
      <c r="K124" s="9">
        <v>0</v>
      </c>
      <c r="L124" s="9">
        <v>0</v>
      </c>
      <c r="M124" s="9">
        <v>2</v>
      </c>
      <c r="N124" s="9">
        <v>0</v>
      </c>
      <c r="O124" s="9">
        <v>4</v>
      </c>
      <c r="P124" s="9">
        <v>0</v>
      </c>
      <c r="Q124" s="9">
        <v>4</v>
      </c>
      <c r="R124" s="9">
        <v>4</v>
      </c>
      <c r="S124" s="9">
        <v>0</v>
      </c>
      <c r="T124" s="9"/>
      <c r="U124" s="9">
        <v>0</v>
      </c>
      <c r="V124" s="9">
        <v>0</v>
      </c>
      <c r="W124" s="9">
        <v>0</v>
      </c>
      <c r="X124" s="9">
        <v>0</v>
      </c>
      <c r="Y124" s="9">
        <v>1</v>
      </c>
      <c r="Z124" s="9">
        <v>0</v>
      </c>
      <c r="AA124" s="9">
        <v>0</v>
      </c>
      <c r="AB124" s="9">
        <v>0</v>
      </c>
      <c r="AC124" s="9"/>
      <c r="AD124" s="9">
        <v>1</v>
      </c>
      <c r="AE124" s="9"/>
      <c r="AF124" s="9">
        <v>1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/>
      <c r="AM124" s="9">
        <v>1</v>
      </c>
      <c r="AN124" s="9">
        <v>1</v>
      </c>
      <c r="AO124" s="9">
        <v>1</v>
      </c>
      <c r="AP124" s="9">
        <v>0</v>
      </c>
      <c r="AQ124" s="9">
        <v>0</v>
      </c>
      <c r="AR124" s="9">
        <v>0</v>
      </c>
      <c r="AS124" s="9"/>
      <c r="AT124" s="9">
        <v>3</v>
      </c>
      <c r="AU124" s="9">
        <v>1</v>
      </c>
      <c r="AV124" s="75">
        <v>2</v>
      </c>
      <c r="AW124" s="75">
        <v>1</v>
      </c>
      <c r="AX124" s="75">
        <v>1</v>
      </c>
      <c r="AY124" s="9">
        <v>2</v>
      </c>
      <c r="AZ124" s="9">
        <v>1</v>
      </c>
      <c r="BA124" s="9">
        <v>1</v>
      </c>
      <c r="BB124" s="9">
        <v>1</v>
      </c>
      <c r="BC124" s="9">
        <v>2</v>
      </c>
      <c r="BD124" s="9">
        <v>1</v>
      </c>
      <c r="BE124" s="9">
        <v>2</v>
      </c>
      <c r="BF124" s="9">
        <v>2</v>
      </c>
      <c r="BG124" s="9" t="s">
        <v>125</v>
      </c>
      <c r="BH124">
        <v>1</v>
      </c>
      <c r="BI124">
        <v>2</v>
      </c>
      <c r="BJ124" s="58">
        <v>2</v>
      </c>
      <c r="BK124">
        <v>1</v>
      </c>
      <c r="BL124">
        <v>1</v>
      </c>
      <c r="BM124">
        <v>1</v>
      </c>
      <c r="BN124">
        <v>2</v>
      </c>
      <c r="BO124">
        <v>2</v>
      </c>
      <c r="BP124">
        <v>2</v>
      </c>
      <c r="BQ124" t="s">
        <v>125</v>
      </c>
      <c r="BR124">
        <v>1</v>
      </c>
      <c r="BS124">
        <v>2</v>
      </c>
      <c r="BT124" t="s">
        <v>125</v>
      </c>
      <c r="BU124">
        <v>1</v>
      </c>
      <c r="BV124">
        <v>1</v>
      </c>
      <c r="BW124">
        <v>1</v>
      </c>
      <c r="BX124">
        <v>2</v>
      </c>
      <c r="BY124">
        <v>2</v>
      </c>
      <c r="BZ124">
        <v>2</v>
      </c>
      <c r="CA124">
        <v>2</v>
      </c>
      <c r="CB124">
        <v>2</v>
      </c>
      <c r="CC124">
        <v>2</v>
      </c>
      <c r="CD124">
        <v>1</v>
      </c>
      <c r="CE124">
        <v>2</v>
      </c>
      <c r="CF124">
        <v>1</v>
      </c>
      <c r="CG124">
        <v>1</v>
      </c>
      <c r="CH124">
        <v>2</v>
      </c>
      <c r="CI124">
        <v>1</v>
      </c>
      <c r="CJ124">
        <v>1</v>
      </c>
      <c r="CK124">
        <v>1</v>
      </c>
      <c r="CL124">
        <v>1</v>
      </c>
      <c r="CM124">
        <v>4</v>
      </c>
      <c r="CN124">
        <v>4</v>
      </c>
      <c r="CO124">
        <v>4</v>
      </c>
      <c r="CP124">
        <v>3</v>
      </c>
      <c r="CQ124">
        <v>4</v>
      </c>
      <c r="CR124">
        <v>3</v>
      </c>
      <c r="CS124">
        <v>3</v>
      </c>
      <c r="CT124">
        <v>3</v>
      </c>
      <c r="CU124">
        <v>3</v>
      </c>
      <c r="CV124">
        <v>1</v>
      </c>
      <c r="CW124">
        <v>2</v>
      </c>
      <c r="CX124">
        <v>2</v>
      </c>
      <c r="CZ124">
        <v>3</v>
      </c>
      <c r="DA124" s="57" t="s">
        <v>125</v>
      </c>
    </row>
    <row r="125" spans="1:105">
      <c r="A125">
        <v>118</v>
      </c>
      <c r="B125" s="9">
        <v>1</v>
      </c>
      <c r="C125" s="9">
        <v>3</v>
      </c>
      <c r="D125" s="9">
        <v>1</v>
      </c>
      <c r="E125" s="9">
        <v>4</v>
      </c>
      <c r="F125" s="9">
        <v>0</v>
      </c>
      <c r="G125" s="9">
        <v>0</v>
      </c>
      <c r="H125" s="9">
        <v>0</v>
      </c>
      <c r="I125" s="9">
        <v>1</v>
      </c>
      <c r="J125" s="9">
        <v>0</v>
      </c>
      <c r="K125" s="9">
        <v>0</v>
      </c>
      <c r="L125" s="9">
        <v>0</v>
      </c>
      <c r="M125" s="9">
        <v>1</v>
      </c>
      <c r="N125" s="9">
        <v>3</v>
      </c>
      <c r="O125" s="9">
        <v>3</v>
      </c>
      <c r="P125" s="9">
        <v>2</v>
      </c>
      <c r="Q125" s="9">
        <v>2</v>
      </c>
      <c r="R125" s="9">
        <v>1</v>
      </c>
      <c r="S125" s="9">
        <v>3</v>
      </c>
      <c r="T125" s="9"/>
      <c r="U125" s="9">
        <v>0</v>
      </c>
      <c r="V125" s="9">
        <v>0</v>
      </c>
      <c r="W125" s="9">
        <v>1</v>
      </c>
      <c r="X125" s="9">
        <v>0</v>
      </c>
      <c r="Y125" s="9">
        <v>0</v>
      </c>
      <c r="Z125" s="9">
        <v>1</v>
      </c>
      <c r="AA125" s="9">
        <v>0</v>
      </c>
      <c r="AB125" s="9">
        <v>0</v>
      </c>
      <c r="AC125" s="9"/>
      <c r="AD125" s="9">
        <v>1</v>
      </c>
      <c r="AE125" s="9"/>
      <c r="AF125" s="9">
        <v>1</v>
      </c>
      <c r="AG125" s="9">
        <v>1</v>
      </c>
      <c r="AH125" s="9">
        <v>1</v>
      </c>
      <c r="AI125" s="9">
        <v>0</v>
      </c>
      <c r="AJ125" s="9">
        <v>0</v>
      </c>
      <c r="AK125" s="9">
        <v>0</v>
      </c>
      <c r="AL125" s="9"/>
      <c r="AM125" s="9">
        <v>1</v>
      </c>
      <c r="AN125" s="9">
        <v>1</v>
      </c>
      <c r="AO125" s="9">
        <v>1</v>
      </c>
      <c r="AP125" s="9">
        <v>0</v>
      </c>
      <c r="AQ125" s="9">
        <v>0</v>
      </c>
      <c r="AR125" s="9">
        <v>0</v>
      </c>
      <c r="AS125" s="9"/>
      <c r="AT125" s="9">
        <v>1</v>
      </c>
      <c r="AU125" s="9">
        <v>3</v>
      </c>
      <c r="AV125" s="75">
        <v>1</v>
      </c>
      <c r="AW125" s="75">
        <v>1</v>
      </c>
      <c r="AX125" s="75">
        <v>1</v>
      </c>
      <c r="AY125" s="9">
        <v>2</v>
      </c>
      <c r="AZ125" s="9">
        <v>1</v>
      </c>
      <c r="BA125" s="9">
        <v>1</v>
      </c>
      <c r="BB125" s="9">
        <v>2</v>
      </c>
      <c r="BC125" s="9">
        <v>1</v>
      </c>
      <c r="BD125" s="9">
        <v>1</v>
      </c>
      <c r="BE125" s="9">
        <v>1</v>
      </c>
      <c r="BF125" s="9">
        <v>1</v>
      </c>
      <c r="BG125" s="9">
        <v>1</v>
      </c>
      <c r="BH125">
        <v>2</v>
      </c>
      <c r="BI125">
        <v>2</v>
      </c>
      <c r="BJ125" s="58">
        <v>2</v>
      </c>
      <c r="BK125">
        <v>2</v>
      </c>
      <c r="BL125">
        <v>2</v>
      </c>
      <c r="BM125">
        <v>2</v>
      </c>
      <c r="BN125">
        <v>1</v>
      </c>
      <c r="BO125">
        <v>2</v>
      </c>
      <c r="BP125">
        <v>2</v>
      </c>
      <c r="BQ125" t="s">
        <v>125</v>
      </c>
      <c r="BR125">
        <v>2</v>
      </c>
      <c r="BS125">
        <v>2</v>
      </c>
      <c r="BT125" t="s">
        <v>125</v>
      </c>
      <c r="BU125">
        <v>1</v>
      </c>
      <c r="BV125">
        <v>2</v>
      </c>
      <c r="BW125">
        <v>2</v>
      </c>
      <c r="BX125">
        <v>2</v>
      </c>
      <c r="BY125">
        <v>2</v>
      </c>
      <c r="BZ125">
        <v>2</v>
      </c>
      <c r="CA125">
        <v>2</v>
      </c>
      <c r="CB125">
        <v>2</v>
      </c>
      <c r="CC125">
        <v>2</v>
      </c>
      <c r="CD125">
        <v>2</v>
      </c>
      <c r="CE125">
        <v>1</v>
      </c>
      <c r="CF125">
        <v>2</v>
      </c>
      <c r="CG125">
        <v>2</v>
      </c>
      <c r="CH125">
        <v>2</v>
      </c>
      <c r="CI125">
        <v>2</v>
      </c>
      <c r="CJ125">
        <v>2</v>
      </c>
      <c r="CK125">
        <v>2</v>
      </c>
      <c r="CL125">
        <v>1</v>
      </c>
      <c r="CM125">
        <v>3</v>
      </c>
      <c r="CN125">
        <v>3</v>
      </c>
      <c r="CO125">
        <v>4</v>
      </c>
      <c r="CP125">
        <v>3</v>
      </c>
      <c r="CQ125">
        <v>3</v>
      </c>
      <c r="CR125">
        <v>3</v>
      </c>
      <c r="CS125">
        <v>3</v>
      </c>
      <c r="CT125">
        <v>2</v>
      </c>
      <c r="CU125">
        <v>2</v>
      </c>
      <c r="CV125">
        <v>1</v>
      </c>
      <c r="CW125">
        <v>1</v>
      </c>
      <c r="CX125">
        <v>2</v>
      </c>
      <c r="CY125">
        <v>3</v>
      </c>
      <c r="CZ125">
        <v>3</v>
      </c>
      <c r="DA125" s="57" t="s">
        <v>125</v>
      </c>
    </row>
    <row r="126" spans="1:105">
      <c r="A126">
        <v>119</v>
      </c>
      <c r="B126" s="9">
        <v>1</v>
      </c>
      <c r="C126" s="9">
        <v>2</v>
      </c>
      <c r="D126" s="9">
        <v>1</v>
      </c>
      <c r="E126" s="9">
        <v>10</v>
      </c>
      <c r="F126" s="9">
        <v>0</v>
      </c>
      <c r="G126" s="9">
        <v>0</v>
      </c>
      <c r="H126" s="9">
        <v>0</v>
      </c>
      <c r="I126" s="9">
        <v>1</v>
      </c>
      <c r="J126" s="9">
        <v>0</v>
      </c>
      <c r="K126" s="9">
        <v>0</v>
      </c>
      <c r="L126" s="9">
        <v>0</v>
      </c>
      <c r="M126" s="9">
        <v>1</v>
      </c>
      <c r="N126" s="9">
        <v>0</v>
      </c>
      <c r="O126" s="9">
        <v>0</v>
      </c>
      <c r="P126" s="9">
        <v>0</v>
      </c>
      <c r="Q126" s="9">
        <v>0</v>
      </c>
      <c r="R126" s="9">
        <v>4</v>
      </c>
      <c r="S126" s="9">
        <v>0</v>
      </c>
      <c r="T126" s="9"/>
      <c r="U126" s="9">
        <v>0</v>
      </c>
      <c r="V126" s="9">
        <v>1</v>
      </c>
      <c r="W126" s="9">
        <v>0</v>
      </c>
      <c r="X126" s="9">
        <v>0</v>
      </c>
      <c r="Y126" s="9">
        <v>1</v>
      </c>
      <c r="Z126" s="9">
        <v>1</v>
      </c>
      <c r="AA126" s="9">
        <v>0</v>
      </c>
      <c r="AB126" s="9">
        <v>0</v>
      </c>
      <c r="AC126" s="9"/>
      <c r="AD126" s="9">
        <v>1</v>
      </c>
      <c r="AE126" s="9"/>
      <c r="AF126" s="9">
        <v>1</v>
      </c>
      <c r="AG126" s="9">
        <v>1</v>
      </c>
      <c r="AH126" s="9">
        <v>1</v>
      </c>
      <c r="AI126" s="9">
        <v>1</v>
      </c>
      <c r="AJ126" s="9">
        <v>0</v>
      </c>
      <c r="AK126" s="9">
        <v>0</v>
      </c>
      <c r="AL126" s="9"/>
      <c r="AM126" s="9">
        <v>1</v>
      </c>
      <c r="AN126" s="9">
        <v>1</v>
      </c>
      <c r="AO126" s="9">
        <v>1</v>
      </c>
      <c r="AP126" s="9">
        <v>1</v>
      </c>
      <c r="AQ126" s="9">
        <v>0</v>
      </c>
      <c r="AR126" s="9">
        <v>0</v>
      </c>
      <c r="AS126" s="9"/>
      <c r="AT126" s="9">
        <v>1</v>
      </c>
      <c r="AU126" s="9">
        <v>2</v>
      </c>
      <c r="AV126" s="75">
        <v>1</v>
      </c>
      <c r="AW126" s="75">
        <v>1</v>
      </c>
      <c r="AX126" s="75">
        <v>1</v>
      </c>
      <c r="AY126" s="9">
        <v>1</v>
      </c>
      <c r="AZ126" s="9">
        <v>1</v>
      </c>
      <c r="BA126" s="9">
        <v>1</v>
      </c>
      <c r="BB126" s="9">
        <v>2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>
        <v>1</v>
      </c>
      <c r="BI126">
        <v>2</v>
      </c>
      <c r="BJ126" s="58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2</v>
      </c>
      <c r="BQ126" t="s">
        <v>125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1</v>
      </c>
      <c r="CA126">
        <v>1</v>
      </c>
      <c r="CB126">
        <v>2</v>
      </c>
      <c r="CC126">
        <v>1</v>
      </c>
      <c r="CD126">
        <v>1</v>
      </c>
      <c r="CE126">
        <v>1</v>
      </c>
      <c r="CF126">
        <v>2</v>
      </c>
      <c r="CG126">
        <v>2</v>
      </c>
      <c r="CH126">
        <v>2</v>
      </c>
      <c r="CI126">
        <v>2</v>
      </c>
      <c r="CJ126">
        <v>2</v>
      </c>
      <c r="CK126">
        <v>2</v>
      </c>
      <c r="CL126">
        <v>1</v>
      </c>
      <c r="CM126">
        <v>3</v>
      </c>
      <c r="CN126">
        <v>2</v>
      </c>
      <c r="CO126">
        <v>4</v>
      </c>
      <c r="CP126">
        <v>4</v>
      </c>
      <c r="CQ126">
        <v>4</v>
      </c>
      <c r="CR126">
        <v>4</v>
      </c>
      <c r="CS126">
        <v>4</v>
      </c>
      <c r="CT126">
        <v>3</v>
      </c>
      <c r="CU126">
        <v>3</v>
      </c>
      <c r="CV126">
        <v>3</v>
      </c>
      <c r="CW126">
        <v>1</v>
      </c>
      <c r="CX126">
        <v>4</v>
      </c>
      <c r="CY126">
        <v>3</v>
      </c>
      <c r="CZ126">
        <v>3</v>
      </c>
      <c r="DA126" s="57" t="s">
        <v>125</v>
      </c>
    </row>
    <row r="127" spans="1:105">
      <c r="A127">
        <v>120</v>
      </c>
      <c r="B127" s="9">
        <v>1</v>
      </c>
      <c r="C127" s="9">
        <v>8</v>
      </c>
      <c r="D127" s="9">
        <v>3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0</v>
      </c>
      <c r="M127" s="9">
        <v>2</v>
      </c>
      <c r="N127" s="9">
        <v>0</v>
      </c>
      <c r="O127" s="9">
        <v>0</v>
      </c>
      <c r="P127" s="9">
        <v>0</v>
      </c>
      <c r="Q127" s="9">
        <v>0</v>
      </c>
      <c r="R127" s="9">
        <v>3</v>
      </c>
      <c r="S127" s="9">
        <v>3</v>
      </c>
      <c r="T127" s="9"/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1</v>
      </c>
      <c r="AB127" s="9">
        <v>0</v>
      </c>
      <c r="AC127" s="9"/>
      <c r="AD127" s="9">
        <v>4</v>
      </c>
      <c r="AE127" s="9"/>
      <c r="AF127" s="9">
        <v>1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/>
      <c r="AM127" s="9">
        <v>0</v>
      </c>
      <c r="AN127" s="9">
        <v>1</v>
      </c>
      <c r="AO127" s="9">
        <v>1</v>
      </c>
      <c r="AP127" s="9">
        <v>1</v>
      </c>
      <c r="AQ127" s="9">
        <v>0</v>
      </c>
      <c r="AR127" s="9">
        <v>0</v>
      </c>
      <c r="AS127" s="9"/>
      <c r="AT127" s="9">
        <v>3</v>
      </c>
      <c r="AU127" s="9">
        <v>3</v>
      </c>
      <c r="AV127" s="75">
        <v>1</v>
      </c>
      <c r="AW127" s="75">
        <v>1</v>
      </c>
      <c r="AX127" s="75">
        <v>2</v>
      </c>
      <c r="AY127" s="9" t="s">
        <v>125</v>
      </c>
      <c r="AZ127" s="9">
        <v>1</v>
      </c>
      <c r="BA127" s="9">
        <v>1</v>
      </c>
      <c r="BB127" s="9">
        <v>2</v>
      </c>
      <c r="BC127" s="9">
        <v>1</v>
      </c>
      <c r="BD127" s="9">
        <v>2</v>
      </c>
      <c r="BE127" s="9" t="s">
        <v>125</v>
      </c>
      <c r="BF127" s="9">
        <v>2</v>
      </c>
      <c r="BG127" s="9" t="s">
        <v>125</v>
      </c>
      <c r="BH127">
        <v>1</v>
      </c>
      <c r="BI127">
        <v>2</v>
      </c>
      <c r="BJ127" s="58">
        <v>1</v>
      </c>
      <c r="BK127">
        <v>2</v>
      </c>
      <c r="BL127">
        <v>1</v>
      </c>
      <c r="BM127">
        <v>1</v>
      </c>
      <c r="BN127">
        <v>1</v>
      </c>
      <c r="BO127">
        <v>2</v>
      </c>
      <c r="BP127">
        <v>2</v>
      </c>
      <c r="BQ127" t="s">
        <v>125</v>
      </c>
      <c r="BR127">
        <v>1</v>
      </c>
      <c r="BS127">
        <v>1</v>
      </c>
      <c r="BT127">
        <v>1</v>
      </c>
      <c r="BU127">
        <v>1</v>
      </c>
      <c r="BV127">
        <v>2</v>
      </c>
      <c r="BW127">
        <v>2</v>
      </c>
      <c r="BX127">
        <v>2</v>
      </c>
      <c r="BY127">
        <v>2</v>
      </c>
      <c r="BZ127">
        <v>2</v>
      </c>
      <c r="CA127">
        <v>2</v>
      </c>
      <c r="CB127">
        <v>2</v>
      </c>
      <c r="CC127">
        <v>1</v>
      </c>
      <c r="CD127">
        <v>1</v>
      </c>
      <c r="CE127">
        <v>2</v>
      </c>
      <c r="CF127">
        <v>2</v>
      </c>
      <c r="CG127">
        <v>1</v>
      </c>
      <c r="CH127">
        <v>1</v>
      </c>
      <c r="CI127">
        <v>1</v>
      </c>
      <c r="CJ127">
        <v>1</v>
      </c>
      <c r="CK127">
        <v>2</v>
      </c>
      <c r="CL127">
        <v>1</v>
      </c>
      <c r="CM127">
        <v>4</v>
      </c>
      <c r="CN127">
        <v>4</v>
      </c>
      <c r="CO127">
        <v>4</v>
      </c>
      <c r="CP127">
        <v>4</v>
      </c>
      <c r="CQ127">
        <v>4</v>
      </c>
      <c r="CR127">
        <v>4</v>
      </c>
      <c r="CS127">
        <v>3</v>
      </c>
      <c r="CT127">
        <v>1</v>
      </c>
      <c r="CU127">
        <v>3</v>
      </c>
      <c r="CV127">
        <v>1</v>
      </c>
      <c r="CW127">
        <v>2</v>
      </c>
      <c r="CX127">
        <v>4</v>
      </c>
      <c r="CY127">
        <v>4</v>
      </c>
      <c r="CZ127">
        <v>0</v>
      </c>
      <c r="DA127" s="57" t="s">
        <v>125</v>
      </c>
    </row>
    <row r="128" spans="1:105">
      <c r="A128">
        <v>121</v>
      </c>
      <c r="B128" s="9">
        <v>2</v>
      </c>
      <c r="C128" s="9">
        <v>5</v>
      </c>
      <c r="D128" s="9">
        <v>4</v>
      </c>
      <c r="E128" s="9">
        <v>9</v>
      </c>
      <c r="F128" s="9">
        <v>0</v>
      </c>
      <c r="G128" s="9">
        <v>0</v>
      </c>
      <c r="H128" s="9">
        <v>0</v>
      </c>
      <c r="I128" s="9">
        <v>1</v>
      </c>
      <c r="J128" s="9">
        <v>1</v>
      </c>
      <c r="K128" s="9">
        <v>0</v>
      </c>
      <c r="L128" s="9">
        <v>0</v>
      </c>
      <c r="M128" s="9">
        <v>2</v>
      </c>
      <c r="N128" s="9">
        <v>0</v>
      </c>
      <c r="O128" s="9">
        <v>0</v>
      </c>
      <c r="P128" s="9">
        <v>0</v>
      </c>
      <c r="Q128" s="9">
        <v>3</v>
      </c>
      <c r="R128" s="9">
        <v>3</v>
      </c>
      <c r="S128" s="9">
        <v>0</v>
      </c>
      <c r="T128" s="9"/>
      <c r="U128" s="9">
        <v>0</v>
      </c>
      <c r="V128" s="9">
        <v>0</v>
      </c>
      <c r="W128" s="9">
        <v>0</v>
      </c>
      <c r="X128" s="9">
        <v>0</v>
      </c>
      <c r="Y128" s="9">
        <v>1</v>
      </c>
      <c r="Z128" s="9">
        <v>1</v>
      </c>
      <c r="AA128" s="9">
        <v>0</v>
      </c>
      <c r="AB128" s="9">
        <v>0</v>
      </c>
      <c r="AC128" s="9"/>
      <c r="AD128" s="9">
        <v>1</v>
      </c>
      <c r="AE128" s="9"/>
      <c r="AF128" s="9">
        <v>1</v>
      </c>
      <c r="AG128" s="9">
        <v>1</v>
      </c>
      <c r="AH128" s="9">
        <v>0</v>
      </c>
      <c r="AI128" s="9">
        <v>0</v>
      </c>
      <c r="AJ128" s="9">
        <v>1</v>
      </c>
      <c r="AK128" s="9">
        <v>0</v>
      </c>
      <c r="AL128" s="9"/>
      <c r="AM128" s="9">
        <v>1</v>
      </c>
      <c r="AN128" s="9">
        <v>1</v>
      </c>
      <c r="AO128" s="9">
        <v>1</v>
      </c>
      <c r="AP128" s="9">
        <v>1</v>
      </c>
      <c r="AQ128" s="9">
        <v>0</v>
      </c>
      <c r="AR128" s="9">
        <v>0</v>
      </c>
      <c r="AS128" s="9"/>
      <c r="AT128" s="9">
        <v>1</v>
      </c>
      <c r="AU128" s="9">
        <v>2</v>
      </c>
      <c r="AV128" s="75">
        <v>2</v>
      </c>
      <c r="AW128" s="75">
        <v>2</v>
      </c>
      <c r="AX128" s="75">
        <v>1</v>
      </c>
      <c r="AY128" s="9">
        <v>2</v>
      </c>
      <c r="AZ128" s="9">
        <v>1</v>
      </c>
      <c r="BA128" s="9">
        <v>1</v>
      </c>
      <c r="BB128" s="9">
        <v>1</v>
      </c>
      <c r="BC128" s="9">
        <v>1</v>
      </c>
      <c r="BD128" s="9">
        <v>1</v>
      </c>
      <c r="BE128" s="9">
        <v>2</v>
      </c>
      <c r="BF128" s="9">
        <v>1</v>
      </c>
      <c r="BG128" s="9">
        <v>1</v>
      </c>
      <c r="BH128">
        <v>1</v>
      </c>
      <c r="BI128">
        <v>1</v>
      </c>
      <c r="BJ128" s="58">
        <v>1</v>
      </c>
      <c r="BK128">
        <v>2</v>
      </c>
      <c r="BL128">
        <v>1</v>
      </c>
      <c r="BM128">
        <v>1</v>
      </c>
      <c r="BN128">
        <v>2</v>
      </c>
      <c r="BO128">
        <v>2</v>
      </c>
      <c r="BP128">
        <v>1</v>
      </c>
      <c r="BQ128">
        <v>1</v>
      </c>
      <c r="BR128">
        <v>2</v>
      </c>
      <c r="BS128">
        <v>2</v>
      </c>
      <c r="BT128" t="s">
        <v>125</v>
      </c>
      <c r="BU128">
        <v>1</v>
      </c>
      <c r="BV128">
        <v>2</v>
      </c>
      <c r="BW128">
        <v>2</v>
      </c>
      <c r="BX128">
        <v>2</v>
      </c>
      <c r="BY128">
        <v>2</v>
      </c>
      <c r="BZ128">
        <v>2</v>
      </c>
      <c r="CA128">
        <v>2</v>
      </c>
      <c r="CB128">
        <v>2</v>
      </c>
      <c r="CC128">
        <v>2</v>
      </c>
      <c r="CD128">
        <v>1</v>
      </c>
      <c r="CE128">
        <v>2</v>
      </c>
      <c r="CF128">
        <v>2</v>
      </c>
      <c r="CG128">
        <v>2</v>
      </c>
      <c r="CH128">
        <v>2</v>
      </c>
      <c r="CI128">
        <v>2</v>
      </c>
      <c r="CJ128">
        <v>1</v>
      </c>
      <c r="CK128">
        <v>2</v>
      </c>
      <c r="CL128">
        <v>1</v>
      </c>
      <c r="CM128">
        <v>4</v>
      </c>
      <c r="CN128">
        <v>4</v>
      </c>
      <c r="CO128">
        <v>4</v>
      </c>
      <c r="CP128">
        <v>2</v>
      </c>
      <c r="CQ128">
        <v>4</v>
      </c>
      <c r="CR128">
        <v>3</v>
      </c>
      <c r="CS128">
        <v>4</v>
      </c>
      <c r="CT128">
        <v>3</v>
      </c>
      <c r="CU128">
        <v>3</v>
      </c>
      <c r="CV128">
        <v>3</v>
      </c>
      <c r="CW128">
        <v>2</v>
      </c>
      <c r="CX128">
        <v>3</v>
      </c>
      <c r="CY128">
        <v>3</v>
      </c>
      <c r="CZ128">
        <v>3</v>
      </c>
      <c r="DA128" s="57" t="s">
        <v>125</v>
      </c>
    </row>
    <row r="129" spans="1:105">
      <c r="A129">
        <v>122</v>
      </c>
      <c r="B129" s="9">
        <v>1</v>
      </c>
      <c r="C129" s="9">
        <v>6</v>
      </c>
      <c r="D129" s="9">
        <v>1</v>
      </c>
      <c r="E129" s="9">
        <v>11</v>
      </c>
      <c r="F129" s="9">
        <v>0</v>
      </c>
      <c r="G129" s="9">
        <v>0</v>
      </c>
      <c r="H129" s="9">
        <v>0</v>
      </c>
      <c r="I129" s="9">
        <v>0</v>
      </c>
      <c r="J129" s="9">
        <v>1</v>
      </c>
      <c r="K129" s="9">
        <v>0</v>
      </c>
      <c r="L129" s="9">
        <v>0</v>
      </c>
      <c r="M129" s="9">
        <v>1</v>
      </c>
      <c r="N129" s="9">
        <v>1</v>
      </c>
      <c r="O129" s="9">
        <v>4</v>
      </c>
      <c r="P129" s="9">
        <v>3</v>
      </c>
      <c r="Q129" s="9">
        <v>4</v>
      </c>
      <c r="R129" s="9">
        <v>4</v>
      </c>
      <c r="S129" s="9">
        <v>3</v>
      </c>
      <c r="T129" s="9"/>
      <c r="U129" s="9">
        <v>0</v>
      </c>
      <c r="V129" s="9">
        <v>0</v>
      </c>
      <c r="W129" s="9">
        <v>1</v>
      </c>
      <c r="X129" s="9">
        <v>0</v>
      </c>
      <c r="Y129" s="9">
        <v>1</v>
      </c>
      <c r="Z129" s="9">
        <v>1</v>
      </c>
      <c r="AA129" s="9">
        <v>0</v>
      </c>
      <c r="AB129" s="9">
        <v>0</v>
      </c>
      <c r="AC129" s="9"/>
      <c r="AD129" s="9">
        <v>3</v>
      </c>
      <c r="AE129" s="9"/>
      <c r="AF129" s="9">
        <v>1</v>
      </c>
      <c r="AG129" s="9">
        <v>1</v>
      </c>
      <c r="AH129" s="9">
        <v>1</v>
      </c>
      <c r="AI129" s="9">
        <v>0</v>
      </c>
      <c r="AJ129" s="9">
        <v>0</v>
      </c>
      <c r="AK129" s="9">
        <v>0</v>
      </c>
      <c r="AL129" s="9"/>
      <c r="AM129" s="9">
        <v>1</v>
      </c>
      <c r="AN129" s="9">
        <v>1</v>
      </c>
      <c r="AO129" s="9">
        <v>1</v>
      </c>
      <c r="AP129" s="9">
        <v>0</v>
      </c>
      <c r="AQ129" s="9">
        <v>0</v>
      </c>
      <c r="AR129" s="9">
        <v>0</v>
      </c>
      <c r="AS129" s="9"/>
      <c r="AT129" s="9">
        <v>3</v>
      </c>
      <c r="AU129" s="9">
        <v>3</v>
      </c>
      <c r="AV129" s="75">
        <v>1</v>
      </c>
      <c r="AW129" s="75">
        <v>2</v>
      </c>
      <c r="AX129" s="75">
        <v>1</v>
      </c>
      <c r="AY129" s="9">
        <v>2</v>
      </c>
      <c r="AZ129" s="9">
        <v>1</v>
      </c>
      <c r="BA129" s="9">
        <v>1</v>
      </c>
      <c r="BB129" s="9">
        <v>2</v>
      </c>
      <c r="BC129" s="9">
        <v>1</v>
      </c>
      <c r="BD129" s="9">
        <v>2</v>
      </c>
      <c r="BE129" s="9" t="s">
        <v>125</v>
      </c>
      <c r="BF129" s="9">
        <v>1</v>
      </c>
      <c r="BG129" s="9">
        <v>1</v>
      </c>
      <c r="BH129">
        <v>1</v>
      </c>
      <c r="BI129">
        <v>2</v>
      </c>
      <c r="BJ129" s="58">
        <v>1</v>
      </c>
      <c r="BK129">
        <v>1</v>
      </c>
      <c r="BL129">
        <v>1</v>
      </c>
      <c r="BM129">
        <v>2</v>
      </c>
      <c r="BN129">
        <v>1</v>
      </c>
      <c r="BO129">
        <v>2</v>
      </c>
      <c r="BP129">
        <v>2</v>
      </c>
      <c r="BQ129" t="s">
        <v>125</v>
      </c>
      <c r="BR129">
        <v>1</v>
      </c>
      <c r="BS129">
        <v>2</v>
      </c>
      <c r="BT129" t="s">
        <v>125</v>
      </c>
      <c r="BU129">
        <v>1</v>
      </c>
      <c r="BV129">
        <v>1</v>
      </c>
      <c r="BW129">
        <v>1</v>
      </c>
      <c r="BX129">
        <v>2</v>
      </c>
      <c r="BY129">
        <v>2</v>
      </c>
      <c r="BZ129">
        <v>2</v>
      </c>
      <c r="CA129">
        <v>2</v>
      </c>
      <c r="CB129">
        <v>2</v>
      </c>
      <c r="CC129">
        <v>1</v>
      </c>
      <c r="CD129">
        <v>2</v>
      </c>
      <c r="CE129">
        <v>1</v>
      </c>
      <c r="CF129">
        <v>1</v>
      </c>
      <c r="CG129">
        <v>1</v>
      </c>
      <c r="CH129">
        <v>1</v>
      </c>
      <c r="CI129">
        <v>2</v>
      </c>
      <c r="CJ129">
        <v>1</v>
      </c>
      <c r="CK129">
        <v>2</v>
      </c>
      <c r="CL129">
        <v>1</v>
      </c>
      <c r="CM129">
        <v>3</v>
      </c>
      <c r="CN129">
        <v>4</v>
      </c>
      <c r="CO129">
        <v>4</v>
      </c>
      <c r="CP129">
        <v>3</v>
      </c>
      <c r="CQ129">
        <v>4</v>
      </c>
      <c r="CR129">
        <v>4</v>
      </c>
      <c r="CS129">
        <v>4</v>
      </c>
      <c r="CT129">
        <v>3</v>
      </c>
      <c r="CU129">
        <v>3</v>
      </c>
      <c r="CV129">
        <v>2</v>
      </c>
      <c r="CW129">
        <v>1</v>
      </c>
      <c r="CX129">
        <v>3</v>
      </c>
      <c r="CY129">
        <v>3</v>
      </c>
      <c r="CZ129">
        <v>3</v>
      </c>
      <c r="DA129" s="57" t="s">
        <v>125</v>
      </c>
    </row>
    <row r="130" spans="1:105">
      <c r="A130">
        <v>123</v>
      </c>
      <c r="B130" s="9">
        <v>2</v>
      </c>
      <c r="C130" s="9">
        <v>9</v>
      </c>
      <c r="D130" s="9">
        <v>7</v>
      </c>
      <c r="E130" s="9">
        <v>5</v>
      </c>
      <c r="F130" s="9">
        <v>0</v>
      </c>
      <c r="G130" s="9">
        <v>0</v>
      </c>
      <c r="H130" s="9">
        <v>0</v>
      </c>
      <c r="I130" s="9">
        <v>1</v>
      </c>
      <c r="J130" s="9">
        <v>0</v>
      </c>
      <c r="K130" s="9">
        <v>0</v>
      </c>
      <c r="L130" s="9">
        <v>0</v>
      </c>
      <c r="M130" s="9">
        <v>2</v>
      </c>
      <c r="N130" s="9">
        <v>3</v>
      </c>
      <c r="O130" s="9">
        <v>2</v>
      </c>
      <c r="P130" s="9">
        <v>2</v>
      </c>
      <c r="Q130" s="9">
        <v>2</v>
      </c>
      <c r="R130" s="9">
        <v>2</v>
      </c>
      <c r="S130" s="9">
        <v>2</v>
      </c>
      <c r="T130" s="9"/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1</v>
      </c>
      <c r="AA130" s="9">
        <v>0</v>
      </c>
      <c r="AB130" s="9">
        <v>0</v>
      </c>
      <c r="AC130" s="9"/>
      <c r="AD130" s="9">
        <v>5</v>
      </c>
      <c r="AE130" s="9"/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1</v>
      </c>
      <c r="AL130" s="9"/>
      <c r="AM130" s="9">
        <v>1</v>
      </c>
      <c r="AN130" s="9">
        <v>1</v>
      </c>
      <c r="AO130" s="9">
        <v>1</v>
      </c>
      <c r="AP130" s="9">
        <v>1</v>
      </c>
      <c r="AQ130" s="9">
        <v>0</v>
      </c>
      <c r="AR130" s="9">
        <v>0</v>
      </c>
      <c r="AS130" s="9"/>
      <c r="AT130" s="9">
        <v>4</v>
      </c>
      <c r="AU130" s="9">
        <v>2</v>
      </c>
      <c r="AV130" s="75"/>
      <c r="AW130" s="75"/>
      <c r="AX130" s="75">
        <v>1</v>
      </c>
      <c r="AY130" s="9">
        <v>1</v>
      </c>
      <c r="AZ130" s="9">
        <v>1</v>
      </c>
      <c r="BA130" s="9">
        <v>1</v>
      </c>
      <c r="BB130" s="9">
        <v>2</v>
      </c>
      <c r="BC130" s="9">
        <v>1</v>
      </c>
      <c r="BD130" s="9">
        <v>1</v>
      </c>
      <c r="BE130" s="9">
        <v>1</v>
      </c>
      <c r="BF130" s="9">
        <v>2</v>
      </c>
      <c r="BG130" s="9" t="s">
        <v>125</v>
      </c>
      <c r="BI130">
        <v>2</v>
      </c>
      <c r="BJ130" s="58">
        <v>1</v>
      </c>
      <c r="BK130">
        <v>2</v>
      </c>
      <c r="BL130">
        <v>1</v>
      </c>
      <c r="BM130">
        <v>1</v>
      </c>
      <c r="BN130">
        <v>2</v>
      </c>
      <c r="BP130">
        <v>1</v>
      </c>
      <c r="BQ130">
        <v>1</v>
      </c>
      <c r="BR130">
        <v>1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2</v>
      </c>
      <c r="BY130">
        <v>2</v>
      </c>
      <c r="BZ130">
        <v>2</v>
      </c>
      <c r="CA130">
        <v>2</v>
      </c>
      <c r="CB130">
        <v>2</v>
      </c>
      <c r="CC130">
        <v>2</v>
      </c>
      <c r="CD130">
        <v>2</v>
      </c>
      <c r="CE130">
        <v>2</v>
      </c>
      <c r="CF130">
        <v>1</v>
      </c>
      <c r="CG130">
        <v>2</v>
      </c>
      <c r="CH130">
        <v>2</v>
      </c>
      <c r="CI130">
        <v>2</v>
      </c>
      <c r="CJ130">
        <v>1</v>
      </c>
      <c r="CK130">
        <v>2</v>
      </c>
      <c r="CL130">
        <v>1</v>
      </c>
      <c r="CM130">
        <v>4</v>
      </c>
      <c r="CN130">
        <v>4</v>
      </c>
      <c r="CO130">
        <v>4</v>
      </c>
      <c r="CP130">
        <v>2</v>
      </c>
      <c r="CQ130">
        <v>4</v>
      </c>
      <c r="CR130">
        <v>4</v>
      </c>
      <c r="CS130">
        <v>4</v>
      </c>
      <c r="CU130">
        <v>3</v>
      </c>
      <c r="CV130">
        <v>2</v>
      </c>
      <c r="CW130">
        <v>2</v>
      </c>
      <c r="CX130">
        <v>3</v>
      </c>
      <c r="CY130">
        <v>3</v>
      </c>
      <c r="DA130" s="57" t="s">
        <v>125</v>
      </c>
    </row>
    <row r="131" spans="1:105">
      <c r="A131">
        <v>124</v>
      </c>
      <c r="B131" s="9">
        <v>2</v>
      </c>
      <c r="C131" s="9">
        <v>4</v>
      </c>
      <c r="D131" s="9">
        <v>1</v>
      </c>
      <c r="E131" s="9">
        <v>6</v>
      </c>
      <c r="F131" s="9">
        <v>0</v>
      </c>
      <c r="G131" s="9">
        <v>1</v>
      </c>
      <c r="H131" s="9">
        <v>0</v>
      </c>
      <c r="I131" s="9">
        <v>1</v>
      </c>
      <c r="J131" s="9">
        <v>0</v>
      </c>
      <c r="K131" s="9">
        <v>0</v>
      </c>
      <c r="L131" s="9">
        <v>0</v>
      </c>
      <c r="M131" s="9">
        <v>2</v>
      </c>
      <c r="N131" s="9">
        <v>4</v>
      </c>
      <c r="O131" s="9">
        <v>0</v>
      </c>
      <c r="P131" s="9">
        <v>4</v>
      </c>
      <c r="Q131" s="9">
        <v>0</v>
      </c>
      <c r="R131" s="9">
        <v>4</v>
      </c>
      <c r="S131" s="9">
        <v>0</v>
      </c>
      <c r="T131" s="9"/>
      <c r="U131" s="9">
        <v>0</v>
      </c>
      <c r="V131" s="9">
        <v>1</v>
      </c>
      <c r="W131" s="9">
        <v>0</v>
      </c>
      <c r="X131" s="9">
        <v>0</v>
      </c>
      <c r="Y131" s="9">
        <v>0</v>
      </c>
      <c r="Z131" s="9">
        <v>1</v>
      </c>
      <c r="AA131" s="9">
        <v>0</v>
      </c>
      <c r="AB131" s="9">
        <v>0</v>
      </c>
      <c r="AC131" s="9"/>
      <c r="AD131" s="9">
        <v>2</v>
      </c>
      <c r="AE131" s="9"/>
      <c r="AF131" s="9">
        <v>1</v>
      </c>
      <c r="AG131" s="9">
        <v>0</v>
      </c>
      <c r="AH131" s="9">
        <v>1</v>
      </c>
      <c r="AI131" s="9">
        <v>0</v>
      </c>
      <c r="AJ131" s="9">
        <v>1</v>
      </c>
      <c r="AK131" s="9">
        <v>0</v>
      </c>
      <c r="AL131" s="9"/>
      <c r="AM131" s="9">
        <v>1</v>
      </c>
      <c r="AN131" s="9">
        <v>1</v>
      </c>
      <c r="AO131" s="9">
        <v>1</v>
      </c>
      <c r="AP131" s="9">
        <v>1</v>
      </c>
      <c r="AQ131" s="9">
        <v>0</v>
      </c>
      <c r="AR131" s="9">
        <v>0</v>
      </c>
      <c r="AS131" s="9"/>
      <c r="AT131" s="9">
        <v>1</v>
      </c>
      <c r="AU131" s="9">
        <v>4</v>
      </c>
      <c r="AV131" s="75">
        <v>1</v>
      </c>
      <c r="AW131" s="75">
        <v>1</v>
      </c>
      <c r="AX131" s="75">
        <v>1</v>
      </c>
      <c r="AY131" s="9">
        <v>2</v>
      </c>
      <c r="AZ131" s="9">
        <v>1</v>
      </c>
      <c r="BA131" s="9">
        <v>2</v>
      </c>
      <c r="BB131" s="9"/>
      <c r="BC131" s="9">
        <v>1</v>
      </c>
      <c r="BD131" s="9">
        <v>1</v>
      </c>
      <c r="BE131" s="9">
        <v>1</v>
      </c>
      <c r="BF131" s="9">
        <v>1</v>
      </c>
      <c r="BG131" s="9">
        <v>1</v>
      </c>
      <c r="BH131">
        <v>1</v>
      </c>
      <c r="BI131">
        <v>1</v>
      </c>
      <c r="BJ131" s="58">
        <v>1</v>
      </c>
      <c r="BK131">
        <v>2</v>
      </c>
      <c r="BL131">
        <v>1</v>
      </c>
      <c r="BM131">
        <v>1</v>
      </c>
      <c r="BN131">
        <v>1</v>
      </c>
      <c r="BO131">
        <v>2</v>
      </c>
      <c r="BP131">
        <v>1</v>
      </c>
      <c r="BQ131">
        <v>1</v>
      </c>
      <c r="BR131">
        <v>2</v>
      </c>
      <c r="BS131">
        <v>1</v>
      </c>
      <c r="BT131">
        <v>2</v>
      </c>
      <c r="BU131">
        <v>1</v>
      </c>
      <c r="BV131">
        <v>2</v>
      </c>
      <c r="BW131">
        <v>2</v>
      </c>
      <c r="BX131">
        <v>2</v>
      </c>
      <c r="BY131">
        <v>2</v>
      </c>
      <c r="BZ131">
        <v>2</v>
      </c>
      <c r="CA131">
        <v>2</v>
      </c>
      <c r="CB131">
        <v>2</v>
      </c>
      <c r="CC131">
        <v>1</v>
      </c>
      <c r="CD131">
        <v>2</v>
      </c>
      <c r="CE131">
        <v>2</v>
      </c>
      <c r="CF131">
        <v>1</v>
      </c>
      <c r="CG131">
        <v>2</v>
      </c>
      <c r="CH131">
        <v>2</v>
      </c>
      <c r="CI131">
        <v>2</v>
      </c>
      <c r="CJ131">
        <v>1</v>
      </c>
      <c r="CK131">
        <v>2</v>
      </c>
      <c r="CL131">
        <v>1</v>
      </c>
      <c r="CM131">
        <v>4</v>
      </c>
      <c r="CN131">
        <v>3</v>
      </c>
      <c r="CO131">
        <v>4</v>
      </c>
      <c r="CP131">
        <v>2</v>
      </c>
      <c r="CQ131">
        <v>3</v>
      </c>
      <c r="CR131">
        <v>3</v>
      </c>
      <c r="CS131">
        <v>4</v>
      </c>
      <c r="CT131">
        <v>4</v>
      </c>
      <c r="CU131">
        <v>3</v>
      </c>
      <c r="CV131">
        <v>3</v>
      </c>
      <c r="CW131">
        <v>1</v>
      </c>
      <c r="CX131">
        <v>3</v>
      </c>
      <c r="CY131">
        <v>3</v>
      </c>
      <c r="CZ131">
        <v>4</v>
      </c>
      <c r="DA131" s="57">
        <v>4</v>
      </c>
    </row>
    <row r="132" spans="1:105">
      <c r="A132">
        <v>125</v>
      </c>
      <c r="B132" s="9">
        <v>1</v>
      </c>
      <c r="C132" s="9">
        <v>3</v>
      </c>
      <c r="D132" s="9">
        <v>1</v>
      </c>
      <c r="E132" s="9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3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/>
      <c r="U132" s="9">
        <v>0</v>
      </c>
      <c r="V132" s="9">
        <v>0</v>
      </c>
      <c r="W132" s="9">
        <v>0</v>
      </c>
      <c r="X132" s="9">
        <v>0</v>
      </c>
      <c r="Y132" s="9">
        <v>1</v>
      </c>
      <c r="Z132" s="9">
        <v>0</v>
      </c>
      <c r="AA132" s="9">
        <v>0</v>
      </c>
      <c r="AB132" s="9">
        <v>0</v>
      </c>
      <c r="AC132" s="9"/>
      <c r="AD132" s="9">
        <v>1</v>
      </c>
      <c r="AE132" s="9"/>
      <c r="AF132" s="9">
        <v>1</v>
      </c>
      <c r="AG132" s="9">
        <v>0</v>
      </c>
      <c r="AH132" s="9">
        <v>1</v>
      </c>
      <c r="AI132" s="9">
        <v>0</v>
      </c>
      <c r="AJ132" s="9">
        <v>0</v>
      </c>
      <c r="AK132" s="9">
        <v>0</v>
      </c>
      <c r="AL132" s="9"/>
      <c r="AM132" s="9">
        <v>1</v>
      </c>
      <c r="AN132" s="9">
        <v>1</v>
      </c>
      <c r="AO132" s="9">
        <v>0</v>
      </c>
      <c r="AP132" s="9">
        <v>0</v>
      </c>
      <c r="AQ132" s="9">
        <v>0</v>
      </c>
      <c r="AR132" s="9">
        <v>0</v>
      </c>
      <c r="AS132" s="9"/>
      <c r="AT132" s="9">
        <v>1</v>
      </c>
      <c r="AU132" s="9">
        <v>2</v>
      </c>
      <c r="AV132" s="75">
        <v>2</v>
      </c>
      <c r="AW132" s="75">
        <v>2</v>
      </c>
      <c r="AX132" s="75">
        <v>2</v>
      </c>
      <c r="AY132" s="9" t="s">
        <v>125</v>
      </c>
      <c r="AZ132" s="9">
        <v>1</v>
      </c>
      <c r="BA132" s="9">
        <v>2</v>
      </c>
      <c r="BB132" s="9"/>
      <c r="BC132" s="9">
        <v>2</v>
      </c>
      <c r="BD132" s="9">
        <v>1</v>
      </c>
      <c r="BE132" s="9">
        <v>2</v>
      </c>
      <c r="BF132" s="9">
        <v>1</v>
      </c>
      <c r="BG132" s="9">
        <v>1</v>
      </c>
      <c r="BH132">
        <v>2</v>
      </c>
      <c r="BI132">
        <v>2</v>
      </c>
      <c r="BJ132" s="58">
        <v>2</v>
      </c>
      <c r="BK132">
        <v>2</v>
      </c>
      <c r="BL132">
        <v>2</v>
      </c>
      <c r="BM132">
        <v>2</v>
      </c>
      <c r="BN132">
        <v>1</v>
      </c>
      <c r="BO132">
        <v>2</v>
      </c>
      <c r="BP132">
        <v>2</v>
      </c>
      <c r="BQ132" t="s">
        <v>125</v>
      </c>
      <c r="BR132">
        <v>2</v>
      </c>
      <c r="BS132">
        <v>2</v>
      </c>
      <c r="BT132" t="s">
        <v>125</v>
      </c>
      <c r="BU132">
        <v>1</v>
      </c>
      <c r="BV132">
        <v>2</v>
      </c>
      <c r="BW132">
        <v>1</v>
      </c>
      <c r="BX132">
        <v>2</v>
      </c>
      <c r="BY132">
        <v>2</v>
      </c>
      <c r="BZ132">
        <v>2</v>
      </c>
      <c r="CA132">
        <v>1</v>
      </c>
      <c r="CB132">
        <v>2</v>
      </c>
      <c r="CC132">
        <v>1</v>
      </c>
      <c r="CD132">
        <v>2</v>
      </c>
      <c r="CE132">
        <v>2</v>
      </c>
      <c r="CF132">
        <v>1</v>
      </c>
      <c r="CG132">
        <v>1</v>
      </c>
      <c r="CH132">
        <v>2</v>
      </c>
      <c r="CI132">
        <v>2</v>
      </c>
      <c r="CJ132">
        <v>2</v>
      </c>
      <c r="CK132">
        <v>2</v>
      </c>
      <c r="CL132">
        <v>1</v>
      </c>
      <c r="CM132">
        <v>2</v>
      </c>
      <c r="CN132">
        <v>4</v>
      </c>
      <c r="CO132">
        <v>4</v>
      </c>
      <c r="CP132">
        <v>3</v>
      </c>
      <c r="CQ132">
        <v>4</v>
      </c>
      <c r="CR132">
        <v>1</v>
      </c>
      <c r="CS132">
        <v>3</v>
      </c>
      <c r="CT132">
        <v>4</v>
      </c>
      <c r="CU132">
        <v>3</v>
      </c>
      <c r="CV132">
        <v>1</v>
      </c>
      <c r="CW132">
        <v>1</v>
      </c>
      <c r="CX132">
        <v>2</v>
      </c>
      <c r="CY132">
        <v>3</v>
      </c>
      <c r="CZ132">
        <v>4</v>
      </c>
      <c r="DA132" s="57" t="s">
        <v>125</v>
      </c>
    </row>
    <row r="133" spans="1:105">
      <c r="A133">
        <v>126</v>
      </c>
      <c r="B133" s="9">
        <v>2</v>
      </c>
      <c r="C133" s="9">
        <v>9</v>
      </c>
      <c r="D133" s="9">
        <v>7</v>
      </c>
      <c r="E133" s="9">
        <v>7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1</v>
      </c>
      <c r="M133" s="9">
        <v>2</v>
      </c>
      <c r="N133" s="9">
        <v>4</v>
      </c>
      <c r="O133" s="9">
        <v>4</v>
      </c>
      <c r="P133" s="9">
        <v>4</v>
      </c>
      <c r="Q133" s="9">
        <v>4</v>
      </c>
      <c r="R133" s="9">
        <v>4</v>
      </c>
      <c r="S133" s="9">
        <v>4</v>
      </c>
      <c r="T133" s="9"/>
      <c r="U133" s="9">
        <v>0</v>
      </c>
      <c r="V133" s="9">
        <v>0</v>
      </c>
      <c r="W133" s="9">
        <v>0</v>
      </c>
      <c r="X133" s="9">
        <v>0</v>
      </c>
      <c r="Y133" s="9">
        <v>1</v>
      </c>
      <c r="Z133" s="9">
        <v>1</v>
      </c>
      <c r="AA133" s="9">
        <v>0</v>
      </c>
      <c r="AB133" s="9">
        <v>0</v>
      </c>
      <c r="AC133" s="9"/>
      <c r="AD133" s="9">
        <v>4</v>
      </c>
      <c r="AE133" s="9"/>
      <c r="AF133" s="9">
        <v>1</v>
      </c>
      <c r="AG133" s="9">
        <v>1</v>
      </c>
      <c r="AH133" s="9">
        <v>0</v>
      </c>
      <c r="AI133" s="9">
        <v>0</v>
      </c>
      <c r="AJ133" s="9">
        <v>0</v>
      </c>
      <c r="AK133" s="9">
        <v>0</v>
      </c>
      <c r="AL133" s="9"/>
      <c r="AM133" s="9">
        <v>1</v>
      </c>
      <c r="AN133" s="9">
        <v>1</v>
      </c>
      <c r="AO133" s="9">
        <v>1</v>
      </c>
      <c r="AP133" s="9">
        <v>1</v>
      </c>
      <c r="AQ133" s="9">
        <v>0</v>
      </c>
      <c r="AR133" s="9">
        <v>1</v>
      </c>
      <c r="AS133" s="9"/>
      <c r="AT133" s="9"/>
      <c r="AU133" s="9"/>
      <c r="AV133" s="75">
        <v>1</v>
      </c>
      <c r="AW133" s="75">
        <v>2</v>
      </c>
      <c r="AX133" s="75">
        <v>1</v>
      </c>
      <c r="AY133" s="9">
        <v>2</v>
      </c>
      <c r="AZ133" s="9">
        <v>2</v>
      </c>
      <c r="BA133" s="9" t="s">
        <v>125</v>
      </c>
      <c r="BB133" s="9" t="s">
        <v>125</v>
      </c>
      <c r="BC133" s="9">
        <v>2</v>
      </c>
      <c r="BD133" s="9"/>
      <c r="BE133" s="9" t="s">
        <v>125</v>
      </c>
      <c r="BF133" s="9"/>
      <c r="BG133" s="9" t="s">
        <v>125</v>
      </c>
      <c r="BH133">
        <v>2</v>
      </c>
      <c r="BI133">
        <v>2</v>
      </c>
      <c r="BJ133" s="58">
        <v>2</v>
      </c>
      <c r="BK133">
        <v>2</v>
      </c>
      <c r="BL133">
        <v>2</v>
      </c>
      <c r="BM133">
        <v>2</v>
      </c>
      <c r="BN133">
        <v>1</v>
      </c>
      <c r="BO133">
        <v>2</v>
      </c>
      <c r="BP133">
        <v>2</v>
      </c>
      <c r="BQ133" t="s">
        <v>125</v>
      </c>
      <c r="BR133">
        <v>2</v>
      </c>
      <c r="BS133">
        <v>2</v>
      </c>
      <c r="BT133" t="s">
        <v>125</v>
      </c>
      <c r="BU133">
        <v>1</v>
      </c>
      <c r="BV133">
        <v>1</v>
      </c>
      <c r="BW133">
        <v>2</v>
      </c>
      <c r="BX133">
        <v>2</v>
      </c>
      <c r="BY133">
        <v>2</v>
      </c>
      <c r="BZ133">
        <v>2</v>
      </c>
      <c r="CA133">
        <v>2</v>
      </c>
      <c r="CB133">
        <v>2</v>
      </c>
      <c r="CC133">
        <v>1</v>
      </c>
      <c r="CD133">
        <v>2</v>
      </c>
      <c r="CE133">
        <v>2</v>
      </c>
      <c r="CF133">
        <v>1</v>
      </c>
      <c r="CG133">
        <v>2</v>
      </c>
      <c r="CH133">
        <v>2</v>
      </c>
      <c r="CI133">
        <v>2</v>
      </c>
      <c r="CJ133">
        <v>1</v>
      </c>
      <c r="CK133">
        <v>2</v>
      </c>
      <c r="CL133">
        <v>1</v>
      </c>
      <c r="CM133">
        <v>4</v>
      </c>
      <c r="CN133">
        <v>4</v>
      </c>
      <c r="CO133">
        <v>4</v>
      </c>
      <c r="CP133">
        <v>4</v>
      </c>
      <c r="CQ133">
        <v>4</v>
      </c>
      <c r="CR133">
        <v>4</v>
      </c>
      <c r="CS133">
        <v>4</v>
      </c>
      <c r="CT133">
        <v>4</v>
      </c>
      <c r="CU133">
        <v>4</v>
      </c>
      <c r="CV133">
        <v>4</v>
      </c>
      <c r="CW133">
        <v>1</v>
      </c>
      <c r="CX133">
        <v>4</v>
      </c>
      <c r="CY133">
        <v>1</v>
      </c>
      <c r="CZ133">
        <v>0</v>
      </c>
      <c r="DA133" s="57" t="s">
        <v>125</v>
      </c>
    </row>
    <row r="134" spans="1:105">
      <c r="A134">
        <v>127</v>
      </c>
      <c r="B134" s="9">
        <v>1</v>
      </c>
      <c r="C134" s="9">
        <v>7</v>
      </c>
      <c r="D134" s="9">
        <v>4</v>
      </c>
      <c r="E134" s="9">
        <v>13</v>
      </c>
      <c r="F134" s="9">
        <v>0</v>
      </c>
      <c r="G134" s="9">
        <v>0</v>
      </c>
      <c r="H134" s="9">
        <v>0</v>
      </c>
      <c r="I134" s="9">
        <v>1</v>
      </c>
      <c r="J134" s="9">
        <v>0</v>
      </c>
      <c r="K134" s="9">
        <v>1</v>
      </c>
      <c r="L134" s="9">
        <v>0</v>
      </c>
      <c r="M134" s="9">
        <v>2</v>
      </c>
      <c r="N134" s="9">
        <v>0</v>
      </c>
      <c r="O134" s="9">
        <v>0</v>
      </c>
      <c r="P134" s="9">
        <v>4</v>
      </c>
      <c r="Q134" s="9">
        <v>0</v>
      </c>
      <c r="R134" s="9">
        <v>3</v>
      </c>
      <c r="S134" s="9">
        <v>3</v>
      </c>
      <c r="T134" s="9"/>
      <c r="U134" s="9">
        <v>0</v>
      </c>
      <c r="V134" s="9">
        <v>0</v>
      </c>
      <c r="W134" s="9">
        <v>1</v>
      </c>
      <c r="X134" s="9">
        <v>0</v>
      </c>
      <c r="Y134" s="9">
        <v>1</v>
      </c>
      <c r="Z134" s="9">
        <v>0</v>
      </c>
      <c r="AA134" s="9">
        <v>0</v>
      </c>
      <c r="AB134" s="9">
        <v>0</v>
      </c>
      <c r="AC134" s="9"/>
      <c r="AD134" s="9">
        <v>1</v>
      </c>
      <c r="AE134" s="9"/>
      <c r="AF134" s="9">
        <v>1</v>
      </c>
      <c r="AG134" s="9">
        <v>1</v>
      </c>
      <c r="AH134" s="9">
        <v>1</v>
      </c>
      <c r="AI134" s="9">
        <v>0</v>
      </c>
      <c r="AJ134" s="9">
        <v>0</v>
      </c>
      <c r="AK134" s="9">
        <v>0</v>
      </c>
      <c r="AL134" s="9"/>
      <c r="AM134" s="9">
        <v>1</v>
      </c>
      <c r="AN134" s="9">
        <v>1</v>
      </c>
      <c r="AO134" s="9">
        <v>1</v>
      </c>
      <c r="AP134" s="9">
        <v>0</v>
      </c>
      <c r="AQ134" s="9">
        <v>0</v>
      </c>
      <c r="AR134" s="9">
        <v>0</v>
      </c>
      <c r="AS134" s="9"/>
      <c r="AT134" s="9">
        <v>2</v>
      </c>
      <c r="AU134" s="9">
        <v>2</v>
      </c>
      <c r="AV134" s="75">
        <v>1</v>
      </c>
      <c r="AW134" s="75">
        <v>1</v>
      </c>
      <c r="AX134" s="75">
        <v>1</v>
      </c>
      <c r="AY134" s="9">
        <v>1</v>
      </c>
      <c r="AZ134" s="9">
        <v>1</v>
      </c>
      <c r="BA134" s="9">
        <v>1</v>
      </c>
      <c r="BB134" s="9">
        <v>2</v>
      </c>
      <c r="BC134" s="9">
        <v>2</v>
      </c>
      <c r="BD134" s="9">
        <v>1</v>
      </c>
      <c r="BE134" s="9">
        <v>2</v>
      </c>
      <c r="BF134" s="9">
        <v>1</v>
      </c>
      <c r="BG134" s="9">
        <v>1</v>
      </c>
      <c r="BH134">
        <v>1</v>
      </c>
      <c r="BI134">
        <v>1</v>
      </c>
      <c r="BJ134" s="58">
        <v>1</v>
      </c>
      <c r="BK134">
        <v>2</v>
      </c>
      <c r="BL134">
        <v>1</v>
      </c>
      <c r="BM134">
        <v>2</v>
      </c>
      <c r="BN134">
        <v>1</v>
      </c>
      <c r="BO134">
        <v>2</v>
      </c>
      <c r="BP134">
        <v>1</v>
      </c>
      <c r="BQ134">
        <v>1</v>
      </c>
      <c r="BR134">
        <v>1</v>
      </c>
      <c r="BS134">
        <v>2</v>
      </c>
      <c r="BT134" t="s">
        <v>125</v>
      </c>
      <c r="BU134">
        <v>1</v>
      </c>
      <c r="BV134">
        <v>2</v>
      </c>
      <c r="BW134">
        <v>2</v>
      </c>
      <c r="BX134">
        <v>1</v>
      </c>
      <c r="BY134">
        <v>2</v>
      </c>
      <c r="BZ134">
        <v>2</v>
      </c>
      <c r="CA134">
        <v>2</v>
      </c>
      <c r="CB134">
        <v>2</v>
      </c>
      <c r="CC134">
        <v>2</v>
      </c>
      <c r="CD134">
        <v>2</v>
      </c>
      <c r="CE134">
        <v>2</v>
      </c>
      <c r="CF134">
        <v>1</v>
      </c>
      <c r="CG134">
        <v>1</v>
      </c>
      <c r="CH134">
        <v>2</v>
      </c>
      <c r="CI134">
        <v>2</v>
      </c>
      <c r="CJ134">
        <v>2</v>
      </c>
      <c r="CK134">
        <v>2</v>
      </c>
      <c r="CL134">
        <v>1</v>
      </c>
      <c r="CM134">
        <v>3</v>
      </c>
      <c r="CN134">
        <v>4</v>
      </c>
      <c r="CO134">
        <v>4</v>
      </c>
      <c r="CP134">
        <v>3</v>
      </c>
      <c r="CQ134">
        <v>3</v>
      </c>
      <c r="CR134">
        <v>3</v>
      </c>
      <c r="CS134">
        <v>3</v>
      </c>
      <c r="CT134">
        <v>2</v>
      </c>
      <c r="CU134">
        <v>3</v>
      </c>
      <c r="CV134">
        <v>2</v>
      </c>
      <c r="CW134">
        <v>1</v>
      </c>
      <c r="CX134">
        <v>2</v>
      </c>
      <c r="CY134">
        <v>4</v>
      </c>
      <c r="CZ134">
        <v>3</v>
      </c>
      <c r="DA134" s="57" t="s">
        <v>125</v>
      </c>
    </row>
    <row r="135" spans="1:105">
      <c r="A135">
        <v>128</v>
      </c>
      <c r="B135" s="9">
        <v>1</v>
      </c>
      <c r="C135" s="9">
        <v>9</v>
      </c>
      <c r="D135" s="9">
        <v>7</v>
      </c>
      <c r="E135" s="9">
        <v>5</v>
      </c>
      <c r="F135" s="9">
        <v>0</v>
      </c>
      <c r="G135" s="9">
        <v>0</v>
      </c>
      <c r="H135" s="9">
        <v>0</v>
      </c>
      <c r="I135" s="9">
        <v>1</v>
      </c>
      <c r="J135" s="9">
        <v>0</v>
      </c>
      <c r="K135" s="9">
        <v>0</v>
      </c>
      <c r="L135" s="9">
        <v>0</v>
      </c>
      <c r="M135" s="9">
        <v>2</v>
      </c>
      <c r="N135" s="9">
        <v>4</v>
      </c>
      <c r="O135" s="9">
        <v>4</v>
      </c>
      <c r="P135" s="9">
        <v>4</v>
      </c>
      <c r="Q135" s="9">
        <v>4</v>
      </c>
      <c r="R135" s="9">
        <v>3</v>
      </c>
      <c r="S135" s="9">
        <v>3</v>
      </c>
      <c r="T135" s="9"/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1</v>
      </c>
      <c r="AB135" s="9">
        <v>0</v>
      </c>
      <c r="AC135" s="9"/>
      <c r="AD135" s="9">
        <v>3</v>
      </c>
      <c r="AE135" s="9"/>
      <c r="AF135" s="9">
        <v>1</v>
      </c>
      <c r="AG135" s="9">
        <v>1</v>
      </c>
      <c r="AH135" s="9">
        <v>0</v>
      </c>
      <c r="AI135" s="9">
        <v>0</v>
      </c>
      <c r="AJ135" s="9">
        <v>1</v>
      </c>
      <c r="AK135" s="9">
        <v>0</v>
      </c>
      <c r="AL135" s="9"/>
      <c r="AM135" s="9">
        <v>1</v>
      </c>
      <c r="AN135" s="9">
        <v>1</v>
      </c>
      <c r="AO135" s="9">
        <v>0</v>
      </c>
      <c r="AP135" s="9">
        <v>1</v>
      </c>
      <c r="AQ135" s="9">
        <v>0</v>
      </c>
      <c r="AR135" s="9">
        <v>0</v>
      </c>
      <c r="AS135" s="9"/>
      <c r="AT135" s="9">
        <v>3</v>
      </c>
      <c r="AU135" s="9">
        <v>3</v>
      </c>
      <c r="AV135" s="75">
        <v>1</v>
      </c>
      <c r="AW135" s="75">
        <v>1</v>
      </c>
      <c r="AX135" s="75">
        <v>1</v>
      </c>
      <c r="AY135" s="9">
        <v>1</v>
      </c>
      <c r="AZ135" s="9">
        <v>1</v>
      </c>
      <c r="BA135" s="9">
        <v>1</v>
      </c>
      <c r="BB135" s="9">
        <v>2</v>
      </c>
      <c r="BC135" s="9">
        <v>2</v>
      </c>
      <c r="BD135" s="9">
        <v>1</v>
      </c>
      <c r="BE135" s="9">
        <v>1</v>
      </c>
      <c r="BF135" s="9">
        <v>1</v>
      </c>
      <c r="BG135" s="9">
        <v>1</v>
      </c>
      <c r="BH135">
        <v>1</v>
      </c>
      <c r="BI135">
        <v>2</v>
      </c>
      <c r="BJ135" s="58">
        <v>2</v>
      </c>
      <c r="BK135">
        <v>2</v>
      </c>
      <c r="BL135">
        <v>1</v>
      </c>
      <c r="BM135">
        <v>2</v>
      </c>
      <c r="BN135">
        <v>1</v>
      </c>
      <c r="BO135">
        <v>2</v>
      </c>
      <c r="BP135">
        <v>2</v>
      </c>
      <c r="BQ135" t="s">
        <v>125</v>
      </c>
      <c r="BR135">
        <v>1</v>
      </c>
      <c r="BS135">
        <v>2</v>
      </c>
      <c r="BT135" t="s">
        <v>125</v>
      </c>
      <c r="BU135">
        <v>1</v>
      </c>
      <c r="BV135">
        <v>1</v>
      </c>
      <c r="BW135">
        <v>1</v>
      </c>
      <c r="BX135">
        <v>1</v>
      </c>
      <c r="BY135">
        <v>2</v>
      </c>
      <c r="BZ135">
        <v>2</v>
      </c>
      <c r="CA135">
        <v>2</v>
      </c>
      <c r="CB135">
        <v>2</v>
      </c>
      <c r="CC135">
        <v>1</v>
      </c>
      <c r="CD135">
        <v>1</v>
      </c>
      <c r="CE135">
        <v>1</v>
      </c>
      <c r="CF135">
        <v>1</v>
      </c>
      <c r="CG135">
        <v>2</v>
      </c>
      <c r="CH135">
        <v>2</v>
      </c>
      <c r="CI135">
        <v>1</v>
      </c>
      <c r="CJ135">
        <v>1</v>
      </c>
      <c r="CK135">
        <v>2</v>
      </c>
      <c r="CL135">
        <v>2</v>
      </c>
      <c r="CM135" t="s">
        <v>125</v>
      </c>
      <c r="CN135" t="s">
        <v>125</v>
      </c>
      <c r="CO135">
        <v>4</v>
      </c>
      <c r="CP135">
        <v>3</v>
      </c>
      <c r="CQ135">
        <v>4</v>
      </c>
      <c r="CR135">
        <v>3</v>
      </c>
      <c r="CS135">
        <v>4</v>
      </c>
      <c r="CT135">
        <v>4</v>
      </c>
      <c r="CU135">
        <v>3</v>
      </c>
      <c r="CV135">
        <v>2</v>
      </c>
      <c r="CW135">
        <v>2</v>
      </c>
      <c r="CX135">
        <v>3</v>
      </c>
      <c r="CY135">
        <v>2</v>
      </c>
      <c r="CZ135">
        <v>3</v>
      </c>
      <c r="DA135" s="57" t="s">
        <v>125</v>
      </c>
    </row>
    <row r="136" spans="1:105">
      <c r="A136">
        <v>129</v>
      </c>
      <c r="B136" s="9">
        <v>2</v>
      </c>
      <c r="C136" s="9">
        <v>5</v>
      </c>
      <c r="D136" s="9">
        <v>1</v>
      </c>
      <c r="E136" s="9">
        <v>12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1</v>
      </c>
      <c r="L136" s="9">
        <v>0</v>
      </c>
      <c r="M136" s="9">
        <v>2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/>
      <c r="U136" s="9">
        <v>0</v>
      </c>
      <c r="V136" s="9">
        <v>0</v>
      </c>
      <c r="W136" s="9">
        <v>0</v>
      </c>
      <c r="X136" s="9">
        <v>0</v>
      </c>
      <c r="Y136" s="9">
        <v>1</v>
      </c>
      <c r="Z136" s="9">
        <v>1</v>
      </c>
      <c r="AA136" s="9">
        <v>0</v>
      </c>
      <c r="AB136" s="9">
        <v>0</v>
      </c>
      <c r="AC136" s="9"/>
      <c r="AD136" s="9">
        <v>4</v>
      </c>
      <c r="AE136" s="9"/>
      <c r="AF136" s="9">
        <v>1</v>
      </c>
      <c r="AG136" s="9">
        <v>0</v>
      </c>
      <c r="AH136" s="9">
        <v>1</v>
      </c>
      <c r="AI136" s="9">
        <v>0</v>
      </c>
      <c r="AJ136" s="9">
        <v>1</v>
      </c>
      <c r="AK136" s="9">
        <v>0</v>
      </c>
      <c r="AL136" s="9"/>
      <c r="AM136" s="9">
        <v>1</v>
      </c>
      <c r="AN136" s="9">
        <v>1</v>
      </c>
      <c r="AO136" s="9">
        <v>1</v>
      </c>
      <c r="AP136" s="9">
        <v>1</v>
      </c>
      <c r="AQ136" s="9">
        <v>0</v>
      </c>
      <c r="AR136" s="9">
        <v>0</v>
      </c>
      <c r="AS136" s="9"/>
      <c r="AT136" s="9">
        <v>2</v>
      </c>
      <c r="AU136" s="9">
        <v>1</v>
      </c>
      <c r="AV136" s="75">
        <v>2</v>
      </c>
      <c r="AW136" s="75">
        <v>1</v>
      </c>
      <c r="AX136" s="75">
        <v>1</v>
      </c>
      <c r="AY136" s="9">
        <v>2</v>
      </c>
      <c r="AZ136" s="9">
        <v>1</v>
      </c>
      <c r="BA136" s="9">
        <v>1</v>
      </c>
      <c r="BB136" s="9">
        <v>2</v>
      </c>
      <c r="BC136" s="9">
        <v>2</v>
      </c>
      <c r="BD136" s="9">
        <v>1</v>
      </c>
      <c r="BE136" s="9">
        <v>1</v>
      </c>
      <c r="BF136" s="9">
        <v>2</v>
      </c>
      <c r="BG136" s="9" t="s">
        <v>125</v>
      </c>
      <c r="BH136">
        <v>1</v>
      </c>
      <c r="BI136">
        <v>2</v>
      </c>
      <c r="BJ136" s="58">
        <v>1</v>
      </c>
      <c r="BK136">
        <v>2</v>
      </c>
      <c r="BL136">
        <v>1</v>
      </c>
      <c r="BM136">
        <v>1</v>
      </c>
      <c r="BN136">
        <v>1</v>
      </c>
      <c r="BO136">
        <v>2</v>
      </c>
      <c r="BP136">
        <v>2</v>
      </c>
      <c r="BQ136" t="s">
        <v>125</v>
      </c>
      <c r="BR136">
        <v>2</v>
      </c>
      <c r="BS136">
        <v>2</v>
      </c>
      <c r="BT136" t="s">
        <v>125</v>
      </c>
      <c r="BU136">
        <v>1</v>
      </c>
      <c r="BV136">
        <v>1</v>
      </c>
      <c r="BW136">
        <v>2</v>
      </c>
      <c r="BX136">
        <v>2</v>
      </c>
      <c r="BY136">
        <v>2</v>
      </c>
      <c r="BZ136">
        <v>2</v>
      </c>
      <c r="CA136">
        <v>2</v>
      </c>
      <c r="CB136">
        <v>2</v>
      </c>
      <c r="CC136">
        <v>2</v>
      </c>
      <c r="CD136">
        <v>2</v>
      </c>
      <c r="CE136">
        <v>2</v>
      </c>
      <c r="CF136">
        <v>2</v>
      </c>
      <c r="CG136">
        <v>2</v>
      </c>
      <c r="CH136">
        <v>2</v>
      </c>
      <c r="CI136">
        <v>1</v>
      </c>
      <c r="CJ136">
        <v>1</v>
      </c>
      <c r="CK136">
        <v>2</v>
      </c>
      <c r="CL136">
        <v>2</v>
      </c>
      <c r="CM136" t="s">
        <v>125</v>
      </c>
      <c r="CN136" t="s">
        <v>125</v>
      </c>
      <c r="CO136">
        <v>4</v>
      </c>
      <c r="CP136">
        <v>3</v>
      </c>
      <c r="CQ136">
        <v>3</v>
      </c>
      <c r="CR136">
        <v>3</v>
      </c>
      <c r="CS136">
        <v>4</v>
      </c>
      <c r="CT136">
        <v>4</v>
      </c>
      <c r="CU136">
        <v>1</v>
      </c>
      <c r="CV136">
        <v>2</v>
      </c>
      <c r="CW136">
        <v>1</v>
      </c>
      <c r="CX136">
        <v>3</v>
      </c>
      <c r="CY136">
        <v>3</v>
      </c>
      <c r="CZ136">
        <v>2</v>
      </c>
      <c r="DA136" s="57" t="s">
        <v>125</v>
      </c>
    </row>
    <row r="137" spans="1:105">
      <c r="A137">
        <v>130</v>
      </c>
      <c r="B137" s="9">
        <v>2</v>
      </c>
      <c r="C137" s="9">
        <v>6</v>
      </c>
      <c r="D137" s="9">
        <v>4</v>
      </c>
      <c r="E137" s="9">
        <v>2</v>
      </c>
      <c r="F137" s="9">
        <v>0</v>
      </c>
      <c r="G137" s="9">
        <v>0</v>
      </c>
      <c r="H137" s="9">
        <v>0</v>
      </c>
      <c r="I137" s="9">
        <v>1</v>
      </c>
      <c r="J137" s="9">
        <v>1</v>
      </c>
      <c r="K137" s="9">
        <v>0</v>
      </c>
      <c r="L137" s="9">
        <v>0</v>
      </c>
      <c r="M137" s="9">
        <v>2</v>
      </c>
      <c r="N137" s="9">
        <v>0</v>
      </c>
      <c r="O137" s="9">
        <v>0</v>
      </c>
      <c r="P137" s="9">
        <v>0</v>
      </c>
      <c r="Q137" s="9">
        <v>0</v>
      </c>
      <c r="R137" s="9">
        <v>3</v>
      </c>
      <c r="S137" s="9">
        <v>3</v>
      </c>
      <c r="T137" s="9"/>
      <c r="U137" s="9">
        <v>0</v>
      </c>
      <c r="V137" s="9">
        <v>0</v>
      </c>
      <c r="W137" s="9">
        <v>0</v>
      </c>
      <c r="X137" s="9">
        <v>0</v>
      </c>
      <c r="Y137" s="9">
        <v>1</v>
      </c>
      <c r="Z137" s="9">
        <v>1</v>
      </c>
      <c r="AA137" s="9">
        <v>0</v>
      </c>
      <c r="AB137" s="9">
        <v>0</v>
      </c>
      <c r="AC137" s="9"/>
      <c r="AD137" s="9">
        <v>4</v>
      </c>
      <c r="AE137" s="9"/>
      <c r="AF137" s="9">
        <v>1</v>
      </c>
      <c r="AG137" s="9">
        <v>1</v>
      </c>
      <c r="AH137" s="9">
        <v>0</v>
      </c>
      <c r="AI137" s="9">
        <v>0</v>
      </c>
      <c r="AJ137" s="9">
        <v>0</v>
      </c>
      <c r="AK137" s="9">
        <v>0</v>
      </c>
      <c r="AL137" s="9"/>
      <c r="AM137" s="9">
        <v>1</v>
      </c>
      <c r="AN137" s="9">
        <v>1</v>
      </c>
      <c r="AO137" s="9">
        <v>1</v>
      </c>
      <c r="AP137" s="9">
        <v>1</v>
      </c>
      <c r="AQ137" s="9">
        <v>0</v>
      </c>
      <c r="AR137" s="9">
        <v>1</v>
      </c>
      <c r="AS137" s="9"/>
      <c r="AT137" s="9">
        <v>3</v>
      </c>
      <c r="AU137" s="9">
        <v>3</v>
      </c>
      <c r="AV137" s="75">
        <v>2</v>
      </c>
      <c r="AW137" s="75">
        <v>2</v>
      </c>
      <c r="AX137" s="75">
        <v>1</v>
      </c>
      <c r="AY137" s="9">
        <v>1</v>
      </c>
      <c r="AZ137" s="9">
        <v>1</v>
      </c>
      <c r="BA137" s="9">
        <v>1</v>
      </c>
      <c r="BB137" s="9">
        <v>2</v>
      </c>
      <c r="BC137" s="9">
        <v>1</v>
      </c>
      <c r="BD137" s="9">
        <v>1</v>
      </c>
      <c r="BE137" s="9">
        <v>1</v>
      </c>
      <c r="BF137" s="9">
        <v>2</v>
      </c>
      <c r="BG137" s="9" t="s">
        <v>125</v>
      </c>
      <c r="BH137">
        <v>1</v>
      </c>
      <c r="BI137">
        <v>1</v>
      </c>
      <c r="BJ137" s="58">
        <v>1</v>
      </c>
      <c r="BK137">
        <v>2</v>
      </c>
      <c r="BL137">
        <v>1</v>
      </c>
      <c r="BM137">
        <v>1</v>
      </c>
      <c r="BN137">
        <v>1</v>
      </c>
      <c r="BO137">
        <v>1</v>
      </c>
      <c r="BP137">
        <v>2</v>
      </c>
      <c r="BQ137" t="s">
        <v>125</v>
      </c>
      <c r="BR137">
        <v>2</v>
      </c>
      <c r="BS137">
        <v>2</v>
      </c>
      <c r="BT137" t="s">
        <v>125</v>
      </c>
      <c r="BU137">
        <v>1</v>
      </c>
      <c r="BV137">
        <v>2</v>
      </c>
      <c r="BW137">
        <v>2</v>
      </c>
      <c r="BX137">
        <v>2</v>
      </c>
      <c r="BY137">
        <v>2</v>
      </c>
      <c r="BZ137">
        <v>2</v>
      </c>
      <c r="CA137">
        <v>2</v>
      </c>
      <c r="CB137">
        <v>2</v>
      </c>
      <c r="CC137">
        <v>1</v>
      </c>
      <c r="CD137">
        <v>2</v>
      </c>
      <c r="CE137">
        <v>2</v>
      </c>
      <c r="CF137">
        <v>2</v>
      </c>
      <c r="CG137">
        <v>1</v>
      </c>
      <c r="CH137">
        <v>2</v>
      </c>
      <c r="CI137">
        <v>2</v>
      </c>
      <c r="CJ137">
        <v>1</v>
      </c>
      <c r="CK137">
        <v>2</v>
      </c>
      <c r="CL137">
        <v>1</v>
      </c>
      <c r="CM137">
        <v>3</v>
      </c>
      <c r="CN137">
        <v>3</v>
      </c>
      <c r="CO137">
        <v>4</v>
      </c>
      <c r="CP137">
        <v>1</v>
      </c>
      <c r="CQ137">
        <v>3</v>
      </c>
      <c r="CR137">
        <v>2</v>
      </c>
      <c r="CS137">
        <v>4</v>
      </c>
      <c r="CT137">
        <v>3</v>
      </c>
      <c r="CU137">
        <v>3</v>
      </c>
      <c r="CV137">
        <v>2</v>
      </c>
      <c r="CW137">
        <v>1</v>
      </c>
      <c r="CX137">
        <v>2</v>
      </c>
      <c r="CY137">
        <v>1</v>
      </c>
      <c r="CZ137">
        <v>3</v>
      </c>
      <c r="DA137" s="57" t="s">
        <v>125</v>
      </c>
    </row>
    <row r="138" spans="1:105">
      <c r="A138">
        <v>131</v>
      </c>
      <c r="B138" s="9">
        <v>1</v>
      </c>
      <c r="C138" s="9">
        <v>6</v>
      </c>
      <c r="D138" s="9">
        <v>7</v>
      </c>
      <c r="E138" s="9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0</v>
      </c>
      <c r="M138" s="9">
        <v>2</v>
      </c>
      <c r="N138" s="9">
        <v>0</v>
      </c>
      <c r="O138" s="9">
        <v>0</v>
      </c>
      <c r="P138" s="9">
        <v>0</v>
      </c>
      <c r="Q138" s="9">
        <v>0</v>
      </c>
      <c r="R138" s="9">
        <v>4</v>
      </c>
      <c r="S138" s="9">
        <v>0</v>
      </c>
      <c r="T138" s="9"/>
      <c r="U138" s="9">
        <v>0</v>
      </c>
      <c r="V138" s="9">
        <v>0</v>
      </c>
      <c r="W138" s="9">
        <v>0</v>
      </c>
      <c r="X138" s="9">
        <v>0</v>
      </c>
      <c r="Y138" s="9">
        <v>1</v>
      </c>
      <c r="Z138" s="9">
        <v>0</v>
      </c>
      <c r="AA138" s="9">
        <v>0</v>
      </c>
      <c r="AB138" s="9">
        <v>0</v>
      </c>
      <c r="AC138" s="9"/>
      <c r="AD138" s="9">
        <v>5</v>
      </c>
      <c r="AE138" s="9"/>
      <c r="AF138" s="9">
        <v>1</v>
      </c>
      <c r="AG138" s="9">
        <v>1</v>
      </c>
      <c r="AH138" s="9">
        <v>0</v>
      </c>
      <c r="AI138" s="9">
        <v>0</v>
      </c>
      <c r="AJ138" s="9">
        <v>1</v>
      </c>
      <c r="AK138" s="9">
        <v>0</v>
      </c>
      <c r="AL138" s="9"/>
      <c r="AM138" s="9">
        <v>1</v>
      </c>
      <c r="AN138" s="9">
        <v>1</v>
      </c>
      <c r="AO138" s="9">
        <v>0</v>
      </c>
      <c r="AP138" s="9">
        <v>0</v>
      </c>
      <c r="AQ138" s="9">
        <v>0</v>
      </c>
      <c r="AR138" s="9">
        <v>0</v>
      </c>
      <c r="AS138" s="9"/>
      <c r="AT138" s="9">
        <v>1</v>
      </c>
      <c r="AU138" s="9">
        <v>3</v>
      </c>
      <c r="AV138" s="75">
        <v>1</v>
      </c>
      <c r="AW138" s="75">
        <v>1</v>
      </c>
      <c r="AX138" s="75">
        <v>1</v>
      </c>
      <c r="AY138" s="9">
        <v>2</v>
      </c>
      <c r="AZ138" s="9">
        <v>1</v>
      </c>
      <c r="BA138" s="9">
        <v>2</v>
      </c>
      <c r="BB138" s="9"/>
      <c r="BC138" s="9">
        <v>2</v>
      </c>
      <c r="BD138" s="9">
        <v>1</v>
      </c>
      <c r="BE138" s="9">
        <v>2</v>
      </c>
      <c r="BF138" s="9">
        <v>2</v>
      </c>
      <c r="BG138" s="9" t="s">
        <v>125</v>
      </c>
      <c r="BH138">
        <v>2</v>
      </c>
      <c r="BI138">
        <v>2</v>
      </c>
      <c r="BJ138" s="58">
        <v>2</v>
      </c>
      <c r="BK138">
        <v>2</v>
      </c>
      <c r="BL138">
        <v>2</v>
      </c>
      <c r="BM138">
        <v>2</v>
      </c>
      <c r="BN138">
        <v>1</v>
      </c>
      <c r="BO138">
        <v>2</v>
      </c>
      <c r="BP138">
        <v>2</v>
      </c>
      <c r="BQ138" t="s">
        <v>125</v>
      </c>
      <c r="BR138">
        <v>2</v>
      </c>
      <c r="BS138">
        <v>2</v>
      </c>
      <c r="BT138" t="s">
        <v>125</v>
      </c>
      <c r="BU138">
        <v>1</v>
      </c>
      <c r="BV138">
        <v>2</v>
      </c>
      <c r="BW138">
        <v>2</v>
      </c>
      <c r="BX138">
        <v>2</v>
      </c>
      <c r="BY138">
        <v>2</v>
      </c>
      <c r="BZ138">
        <v>2</v>
      </c>
      <c r="CA138">
        <v>2</v>
      </c>
      <c r="CB138">
        <v>2</v>
      </c>
      <c r="CC138">
        <v>2</v>
      </c>
      <c r="CD138">
        <v>2</v>
      </c>
      <c r="CE138">
        <v>2</v>
      </c>
      <c r="CF138">
        <v>2</v>
      </c>
      <c r="CG138">
        <v>2</v>
      </c>
      <c r="CH138">
        <v>2</v>
      </c>
      <c r="CI138">
        <v>2</v>
      </c>
      <c r="CJ138">
        <v>1</v>
      </c>
      <c r="CK138">
        <v>2</v>
      </c>
      <c r="CL138">
        <v>2</v>
      </c>
      <c r="CM138" t="s">
        <v>125</v>
      </c>
      <c r="CN138" t="s">
        <v>125</v>
      </c>
      <c r="CO138">
        <v>4</v>
      </c>
      <c r="CP138">
        <v>2</v>
      </c>
      <c r="CQ138">
        <v>3</v>
      </c>
      <c r="CR138">
        <v>3</v>
      </c>
      <c r="CS138">
        <v>4</v>
      </c>
      <c r="CT138">
        <v>4</v>
      </c>
      <c r="CU138">
        <v>3</v>
      </c>
      <c r="CV138">
        <v>3</v>
      </c>
      <c r="CW138">
        <v>1</v>
      </c>
      <c r="CX138">
        <v>2</v>
      </c>
      <c r="CY138">
        <v>1</v>
      </c>
      <c r="CZ138">
        <v>0</v>
      </c>
      <c r="DA138" s="57" t="s">
        <v>125</v>
      </c>
    </row>
    <row r="139" spans="1:105">
      <c r="A139">
        <v>132</v>
      </c>
      <c r="B139" s="9">
        <v>2</v>
      </c>
      <c r="C139" s="9">
        <v>7</v>
      </c>
      <c r="D139" s="9">
        <v>5</v>
      </c>
      <c r="E139" s="9">
        <v>13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1</v>
      </c>
      <c r="L139" s="9">
        <v>0</v>
      </c>
      <c r="M139" s="9">
        <v>2</v>
      </c>
      <c r="N139" s="9">
        <v>4</v>
      </c>
      <c r="O139" s="9">
        <v>4</v>
      </c>
      <c r="P139" s="9">
        <v>4</v>
      </c>
      <c r="Q139" s="9">
        <v>3</v>
      </c>
      <c r="R139" s="9">
        <v>4</v>
      </c>
      <c r="S139" s="9">
        <v>4</v>
      </c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>
        <v>2</v>
      </c>
      <c r="AE139" s="9"/>
      <c r="AF139" s="9">
        <v>1</v>
      </c>
      <c r="AG139" s="9">
        <v>1</v>
      </c>
      <c r="AH139" s="9">
        <v>1</v>
      </c>
      <c r="AI139" s="9">
        <v>0</v>
      </c>
      <c r="AJ139" s="9">
        <v>0</v>
      </c>
      <c r="AK139" s="9">
        <v>0</v>
      </c>
      <c r="AL139" s="9"/>
      <c r="AM139" s="9">
        <v>1</v>
      </c>
      <c r="AN139" s="9">
        <v>1</v>
      </c>
      <c r="AO139" s="9">
        <v>1</v>
      </c>
      <c r="AP139" s="9">
        <v>1</v>
      </c>
      <c r="AQ139" s="9">
        <v>0</v>
      </c>
      <c r="AR139" s="9">
        <v>0</v>
      </c>
      <c r="AS139" s="9"/>
      <c r="AT139" s="9">
        <v>1</v>
      </c>
      <c r="AU139" s="9">
        <v>3</v>
      </c>
      <c r="AV139" s="75">
        <v>2</v>
      </c>
      <c r="AW139" s="75">
        <v>2</v>
      </c>
      <c r="AX139" s="75">
        <v>1</v>
      </c>
      <c r="AY139" s="9">
        <v>1</v>
      </c>
      <c r="AZ139" s="9">
        <v>1</v>
      </c>
      <c r="BA139" s="9">
        <v>1</v>
      </c>
      <c r="BB139" s="9">
        <v>1</v>
      </c>
      <c r="BC139" s="9">
        <v>1</v>
      </c>
      <c r="BD139" s="9">
        <v>1</v>
      </c>
      <c r="BE139" s="9">
        <v>1</v>
      </c>
      <c r="BF139" s="9">
        <v>1</v>
      </c>
      <c r="BG139" s="9">
        <v>2</v>
      </c>
      <c r="BH139">
        <v>1</v>
      </c>
      <c r="BI139">
        <v>2</v>
      </c>
      <c r="BJ139" s="58">
        <v>1</v>
      </c>
      <c r="BK139">
        <v>2</v>
      </c>
      <c r="BL139">
        <v>1</v>
      </c>
      <c r="BM139">
        <v>2</v>
      </c>
      <c r="BN139">
        <v>1</v>
      </c>
      <c r="BO139">
        <v>1</v>
      </c>
      <c r="BP139">
        <v>2</v>
      </c>
      <c r="BQ139" t="s">
        <v>125</v>
      </c>
      <c r="BR139">
        <v>2</v>
      </c>
      <c r="BS139">
        <v>2</v>
      </c>
      <c r="BT139" t="s">
        <v>125</v>
      </c>
      <c r="BU139">
        <v>1</v>
      </c>
      <c r="BV139">
        <v>2</v>
      </c>
      <c r="BW139">
        <v>2</v>
      </c>
      <c r="BX139">
        <v>2</v>
      </c>
      <c r="BY139">
        <v>2</v>
      </c>
      <c r="BZ139">
        <v>2</v>
      </c>
      <c r="CA139">
        <v>1</v>
      </c>
      <c r="CB139">
        <v>2</v>
      </c>
      <c r="CC139">
        <v>2</v>
      </c>
      <c r="CD139">
        <v>2</v>
      </c>
      <c r="CE139">
        <v>2</v>
      </c>
      <c r="CF139">
        <v>2</v>
      </c>
      <c r="CG139">
        <v>2</v>
      </c>
      <c r="CH139">
        <v>2</v>
      </c>
      <c r="CI139">
        <v>2</v>
      </c>
      <c r="CJ139">
        <v>1</v>
      </c>
      <c r="CK139">
        <v>2</v>
      </c>
      <c r="CL139">
        <v>1</v>
      </c>
      <c r="CM139">
        <v>2</v>
      </c>
      <c r="CN139">
        <v>3</v>
      </c>
      <c r="CO139">
        <v>4</v>
      </c>
      <c r="CP139">
        <v>2</v>
      </c>
      <c r="CQ139">
        <v>4</v>
      </c>
      <c r="CR139">
        <v>3</v>
      </c>
      <c r="CS139">
        <v>4</v>
      </c>
      <c r="CT139">
        <v>4</v>
      </c>
      <c r="CU139">
        <v>3</v>
      </c>
      <c r="CV139">
        <v>2</v>
      </c>
      <c r="CW139">
        <v>1</v>
      </c>
      <c r="CX139">
        <v>3</v>
      </c>
      <c r="CY139">
        <v>3</v>
      </c>
      <c r="CZ139">
        <v>0</v>
      </c>
      <c r="DA139" s="57" t="s">
        <v>125</v>
      </c>
    </row>
    <row r="140" spans="1:105">
      <c r="A140">
        <v>133</v>
      </c>
      <c r="B140" s="9">
        <v>2</v>
      </c>
      <c r="C140" s="9">
        <v>2</v>
      </c>
      <c r="D140" s="9">
        <v>1</v>
      </c>
      <c r="E140" s="9">
        <v>11</v>
      </c>
      <c r="F140" s="9">
        <v>0</v>
      </c>
      <c r="G140" s="9">
        <v>0</v>
      </c>
      <c r="H140" s="9">
        <v>0</v>
      </c>
      <c r="I140" s="9">
        <v>1</v>
      </c>
      <c r="J140" s="9">
        <v>0</v>
      </c>
      <c r="K140" s="9">
        <v>0</v>
      </c>
      <c r="L140" s="9">
        <v>0</v>
      </c>
      <c r="M140" s="9">
        <v>1</v>
      </c>
      <c r="N140" s="9">
        <v>0</v>
      </c>
      <c r="O140" s="9">
        <v>0</v>
      </c>
      <c r="P140" s="9">
        <v>0</v>
      </c>
      <c r="Q140" s="9">
        <v>0</v>
      </c>
      <c r="R140" s="9">
        <v>4</v>
      </c>
      <c r="S140" s="9">
        <v>0</v>
      </c>
      <c r="T140" s="9"/>
      <c r="U140" s="9">
        <v>0</v>
      </c>
      <c r="V140" s="9">
        <v>0</v>
      </c>
      <c r="W140" s="9">
        <v>1</v>
      </c>
      <c r="X140" s="9">
        <v>0</v>
      </c>
      <c r="Y140" s="9">
        <v>0</v>
      </c>
      <c r="Z140" s="9">
        <v>1</v>
      </c>
      <c r="AA140" s="9">
        <v>0</v>
      </c>
      <c r="AB140" s="9">
        <v>1</v>
      </c>
      <c r="AC140" s="9"/>
      <c r="AD140" s="9">
        <v>5</v>
      </c>
      <c r="AE140" s="9"/>
      <c r="AF140" s="9">
        <v>1</v>
      </c>
      <c r="AG140" s="9">
        <v>0</v>
      </c>
      <c r="AH140" s="9">
        <v>0</v>
      </c>
      <c r="AI140" s="9">
        <v>1</v>
      </c>
      <c r="AJ140" s="9">
        <v>0</v>
      </c>
      <c r="AK140" s="9">
        <v>0</v>
      </c>
      <c r="AL140" s="9"/>
      <c r="AM140" s="9">
        <v>1</v>
      </c>
      <c r="AN140" s="9">
        <v>1</v>
      </c>
      <c r="AO140" s="9">
        <v>1</v>
      </c>
      <c r="AP140" s="9">
        <v>0</v>
      </c>
      <c r="AQ140" s="9">
        <v>0</v>
      </c>
      <c r="AR140" s="9">
        <v>1</v>
      </c>
      <c r="AS140" s="9"/>
      <c r="AT140" s="9">
        <v>2</v>
      </c>
      <c r="AU140" s="9">
        <v>3</v>
      </c>
      <c r="AV140" s="75">
        <v>2</v>
      </c>
      <c r="AW140" s="75">
        <v>2</v>
      </c>
      <c r="AX140" s="75">
        <v>2</v>
      </c>
      <c r="AY140" s="9" t="s">
        <v>125</v>
      </c>
      <c r="AZ140" s="9">
        <v>1</v>
      </c>
      <c r="BA140" s="9">
        <v>1</v>
      </c>
      <c r="BB140" s="9">
        <v>2</v>
      </c>
      <c r="BC140" s="9">
        <v>1</v>
      </c>
      <c r="BD140" s="9">
        <v>1</v>
      </c>
      <c r="BE140" s="9">
        <v>2</v>
      </c>
      <c r="BF140" s="9">
        <v>1</v>
      </c>
      <c r="BG140" s="9">
        <v>1</v>
      </c>
      <c r="BH140">
        <v>2</v>
      </c>
      <c r="BI140">
        <v>2</v>
      </c>
      <c r="BJ140" s="58">
        <v>2</v>
      </c>
      <c r="BK140">
        <v>2</v>
      </c>
      <c r="BL140">
        <v>2</v>
      </c>
      <c r="BM140">
        <v>2</v>
      </c>
      <c r="BN140">
        <v>1</v>
      </c>
      <c r="BO140">
        <v>2</v>
      </c>
      <c r="BP140">
        <v>2</v>
      </c>
      <c r="BQ140" t="s">
        <v>125</v>
      </c>
      <c r="BR140">
        <v>1</v>
      </c>
      <c r="BS140">
        <v>2</v>
      </c>
      <c r="BT140" t="s">
        <v>125</v>
      </c>
      <c r="BU140">
        <v>1</v>
      </c>
      <c r="BV140">
        <v>2</v>
      </c>
      <c r="BW140">
        <v>2</v>
      </c>
      <c r="BX140">
        <v>1</v>
      </c>
      <c r="BY140">
        <v>1</v>
      </c>
      <c r="BZ140">
        <v>2</v>
      </c>
      <c r="CA140">
        <v>1</v>
      </c>
      <c r="CB140">
        <v>2</v>
      </c>
      <c r="CC140">
        <v>2</v>
      </c>
      <c r="CD140">
        <v>2</v>
      </c>
      <c r="CE140">
        <v>1</v>
      </c>
      <c r="CF140">
        <v>1</v>
      </c>
      <c r="CG140">
        <v>2</v>
      </c>
      <c r="CH140">
        <v>2</v>
      </c>
      <c r="CI140">
        <v>2</v>
      </c>
      <c r="CJ140">
        <v>2</v>
      </c>
      <c r="CK140">
        <v>2</v>
      </c>
      <c r="CL140">
        <v>2</v>
      </c>
      <c r="CM140" t="s">
        <v>125</v>
      </c>
      <c r="CN140" t="s">
        <v>125</v>
      </c>
      <c r="CO140">
        <v>4</v>
      </c>
      <c r="CP140">
        <v>3</v>
      </c>
      <c r="CQ140">
        <v>3</v>
      </c>
      <c r="CR140">
        <v>4</v>
      </c>
      <c r="CS140">
        <v>2</v>
      </c>
      <c r="CT140">
        <v>4</v>
      </c>
      <c r="CU140">
        <v>1</v>
      </c>
      <c r="CV140">
        <v>1</v>
      </c>
      <c r="CW140">
        <v>1</v>
      </c>
      <c r="CX140">
        <v>1</v>
      </c>
      <c r="CY140">
        <v>3</v>
      </c>
      <c r="CZ140">
        <v>0</v>
      </c>
      <c r="DA140" s="57" t="s">
        <v>125</v>
      </c>
    </row>
    <row r="141" spans="1:105">
      <c r="A141">
        <v>134</v>
      </c>
      <c r="B141" s="9">
        <v>1</v>
      </c>
      <c r="C141" s="9">
        <v>7</v>
      </c>
      <c r="D141" s="9">
        <v>7</v>
      </c>
      <c r="E141" s="9">
        <v>7</v>
      </c>
      <c r="F141" s="9">
        <v>0</v>
      </c>
      <c r="G141" s="9">
        <v>0</v>
      </c>
      <c r="H141" s="9">
        <v>0</v>
      </c>
      <c r="I141" s="9">
        <v>1</v>
      </c>
      <c r="J141" s="9">
        <v>0</v>
      </c>
      <c r="K141" s="9">
        <v>0</v>
      </c>
      <c r="L141" s="9">
        <v>0</v>
      </c>
      <c r="M141" s="9">
        <v>2</v>
      </c>
      <c r="N141" s="9"/>
      <c r="O141" s="9"/>
      <c r="P141" s="9"/>
      <c r="Q141" s="9"/>
      <c r="R141" s="9">
        <v>4</v>
      </c>
      <c r="S141" s="9"/>
      <c r="T141" s="9"/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1</v>
      </c>
      <c r="AB141" s="9">
        <v>0</v>
      </c>
      <c r="AC141" s="9"/>
      <c r="AD141" s="9">
        <v>6</v>
      </c>
      <c r="AE141" s="9"/>
      <c r="AF141" s="9">
        <v>1</v>
      </c>
      <c r="AG141" s="9">
        <v>1</v>
      </c>
      <c r="AH141" s="9">
        <v>1</v>
      </c>
      <c r="AI141" s="9">
        <v>0</v>
      </c>
      <c r="AJ141" s="9">
        <v>0</v>
      </c>
      <c r="AK141" s="9">
        <v>0</v>
      </c>
      <c r="AL141" s="9"/>
      <c r="AM141" s="9">
        <v>1</v>
      </c>
      <c r="AN141" s="9">
        <v>1</v>
      </c>
      <c r="AO141" s="9">
        <v>1</v>
      </c>
      <c r="AP141" s="9">
        <v>1</v>
      </c>
      <c r="AQ141" s="9">
        <v>0</v>
      </c>
      <c r="AR141" s="9">
        <v>0</v>
      </c>
      <c r="AS141" s="9"/>
      <c r="AT141" s="9">
        <v>1</v>
      </c>
      <c r="AU141" s="9">
        <v>1</v>
      </c>
      <c r="AV141" s="75">
        <v>1</v>
      </c>
      <c r="AW141" s="75">
        <v>1</v>
      </c>
      <c r="AX141" s="75">
        <v>1</v>
      </c>
      <c r="AY141" s="9">
        <v>2</v>
      </c>
      <c r="AZ141" s="9">
        <v>1</v>
      </c>
      <c r="BA141" s="9">
        <v>2</v>
      </c>
      <c r="BB141" s="9"/>
      <c r="BC141" s="9">
        <v>1</v>
      </c>
      <c r="BD141" s="9">
        <v>1</v>
      </c>
      <c r="BE141" s="9">
        <v>1</v>
      </c>
      <c r="BF141" s="9">
        <v>1</v>
      </c>
      <c r="BG141" s="9">
        <v>1</v>
      </c>
      <c r="BH141">
        <v>1</v>
      </c>
      <c r="BI141">
        <v>2</v>
      </c>
      <c r="BJ141" s="58">
        <v>1</v>
      </c>
      <c r="BK141">
        <v>1</v>
      </c>
      <c r="BL141">
        <v>1</v>
      </c>
      <c r="BM141">
        <v>1</v>
      </c>
      <c r="BN141">
        <v>1</v>
      </c>
      <c r="BO141">
        <v>2</v>
      </c>
      <c r="BP141">
        <v>2</v>
      </c>
      <c r="BQ141" t="s">
        <v>125</v>
      </c>
      <c r="BR141">
        <v>1</v>
      </c>
      <c r="BS141">
        <v>2</v>
      </c>
      <c r="BT141" t="s">
        <v>125</v>
      </c>
      <c r="BU141">
        <v>1</v>
      </c>
      <c r="BV141">
        <v>1</v>
      </c>
      <c r="BW141">
        <v>1</v>
      </c>
      <c r="BX141">
        <v>2</v>
      </c>
      <c r="BY141">
        <v>2</v>
      </c>
      <c r="BZ141">
        <v>2</v>
      </c>
      <c r="CA141">
        <v>2</v>
      </c>
      <c r="CB141">
        <v>2</v>
      </c>
      <c r="CC141">
        <v>2</v>
      </c>
      <c r="CD141">
        <v>2</v>
      </c>
      <c r="CE141">
        <v>2</v>
      </c>
      <c r="CF141">
        <v>2</v>
      </c>
      <c r="CG141">
        <v>1</v>
      </c>
      <c r="CH141">
        <v>1</v>
      </c>
      <c r="CI141">
        <v>1</v>
      </c>
      <c r="CJ141">
        <v>1</v>
      </c>
      <c r="CK141">
        <v>2</v>
      </c>
      <c r="CL141">
        <v>2</v>
      </c>
      <c r="CM141" t="s">
        <v>125</v>
      </c>
      <c r="CN141" t="s">
        <v>125</v>
      </c>
      <c r="CO141">
        <v>4</v>
      </c>
      <c r="CP141">
        <v>2</v>
      </c>
      <c r="CQ141">
        <v>4</v>
      </c>
      <c r="CR141">
        <v>4</v>
      </c>
      <c r="CS141">
        <v>4</v>
      </c>
      <c r="CT141">
        <v>2</v>
      </c>
      <c r="CU141">
        <v>4</v>
      </c>
      <c r="CV141">
        <v>2</v>
      </c>
      <c r="CW141">
        <v>2</v>
      </c>
      <c r="CX141">
        <v>4</v>
      </c>
      <c r="CY141">
        <v>4</v>
      </c>
      <c r="CZ141">
        <v>4</v>
      </c>
      <c r="DA141" s="57" t="s">
        <v>125</v>
      </c>
    </row>
    <row r="142" spans="1:105">
      <c r="A142">
        <v>135</v>
      </c>
      <c r="B142" s="9">
        <v>2</v>
      </c>
      <c r="C142" s="9">
        <v>5</v>
      </c>
      <c r="D142" s="9">
        <v>4</v>
      </c>
      <c r="E142" s="9">
        <v>5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0</v>
      </c>
      <c r="L142" s="9">
        <v>0</v>
      </c>
      <c r="M142" s="9">
        <v>1</v>
      </c>
      <c r="N142" s="9">
        <v>1</v>
      </c>
      <c r="O142" s="9">
        <v>2</v>
      </c>
      <c r="P142" s="9">
        <v>1</v>
      </c>
      <c r="Q142" s="9">
        <v>1</v>
      </c>
      <c r="R142" s="9">
        <v>4</v>
      </c>
      <c r="S142" s="9">
        <v>1</v>
      </c>
      <c r="T142" s="9"/>
      <c r="U142" s="9">
        <v>0</v>
      </c>
      <c r="V142" s="9">
        <v>0</v>
      </c>
      <c r="W142" s="9">
        <v>0</v>
      </c>
      <c r="X142" s="9">
        <v>0</v>
      </c>
      <c r="Y142" s="9">
        <v>1</v>
      </c>
      <c r="Z142" s="9">
        <v>0</v>
      </c>
      <c r="AA142" s="9">
        <v>0</v>
      </c>
      <c r="AB142" s="9">
        <v>0</v>
      </c>
      <c r="AC142" s="9"/>
      <c r="AD142" s="9">
        <v>1</v>
      </c>
      <c r="AE142" s="9"/>
      <c r="AF142" s="9">
        <v>0</v>
      </c>
      <c r="AG142" s="9">
        <v>0</v>
      </c>
      <c r="AH142" s="9">
        <v>1</v>
      </c>
      <c r="AI142" s="9">
        <v>0</v>
      </c>
      <c r="AJ142" s="9">
        <v>0</v>
      </c>
      <c r="AK142" s="9">
        <v>0</v>
      </c>
      <c r="AL142" s="9"/>
      <c r="AM142" s="9">
        <v>1</v>
      </c>
      <c r="AN142" s="9">
        <v>1</v>
      </c>
      <c r="AO142" s="9">
        <v>0</v>
      </c>
      <c r="AP142" s="9">
        <v>1</v>
      </c>
      <c r="AQ142" s="9">
        <v>0</v>
      </c>
      <c r="AR142" s="9">
        <v>0</v>
      </c>
      <c r="AS142" s="9"/>
      <c r="AT142" s="9">
        <v>1</v>
      </c>
      <c r="AU142" s="9">
        <v>1</v>
      </c>
      <c r="AV142" s="75">
        <v>2</v>
      </c>
      <c r="AW142" s="75">
        <v>2</v>
      </c>
      <c r="AX142" s="75">
        <v>1</v>
      </c>
      <c r="AY142" s="9">
        <v>2</v>
      </c>
      <c r="AZ142" s="9">
        <v>1</v>
      </c>
      <c r="BA142" s="9">
        <v>1</v>
      </c>
      <c r="BB142" s="9">
        <v>2</v>
      </c>
      <c r="BC142" s="9">
        <v>2</v>
      </c>
      <c r="BD142" s="9">
        <v>1</v>
      </c>
      <c r="BE142" s="9">
        <v>2</v>
      </c>
      <c r="BF142" s="9">
        <v>1</v>
      </c>
      <c r="BG142" s="9">
        <v>1</v>
      </c>
      <c r="BH142">
        <v>1</v>
      </c>
      <c r="BI142">
        <v>2</v>
      </c>
      <c r="BJ142" s="58">
        <v>1</v>
      </c>
      <c r="BK142">
        <v>2</v>
      </c>
      <c r="BL142">
        <v>1</v>
      </c>
      <c r="BM142">
        <v>1</v>
      </c>
      <c r="BN142">
        <v>2</v>
      </c>
      <c r="BO142">
        <v>2</v>
      </c>
      <c r="BP142">
        <v>2</v>
      </c>
      <c r="BQ142" t="s">
        <v>125</v>
      </c>
      <c r="BR142">
        <v>1</v>
      </c>
      <c r="BS142">
        <v>1</v>
      </c>
      <c r="BT142">
        <v>1</v>
      </c>
      <c r="BU142">
        <v>1</v>
      </c>
      <c r="BV142">
        <v>1</v>
      </c>
      <c r="BW142">
        <v>2</v>
      </c>
      <c r="BX142">
        <v>2</v>
      </c>
      <c r="BY142">
        <v>1</v>
      </c>
      <c r="BZ142">
        <v>2</v>
      </c>
      <c r="CA142">
        <v>1</v>
      </c>
      <c r="CB142">
        <v>2</v>
      </c>
      <c r="CC142">
        <v>2</v>
      </c>
      <c r="CD142">
        <v>2</v>
      </c>
      <c r="CE142">
        <v>2</v>
      </c>
      <c r="CF142">
        <v>2</v>
      </c>
      <c r="CG142">
        <v>2</v>
      </c>
      <c r="CH142">
        <v>2</v>
      </c>
      <c r="CI142">
        <v>2</v>
      </c>
      <c r="CJ142">
        <v>1</v>
      </c>
      <c r="CK142">
        <v>2</v>
      </c>
      <c r="CL142">
        <v>1</v>
      </c>
      <c r="CM142">
        <v>3</v>
      </c>
      <c r="CN142">
        <v>1</v>
      </c>
      <c r="CO142">
        <v>3</v>
      </c>
      <c r="CP142">
        <v>1</v>
      </c>
      <c r="CQ142">
        <v>3</v>
      </c>
      <c r="CR142">
        <v>3</v>
      </c>
      <c r="CS142">
        <v>3</v>
      </c>
      <c r="CT142">
        <v>3</v>
      </c>
      <c r="CU142">
        <v>3</v>
      </c>
      <c r="CV142">
        <v>3</v>
      </c>
      <c r="CW142">
        <v>1</v>
      </c>
      <c r="CX142">
        <v>3</v>
      </c>
      <c r="CY142">
        <v>3</v>
      </c>
      <c r="CZ142">
        <v>3</v>
      </c>
      <c r="DA142" s="57" t="s">
        <v>125</v>
      </c>
    </row>
    <row r="143" spans="1:105">
      <c r="A143">
        <v>136</v>
      </c>
      <c r="B143" s="9">
        <v>2</v>
      </c>
      <c r="C143" s="9">
        <v>4</v>
      </c>
      <c r="D143" s="9">
        <v>5</v>
      </c>
      <c r="E143" s="9">
        <v>3</v>
      </c>
      <c r="F143" s="9">
        <v>0</v>
      </c>
      <c r="G143" s="9">
        <v>0</v>
      </c>
      <c r="H143" s="9">
        <v>1</v>
      </c>
      <c r="I143" s="9">
        <v>1</v>
      </c>
      <c r="J143" s="9">
        <v>0</v>
      </c>
      <c r="K143" s="9">
        <v>0</v>
      </c>
      <c r="L143" s="9">
        <v>0</v>
      </c>
      <c r="M143" s="9">
        <v>2</v>
      </c>
      <c r="N143" s="9">
        <v>4</v>
      </c>
      <c r="O143" s="9">
        <v>4</v>
      </c>
      <c r="P143" s="9">
        <v>4</v>
      </c>
      <c r="Q143" s="9">
        <v>4</v>
      </c>
      <c r="R143" s="9">
        <v>4</v>
      </c>
      <c r="S143" s="9">
        <v>4</v>
      </c>
      <c r="T143" s="9"/>
      <c r="U143" s="9">
        <v>1</v>
      </c>
      <c r="V143" s="9">
        <v>0</v>
      </c>
      <c r="W143" s="9">
        <v>0</v>
      </c>
      <c r="X143" s="9">
        <v>1</v>
      </c>
      <c r="Y143" s="9">
        <v>0</v>
      </c>
      <c r="Z143" s="9">
        <v>1</v>
      </c>
      <c r="AA143" s="9">
        <v>0</v>
      </c>
      <c r="AB143" s="9">
        <v>0</v>
      </c>
      <c r="AC143" s="9"/>
      <c r="AD143" s="9">
        <v>1</v>
      </c>
      <c r="AE143" s="9"/>
      <c r="AF143" s="9">
        <v>1</v>
      </c>
      <c r="AG143" s="9">
        <v>1</v>
      </c>
      <c r="AH143" s="9">
        <v>1</v>
      </c>
      <c r="AI143" s="9">
        <v>0</v>
      </c>
      <c r="AJ143" s="9">
        <v>0</v>
      </c>
      <c r="AK143" s="9">
        <v>0</v>
      </c>
      <c r="AL143" s="9"/>
      <c r="AM143" s="9">
        <v>1</v>
      </c>
      <c r="AN143" s="9">
        <v>1</v>
      </c>
      <c r="AO143" s="9">
        <v>0</v>
      </c>
      <c r="AP143" s="9">
        <v>1</v>
      </c>
      <c r="AQ143" s="9">
        <v>0</v>
      </c>
      <c r="AR143" s="9">
        <v>1</v>
      </c>
      <c r="AS143" s="9"/>
      <c r="AT143" s="9">
        <v>3</v>
      </c>
      <c r="AU143" s="9">
        <v>3</v>
      </c>
      <c r="AV143" s="75">
        <v>1</v>
      </c>
      <c r="AW143" s="75">
        <v>1</v>
      </c>
      <c r="AX143" s="75">
        <v>1</v>
      </c>
      <c r="AY143" s="9">
        <v>1</v>
      </c>
      <c r="AZ143" s="9">
        <v>1</v>
      </c>
      <c r="BA143" s="9">
        <v>1</v>
      </c>
      <c r="BB143" s="9">
        <v>2</v>
      </c>
      <c r="BC143" s="9">
        <v>1</v>
      </c>
      <c r="BD143" s="9">
        <v>1</v>
      </c>
      <c r="BE143" s="9">
        <v>1</v>
      </c>
      <c r="BF143" s="9">
        <v>1</v>
      </c>
      <c r="BG143" s="9">
        <v>1</v>
      </c>
      <c r="BH143">
        <v>1</v>
      </c>
      <c r="BI143">
        <v>2</v>
      </c>
      <c r="BJ143" s="58">
        <v>1</v>
      </c>
      <c r="BK143">
        <v>2</v>
      </c>
      <c r="BL143">
        <v>1</v>
      </c>
      <c r="BM143">
        <v>2</v>
      </c>
      <c r="BN143">
        <v>1</v>
      </c>
      <c r="BO143">
        <v>2</v>
      </c>
      <c r="BP143">
        <v>1</v>
      </c>
      <c r="BQ143">
        <v>1</v>
      </c>
      <c r="BR143">
        <v>2</v>
      </c>
      <c r="BS143">
        <v>1</v>
      </c>
      <c r="BT143">
        <v>1</v>
      </c>
      <c r="BU143">
        <v>1</v>
      </c>
      <c r="BV143">
        <v>1</v>
      </c>
      <c r="BW143">
        <v>2</v>
      </c>
      <c r="BX143">
        <v>2</v>
      </c>
      <c r="BY143">
        <v>2</v>
      </c>
      <c r="BZ143">
        <v>2</v>
      </c>
      <c r="CA143">
        <v>2</v>
      </c>
      <c r="CB143">
        <v>2</v>
      </c>
      <c r="CC143">
        <v>1</v>
      </c>
      <c r="CD143">
        <v>2</v>
      </c>
      <c r="CE143">
        <v>2</v>
      </c>
      <c r="CF143">
        <v>2</v>
      </c>
      <c r="CG143">
        <v>2</v>
      </c>
      <c r="CH143">
        <v>1</v>
      </c>
      <c r="CI143">
        <v>2</v>
      </c>
      <c r="CJ143">
        <v>1</v>
      </c>
      <c r="CK143">
        <v>2</v>
      </c>
      <c r="CL143">
        <v>2</v>
      </c>
      <c r="CM143" t="s">
        <v>125</v>
      </c>
      <c r="CN143" t="s">
        <v>125</v>
      </c>
      <c r="CO143">
        <v>4</v>
      </c>
      <c r="CP143">
        <v>2</v>
      </c>
      <c r="CQ143">
        <v>3</v>
      </c>
      <c r="CR143">
        <v>3</v>
      </c>
      <c r="CS143">
        <v>4</v>
      </c>
      <c r="CT143">
        <v>4</v>
      </c>
      <c r="CU143">
        <v>3</v>
      </c>
      <c r="CV143">
        <v>3</v>
      </c>
      <c r="CW143">
        <v>1</v>
      </c>
      <c r="CX143">
        <v>3</v>
      </c>
      <c r="CY143">
        <v>3</v>
      </c>
      <c r="CZ143">
        <v>4</v>
      </c>
      <c r="DA143" s="57">
        <v>4</v>
      </c>
    </row>
    <row r="144" spans="1:105">
      <c r="A144">
        <v>137</v>
      </c>
      <c r="B144" s="9">
        <v>2</v>
      </c>
      <c r="C144" s="9">
        <v>8</v>
      </c>
      <c r="D144" s="9">
        <v>5</v>
      </c>
      <c r="E144" s="9">
        <v>1</v>
      </c>
      <c r="F144" s="9">
        <v>0</v>
      </c>
      <c r="G144" s="9">
        <v>0</v>
      </c>
      <c r="H144" s="9">
        <v>0</v>
      </c>
      <c r="I144" s="9">
        <v>1</v>
      </c>
      <c r="J144" s="9">
        <v>1</v>
      </c>
      <c r="K144" s="9">
        <v>0</v>
      </c>
      <c r="L144" s="9">
        <v>0</v>
      </c>
      <c r="M144" s="9">
        <v>2</v>
      </c>
      <c r="N144" s="9">
        <v>3</v>
      </c>
      <c r="O144" s="9">
        <v>4</v>
      </c>
      <c r="P144" s="9">
        <v>3</v>
      </c>
      <c r="Q144" s="9">
        <v>4</v>
      </c>
      <c r="R144" s="9">
        <v>4</v>
      </c>
      <c r="S144" s="9">
        <v>3</v>
      </c>
      <c r="T144" s="9"/>
      <c r="U144" s="9">
        <v>0</v>
      </c>
      <c r="V144" s="9">
        <v>0</v>
      </c>
      <c r="W144" s="9">
        <v>0</v>
      </c>
      <c r="X144" s="9">
        <v>0</v>
      </c>
      <c r="Y144" s="9">
        <v>1</v>
      </c>
      <c r="Z144" s="9">
        <v>0</v>
      </c>
      <c r="AA144" s="9">
        <v>0</v>
      </c>
      <c r="AB144" s="9">
        <v>0</v>
      </c>
      <c r="AC144" s="9"/>
      <c r="AD144" s="9">
        <v>4</v>
      </c>
      <c r="AE144" s="9"/>
      <c r="AF144" s="9">
        <v>1</v>
      </c>
      <c r="AG144" s="9">
        <v>1</v>
      </c>
      <c r="AH144" s="9">
        <v>1</v>
      </c>
      <c r="AI144" s="9">
        <v>0</v>
      </c>
      <c r="AJ144" s="9">
        <v>0</v>
      </c>
      <c r="AK144" s="9">
        <v>0</v>
      </c>
      <c r="AL144" s="9"/>
      <c r="AM144" s="9">
        <v>1</v>
      </c>
      <c r="AN144" s="9">
        <v>1</v>
      </c>
      <c r="AO144" s="9">
        <v>1</v>
      </c>
      <c r="AP144" s="9">
        <v>1</v>
      </c>
      <c r="AQ144" s="9">
        <v>0</v>
      </c>
      <c r="AR144" s="9">
        <v>0</v>
      </c>
      <c r="AS144" s="9"/>
      <c r="AT144" s="9">
        <v>1</v>
      </c>
      <c r="AU144" s="9">
        <v>4</v>
      </c>
      <c r="AV144" s="75">
        <v>1</v>
      </c>
      <c r="AW144" s="75">
        <v>1</v>
      </c>
      <c r="AX144" s="75">
        <v>1</v>
      </c>
      <c r="AY144" s="9">
        <v>1</v>
      </c>
      <c r="AZ144" s="9">
        <v>1</v>
      </c>
      <c r="BA144" s="9">
        <v>1</v>
      </c>
      <c r="BB144" s="9">
        <v>2</v>
      </c>
      <c r="BC144" s="9">
        <v>1</v>
      </c>
      <c r="BD144" s="9">
        <v>1</v>
      </c>
      <c r="BE144" s="9">
        <v>1</v>
      </c>
      <c r="BF144" s="9">
        <v>1</v>
      </c>
      <c r="BG144" s="9">
        <v>1</v>
      </c>
      <c r="BH144">
        <v>1</v>
      </c>
      <c r="BI144">
        <v>2</v>
      </c>
      <c r="BJ144" s="58">
        <v>1</v>
      </c>
      <c r="BK144">
        <v>2</v>
      </c>
      <c r="BL144">
        <v>1</v>
      </c>
      <c r="BM144">
        <v>1</v>
      </c>
      <c r="BN144">
        <v>1</v>
      </c>
      <c r="BO144">
        <v>2</v>
      </c>
      <c r="BP144">
        <v>2</v>
      </c>
      <c r="BQ144" t="s">
        <v>125</v>
      </c>
      <c r="BR144">
        <v>1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>
        <v>2</v>
      </c>
      <c r="BZ144">
        <v>2</v>
      </c>
      <c r="CA144">
        <v>1</v>
      </c>
      <c r="CB144">
        <v>2</v>
      </c>
      <c r="CC144">
        <v>2</v>
      </c>
      <c r="CD144">
        <v>2</v>
      </c>
      <c r="CE144">
        <v>2</v>
      </c>
      <c r="CF144">
        <v>1</v>
      </c>
      <c r="CG144">
        <v>1</v>
      </c>
      <c r="CH144">
        <v>2</v>
      </c>
      <c r="CI144">
        <v>2</v>
      </c>
      <c r="CJ144">
        <v>2</v>
      </c>
      <c r="CK144">
        <v>2</v>
      </c>
      <c r="CL144">
        <v>1</v>
      </c>
      <c r="CM144">
        <v>3</v>
      </c>
      <c r="CN144">
        <v>3</v>
      </c>
      <c r="CO144">
        <v>4</v>
      </c>
      <c r="CP144">
        <v>2</v>
      </c>
      <c r="CQ144">
        <v>3</v>
      </c>
      <c r="CR144">
        <v>3</v>
      </c>
      <c r="CS144">
        <v>4</v>
      </c>
      <c r="CT144">
        <v>2</v>
      </c>
      <c r="CU144">
        <v>3</v>
      </c>
      <c r="CV144">
        <v>2</v>
      </c>
      <c r="CW144">
        <v>2</v>
      </c>
      <c r="CX144">
        <v>2</v>
      </c>
      <c r="CY144">
        <v>4</v>
      </c>
      <c r="CZ144">
        <v>3</v>
      </c>
      <c r="DA144" s="57" t="s">
        <v>125</v>
      </c>
    </row>
    <row r="145" spans="1:105">
      <c r="A145">
        <v>138</v>
      </c>
      <c r="B145" s="9">
        <v>1</v>
      </c>
      <c r="C145" s="9">
        <v>3</v>
      </c>
      <c r="D145" s="9">
        <v>1</v>
      </c>
      <c r="E145" s="9">
        <v>12</v>
      </c>
      <c r="F145" s="9">
        <v>0</v>
      </c>
      <c r="G145" s="9">
        <v>0</v>
      </c>
      <c r="H145" s="9">
        <v>1</v>
      </c>
      <c r="I145" s="9">
        <v>0</v>
      </c>
      <c r="J145" s="9">
        <v>0</v>
      </c>
      <c r="K145" s="9">
        <v>0</v>
      </c>
      <c r="L145" s="9">
        <v>0</v>
      </c>
      <c r="M145" s="9">
        <v>3</v>
      </c>
      <c r="N145" s="9">
        <v>4</v>
      </c>
      <c r="O145" s="9">
        <v>0</v>
      </c>
      <c r="P145" s="9">
        <v>0</v>
      </c>
      <c r="Q145" s="9">
        <v>0</v>
      </c>
      <c r="R145" s="9">
        <v>4</v>
      </c>
      <c r="S145" s="9">
        <v>0</v>
      </c>
      <c r="T145" s="9"/>
      <c r="U145" s="9">
        <v>1</v>
      </c>
      <c r="V145" s="9">
        <v>0</v>
      </c>
      <c r="W145" s="9">
        <v>0</v>
      </c>
      <c r="X145" s="9">
        <v>0</v>
      </c>
      <c r="Y145" s="9">
        <v>1</v>
      </c>
      <c r="Z145" s="9">
        <v>1</v>
      </c>
      <c r="AA145" s="9">
        <v>0</v>
      </c>
      <c r="AB145" s="9">
        <v>0</v>
      </c>
      <c r="AC145" s="9"/>
      <c r="AD145" s="9">
        <v>2</v>
      </c>
      <c r="AE145" s="9"/>
      <c r="AF145" s="9">
        <v>1</v>
      </c>
      <c r="AG145" s="9">
        <v>0</v>
      </c>
      <c r="AH145" s="9">
        <v>1</v>
      </c>
      <c r="AI145" s="9">
        <v>1</v>
      </c>
      <c r="AJ145" s="9">
        <v>0</v>
      </c>
      <c r="AK145" s="9">
        <v>0</v>
      </c>
      <c r="AL145" s="9"/>
      <c r="AM145" s="9">
        <v>1</v>
      </c>
      <c r="AN145" s="9">
        <v>1</v>
      </c>
      <c r="AO145" s="9">
        <v>1</v>
      </c>
      <c r="AP145" s="9">
        <v>1</v>
      </c>
      <c r="AQ145" s="9">
        <v>0</v>
      </c>
      <c r="AR145" s="9">
        <v>0</v>
      </c>
      <c r="AS145" s="9"/>
      <c r="AT145" s="9">
        <v>1</v>
      </c>
      <c r="AU145" s="9">
        <v>2</v>
      </c>
      <c r="AV145" s="75">
        <v>2</v>
      </c>
      <c r="AW145" s="75">
        <v>1</v>
      </c>
      <c r="AX145" s="75">
        <v>2</v>
      </c>
      <c r="AY145" s="9" t="s">
        <v>125</v>
      </c>
      <c r="AZ145" s="9">
        <v>1</v>
      </c>
      <c r="BA145" s="9">
        <v>1</v>
      </c>
      <c r="BB145" s="9">
        <v>2</v>
      </c>
      <c r="BC145" s="9">
        <v>1</v>
      </c>
      <c r="BD145" s="9">
        <v>1</v>
      </c>
      <c r="BE145" s="9">
        <v>2</v>
      </c>
      <c r="BF145" s="9">
        <v>1</v>
      </c>
      <c r="BG145" s="9">
        <v>1</v>
      </c>
      <c r="BH145">
        <v>1</v>
      </c>
      <c r="BI145">
        <v>2</v>
      </c>
      <c r="BJ145" s="58">
        <v>1</v>
      </c>
      <c r="BK145">
        <v>2</v>
      </c>
      <c r="BL145">
        <v>1</v>
      </c>
      <c r="BM145">
        <v>2</v>
      </c>
      <c r="BN145">
        <v>2</v>
      </c>
      <c r="BO145">
        <v>2</v>
      </c>
      <c r="BP145">
        <v>2</v>
      </c>
      <c r="BQ145" t="s">
        <v>125</v>
      </c>
      <c r="BR145">
        <v>2</v>
      </c>
      <c r="BS145">
        <v>2</v>
      </c>
      <c r="BT145" t="s">
        <v>125</v>
      </c>
      <c r="BU145">
        <v>1</v>
      </c>
      <c r="BV145">
        <v>2</v>
      </c>
      <c r="BW145">
        <v>1</v>
      </c>
      <c r="BX145">
        <v>2</v>
      </c>
      <c r="BY145">
        <v>2</v>
      </c>
      <c r="BZ145">
        <v>2</v>
      </c>
      <c r="CA145">
        <v>2</v>
      </c>
      <c r="CB145">
        <v>2</v>
      </c>
      <c r="CC145">
        <v>2</v>
      </c>
      <c r="CD145">
        <v>2</v>
      </c>
      <c r="CE145">
        <v>2</v>
      </c>
      <c r="CF145">
        <v>2</v>
      </c>
      <c r="CG145">
        <v>2</v>
      </c>
      <c r="CH145">
        <v>2</v>
      </c>
      <c r="CI145">
        <v>2</v>
      </c>
      <c r="CJ145">
        <v>2</v>
      </c>
      <c r="CK145">
        <v>2</v>
      </c>
      <c r="CL145">
        <v>1</v>
      </c>
      <c r="CM145">
        <v>4</v>
      </c>
      <c r="CN145">
        <v>4</v>
      </c>
      <c r="CO145">
        <v>4</v>
      </c>
      <c r="CP145">
        <v>1</v>
      </c>
      <c r="CQ145">
        <v>1</v>
      </c>
      <c r="CR145">
        <v>4</v>
      </c>
      <c r="CS145">
        <v>4</v>
      </c>
      <c r="CT145">
        <v>4</v>
      </c>
      <c r="CU145">
        <v>4</v>
      </c>
      <c r="CV145">
        <v>4</v>
      </c>
      <c r="CW145">
        <v>1</v>
      </c>
      <c r="CX145">
        <v>2</v>
      </c>
      <c r="CY145">
        <v>1</v>
      </c>
      <c r="CZ145">
        <v>4</v>
      </c>
      <c r="DA145" s="57">
        <v>4</v>
      </c>
    </row>
    <row r="146" spans="1:105">
      <c r="A146">
        <v>139</v>
      </c>
      <c r="B146" s="9">
        <v>2</v>
      </c>
      <c r="C146" s="9">
        <v>6</v>
      </c>
      <c r="D146" s="9">
        <v>5</v>
      </c>
      <c r="E146" s="9">
        <v>2</v>
      </c>
      <c r="F146" s="9">
        <v>0</v>
      </c>
      <c r="G146" s="9">
        <v>0</v>
      </c>
      <c r="H146" s="9">
        <v>0</v>
      </c>
      <c r="I146" s="9">
        <v>0</v>
      </c>
      <c r="J146" s="9">
        <v>1</v>
      </c>
      <c r="K146" s="9">
        <v>0</v>
      </c>
      <c r="L146" s="9">
        <v>0</v>
      </c>
      <c r="M146" s="9">
        <v>2</v>
      </c>
      <c r="N146" s="9">
        <v>4</v>
      </c>
      <c r="O146" s="9">
        <v>4</v>
      </c>
      <c r="P146" s="9">
        <v>4</v>
      </c>
      <c r="Q146" s="9">
        <v>4</v>
      </c>
      <c r="R146" s="9">
        <v>4</v>
      </c>
      <c r="S146" s="9">
        <v>4</v>
      </c>
      <c r="T146" s="9"/>
      <c r="U146" s="9">
        <v>0</v>
      </c>
      <c r="V146" s="9">
        <v>0</v>
      </c>
      <c r="W146" s="9">
        <v>0</v>
      </c>
      <c r="X146" s="9">
        <v>1</v>
      </c>
      <c r="Y146" s="9">
        <v>1</v>
      </c>
      <c r="Z146" s="9">
        <v>1</v>
      </c>
      <c r="AA146" s="9">
        <v>0</v>
      </c>
      <c r="AB146" s="9">
        <v>0</v>
      </c>
      <c r="AC146" s="9"/>
      <c r="AD146" s="9">
        <v>4</v>
      </c>
      <c r="AE146" s="9"/>
      <c r="AF146" s="9">
        <v>1</v>
      </c>
      <c r="AG146" s="9">
        <v>1</v>
      </c>
      <c r="AH146" s="9">
        <v>1</v>
      </c>
      <c r="AI146" s="9">
        <v>0</v>
      </c>
      <c r="AJ146" s="9">
        <v>0</v>
      </c>
      <c r="AK146" s="9">
        <v>0</v>
      </c>
      <c r="AL146" s="9"/>
      <c r="AM146" s="9">
        <v>1</v>
      </c>
      <c r="AN146" s="9">
        <v>1</v>
      </c>
      <c r="AO146" s="9">
        <v>1</v>
      </c>
      <c r="AP146" s="9">
        <v>1</v>
      </c>
      <c r="AQ146" s="9">
        <v>0</v>
      </c>
      <c r="AR146" s="9">
        <v>0</v>
      </c>
      <c r="AS146" s="9"/>
      <c r="AT146" s="9">
        <v>1</v>
      </c>
      <c r="AU146" s="9">
        <v>2</v>
      </c>
      <c r="AV146" s="75">
        <v>2</v>
      </c>
      <c r="AW146" s="75">
        <v>1</v>
      </c>
      <c r="AX146" s="75">
        <v>1</v>
      </c>
      <c r="AY146" s="9">
        <v>2</v>
      </c>
      <c r="AZ146" s="9">
        <v>1</v>
      </c>
      <c r="BA146" s="9">
        <v>1</v>
      </c>
      <c r="BB146" s="9">
        <v>2</v>
      </c>
      <c r="BC146" s="9">
        <v>2</v>
      </c>
      <c r="BD146" s="9">
        <v>1</v>
      </c>
      <c r="BE146" s="9">
        <v>1</v>
      </c>
      <c r="BF146" s="9">
        <v>1</v>
      </c>
      <c r="BG146" s="9">
        <v>1</v>
      </c>
      <c r="BH146">
        <v>1</v>
      </c>
      <c r="BI146">
        <v>2</v>
      </c>
      <c r="BJ146" s="58">
        <v>2</v>
      </c>
      <c r="BK146">
        <v>1</v>
      </c>
      <c r="BL146">
        <v>1</v>
      </c>
      <c r="BM146">
        <v>1</v>
      </c>
      <c r="BN146">
        <v>1</v>
      </c>
      <c r="BO146">
        <v>2</v>
      </c>
      <c r="BP146">
        <v>1</v>
      </c>
      <c r="BQ146">
        <v>1</v>
      </c>
      <c r="BR146">
        <v>1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2</v>
      </c>
      <c r="BY146">
        <v>2</v>
      </c>
      <c r="BZ146">
        <v>2</v>
      </c>
      <c r="CA146">
        <v>2</v>
      </c>
      <c r="CB146">
        <v>2</v>
      </c>
      <c r="CC146">
        <v>2</v>
      </c>
      <c r="CD146">
        <v>1</v>
      </c>
      <c r="CE146">
        <v>2</v>
      </c>
      <c r="CF146">
        <v>1</v>
      </c>
      <c r="CG146">
        <v>1</v>
      </c>
      <c r="CH146">
        <v>1</v>
      </c>
      <c r="CI146">
        <v>1</v>
      </c>
      <c r="CJ146">
        <v>1</v>
      </c>
      <c r="CK146">
        <v>1</v>
      </c>
      <c r="CL146">
        <v>1</v>
      </c>
      <c r="CM146">
        <v>3</v>
      </c>
      <c r="CN146">
        <v>3</v>
      </c>
      <c r="CO146">
        <v>4</v>
      </c>
      <c r="CP146">
        <v>4</v>
      </c>
      <c r="CQ146">
        <v>4</v>
      </c>
      <c r="CR146">
        <v>4</v>
      </c>
      <c r="CS146">
        <v>4</v>
      </c>
      <c r="CT146">
        <v>3</v>
      </c>
      <c r="CU146">
        <v>3</v>
      </c>
      <c r="CV146">
        <v>2</v>
      </c>
      <c r="CW146">
        <v>1</v>
      </c>
      <c r="CX146">
        <v>3</v>
      </c>
      <c r="CY146">
        <v>4</v>
      </c>
      <c r="CZ146">
        <v>4</v>
      </c>
      <c r="DA146" s="57" t="s">
        <v>125</v>
      </c>
    </row>
    <row r="147" spans="1:105">
      <c r="A147">
        <v>140</v>
      </c>
      <c r="B147" s="9">
        <v>2</v>
      </c>
      <c r="C147" s="9">
        <v>4</v>
      </c>
      <c r="D147" s="9">
        <v>5</v>
      </c>
      <c r="E147" s="9">
        <v>3</v>
      </c>
      <c r="F147" s="9">
        <v>0</v>
      </c>
      <c r="G147" s="9">
        <v>0</v>
      </c>
      <c r="H147" s="9">
        <v>1</v>
      </c>
      <c r="I147" s="9">
        <v>0</v>
      </c>
      <c r="J147" s="9">
        <v>0</v>
      </c>
      <c r="K147" s="9">
        <v>0</v>
      </c>
      <c r="L147" s="9">
        <v>0</v>
      </c>
      <c r="M147" s="9">
        <v>2</v>
      </c>
      <c r="N147" s="9">
        <v>4</v>
      </c>
      <c r="O147" s="9">
        <v>4</v>
      </c>
      <c r="P147" s="9">
        <v>4</v>
      </c>
      <c r="Q147" s="9">
        <v>4</v>
      </c>
      <c r="R147" s="9">
        <v>4</v>
      </c>
      <c r="S147" s="9">
        <v>4</v>
      </c>
      <c r="T147" s="9"/>
      <c r="U147" s="9">
        <v>0</v>
      </c>
      <c r="V147" s="9">
        <v>1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/>
      <c r="AD147" s="9">
        <v>2</v>
      </c>
      <c r="AE147" s="9"/>
      <c r="AF147" s="9">
        <v>1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/>
      <c r="AM147" s="9">
        <v>1</v>
      </c>
      <c r="AN147" s="9">
        <v>1</v>
      </c>
      <c r="AO147" s="9">
        <v>1</v>
      </c>
      <c r="AP147" s="9">
        <v>1</v>
      </c>
      <c r="AQ147" s="9">
        <v>0</v>
      </c>
      <c r="AR147" s="9">
        <v>0</v>
      </c>
      <c r="AS147" s="9"/>
      <c r="AT147" s="9">
        <v>1</v>
      </c>
      <c r="AU147" s="9">
        <v>1</v>
      </c>
      <c r="AV147" s="75">
        <v>2</v>
      </c>
      <c r="AW147" s="75">
        <v>1</v>
      </c>
      <c r="AX147" s="75">
        <v>1</v>
      </c>
      <c r="AY147" s="9">
        <v>1</v>
      </c>
      <c r="AZ147" s="9">
        <v>1</v>
      </c>
      <c r="BA147" s="9">
        <v>1</v>
      </c>
      <c r="BB147" s="9">
        <v>2</v>
      </c>
      <c r="BC147" s="9">
        <v>2</v>
      </c>
      <c r="BD147" s="9">
        <v>1</v>
      </c>
      <c r="BE147" s="9">
        <v>2</v>
      </c>
      <c r="BF147" s="9">
        <v>1</v>
      </c>
      <c r="BG147" s="9">
        <v>2</v>
      </c>
      <c r="BH147">
        <v>2</v>
      </c>
      <c r="BI147">
        <v>2</v>
      </c>
      <c r="BJ147" s="58">
        <v>1</v>
      </c>
      <c r="BK147">
        <v>2</v>
      </c>
      <c r="BL147">
        <v>2</v>
      </c>
      <c r="BM147">
        <v>2</v>
      </c>
      <c r="BN147">
        <v>2</v>
      </c>
      <c r="BO147">
        <v>2</v>
      </c>
      <c r="BP147">
        <v>2</v>
      </c>
      <c r="BQ147" t="s">
        <v>125</v>
      </c>
      <c r="BR147">
        <v>1</v>
      </c>
      <c r="BS147">
        <v>2</v>
      </c>
      <c r="BT147" t="s">
        <v>125</v>
      </c>
      <c r="BU147">
        <v>1</v>
      </c>
      <c r="BV147">
        <v>2</v>
      </c>
      <c r="BW147">
        <v>2</v>
      </c>
      <c r="BX147">
        <v>2</v>
      </c>
      <c r="BY147">
        <v>1</v>
      </c>
      <c r="BZ147">
        <v>2</v>
      </c>
      <c r="CA147">
        <v>2</v>
      </c>
      <c r="CB147">
        <v>2</v>
      </c>
      <c r="CC147">
        <v>1</v>
      </c>
      <c r="CD147">
        <v>2</v>
      </c>
      <c r="CE147">
        <v>2</v>
      </c>
      <c r="CF147">
        <v>2</v>
      </c>
      <c r="CG147">
        <v>2</v>
      </c>
      <c r="CH147">
        <v>2</v>
      </c>
      <c r="CI147">
        <v>2</v>
      </c>
      <c r="CJ147">
        <v>1</v>
      </c>
      <c r="CK147">
        <v>2</v>
      </c>
      <c r="CL147">
        <v>1</v>
      </c>
      <c r="CM147">
        <v>4</v>
      </c>
      <c r="CN147">
        <v>4</v>
      </c>
      <c r="CO147">
        <v>4</v>
      </c>
      <c r="CP147">
        <v>2</v>
      </c>
      <c r="CQ147">
        <v>2</v>
      </c>
      <c r="CR147">
        <v>3</v>
      </c>
      <c r="CS147">
        <v>3</v>
      </c>
      <c r="CT147">
        <v>4</v>
      </c>
      <c r="CU147">
        <v>3</v>
      </c>
      <c r="CV147">
        <v>1</v>
      </c>
      <c r="CW147">
        <v>1</v>
      </c>
      <c r="CX147">
        <v>2</v>
      </c>
      <c r="CY147">
        <v>3</v>
      </c>
      <c r="CZ147">
        <v>2</v>
      </c>
      <c r="DA147" s="57">
        <v>2</v>
      </c>
    </row>
    <row r="148" spans="1:105">
      <c r="A148">
        <v>141</v>
      </c>
      <c r="B148" s="9"/>
      <c r="C148" s="9">
        <v>7</v>
      </c>
      <c r="D148" s="9">
        <v>7</v>
      </c>
      <c r="E148" s="9">
        <v>2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1</v>
      </c>
      <c r="L148" s="9">
        <v>0</v>
      </c>
      <c r="M148" s="9">
        <v>2</v>
      </c>
      <c r="N148" s="9">
        <v>4</v>
      </c>
      <c r="O148" s="9">
        <v>4</v>
      </c>
      <c r="P148" s="9">
        <v>4</v>
      </c>
      <c r="Q148" s="9">
        <v>3</v>
      </c>
      <c r="R148" s="9">
        <v>4</v>
      </c>
      <c r="S148" s="9">
        <v>4</v>
      </c>
      <c r="T148" s="9"/>
      <c r="U148" s="9">
        <v>0</v>
      </c>
      <c r="V148" s="9">
        <v>0</v>
      </c>
      <c r="W148" s="9">
        <v>0</v>
      </c>
      <c r="X148" s="9">
        <v>0</v>
      </c>
      <c r="Y148" s="9">
        <v>1</v>
      </c>
      <c r="Z148" s="9">
        <v>0</v>
      </c>
      <c r="AA148" s="9">
        <v>0</v>
      </c>
      <c r="AB148" s="9">
        <v>0</v>
      </c>
      <c r="AC148" s="9"/>
      <c r="AD148" s="9">
        <v>1</v>
      </c>
      <c r="AE148" s="9"/>
      <c r="AF148" s="9">
        <v>1</v>
      </c>
      <c r="AG148" s="9">
        <v>1</v>
      </c>
      <c r="AH148" s="9">
        <v>0</v>
      </c>
      <c r="AI148" s="9">
        <v>0</v>
      </c>
      <c r="AJ148" s="9">
        <v>1</v>
      </c>
      <c r="AK148" s="9">
        <v>0</v>
      </c>
      <c r="AL148" s="9"/>
      <c r="AM148" s="9">
        <v>1</v>
      </c>
      <c r="AN148" s="9">
        <v>1</v>
      </c>
      <c r="AO148" s="9">
        <v>0</v>
      </c>
      <c r="AP148" s="9">
        <v>1</v>
      </c>
      <c r="AQ148" s="9">
        <v>0</v>
      </c>
      <c r="AR148" s="9">
        <v>0</v>
      </c>
      <c r="AS148" s="9"/>
      <c r="AT148" s="9">
        <v>2</v>
      </c>
      <c r="AU148" s="9">
        <v>2</v>
      </c>
      <c r="AV148" s="75">
        <v>2</v>
      </c>
      <c r="AW148" s="75">
        <v>2</v>
      </c>
      <c r="AX148" s="75">
        <v>1</v>
      </c>
      <c r="AY148" s="9">
        <v>2</v>
      </c>
      <c r="AZ148" s="9">
        <v>2</v>
      </c>
      <c r="BA148" s="9" t="s">
        <v>125</v>
      </c>
      <c r="BB148" s="9" t="s">
        <v>125</v>
      </c>
      <c r="BC148" s="9">
        <v>2</v>
      </c>
      <c r="BD148" s="9">
        <v>2</v>
      </c>
      <c r="BE148" s="9" t="s">
        <v>125</v>
      </c>
      <c r="BF148" s="9">
        <v>1</v>
      </c>
      <c r="BG148" s="9">
        <v>1</v>
      </c>
      <c r="BH148">
        <v>1</v>
      </c>
      <c r="BI148">
        <v>2</v>
      </c>
      <c r="BJ148" s="58">
        <v>2</v>
      </c>
      <c r="BK148">
        <v>1</v>
      </c>
      <c r="BL148">
        <v>1</v>
      </c>
      <c r="BM148">
        <v>2</v>
      </c>
      <c r="BN148">
        <v>1</v>
      </c>
      <c r="BO148">
        <v>2</v>
      </c>
      <c r="BP148">
        <v>2</v>
      </c>
      <c r="BQ148" t="s">
        <v>125</v>
      </c>
      <c r="BR148">
        <v>2</v>
      </c>
      <c r="BS148">
        <v>2</v>
      </c>
      <c r="BT148" t="s">
        <v>125</v>
      </c>
      <c r="BU148">
        <v>1</v>
      </c>
      <c r="BV148">
        <v>1</v>
      </c>
      <c r="BW148">
        <v>1</v>
      </c>
      <c r="BX148">
        <v>2</v>
      </c>
      <c r="BY148">
        <v>2</v>
      </c>
      <c r="BZ148">
        <v>2</v>
      </c>
      <c r="CA148">
        <v>1</v>
      </c>
      <c r="CB148">
        <v>2</v>
      </c>
      <c r="CC148">
        <v>2</v>
      </c>
      <c r="CD148">
        <v>1</v>
      </c>
      <c r="CE148">
        <v>2</v>
      </c>
      <c r="CF148">
        <v>1</v>
      </c>
      <c r="CG148">
        <v>1</v>
      </c>
      <c r="CH148">
        <v>1</v>
      </c>
      <c r="CI148">
        <v>1</v>
      </c>
      <c r="CJ148">
        <v>1</v>
      </c>
      <c r="CK148">
        <v>2</v>
      </c>
      <c r="CL148">
        <v>1</v>
      </c>
      <c r="CM148">
        <v>3</v>
      </c>
      <c r="CN148">
        <v>4</v>
      </c>
      <c r="CO148">
        <v>4</v>
      </c>
      <c r="CP148">
        <v>4</v>
      </c>
      <c r="CQ148">
        <v>4</v>
      </c>
      <c r="CR148">
        <v>3</v>
      </c>
      <c r="CS148">
        <v>4</v>
      </c>
      <c r="CT148">
        <v>2</v>
      </c>
      <c r="CU148">
        <v>3</v>
      </c>
      <c r="CV148">
        <v>2</v>
      </c>
      <c r="CW148">
        <v>1</v>
      </c>
      <c r="CX148">
        <v>3</v>
      </c>
      <c r="CY148">
        <v>4</v>
      </c>
      <c r="CZ148">
        <v>3</v>
      </c>
      <c r="DA148" s="57" t="s">
        <v>125</v>
      </c>
    </row>
    <row r="149" spans="1:105">
      <c r="A149">
        <v>142</v>
      </c>
      <c r="B149" s="9">
        <v>1</v>
      </c>
      <c r="C149" s="9">
        <v>9</v>
      </c>
      <c r="D149" s="9">
        <v>7</v>
      </c>
      <c r="E149" s="9">
        <v>12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1</v>
      </c>
      <c r="L149" s="9">
        <v>0</v>
      </c>
      <c r="M149" s="9">
        <v>2</v>
      </c>
      <c r="N149" s="9">
        <v>4</v>
      </c>
      <c r="O149" s="9">
        <v>4</v>
      </c>
      <c r="P149" s="9">
        <v>4</v>
      </c>
      <c r="Q149" s="9">
        <v>4</v>
      </c>
      <c r="R149" s="9">
        <v>4</v>
      </c>
      <c r="S149" s="9"/>
      <c r="T149" s="9"/>
      <c r="U149" s="9">
        <v>0</v>
      </c>
      <c r="V149" s="9">
        <v>0</v>
      </c>
      <c r="W149" s="9">
        <v>0</v>
      </c>
      <c r="X149" s="9">
        <v>0</v>
      </c>
      <c r="Y149" s="9">
        <v>1</v>
      </c>
      <c r="Z149" s="9">
        <v>0</v>
      </c>
      <c r="AA149" s="9">
        <v>0</v>
      </c>
      <c r="AB149" s="9">
        <v>0</v>
      </c>
      <c r="AC149" s="9"/>
      <c r="AD149" s="9">
        <v>4</v>
      </c>
      <c r="AE149" s="9"/>
      <c r="AF149" s="9">
        <v>1</v>
      </c>
      <c r="AG149" s="9">
        <v>1</v>
      </c>
      <c r="AH149" s="9">
        <v>0</v>
      </c>
      <c r="AI149" s="9">
        <v>0</v>
      </c>
      <c r="AJ149" s="9">
        <v>1</v>
      </c>
      <c r="AK149" s="9">
        <v>0</v>
      </c>
      <c r="AL149" s="9"/>
      <c r="AM149" s="9">
        <v>1</v>
      </c>
      <c r="AN149" s="9">
        <v>1</v>
      </c>
      <c r="AO149" s="9">
        <v>1</v>
      </c>
      <c r="AP149" s="9">
        <v>1</v>
      </c>
      <c r="AQ149" s="9">
        <v>0</v>
      </c>
      <c r="AR149" s="9">
        <v>0</v>
      </c>
      <c r="AS149" s="9"/>
      <c r="AT149" s="9"/>
      <c r="AU149" s="9">
        <v>2</v>
      </c>
      <c r="AV149" s="75">
        <v>1</v>
      </c>
      <c r="AW149" s="75">
        <v>1</v>
      </c>
      <c r="AX149" s="75">
        <v>1</v>
      </c>
      <c r="AY149" s="9">
        <v>2</v>
      </c>
      <c r="AZ149" s="9">
        <v>2</v>
      </c>
      <c r="BA149" s="9" t="s">
        <v>125</v>
      </c>
      <c r="BB149" s="9" t="s">
        <v>125</v>
      </c>
      <c r="BC149" s="9">
        <v>1</v>
      </c>
      <c r="BD149" s="9">
        <v>2</v>
      </c>
      <c r="BE149" s="9" t="s">
        <v>125</v>
      </c>
      <c r="BF149" s="9">
        <v>1</v>
      </c>
      <c r="BG149" s="9">
        <v>1</v>
      </c>
      <c r="BH149">
        <v>1</v>
      </c>
      <c r="BI149">
        <v>2</v>
      </c>
      <c r="BJ149" s="58">
        <v>1</v>
      </c>
      <c r="BK149">
        <v>1</v>
      </c>
      <c r="BL149">
        <v>1</v>
      </c>
      <c r="BM149">
        <v>1</v>
      </c>
      <c r="BN149">
        <v>1</v>
      </c>
      <c r="BO149">
        <v>2</v>
      </c>
      <c r="BP149">
        <v>2</v>
      </c>
      <c r="BQ149" t="s">
        <v>125</v>
      </c>
      <c r="BS149">
        <v>2</v>
      </c>
      <c r="BT149" t="s">
        <v>125</v>
      </c>
      <c r="BU149">
        <v>1</v>
      </c>
      <c r="BV149">
        <v>1</v>
      </c>
      <c r="BW149">
        <v>1</v>
      </c>
      <c r="BX149">
        <v>1</v>
      </c>
      <c r="BY149">
        <v>1</v>
      </c>
      <c r="BZ149">
        <v>1</v>
      </c>
      <c r="CA149">
        <v>1</v>
      </c>
      <c r="CB149">
        <v>2</v>
      </c>
      <c r="CC149">
        <v>1</v>
      </c>
      <c r="CD149">
        <v>2</v>
      </c>
      <c r="CE149">
        <v>2</v>
      </c>
      <c r="CF149">
        <v>1</v>
      </c>
      <c r="CH149">
        <v>1</v>
      </c>
      <c r="CI149">
        <v>2</v>
      </c>
      <c r="CJ149">
        <v>1</v>
      </c>
      <c r="CM149" t="s">
        <v>125</v>
      </c>
      <c r="CN149" t="s">
        <v>125</v>
      </c>
      <c r="CO149">
        <v>4</v>
      </c>
      <c r="CP149">
        <v>4</v>
      </c>
      <c r="CQ149">
        <v>4</v>
      </c>
      <c r="CR149">
        <v>4</v>
      </c>
      <c r="CS149">
        <v>4</v>
      </c>
      <c r="CT149">
        <v>4</v>
      </c>
      <c r="CU149">
        <v>4</v>
      </c>
      <c r="CV149">
        <v>2</v>
      </c>
      <c r="CW149">
        <v>2</v>
      </c>
      <c r="CX149">
        <v>3</v>
      </c>
      <c r="CY149">
        <v>4</v>
      </c>
      <c r="CZ149">
        <v>3</v>
      </c>
      <c r="DA149" s="57" t="s">
        <v>125</v>
      </c>
    </row>
    <row r="150" spans="1:105">
      <c r="A150">
        <v>143</v>
      </c>
      <c r="B150" s="9">
        <v>2</v>
      </c>
      <c r="C150" s="9">
        <v>9</v>
      </c>
      <c r="D150" s="9">
        <v>4</v>
      </c>
      <c r="E150" s="9">
        <v>9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0</v>
      </c>
      <c r="L150" s="9">
        <v>0</v>
      </c>
      <c r="M150" s="9">
        <v>2</v>
      </c>
      <c r="N150" s="9"/>
      <c r="O150" s="9"/>
      <c r="P150" s="9"/>
      <c r="Q150" s="9">
        <v>4</v>
      </c>
      <c r="R150" s="9"/>
      <c r="S150" s="9"/>
      <c r="T150" s="9"/>
      <c r="U150" s="9">
        <v>1</v>
      </c>
      <c r="V150" s="9">
        <v>0</v>
      </c>
      <c r="W150" s="9">
        <v>0</v>
      </c>
      <c r="X150" s="9">
        <v>0</v>
      </c>
      <c r="Y150" s="9">
        <v>1</v>
      </c>
      <c r="Z150" s="9">
        <v>0</v>
      </c>
      <c r="AA150" s="9">
        <v>0</v>
      </c>
      <c r="AB150" s="9">
        <v>0</v>
      </c>
      <c r="AC150" s="9"/>
      <c r="AD150" s="9">
        <v>1</v>
      </c>
      <c r="AE150" s="9"/>
      <c r="AF150" s="9">
        <v>1</v>
      </c>
      <c r="AG150" s="9">
        <v>1</v>
      </c>
      <c r="AH150" s="9">
        <v>0</v>
      </c>
      <c r="AI150" s="9">
        <v>0</v>
      </c>
      <c r="AJ150" s="9">
        <v>1</v>
      </c>
      <c r="AK150" s="9">
        <v>0</v>
      </c>
      <c r="AL150" s="9"/>
      <c r="AM150" s="9">
        <v>1</v>
      </c>
      <c r="AN150" s="9">
        <v>1</v>
      </c>
      <c r="AO150" s="9">
        <v>1</v>
      </c>
      <c r="AP150" s="9">
        <v>1</v>
      </c>
      <c r="AQ150" s="9">
        <v>0</v>
      </c>
      <c r="AR150" s="9">
        <v>0</v>
      </c>
      <c r="AS150" s="9"/>
      <c r="AT150" s="9">
        <v>2</v>
      </c>
      <c r="AU150" s="9">
        <v>3</v>
      </c>
      <c r="AV150" s="75">
        <v>1</v>
      </c>
      <c r="AW150" s="75">
        <v>1</v>
      </c>
      <c r="AX150" s="75">
        <v>1</v>
      </c>
      <c r="AY150" s="9">
        <v>2</v>
      </c>
      <c r="AZ150" s="9">
        <v>2</v>
      </c>
      <c r="BA150" s="9" t="s">
        <v>125</v>
      </c>
      <c r="BB150" s="9" t="s">
        <v>125</v>
      </c>
      <c r="BC150" s="9">
        <v>1</v>
      </c>
      <c r="BD150" s="9">
        <v>1</v>
      </c>
      <c r="BE150" s="9">
        <v>1</v>
      </c>
      <c r="BF150" s="9">
        <v>1</v>
      </c>
      <c r="BG150" s="9">
        <v>2</v>
      </c>
      <c r="BH150">
        <v>1</v>
      </c>
      <c r="BI150">
        <v>1</v>
      </c>
      <c r="BJ150" s="58">
        <v>1</v>
      </c>
      <c r="BK150">
        <v>2</v>
      </c>
      <c r="BL150">
        <v>1</v>
      </c>
      <c r="BM150">
        <v>1</v>
      </c>
      <c r="BN150">
        <v>1</v>
      </c>
      <c r="BO150">
        <v>2</v>
      </c>
      <c r="BP150">
        <v>2</v>
      </c>
      <c r="BQ150" t="s">
        <v>125</v>
      </c>
      <c r="BR150">
        <v>2</v>
      </c>
      <c r="BS150">
        <v>1</v>
      </c>
      <c r="BT150">
        <v>1</v>
      </c>
      <c r="BU150">
        <v>1</v>
      </c>
      <c r="BV150">
        <v>1</v>
      </c>
      <c r="BW150">
        <v>2</v>
      </c>
      <c r="BX150">
        <v>2</v>
      </c>
      <c r="BY150">
        <v>2</v>
      </c>
      <c r="BZ150">
        <v>2</v>
      </c>
      <c r="CA150">
        <v>2</v>
      </c>
      <c r="CB150">
        <v>2</v>
      </c>
      <c r="CC150">
        <v>1</v>
      </c>
      <c r="CD150">
        <v>2</v>
      </c>
      <c r="CE150">
        <v>1</v>
      </c>
      <c r="CF150">
        <v>2</v>
      </c>
      <c r="CG150">
        <v>1</v>
      </c>
      <c r="CH150">
        <v>1</v>
      </c>
      <c r="CI150">
        <v>1</v>
      </c>
      <c r="CJ150">
        <v>1</v>
      </c>
      <c r="CK150">
        <v>2</v>
      </c>
      <c r="CL150">
        <v>1</v>
      </c>
      <c r="CM150">
        <v>4</v>
      </c>
      <c r="CN150">
        <v>4</v>
      </c>
      <c r="CO150">
        <v>4</v>
      </c>
      <c r="CP150">
        <v>3</v>
      </c>
      <c r="CQ150">
        <v>4</v>
      </c>
      <c r="CR150">
        <v>3</v>
      </c>
      <c r="CS150">
        <v>4</v>
      </c>
      <c r="CT150">
        <v>4</v>
      </c>
      <c r="CU150">
        <v>3</v>
      </c>
      <c r="CV150">
        <v>2</v>
      </c>
      <c r="CW150">
        <v>1</v>
      </c>
      <c r="CX150">
        <v>4</v>
      </c>
      <c r="CY150">
        <v>3</v>
      </c>
      <c r="CZ150">
        <v>3</v>
      </c>
      <c r="DA150" s="57" t="s">
        <v>125</v>
      </c>
    </row>
    <row r="151" spans="1:105">
      <c r="A151">
        <v>144</v>
      </c>
      <c r="B151" s="9">
        <v>1</v>
      </c>
      <c r="C151" s="9">
        <v>6</v>
      </c>
      <c r="D151" s="9">
        <v>1</v>
      </c>
      <c r="E151" s="9">
        <v>4</v>
      </c>
      <c r="F151" s="9">
        <v>0</v>
      </c>
      <c r="G151" s="9">
        <v>0</v>
      </c>
      <c r="H151" s="9">
        <v>0</v>
      </c>
      <c r="I151" s="9">
        <v>1</v>
      </c>
      <c r="J151" s="9">
        <v>0</v>
      </c>
      <c r="K151" s="9">
        <v>0</v>
      </c>
      <c r="L151" s="9">
        <v>0</v>
      </c>
      <c r="M151" s="9">
        <v>2</v>
      </c>
      <c r="N151" s="9">
        <v>2</v>
      </c>
      <c r="O151" s="9">
        <v>4</v>
      </c>
      <c r="P151" s="9">
        <v>2</v>
      </c>
      <c r="Q151" s="9">
        <v>2</v>
      </c>
      <c r="R151" s="9">
        <v>4</v>
      </c>
      <c r="S151" s="9">
        <v>2</v>
      </c>
      <c r="T151" s="9"/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1</v>
      </c>
      <c r="AB151" s="9">
        <v>0</v>
      </c>
      <c r="AC151" s="9"/>
      <c r="AD151" s="9">
        <v>3</v>
      </c>
      <c r="AE151" s="9"/>
      <c r="AF151" s="9">
        <v>1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/>
      <c r="AM151" s="9">
        <v>1</v>
      </c>
      <c r="AN151" s="9">
        <v>1</v>
      </c>
      <c r="AO151" s="9">
        <v>0</v>
      </c>
      <c r="AP151" s="9">
        <v>0</v>
      </c>
      <c r="AQ151" s="9">
        <v>0</v>
      </c>
      <c r="AR151" s="9">
        <v>0</v>
      </c>
      <c r="AS151" s="9"/>
      <c r="AT151" s="9">
        <v>3</v>
      </c>
      <c r="AU151" s="9">
        <v>1</v>
      </c>
      <c r="AV151" s="75">
        <v>1</v>
      </c>
      <c r="AW151" s="75">
        <v>1</v>
      </c>
      <c r="AX151" s="75">
        <v>1</v>
      </c>
      <c r="AY151" s="9">
        <v>2</v>
      </c>
      <c r="AZ151" s="9">
        <v>1</v>
      </c>
      <c r="BA151" s="9">
        <v>1</v>
      </c>
      <c r="BB151" s="9">
        <v>2</v>
      </c>
      <c r="BC151" s="9">
        <v>2</v>
      </c>
      <c r="BD151" s="9">
        <v>1</v>
      </c>
      <c r="BE151" s="9">
        <v>2</v>
      </c>
      <c r="BF151" s="9">
        <v>1</v>
      </c>
      <c r="BG151" s="9">
        <v>1</v>
      </c>
      <c r="BH151">
        <v>2</v>
      </c>
      <c r="BI151">
        <v>2</v>
      </c>
      <c r="BJ151" s="58">
        <v>1</v>
      </c>
      <c r="BK151">
        <v>1</v>
      </c>
      <c r="BL151">
        <v>1</v>
      </c>
      <c r="BM151">
        <v>1</v>
      </c>
      <c r="BN151">
        <v>1</v>
      </c>
      <c r="BO151">
        <v>2</v>
      </c>
      <c r="BP151">
        <v>2</v>
      </c>
      <c r="BQ151" t="s">
        <v>125</v>
      </c>
      <c r="BR151">
        <v>1</v>
      </c>
      <c r="BS151">
        <v>2</v>
      </c>
      <c r="BT151" t="s">
        <v>125</v>
      </c>
      <c r="BU151">
        <v>2</v>
      </c>
      <c r="BV151">
        <v>1</v>
      </c>
      <c r="BW151">
        <v>2</v>
      </c>
      <c r="BX151">
        <v>1</v>
      </c>
      <c r="BY151">
        <v>1</v>
      </c>
      <c r="BZ151">
        <v>2</v>
      </c>
      <c r="CA151">
        <v>2</v>
      </c>
      <c r="CB151">
        <v>2</v>
      </c>
      <c r="CC151">
        <v>1</v>
      </c>
      <c r="CD151">
        <v>2</v>
      </c>
      <c r="CE151">
        <v>2</v>
      </c>
      <c r="CF151">
        <v>2</v>
      </c>
      <c r="CG151">
        <v>1</v>
      </c>
      <c r="CH151">
        <v>1</v>
      </c>
      <c r="CI151">
        <v>1</v>
      </c>
      <c r="CJ151">
        <v>2</v>
      </c>
      <c r="CK151">
        <v>2</v>
      </c>
      <c r="CL151">
        <v>1</v>
      </c>
      <c r="CM151">
        <v>4</v>
      </c>
      <c r="CN151">
        <v>4</v>
      </c>
      <c r="CO151">
        <v>4</v>
      </c>
      <c r="CP151">
        <v>2</v>
      </c>
      <c r="CQ151">
        <v>2</v>
      </c>
      <c r="CR151">
        <v>2</v>
      </c>
      <c r="CS151">
        <v>3</v>
      </c>
      <c r="CT151">
        <v>2</v>
      </c>
      <c r="CU151">
        <v>3</v>
      </c>
      <c r="CV151">
        <v>2</v>
      </c>
      <c r="CW151">
        <v>1</v>
      </c>
      <c r="CX151">
        <v>3</v>
      </c>
      <c r="CY151">
        <v>1</v>
      </c>
      <c r="CZ151">
        <v>4</v>
      </c>
      <c r="DA151" s="57" t="s">
        <v>125</v>
      </c>
    </row>
    <row r="152" spans="1:105">
      <c r="A152">
        <v>145</v>
      </c>
      <c r="B152" s="9">
        <v>2</v>
      </c>
      <c r="C152" s="9">
        <v>4</v>
      </c>
      <c r="D152" s="9">
        <v>1</v>
      </c>
      <c r="E152" s="9">
        <v>9</v>
      </c>
      <c r="F152" s="9">
        <v>1</v>
      </c>
      <c r="G152" s="9">
        <v>1</v>
      </c>
      <c r="H152" s="9">
        <v>1</v>
      </c>
      <c r="I152" s="9">
        <v>1</v>
      </c>
      <c r="J152" s="9">
        <v>0</v>
      </c>
      <c r="K152" s="9">
        <v>0</v>
      </c>
      <c r="L152" s="9">
        <v>0</v>
      </c>
      <c r="M152" s="9">
        <v>2</v>
      </c>
      <c r="N152" s="9">
        <v>4</v>
      </c>
      <c r="O152" s="9">
        <v>4</v>
      </c>
      <c r="P152" s="9">
        <v>4</v>
      </c>
      <c r="Q152" s="9">
        <v>4</v>
      </c>
      <c r="R152" s="9">
        <v>4</v>
      </c>
      <c r="S152" s="9">
        <v>3</v>
      </c>
      <c r="T152" s="9"/>
      <c r="U152" s="9">
        <v>0</v>
      </c>
      <c r="V152" s="9">
        <v>0</v>
      </c>
      <c r="W152" s="9">
        <v>0</v>
      </c>
      <c r="X152" s="9">
        <v>1</v>
      </c>
      <c r="Y152" s="9">
        <v>0</v>
      </c>
      <c r="Z152" s="9">
        <v>0</v>
      </c>
      <c r="AA152" s="9">
        <v>0</v>
      </c>
      <c r="AB152" s="9">
        <v>0</v>
      </c>
      <c r="AC152" s="9"/>
      <c r="AD152" s="9">
        <v>2</v>
      </c>
      <c r="AE152" s="9"/>
      <c r="AF152" s="9">
        <v>1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/>
      <c r="AM152" s="9">
        <v>1</v>
      </c>
      <c r="AN152" s="9">
        <v>1</v>
      </c>
      <c r="AO152" s="9">
        <v>0</v>
      </c>
      <c r="AP152" s="9">
        <v>0</v>
      </c>
      <c r="AQ152" s="9">
        <v>0</v>
      </c>
      <c r="AR152" s="9">
        <v>0</v>
      </c>
      <c r="AS152" s="9"/>
      <c r="AT152" s="9">
        <v>2</v>
      </c>
      <c r="AU152" s="9">
        <v>2</v>
      </c>
      <c r="AV152" s="75">
        <v>1</v>
      </c>
      <c r="AW152" s="75">
        <v>2</v>
      </c>
      <c r="AX152" s="75">
        <v>1</v>
      </c>
      <c r="AY152" s="9">
        <v>2</v>
      </c>
      <c r="AZ152" s="9">
        <v>1</v>
      </c>
      <c r="BA152" s="9">
        <v>1</v>
      </c>
      <c r="BB152" s="9">
        <v>2</v>
      </c>
      <c r="BC152" s="9">
        <v>1</v>
      </c>
      <c r="BD152" s="9">
        <v>2</v>
      </c>
      <c r="BE152" s="9" t="s">
        <v>125</v>
      </c>
      <c r="BF152" s="9">
        <v>1</v>
      </c>
      <c r="BG152" s="9">
        <v>1</v>
      </c>
      <c r="BH152">
        <v>1</v>
      </c>
      <c r="BI152">
        <v>1</v>
      </c>
      <c r="BJ152" s="58">
        <v>1</v>
      </c>
      <c r="BK152">
        <v>1</v>
      </c>
      <c r="BL152">
        <v>1</v>
      </c>
      <c r="BM152">
        <v>1</v>
      </c>
      <c r="BN152">
        <v>2</v>
      </c>
      <c r="BO152">
        <v>2</v>
      </c>
      <c r="BP152">
        <v>1</v>
      </c>
      <c r="BQ152">
        <v>1</v>
      </c>
      <c r="BR152">
        <v>1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2</v>
      </c>
      <c r="BY152">
        <v>2</v>
      </c>
      <c r="BZ152">
        <v>2</v>
      </c>
      <c r="CA152">
        <v>2</v>
      </c>
      <c r="CB152">
        <v>2</v>
      </c>
      <c r="CC152">
        <v>1</v>
      </c>
      <c r="CD152">
        <v>1</v>
      </c>
      <c r="CE152">
        <v>1</v>
      </c>
      <c r="CF152">
        <v>1</v>
      </c>
      <c r="CG152">
        <v>1</v>
      </c>
      <c r="CH152">
        <v>1</v>
      </c>
      <c r="CI152">
        <v>1</v>
      </c>
      <c r="CJ152">
        <v>1</v>
      </c>
      <c r="CK152">
        <v>2</v>
      </c>
      <c r="CL152">
        <v>1</v>
      </c>
      <c r="CM152">
        <v>3</v>
      </c>
      <c r="CN152">
        <v>3</v>
      </c>
      <c r="CO152">
        <v>4</v>
      </c>
      <c r="CP152">
        <v>3</v>
      </c>
      <c r="CQ152">
        <v>3</v>
      </c>
      <c r="CR152">
        <v>3</v>
      </c>
      <c r="CS152">
        <v>4</v>
      </c>
      <c r="CT152">
        <v>4</v>
      </c>
      <c r="CU152">
        <v>4</v>
      </c>
      <c r="CV152">
        <v>2</v>
      </c>
      <c r="CW152">
        <v>1</v>
      </c>
      <c r="CX152">
        <v>3</v>
      </c>
      <c r="CY152">
        <v>3</v>
      </c>
      <c r="CZ152">
        <v>4</v>
      </c>
      <c r="DA152" s="57">
        <v>4</v>
      </c>
    </row>
    <row r="153" spans="1:105">
      <c r="A153">
        <v>146</v>
      </c>
      <c r="B153" s="9">
        <v>1</v>
      </c>
      <c r="C153" s="9">
        <v>9</v>
      </c>
      <c r="D153" s="9">
        <v>7</v>
      </c>
      <c r="E153" s="9">
        <v>6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1</v>
      </c>
      <c r="L153" s="9">
        <v>0</v>
      </c>
      <c r="M153" s="9">
        <v>2</v>
      </c>
      <c r="N153" s="9">
        <v>3</v>
      </c>
      <c r="O153" s="9">
        <v>3</v>
      </c>
      <c r="P153" s="9">
        <v>0</v>
      </c>
      <c r="Q153" s="9">
        <v>3</v>
      </c>
      <c r="R153" s="9">
        <v>3</v>
      </c>
      <c r="S153" s="9">
        <v>3</v>
      </c>
      <c r="T153" s="9"/>
      <c r="U153" s="9">
        <v>0</v>
      </c>
      <c r="V153" s="9">
        <v>0</v>
      </c>
      <c r="W153" s="9">
        <v>1</v>
      </c>
      <c r="X153" s="9">
        <v>0</v>
      </c>
      <c r="Y153" s="9">
        <v>1</v>
      </c>
      <c r="Z153" s="9">
        <v>1</v>
      </c>
      <c r="AA153" s="9">
        <v>0</v>
      </c>
      <c r="AB153" s="9">
        <v>0</v>
      </c>
      <c r="AC153" s="9"/>
      <c r="AD153" s="9">
        <v>4</v>
      </c>
      <c r="AE153" s="9"/>
      <c r="AF153" s="9">
        <v>1</v>
      </c>
      <c r="AG153" s="9">
        <v>1</v>
      </c>
      <c r="AH153" s="9">
        <v>0</v>
      </c>
      <c r="AI153" s="9">
        <v>0</v>
      </c>
      <c r="AJ153" s="9">
        <v>1</v>
      </c>
      <c r="AK153" s="9">
        <v>0</v>
      </c>
      <c r="AL153" s="9"/>
      <c r="AM153" s="9">
        <v>1</v>
      </c>
      <c r="AN153" s="9">
        <v>1</v>
      </c>
      <c r="AO153" s="9">
        <v>1</v>
      </c>
      <c r="AP153" s="9">
        <v>0</v>
      </c>
      <c r="AQ153" s="9">
        <v>0</v>
      </c>
      <c r="AR153" s="9">
        <v>0</v>
      </c>
      <c r="AS153" s="9"/>
      <c r="AT153" s="9">
        <v>3</v>
      </c>
      <c r="AU153" s="9">
        <v>1</v>
      </c>
      <c r="AV153" s="75">
        <v>1</v>
      </c>
      <c r="AW153" s="75">
        <v>2</v>
      </c>
      <c r="AX153" s="75">
        <v>1</v>
      </c>
      <c r="AY153" s="9">
        <v>1</v>
      </c>
      <c r="AZ153" s="9">
        <v>1</v>
      </c>
      <c r="BA153" s="9">
        <v>1</v>
      </c>
      <c r="BB153" s="9">
        <v>2</v>
      </c>
      <c r="BC153" s="9">
        <v>1</v>
      </c>
      <c r="BD153" s="9">
        <v>1</v>
      </c>
      <c r="BE153" s="9">
        <v>1</v>
      </c>
      <c r="BF153" s="9">
        <v>1</v>
      </c>
      <c r="BG153" s="9">
        <v>1</v>
      </c>
      <c r="BH153">
        <v>2</v>
      </c>
      <c r="BI153">
        <v>2</v>
      </c>
      <c r="BJ153" s="58">
        <v>1</v>
      </c>
      <c r="BK153">
        <v>1</v>
      </c>
      <c r="BL153">
        <v>1</v>
      </c>
      <c r="BM153">
        <v>1</v>
      </c>
      <c r="BN153">
        <v>2</v>
      </c>
      <c r="BO153">
        <v>2</v>
      </c>
      <c r="BP153">
        <v>2</v>
      </c>
      <c r="BQ153" t="s">
        <v>125</v>
      </c>
      <c r="BR153">
        <v>1</v>
      </c>
      <c r="BS153">
        <v>2</v>
      </c>
      <c r="BT153" t="s">
        <v>125</v>
      </c>
      <c r="BU153">
        <v>1</v>
      </c>
      <c r="BV153">
        <v>1</v>
      </c>
      <c r="BW153">
        <v>1</v>
      </c>
      <c r="BX153">
        <v>2</v>
      </c>
      <c r="BY153">
        <v>1</v>
      </c>
      <c r="BZ153">
        <v>1</v>
      </c>
      <c r="CA153">
        <v>1</v>
      </c>
      <c r="CB153">
        <v>2</v>
      </c>
      <c r="CC153">
        <v>1</v>
      </c>
      <c r="CD153">
        <v>1</v>
      </c>
      <c r="CE153">
        <v>1</v>
      </c>
      <c r="CF153">
        <v>1</v>
      </c>
      <c r="CG153">
        <v>1</v>
      </c>
      <c r="CH153">
        <v>1</v>
      </c>
      <c r="CI153">
        <v>2</v>
      </c>
      <c r="CJ153">
        <v>1</v>
      </c>
      <c r="CK153">
        <v>2</v>
      </c>
      <c r="CL153">
        <v>1</v>
      </c>
      <c r="CM153">
        <v>4</v>
      </c>
      <c r="CN153">
        <v>4</v>
      </c>
      <c r="CO153">
        <v>4</v>
      </c>
      <c r="CP153">
        <v>4</v>
      </c>
      <c r="CQ153">
        <v>4</v>
      </c>
      <c r="CR153">
        <v>4</v>
      </c>
      <c r="CS153">
        <v>4</v>
      </c>
      <c r="CT153">
        <v>4</v>
      </c>
      <c r="CU153">
        <v>3</v>
      </c>
      <c r="CV153">
        <v>2</v>
      </c>
      <c r="CW153">
        <v>1</v>
      </c>
      <c r="CX153">
        <v>3</v>
      </c>
      <c r="CY153">
        <v>1</v>
      </c>
      <c r="CZ153">
        <v>3</v>
      </c>
      <c r="DA153" s="57" t="s">
        <v>125</v>
      </c>
    </row>
    <row r="154" spans="1:105">
      <c r="A154">
        <v>147</v>
      </c>
      <c r="B154" s="9">
        <v>1</v>
      </c>
      <c r="C154" s="9">
        <v>7</v>
      </c>
      <c r="D154" s="9">
        <v>7</v>
      </c>
      <c r="E154" s="9">
        <v>15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1</v>
      </c>
      <c r="L154" s="9">
        <v>0</v>
      </c>
      <c r="M154" s="9">
        <v>2</v>
      </c>
      <c r="N154" s="9">
        <v>0</v>
      </c>
      <c r="O154" s="9">
        <v>0</v>
      </c>
      <c r="P154" s="9">
        <v>0</v>
      </c>
      <c r="Q154" s="9">
        <v>0</v>
      </c>
      <c r="R154" s="9">
        <v>4</v>
      </c>
      <c r="S154" s="9">
        <v>0</v>
      </c>
      <c r="T154" s="9"/>
      <c r="U154" s="9">
        <v>0</v>
      </c>
      <c r="V154" s="9">
        <v>0</v>
      </c>
      <c r="W154" s="9">
        <v>0</v>
      </c>
      <c r="X154" s="9">
        <v>0</v>
      </c>
      <c r="Y154" s="9">
        <v>1</v>
      </c>
      <c r="Z154" s="9">
        <v>0</v>
      </c>
      <c r="AA154" s="9">
        <v>0</v>
      </c>
      <c r="AB154" s="9">
        <v>0</v>
      </c>
      <c r="AC154" s="9"/>
      <c r="AD154" s="9">
        <v>4</v>
      </c>
      <c r="AE154" s="9"/>
      <c r="AF154" s="9">
        <v>1</v>
      </c>
      <c r="AG154" s="9">
        <v>0</v>
      </c>
      <c r="AH154" s="9">
        <v>1</v>
      </c>
      <c r="AI154" s="9">
        <v>0</v>
      </c>
      <c r="AJ154" s="9">
        <v>0</v>
      </c>
      <c r="AK154" s="9">
        <v>0</v>
      </c>
      <c r="AL154" s="9"/>
      <c r="AM154" s="9">
        <v>1</v>
      </c>
      <c r="AN154" s="9">
        <v>1</v>
      </c>
      <c r="AO154" s="9">
        <v>1</v>
      </c>
      <c r="AP154" s="9">
        <v>0</v>
      </c>
      <c r="AQ154" s="9">
        <v>0</v>
      </c>
      <c r="AR154" s="9">
        <v>0</v>
      </c>
      <c r="AS154" s="9"/>
      <c r="AT154" s="9">
        <v>1</v>
      </c>
      <c r="AU154" s="9">
        <v>2</v>
      </c>
      <c r="AV154" s="75">
        <v>2</v>
      </c>
      <c r="AW154" s="75">
        <v>2</v>
      </c>
      <c r="AX154" s="75">
        <v>1</v>
      </c>
      <c r="AY154" s="9">
        <v>1</v>
      </c>
      <c r="AZ154" s="9">
        <v>1</v>
      </c>
      <c r="BA154" s="9">
        <v>1</v>
      </c>
      <c r="BB154" s="9">
        <v>2</v>
      </c>
      <c r="BC154" s="9">
        <v>1</v>
      </c>
      <c r="BD154" s="9">
        <v>2</v>
      </c>
      <c r="BE154" s="9" t="s">
        <v>125</v>
      </c>
      <c r="BF154" s="9">
        <v>2</v>
      </c>
      <c r="BG154" s="9" t="s">
        <v>125</v>
      </c>
      <c r="BH154">
        <v>1</v>
      </c>
      <c r="BI154">
        <v>2</v>
      </c>
      <c r="BJ154" s="58">
        <v>1</v>
      </c>
      <c r="BK154">
        <v>2</v>
      </c>
      <c r="BL154">
        <v>1</v>
      </c>
      <c r="BM154">
        <v>1</v>
      </c>
      <c r="BN154">
        <v>1</v>
      </c>
      <c r="BO154">
        <v>2</v>
      </c>
      <c r="BP154">
        <v>1</v>
      </c>
      <c r="BQ154">
        <v>1</v>
      </c>
      <c r="BR154">
        <v>1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2</v>
      </c>
      <c r="BY154">
        <v>2</v>
      </c>
      <c r="BZ154">
        <v>2</v>
      </c>
      <c r="CA154">
        <v>2</v>
      </c>
      <c r="CB154">
        <v>2</v>
      </c>
      <c r="CC154">
        <v>2</v>
      </c>
      <c r="CD154">
        <v>2</v>
      </c>
      <c r="CE154">
        <v>2</v>
      </c>
      <c r="CF154">
        <v>1</v>
      </c>
      <c r="CG154">
        <v>2</v>
      </c>
      <c r="CH154">
        <v>2</v>
      </c>
      <c r="CI154">
        <v>2</v>
      </c>
      <c r="CJ154">
        <v>1</v>
      </c>
      <c r="CK154">
        <v>2</v>
      </c>
      <c r="CL154">
        <v>2</v>
      </c>
      <c r="CM154" t="s">
        <v>125</v>
      </c>
      <c r="CN154" t="s">
        <v>125</v>
      </c>
      <c r="CO154">
        <v>4</v>
      </c>
      <c r="CP154">
        <v>1</v>
      </c>
      <c r="CQ154">
        <v>3</v>
      </c>
      <c r="CR154">
        <v>2</v>
      </c>
      <c r="CS154">
        <v>2</v>
      </c>
      <c r="CT154">
        <v>4</v>
      </c>
      <c r="CU154">
        <v>2</v>
      </c>
      <c r="CV154">
        <v>2</v>
      </c>
      <c r="CW154">
        <v>1</v>
      </c>
      <c r="CX154">
        <v>4</v>
      </c>
      <c r="CY154">
        <v>3</v>
      </c>
      <c r="CZ154">
        <v>2</v>
      </c>
      <c r="DA154" s="57" t="s">
        <v>125</v>
      </c>
    </row>
    <row r="155" spans="1:105">
      <c r="A155">
        <v>148</v>
      </c>
      <c r="B155" s="9">
        <v>2</v>
      </c>
      <c r="C155" s="9">
        <v>9</v>
      </c>
      <c r="D155" s="9">
        <v>7</v>
      </c>
      <c r="E155" s="9"/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1</v>
      </c>
      <c r="L155" s="9">
        <v>0</v>
      </c>
      <c r="M155" s="9">
        <v>2</v>
      </c>
      <c r="N155" s="9"/>
      <c r="O155" s="9"/>
      <c r="P155" s="9"/>
      <c r="Q155" s="9">
        <v>4</v>
      </c>
      <c r="R155" s="9"/>
      <c r="S155" s="9"/>
      <c r="T155" s="9"/>
      <c r="U155" s="9">
        <v>0</v>
      </c>
      <c r="V155" s="9">
        <v>0</v>
      </c>
      <c r="W155" s="9">
        <v>0</v>
      </c>
      <c r="X155" s="9">
        <v>0</v>
      </c>
      <c r="Y155" s="9">
        <v>1</v>
      </c>
      <c r="Z155" s="9">
        <v>0</v>
      </c>
      <c r="AA155" s="9">
        <v>0</v>
      </c>
      <c r="AB155" s="9">
        <v>0</v>
      </c>
      <c r="AC155" s="9"/>
      <c r="AD155" s="9">
        <v>4</v>
      </c>
      <c r="AE155" s="9"/>
      <c r="AF155" s="9">
        <v>1</v>
      </c>
      <c r="AG155" s="9">
        <v>1</v>
      </c>
      <c r="AH155" s="9">
        <v>0</v>
      </c>
      <c r="AI155" s="9">
        <v>0</v>
      </c>
      <c r="AJ155" s="9">
        <v>1</v>
      </c>
      <c r="AK155" s="9">
        <v>0</v>
      </c>
      <c r="AL155" s="9"/>
      <c r="AM155" s="9">
        <v>1</v>
      </c>
      <c r="AN155" s="9">
        <v>1</v>
      </c>
      <c r="AO155" s="9">
        <v>0</v>
      </c>
      <c r="AP155" s="9">
        <v>1</v>
      </c>
      <c r="AQ155" s="9">
        <v>0</v>
      </c>
      <c r="AR155" s="9">
        <v>0</v>
      </c>
      <c r="AS155" s="9"/>
      <c r="AT155" s="9">
        <v>3</v>
      </c>
      <c r="AU155" s="9">
        <v>2</v>
      </c>
      <c r="AV155" s="75">
        <v>1</v>
      </c>
      <c r="AW155" s="75">
        <v>1</v>
      </c>
      <c r="AX155" s="75">
        <v>1</v>
      </c>
      <c r="AY155" s="9">
        <v>1</v>
      </c>
      <c r="AZ155" s="9">
        <v>1</v>
      </c>
      <c r="BA155" s="9">
        <v>1</v>
      </c>
      <c r="BB155" s="9">
        <v>1</v>
      </c>
      <c r="BC155" s="9">
        <v>1</v>
      </c>
      <c r="BD155" s="9">
        <v>1</v>
      </c>
      <c r="BE155" s="9">
        <v>1</v>
      </c>
      <c r="BF155" s="9">
        <v>2</v>
      </c>
      <c r="BG155" s="9" t="s">
        <v>125</v>
      </c>
      <c r="BH155">
        <v>1</v>
      </c>
      <c r="BI155">
        <v>1</v>
      </c>
      <c r="BJ155" s="58">
        <v>1</v>
      </c>
      <c r="BK155">
        <v>2</v>
      </c>
      <c r="BL155">
        <v>1</v>
      </c>
      <c r="BM155">
        <v>1</v>
      </c>
      <c r="BN155">
        <v>1</v>
      </c>
      <c r="BO155">
        <v>2</v>
      </c>
      <c r="BP155">
        <v>2</v>
      </c>
      <c r="BQ155" t="s">
        <v>125</v>
      </c>
      <c r="BR155">
        <v>2</v>
      </c>
      <c r="BS155">
        <v>2</v>
      </c>
      <c r="BT155" t="s">
        <v>125</v>
      </c>
      <c r="BU155">
        <v>1</v>
      </c>
      <c r="BV155">
        <v>2</v>
      </c>
      <c r="BW155">
        <v>1</v>
      </c>
      <c r="BX155">
        <v>2</v>
      </c>
      <c r="BY155">
        <v>2</v>
      </c>
      <c r="BZ155">
        <v>2</v>
      </c>
      <c r="CA155">
        <v>2</v>
      </c>
      <c r="CB155">
        <v>2</v>
      </c>
      <c r="CC155">
        <v>2</v>
      </c>
      <c r="CE155">
        <v>2</v>
      </c>
      <c r="CF155">
        <v>1</v>
      </c>
      <c r="CG155">
        <v>2</v>
      </c>
      <c r="CI155">
        <v>2</v>
      </c>
      <c r="CJ155">
        <v>1</v>
      </c>
      <c r="CK155">
        <v>2</v>
      </c>
      <c r="CL155">
        <v>1</v>
      </c>
      <c r="CM155">
        <v>4</v>
      </c>
      <c r="CN155">
        <v>4</v>
      </c>
      <c r="CO155">
        <v>4</v>
      </c>
      <c r="CP155">
        <v>3</v>
      </c>
      <c r="CQ155">
        <v>3</v>
      </c>
      <c r="CR155">
        <v>3</v>
      </c>
      <c r="CS155">
        <v>4</v>
      </c>
      <c r="CT155">
        <v>4</v>
      </c>
      <c r="CU155">
        <v>3</v>
      </c>
      <c r="CV155">
        <v>2</v>
      </c>
      <c r="CW155">
        <v>2</v>
      </c>
      <c r="CX155">
        <v>3</v>
      </c>
      <c r="CY155">
        <v>4</v>
      </c>
      <c r="CZ155">
        <v>0</v>
      </c>
      <c r="DA155" s="57" t="s">
        <v>125</v>
      </c>
    </row>
    <row r="156" spans="1:105">
      <c r="A156">
        <v>149</v>
      </c>
      <c r="B156" s="9">
        <v>2</v>
      </c>
      <c r="C156" s="9">
        <v>9</v>
      </c>
      <c r="D156" s="9">
        <v>3</v>
      </c>
      <c r="E156" s="9">
        <v>1</v>
      </c>
      <c r="F156" s="9">
        <v>0</v>
      </c>
      <c r="G156" s="9">
        <v>0</v>
      </c>
      <c r="H156" s="9">
        <v>0</v>
      </c>
      <c r="I156" s="9">
        <v>1</v>
      </c>
      <c r="J156" s="9">
        <v>0</v>
      </c>
      <c r="K156" s="9">
        <v>0</v>
      </c>
      <c r="L156" s="9">
        <v>0</v>
      </c>
      <c r="M156" s="9">
        <v>2</v>
      </c>
      <c r="N156" s="9"/>
      <c r="O156" s="9"/>
      <c r="P156" s="9"/>
      <c r="Q156" s="9">
        <v>3</v>
      </c>
      <c r="R156" s="9">
        <v>4</v>
      </c>
      <c r="S156" s="9"/>
      <c r="T156" s="9"/>
      <c r="U156" s="9">
        <v>0</v>
      </c>
      <c r="V156" s="9">
        <v>1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/>
      <c r="AD156" s="9">
        <v>4</v>
      </c>
      <c r="AE156" s="9"/>
      <c r="AF156" s="9">
        <v>1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/>
      <c r="AM156" s="9">
        <v>1</v>
      </c>
      <c r="AN156" s="9">
        <v>1</v>
      </c>
      <c r="AO156" s="9">
        <v>1</v>
      </c>
      <c r="AP156" s="9">
        <v>1</v>
      </c>
      <c r="AQ156" s="9">
        <v>0</v>
      </c>
      <c r="AR156" s="9">
        <v>0</v>
      </c>
      <c r="AS156" s="9"/>
      <c r="AT156" s="9">
        <v>4</v>
      </c>
      <c r="AU156" s="9">
        <v>4</v>
      </c>
      <c r="AV156" s="75">
        <v>2</v>
      </c>
      <c r="AW156" s="75">
        <v>2</v>
      </c>
      <c r="AX156" s="75">
        <v>1</v>
      </c>
      <c r="AY156" s="9">
        <v>2</v>
      </c>
      <c r="AZ156" s="9">
        <v>2</v>
      </c>
      <c r="BA156" s="9" t="s">
        <v>125</v>
      </c>
      <c r="BB156" s="9" t="s">
        <v>125</v>
      </c>
      <c r="BC156" s="9">
        <v>1</v>
      </c>
      <c r="BD156" s="9">
        <v>1</v>
      </c>
      <c r="BE156" s="9">
        <v>1</v>
      </c>
      <c r="BF156" s="9">
        <v>1</v>
      </c>
      <c r="BG156" s="9">
        <v>1</v>
      </c>
      <c r="BH156">
        <v>1</v>
      </c>
      <c r="BI156">
        <v>1</v>
      </c>
      <c r="BJ156" s="58">
        <v>1</v>
      </c>
      <c r="BK156">
        <v>1</v>
      </c>
      <c r="BL156">
        <v>2</v>
      </c>
      <c r="BM156">
        <v>1</v>
      </c>
      <c r="BN156">
        <v>2</v>
      </c>
      <c r="BO156">
        <v>2</v>
      </c>
      <c r="BP156">
        <v>1</v>
      </c>
      <c r="BQ156">
        <v>1</v>
      </c>
      <c r="BR156">
        <v>2</v>
      </c>
      <c r="BS156">
        <v>1</v>
      </c>
      <c r="BT156">
        <v>2</v>
      </c>
      <c r="BU156">
        <v>1</v>
      </c>
      <c r="BV156">
        <v>1</v>
      </c>
      <c r="BW156">
        <v>1</v>
      </c>
      <c r="BX156">
        <v>1</v>
      </c>
      <c r="BY156">
        <v>1</v>
      </c>
      <c r="BZ156">
        <v>1</v>
      </c>
      <c r="CA156">
        <v>1</v>
      </c>
      <c r="CB156">
        <v>2</v>
      </c>
      <c r="CC156">
        <v>2</v>
      </c>
      <c r="CD156">
        <v>2</v>
      </c>
      <c r="CE156">
        <v>1</v>
      </c>
      <c r="CF156">
        <v>2</v>
      </c>
      <c r="CG156">
        <v>2</v>
      </c>
      <c r="CH156">
        <v>2</v>
      </c>
      <c r="CI156">
        <v>2</v>
      </c>
      <c r="CJ156">
        <v>1</v>
      </c>
      <c r="CK156">
        <v>2</v>
      </c>
      <c r="CL156">
        <v>1</v>
      </c>
      <c r="CM156">
        <v>3</v>
      </c>
      <c r="CN156">
        <v>3</v>
      </c>
      <c r="CO156">
        <v>4</v>
      </c>
      <c r="CP156">
        <v>1</v>
      </c>
      <c r="CQ156">
        <v>1</v>
      </c>
      <c r="CR156">
        <v>1</v>
      </c>
      <c r="CS156">
        <v>4</v>
      </c>
      <c r="CT156">
        <v>4</v>
      </c>
      <c r="CU156">
        <v>1</v>
      </c>
      <c r="CV156">
        <v>4</v>
      </c>
      <c r="CW156">
        <v>1</v>
      </c>
      <c r="CX156">
        <v>3</v>
      </c>
      <c r="CY156">
        <v>3</v>
      </c>
      <c r="CZ156">
        <v>1</v>
      </c>
      <c r="DA156" s="57" t="s">
        <v>125</v>
      </c>
    </row>
    <row r="157" spans="1:105">
      <c r="A157">
        <v>150</v>
      </c>
      <c r="B157" s="9">
        <v>1</v>
      </c>
      <c r="C157" s="9">
        <v>4</v>
      </c>
      <c r="D157" s="9">
        <v>4</v>
      </c>
      <c r="E157" s="9">
        <v>11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1</v>
      </c>
      <c r="M157" s="9">
        <v>2</v>
      </c>
      <c r="N157" s="9">
        <v>1</v>
      </c>
      <c r="O157" s="9">
        <v>4</v>
      </c>
      <c r="P157" s="9">
        <v>1</v>
      </c>
      <c r="Q157" s="9">
        <v>1</v>
      </c>
      <c r="R157" s="9">
        <v>1</v>
      </c>
      <c r="S157" s="9">
        <v>1</v>
      </c>
      <c r="T157" s="9"/>
      <c r="U157" s="9">
        <v>1</v>
      </c>
      <c r="V157" s="9">
        <v>1</v>
      </c>
      <c r="W157" s="9">
        <v>1</v>
      </c>
      <c r="X157" s="9">
        <v>0</v>
      </c>
      <c r="Y157" s="9">
        <v>0</v>
      </c>
      <c r="Z157" s="9">
        <v>0</v>
      </c>
      <c r="AA157" s="9">
        <v>0</v>
      </c>
      <c r="AB157" s="9">
        <v>1</v>
      </c>
      <c r="AC157" s="9"/>
      <c r="AD157" s="9">
        <v>1</v>
      </c>
      <c r="AE157" s="9"/>
      <c r="AF157" s="9">
        <v>1</v>
      </c>
      <c r="AG157" s="9">
        <v>1</v>
      </c>
      <c r="AH157" s="9">
        <v>0</v>
      </c>
      <c r="AI157" s="9">
        <v>0</v>
      </c>
      <c r="AJ157" s="9">
        <v>0</v>
      </c>
      <c r="AK157" s="9">
        <v>1</v>
      </c>
      <c r="AL157" s="9"/>
      <c r="AM157" s="9">
        <v>1</v>
      </c>
      <c r="AN157" s="9">
        <v>1</v>
      </c>
      <c r="AO157" s="9">
        <v>1</v>
      </c>
      <c r="AP157" s="9">
        <v>1</v>
      </c>
      <c r="AQ157" s="9">
        <v>0</v>
      </c>
      <c r="AR157" s="9">
        <v>1</v>
      </c>
      <c r="AS157" s="9"/>
      <c r="AT157" s="9">
        <v>4</v>
      </c>
      <c r="AU157" s="9">
        <v>1</v>
      </c>
      <c r="AV157" s="75">
        <v>2</v>
      </c>
      <c r="AW157" s="75">
        <v>2</v>
      </c>
      <c r="AX157" s="75">
        <v>2</v>
      </c>
      <c r="AY157" s="9" t="s">
        <v>125</v>
      </c>
      <c r="AZ157" s="9">
        <v>1</v>
      </c>
      <c r="BA157" s="9">
        <v>1</v>
      </c>
      <c r="BB157" s="9">
        <v>2</v>
      </c>
      <c r="BC157" s="9">
        <v>2</v>
      </c>
      <c r="BD157" s="9">
        <v>1</v>
      </c>
      <c r="BE157" s="9">
        <v>2</v>
      </c>
      <c r="BF157" s="9">
        <v>2</v>
      </c>
      <c r="BG157" s="9" t="s">
        <v>125</v>
      </c>
      <c r="BH157">
        <v>2</v>
      </c>
      <c r="BI157">
        <v>2</v>
      </c>
      <c r="BJ157" s="58">
        <v>1</v>
      </c>
      <c r="BK157">
        <v>1</v>
      </c>
      <c r="BL157">
        <v>1</v>
      </c>
      <c r="BM157">
        <v>2</v>
      </c>
      <c r="BN157">
        <v>1</v>
      </c>
      <c r="BO157">
        <v>2</v>
      </c>
      <c r="BP157">
        <v>2</v>
      </c>
      <c r="BQ157" t="s">
        <v>125</v>
      </c>
      <c r="BR157">
        <v>2</v>
      </c>
      <c r="BS157">
        <v>2</v>
      </c>
      <c r="BT157" t="s">
        <v>125</v>
      </c>
      <c r="BU157">
        <v>1</v>
      </c>
      <c r="BV157">
        <v>1</v>
      </c>
      <c r="BW157">
        <v>1</v>
      </c>
      <c r="BX157">
        <v>1</v>
      </c>
      <c r="BY157">
        <v>1</v>
      </c>
      <c r="BZ157">
        <v>1</v>
      </c>
      <c r="CA157">
        <v>1</v>
      </c>
      <c r="CB157">
        <v>1</v>
      </c>
      <c r="CC157">
        <v>2</v>
      </c>
      <c r="CD157">
        <v>2</v>
      </c>
      <c r="CE157">
        <v>2</v>
      </c>
      <c r="CF157">
        <v>2</v>
      </c>
      <c r="CG157">
        <v>2</v>
      </c>
      <c r="CH157">
        <v>2</v>
      </c>
      <c r="CI157">
        <v>2</v>
      </c>
      <c r="CJ157">
        <v>2</v>
      </c>
      <c r="CK157">
        <v>2</v>
      </c>
      <c r="CL157">
        <v>1</v>
      </c>
      <c r="CM157">
        <v>1</v>
      </c>
      <c r="CN157">
        <v>4</v>
      </c>
      <c r="CO157">
        <v>4</v>
      </c>
      <c r="CP157">
        <v>3</v>
      </c>
      <c r="CQ157">
        <v>2</v>
      </c>
      <c r="CR157">
        <v>2</v>
      </c>
      <c r="CS157">
        <v>2</v>
      </c>
      <c r="CT157">
        <v>2</v>
      </c>
      <c r="CU157">
        <v>2</v>
      </c>
      <c r="CV157">
        <v>2</v>
      </c>
      <c r="CW157">
        <v>1</v>
      </c>
      <c r="CX157">
        <v>3</v>
      </c>
      <c r="CY157">
        <v>3</v>
      </c>
      <c r="CZ157">
        <v>2</v>
      </c>
      <c r="DA157" s="57" t="s">
        <v>125</v>
      </c>
    </row>
    <row r="158" spans="1:105">
      <c r="A158">
        <v>151</v>
      </c>
      <c r="B158" s="9">
        <v>2</v>
      </c>
      <c r="C158" s="9">
        <v>3</v>
      </c>
      <c r="D158" s="9">
        <v>4</v>
      </c>
      <c r="E158" s="9">
        <v>2</v>
      </c>
      <c r="F158" s="9">
        <v>1</v>
      </c>
      <c r="G158" s="9">
        <v>1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</v>
      </c>
      <c r="N158" s="9">
        <v>4</v>
      </c>
      <c r="O158" s="9">
        <v>3</v>
      </c>
      <c r="P158" s="9">
        <v>4</v>
      </c>
      <c r="Q158" s="9">
        <v>2</v>
      </c>
      <c r="R158" s="9">
        <v>4</v>
      </c>
      <c r="S158" s="9">
        <v>4</v>
      </c>
      <c r="T158" s="9"/>
      <c r="U158" s="9">
        <v>0</v>
      </c>
      <c r="V158" s="9">
        <v>0</v>
      </c>
      <c r="W158" s="9">
        <v>0</v>
      </c>
      <c r="X158" s="9">
        <v>1</v>
      </c>
      <c r="Y158" s="9">
        <v>1</v>
      </c>
      <c r="Z158" s="9">
        <v>0</v>
      </c>
      <c r="AA158" s="9">
        <v>0</v>
      </c>
      <c r="AB158" s="9">
        <v>0</v>
      </c>
      <c r="AC158" s="9"/>
      <c r="AD158" s="9">
        <v>2</v>
      </c>
      <c r="AE158" s="9"/>
      <c r="AF158" s="9">
        <v>0</v>
      </c>
      <c r="AG158" s="9">
        <v>0</v>
      </c>
      <c r="AH158" s="9">
        <v>0</v>
      </c>
      <c r="AI158" s="9">
        <v>1</v>
      </c>
      <c r="AJ158" s="9">
        <v>0</v>
      </c>
      <c r="AK158" s="9">
        <v>0</v>
      </c>
      <c r="AL158" s="9"/>
      <c r="AM158" s="9">
        <v>1</v>
      </c>
      <c r="AN158" s="9">
        <v>1</v>
      </c>
      <c r="AO158" s="9">
        <v>1</v>
      </c>
      <c r="AP158" s="9">
        <v>1</v>
      </c>
      <c r="AQ158" s="9">
        <v>0</v>
      </c>
      <c r="AR158" s="9">
        <v>0</v>
      </c>
      <c r="AS158" s="9"/>
      <c r="AT158" s="9">
        <v>3</v>
      </c>
      <c r="AU158" s="9">
        <v>2</v>
      </c>
      <c r="AV158" s="75">
        <v>1</v>
      </c>
      <c r="AW158" s="75">
        <v>2</v>
      </c>
      <c r="AX158" s="75">
        <v>1</v>
      </c>
      <c r="AY158" s="9">
        <v>2</v>
      </c>
      <c r="AZ158" s="9">
        <v>1</v>
      </c>
      <c r="BA158" s="9">
        <v>1</v>
      </c>
      <c r="BB158" s="9"/>
      <c r="BC158" s="9">
        <v>1</v>
      </c>
      <c r="BD158" s="9">
        <v>1</v>
      </c>
      <c r="BE158" s="9">
        <v>1</v>
      </c>
      <c r="BF158" s="9">
        <v>1</v>
      </c>
      <c r="BG158" s="9">
        <v>1</v>
      </c>
      <c r="BH158">
        <v>2</v>
      </c>
      <c r="BI158">
        <v>1</v>
      </c>
      <c r="BJ158" s="58">
        <v>1</v>
      </c>
      <c r="BK158">
        <v>2</v>
      </c>
      <c r="BL158">
        <v>1</v>
      </c>
      <c r="BM158">
        <v>1</v>
      </c>
      <c r="BN158">
        <v>1</v>
      </c>
      <c r="BO158">
        <v>2</v>
      </c>
      <c r="BP158">
        <v>1</v>
      </c>
      <c r="BQ158">
        <v>1</v>
      </c>
      <c r="BR158">
        <v>2</v>
      </c>
      <c r="BS158">
        <v>1</v>
      </c>
      <c r="BT158">
        <v>1</v>
      </c>
      <c r="BU158">
        <v>1</v>
      </c>
      <c r="BV158">
        <v>1</v>
      </c>
      <c r="BW158">
        <v>2</v>
      </c>
      <c r="BX158">
        <v>2</v>
      </c>
      <c r="BY158">
        <v>1</v>
      </c>
      <c r="BZ158">
        <v>2</v>
      </c>
      <c r="CA158">
        <v>2</v>
      </c>
      <c r="CB158">
        <v>2</v>
      </c>
      <c r="CC158">
        <v>1</v>
      </c>
      <c r="CD158">
        <v>2</v>
      </c>
      <c r="CE158">
        <v>2</v>
      </c>
      <c r="CF158">
        <v>1</v>
      </c>
      <c r="CG158">
        <v>1</v>
      </c>
      <c r="CH158">
        <v>2</v>
      </c>
      <c r="CI158">
        <v>2</v>
      </c>
      <c r="CJ158">
        <v>1</v>
      </c>
      <c r="CK158">
        <v>2</v>
      </c>
      <c r="CL158">
        <v>2</v>
      </c>
      <c r="CM158" t="s">
        <v>125</v>
      </c>
      <c r="CN158" t="s">
        <v>125</v>
      </c>
      <c r="CO158">
        <v>3</v>
      </c>
      <c r="CP158">
        <v>2</v>
      </c>
      <c r="CQ158">
        <v>4</v>
      </c>
      <c r="CR158">
        <v>3</v>
      </c>
      <c r="CS158">
        <v>4</v>
      </c>
      <c r="CT158">
        <v>4</v>
      </c>
      <c r="CU158">
        <v>4</v>
      </c>
      <c r="CV158">
        <v>2</v>
      </c>
      <c r="CW158">
        <v>1</v>
      </c>
      <c r="CX158">
        <v>2</v>
      </c>
      <c r="CY158">
        <v>3</v>
      </c>
      <c r="CZ158">
        <v>3</v>
      </c>
      <c r="DA158" s="57">
        <v>3</v>
      </c>
    </row>
    <row r="159" spans="1:105">
      <c r="A159">
        <v>152</v>
      </c>
      <c r="B159" s="9">
        <v>1</v>
      </c>
      <c r="C159" s="9">
        <v>8</v>
      </c>
      <c r="D159" s="9">
        <v>7</v>
      </c>
      <c r="E159" s="9">
        <v>16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1</v>
      </c>
      <c r="L159" s="9">
        <v>0</v>
      </c>
      <c r="M159" s="9">
        <v>1</v>
      </c>
      <c r="N159" s="9">
        <v>0</v>
      </c>
      <c r="O159" s="9"/>
      <c r="P159" s="9"/>
      <c r="Q159" s="9"/>
      <c r="R159" s="9"/>
      <c r="S159" s="9"/>
      <c r="T159" s="9"/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1</v>
      </c>
      <c r="AB159" s="9">
        <v>0</v>
      </c>
      <c r="AC159" s="9"/>
      <c r="AD159" s="9">
        <v>5</v>
      </c>
      <c r="AE159" s="9"/>
      <c r="AF159" s="9">
        <v>1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/>
      <c r="AM159" s="9">
        <v>0</v>
      </c>
      <c r="AN159" s="9">
        <v>1</v>
      </c>
      <c r="AO159" s="9">
        <v>0</v>
      </c>
      <c r="AP159" s="9">
        <v>0</v>
      </c>
      <c r="AQ159" s="9">
        <v>0</v>
      </c>
      <c r="AR159" s="9">
        <v>0</v>
      </c>
      <c r="AS159" s="9"/>
      <c r="AT159" s="9">
        <v>4</v>
      </c>
      <c r="AU159" s="9">
        <v>4</v>
      </c>
      <c r="AV159" s="75">
        <v>2</v>
      </c>
      <c r="AW159" s="75">
        <v>2</v>
      </c>
      <c r="AX159" s="75">
        <v>2</v>
      </c>
      <c r="AY159" s="9" t="s">
        <v>125</v>
      </c>
      <c r="AZ159" s="9">
        <v>2</v>
      </c>
      <c r="BA159" s="9" t="s">
        <v>125</v>
      </c>
      <c r="BB159" s="9" t="s">
        <v>125</v>
      </c>
      <c r="BC159" s="9">
        <v>2</v>
      </c>
      <c r="BD159" s="9">
        <v>1</v>
      </c>
      <c r="BE159" s="9">
        <v>2</v>
      </c>
      <c r="BF159" s="9">
        <v>1</v>
      </c>
      <c r="BG159" s="9">
        <v>1</v>
      </c>
      <c r="BH159">
        <v>2</v>
      </c>
      <c r="BI159">
        <v>2</v>
      </c>
      <c r="BJ159" s="58">
        <v>2</v>
      </c>
      <c r="BK159">
        <v>2</v>
      </c>
      <c r="BL159">
        <v>2</v>
      </c>
      <c r="BN159">
        <v>2</v>
      </c>
      <c r="BQ159" t="s">
        <v>125</v>
      </c>
      <c r="BR159">
        <v>2</v>
      </c>
      <c r="BS159">
        <v>2</v>
      </c>
      <c r="BT159" t="s">
        <v>125</v>
      </c>
      <c r="BU159">
        <v>1</v>
      </c>
      <c r="BV159">
        <v>1</v>
      </c>
      <c r="BW159">
        <v>2</v>
      </c>
      <c r="BX159">
        <v>1</v>
      </c>
      <c r="BY159">
        <v>2</v>
      </c>
      <c r="BZ159">
        <v>2</v>
      </c>
      <c r="CA159">
        <v>2</v>
      </c>
      <c r="CB159">
        <v>2</v>
      </c>
      <c r="CC159">
        <v>2</v>
      </c>
      <c r="CD159">
        <v>2</v>
      </c>
      <c r="CE159">
        <v>2</v>
      </c>
      <c r="CF159">
        <v>2</v>
      </c>
      <c r="CG159">
        <v>1</v>
      </c>
      <c r="CH159">
        <v>2</v>
      </c>
      <c r="CI159">
        <v>2</v>
      </c>
      <c r="CJ159">
        <v>1</v>
      </c>
      <c r="CK159">
        <v>2</v>
      </c>
      <c r="CL159">
        <v>2</v>
      </c>
      <c r="CM159" t="s">
        <v>125</v>
      </c>
      <c r="CN159" t="s">
        <v>125</v>
      </c>
      <c r="CT159">
        <v>3</v>
      </c>
      <c r="CU159">
        <v>3</v>
      </c>
      <c r="CV159">
        <v>3</v>
      </c>
      <c r="CW159">
        <v>1</v>
      </c>
      <c r="CX159">
        <v>2</v>
      </c>
      <c r="CY159">
        <v>1</v>
      </c>
      <c r="DA159" s="57" t="s">
        <v>125</v>
      </c>
    </row>
    <row r="160" spans="1:105">
      <c r="A160">
        <v>153</v>
      </c>
      <c r="B160" s="9">
        <v>2</v>
      </c>
      <c r="C160" s="9">
        <v>8</v>
      </c>
      <c r="D160" s="9">
        <v>5</v>
      </c>
      <c r="E160" s="9">
        <v>4</v>
      </c>
      <c r="F160" s="9">
        <v>0</v>
      </c>
      <c r="G160" s="9">
        <v>0</v>
      </c>
      <c r="H160" s="9">
        <v>0</v>
      </c>
      <c r="I160" s="9">
        <v>1</v>
      </c>
      <c r="J160" s="9">
        <v>0</v>
      </c>
      <c r="K160" s="9">
        <v>0</v>
      </c>
      <c r="L160" s="9">
        <v>0</v>
      </c>
      <c r="M160" s="9">
        <v>2</v>
      </c>
      <c r="N160" s="9">
        <v>0</v>
      </c>
      <c r="O160" s="9">
        <v>0</v>
      </c>
      <c r="P160" s="9">
        <v>0</v>
      </c>
      <c r="Q160" s="9">
        <v>0</v>
      </c>
      <c r="R160" s="9">
        <v>4</v>
      </c>
      <c r="S160" s="9">
        <v>3</v>
      </c>
      <c r="T160" s="9"/>
      <c r="U160" s="9">
        <v>0</v>
      </c>
      <c r="V160" s="9">
        <v>0</v>
      </c>
      <c r="W160" s="9">
        <v>1</v>
      </c>
      <c r="X160" s="9">
        <v>0</v>
      </c>
      <c r="Y160" s="9">
        <v>1</v>
      </c>
      <c r="Z160" s="9">
        <v>1</v>
      </c>
      <c r="AA160" s="9">
        <v>0</v>
      </c>
      <c r="AB160" s="9">
        <v>0</v>
      </c>
      <c r="AC160" s="9"/>
      <c r="AD160" s="9">
        <v>4</v>
      </c>
      <c r="AE160" s="9"/>
      <c r="AF160" s="9">
        <v>1</v>
      </c>
      <c r="AG160" s="9">
        <v>1</v>
      </c>
      <c r="AH160" s="9">
        <v>0</v>
      </c>
      <c r="AI160" s="9">
        <v>0</v>
      </c>
      <c r="AJ160" s="9">
        <v>1</v>
      </c>
      <c r="AK160" s="9">
        <v>0</v>
      </c>
      <c r="AL160" s="9"/>
      <c r="AM160" s="9">
        <v>1</v>
      </c>
      <c r="AN160" s="9">
        <v>1</v>
      </c>
      <c r="AO160" s="9">
        <v>0</v>
      </c>
      <c r="AP160" s="9">
        <v>0</v>
      </c>
      <c r="AQ160" s="9">
        <v>0</v>
      </c>
      <c r="AR160" s="9">
        <v>0</v>
      </c>
      <c r="AS160" s="9"/>
      <c r="AT160" s="9">
        <v>1</v>
      </c>
      <c r="AU160" s="9">
        <v>3</v>
      </c>
      <c r="AV160" s="75">
        <v>2</v>
      </c>
      <c r="AW160" s="75">
        <v>1</v>
      </c>
      <c r="AX160" s="75">
        <v>1</v>
      </c>
      <c r="AY160" s="9">
        <v>1</v>
      </c>
      <c r="AZ160" s="9">
        <v>2</v>
      </c>
      <c r="BA160" s="9" t="s">
        <v>125</v>
      </c>
      <c r="BB160" s="9" t="s">
        <v>125</v>
      </c>
      <c r="BC160" s="9">
        <v>1</v>
      </c>
      <c r="BD160" s="9">
        <v>1</v>
      </c>
      <c r="BE160" s="9">
        <v>2</v>
      </c>
      <c r="BF160" s="9">
        <v>1</v>
      </c>
      <c r="BG160" s="9">
        <v>1</v>
      </c>
      <c r="BH160">
        <v>1</v>
      </c>
      <c r="BI160">
        <v>2</v>
      </c>
      <c r="BJ160" s="58">
        <v>1</v>
      </c>
      <c r="BK160">
        <v>1</v>
      </c>
      <c r="BL160">
        <v>2</v>
      </c>
      <c r="BM160">
        <v>2</v>
      </c>
      <c r="BN160">
        <v>2</v>
      </c>
      <c r="BO160">
        <v>2</v>
      </c>
      <c r="BP160">
        <v>2</v>
      </c>
      <c r="BQ160" t="s">
        <v>125</v>
      </c>
      <c r="BR160">
        <v>1</v>
      </c>
      <c r="BS160">
        <v>2</v>
      </c>
      <c r="BT160" t="s">
        <v>125</v>
      </c>
      <c r="BU160">
        <v>1</v>
      </c>
      <c r="BV160">
        <v>1</v>
      </c>
      <c r="BW160">
        <v>1</v>
      </c>
      <c r="BX160">
        <v>2</v>
      </c>
      <c r="BY160">
        <v>2</v>
      </c>
      <c r="BZ160">
        <v>2</v>
      </c>
      <c r="CA160">
        <v>1</v>
      </c>
      <c r="CB160">
        <v>1</v>
      </c>
      <c r="CC160">
        <v>2</v>
      </c>
      <c r="CD160">
        <v>1</v>
      </c>
      <c r="CE160">
        <v>1</v>
      </c>
      <c r="CF160">
        <v>1</v>
      </c>
      <c r="CG160">
        <v>1</v>
      </c>
      <c r="CH160">
        <v>1</v>
      </c>
      <c r="CI160">
        <v>1</v>
      </c>
      <c r="CJ160">
        <v>1</v>
      </c>
      <c r="CK160">
        <v>2</v>
      </c>
      <c r="CL160">
        <v>2</v>
      </c>
      <c r="CM160" t="s">
        <v>125</v>
      </c>
      <c r="CN160" t="s">
        <v>125</v>
      </c>
      <c r="CO160">
        <v>3</v>
      </c>
      <c r="CP160">
        <v>3</v>
      </c>
      <c r="CQ160">
        <v>3</v>
      </c>
      <c r="CR160">
        <v>2</v>
      </c>
      <c r="CS160">
        <v>3</v>
      </c>
      <c r="CT160">
        <v>4</v>
      </c>
      <c r="CU160">
        <v>2</v>
      </c>
      <c r="CV160">
        <v>1</v>
      </c>
      <c r="CW160">
        <v>1</v>
      </c>
      <c r="CX160">
        <v>3</v>
      </c>
      <c r="CY160">
        <v>1</v>
      </c>
      <c r="CZ160">
        <v>2</v>
      </c>
      <c r="DA160" s="57" t="s">
        <v>125</v>
      </c>
    </row>
    <row r="161" spans="1:105">
      <c r="A161">
        <v>154</v>
      </c>
      <c r="B161" s="9">
        <v>2</v>
      </c>
      <c r="C161" s="9">
        <v>3</v>
      </c>
      <c r="D161" s="9">
        <v>1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1</v>
      </c>
      <c r="L161" s="9">
        <v>0</v>
      </c>
      <c r="M161" s="9">
        <v>2</v>
      </c>
      <c r="N161" s="9">
        <v>0</v>
      </c>
      <c r="O161" s="9">
        <v>0</v>
      </c>
      <c r="P161" s="9">
        <v>0</v>
      </c>
      <c r="Q161" s="9">
        <v>0</v>
      </c>
      <c r="R161" s="9">
        <v>4</v>
      </c>
      <c r="S161" s="9">
        <v>3</v>
      </c>
      <c r="T161" s="9"/>
      <c r="U161" s="9">
        <v>0</v>
      </c>
      <c r="V161" s="9">
        <v>1</v>
      </c>
      <c r="W161" s="9">
        <v>0</v>
      </c>
      <c r="X161" s="9">
        <v>0</v>
      </c>
      <c r="Y161" s="9">
        <v>1</v>
      </c>
      <c r="Z161" s="9">
        <v>1</v>
      </c>
      <c r="AA161" s="9">
        <v>0</v>
      </c>
      <c r="AB161" s="9">
        <v>0</v>
      </c>
      <c r="AC161" s="9"/>
      <c r="AD161" s="9">
        <v>1</v>
      </c>
      <c r="AE161" s="9"/>
      <c r="AF161" s="9">
        <v>1</v>
      </c>
      <c r="AG161" s="9">
        <v>0</v>
      </c>
      <c r="AH161" s="9">
        <v>1</v>
      </c>
      <c r="AI161" s="9">
        <v>1</v>
      </c>
      <c r="AJ161" s="9">
        <v>0</v>
      </c>
      <c r="AK161" s="9">
        <v>0</v>
      </c>
      <c r="AL161" s="9"/>
      <c r="AM161" s="9">
        <v>1</v>
      </c>
      <c r="AN161" s="9">
        <v>1</v>
      </c>
      <c r="AO161" s="9">
        <v>1</v>
      </c>
      <c r="AP161" s="9">
        <v>1</v>
      </c>
      <c r="AQ161" s="9">
        <v>0</v>
      </c>
      <c r="AR161" s="9">
        <v>0</v>
      </c>
      <c r="AS161" s="9"/>
      <c r="AT161" s="9">
        <v>2</v>
      </c>
      <c r="AU161" s="9">
        <v>1</v>
      </c>
      <c r="AV161" s="75">
        <v>1</v>
      </c>
      <c r="AW161" s="75">
        <v>1</v>
      </c>
      <c r="AX161" s="75">
        <v>1</v>
      </c>
      <c r="AY161" s="9">
        <v>2</v>
      </c>
      <c r="AZ161" s="9">
        <v>1</v>
      </c>
      <c r="BA161" s="9">
        <v>1</v>
      </c>
      <c r="BB161" s="9">
        <v>2</v>
      </c>
      <c r="BC161" s="9">
        <v>2</v>
      </c>
      <c r="BD161" s="9">
        <v>1</v>
      </c>
      <c r="BE161" s="9"/>
      <c r="BF161" s="9">
        <v>1</v>
      </c>
      <c r="BG161" s="9">
        <v>1</v>
      </c>
      <c r="BH161">
        <v>2</v>
      </c>
      <c r="BI161">
        <v>2</v>
      </c>
      <c r="BJ161" s="58">
        <v>2</v>
      </c>
      <c r="BK161">
        <v>2</v>
      </c>
      <c r="BL161">
        <v>1</v>
      </c>
      <c r="BM161">
        <v>2</v>
      </c>
      <c r="BN161">
        <v>1</v>
      </c>
      <c r="BO161">
        <v>2</v>
      </c>
      <c r="BP161">
        <v>2</v>
      </c>
      <c r="BQ161" t="s">
        <v>125</v>
      </c>
      <c r="BR161">
        <v>1</v>
      </c>
      <c r="BS161">
        <v>2</v>
      </c>
      <c r="BT161" t="s">
        <v>125</v>
      </c>
      <c r="BU161">
        <v>1</v>
      </c>
      <c r="BV161">
        <v>1</v>
      </c>
      <c r="BW161">
        <v>1</v>
      </c>
      <c r="BX161">
        <v>1</v>
      </c>
      <c r="BY161">
        <v>1</v>
      </c>
      <c r="BZ161">
        <v>2</v>
      </c>
      <c r="CA161">
        <v>2</v>
      </c>
      <c r="CB161">
        <v>2</v>
      </c>
      <c r="CC161">
        <v>1</v>
      </c>
      <c r="CD161">
        <v>2</v>
      </c>
      <c r="CE161">
        <v>2</v>
      </c>
      <c r="CF161">
        <v>1</v>
      </c>
      <c r="CG161">
        <v>2</v>
      </c>
      <c r="CH161">
        <v>2</v>
      </c>
      <c r="CI161">
        <v>1</v>
      </c>
      <c r="CJ161">
        <v>1</v>
      </c>
      <c r="CK161">
        <v>2</v>
      </c>
      <c r="CL161">
        <v>1</v>
      </c>
      <c r="CM161">
        <v>1</v>
      </c>
      <c r="CO161">
        <v>4</v>
      </c>
      <c r="CP161">
        <v>2</v>
      </c>
      <c r="CQ161">
        <v>3</v>
      </c>
      <c r="CR161">
        <v>1</v>
      </c>
      <c r="CS161">
        <v>1</v>
      </c>
      <c r="CT161">
        <v>3</v>
      </c>
      <c r="CU161">
        <v>1</v>
      </c>
      <c r="CV161">
        <v>1</v>
      </c>
      <c r="CW161">
        <v>3</v>
      </c>
      <c r="CX161">
        <v>2</v>
      </c>
      <c r="CY161">
        <v>4</v>
      </c>
      <c r="CZ161">
        <v>0</v>
      </c>
      <c r="DA161" s="57" t="s">
        <v>125</v>
      </c>
    </row>
    <row r="162" spans="1:105">
      <c r="A162">
        <v>155</v>
      </c>
      <c r="B162" s="9">
        <v>2</v>
      </c>
      <c r="C162" s="9">
        <v>9</v>
      </c>
      <c r="D162" s="9">
        <v>7</v>
      </c>
      <c r="E162" s="9">
        <v>7</v>
      </c>
      <c r="F162" s="9">
        <v>0</v>
      </c>
      <c r="G162" s="9">
        <v>0</v>
      </c>
      <c r="H162" s="9">
        <v>0</v>
      </c>
      <c r="I162" s="9">
        <v>0</v>
      </c>
      <c r="J162" s="9">
        <v>1</v>
      </c>
      <c r="K162" s="9">
        <v>0</v>
      </c>
      <c r="L162" s="9">
        <v>0</v>
      </c>
      <c r="M162" s="9">
        <v>2</v>
      </c>
      <c r="N162" s="9">
        <v>0</v>
      </c>
      <c r="O162" s="9">
        <v>0</v>
      </c>
      <c r="P162" s="9">
        <v>0</v>
      </c>
      <c r="Q162" s="9">
        <v>4</v>
      </c>
      <c r="R162" s="9">
        <v>4</v>
      </c>
      <c r="S162" s="9">
        <v>3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>
        <v>1</v>
      </c>
      <c r="AG162" s="9">
        <v>1</v>
      </c>
      <c r="AH162" s="9">
        <v>0</v>
      </c>
      <c r="AI162" s="9">
        <v>0</v>
      </c>
      <c r="AJ162" s="9">
        <v>1</v>
      </c>
      <c r="AK162" s="9">
        <v>0</v>
      </c>
      <c r="AL162" s="9"/>
      <c r="AM162" s="9">
        <v>1</v>
      </c>
      <c r="AN162" s="9">
        <v>1</v>
      </c>
      <c r="AO162" s="9">
        <v>1</v>
      </c>
      <c r="AP162" s="9">
        <v>0</v>
      </c>
      <c r="AQ162" s="9">
        <v>0</v>
      </c>
      <c r="AR162" s="9">
        <v>0</v>
      </c>
      <c r="AS162" s="9"/>
      <c r="AT162" s="9"/>
      <c r="AU162" s="9"/>
      <c r="AV162" s="75"/>
      <c r="AW162" s="75"/>
      <c r="AX162" s="75"/>
      <c r="AY162" s="9" t="s">
        <v>125</v>
      </c>
      <c r="AZ162" s="9">
        <v>2</v>
      </c>
      <c r="BA162" s="9" t="s">
        <v>125</v>
      </c>
      <c r="BB162" s="9" t="s">
        <v>125</v>
      </c>
      <c r="BC162" s="9">
        <v>1</v>
      </c>
      <c r="BD162" s="9">
        <v>1</v>
      </c>
      <c r="BE162" s="9">
        <v>2</v>
      </c>
      <c r="BF162" s="9">
        <v>2</v>
      </c>
      <c r="BG162" s="9" t="s">
        <v>125</v>
      </c>
      <c r="BH162">
        <v>2</v>
      </c>
      <c r="BI162">
        <v>2</v>
      </c>
      <c r="BJ162" s="58">
        <v>1</v>
      </c>
      <c r="BM162">
        <v>1</v>
      </c>
      <c r="BN162">
        <v>2</v>
      </c>
      <c r="BP162">
        <v>2</v>
      </c>
      <c r="BQ162" t="s">
        <v>125</v>
      </c>
      <c r="BR162">
        <v>1</v>
      </c>
      <c r="BS162">
        <v>2</v>
      </c>
      <c r="BT162" t="s">
        <v>125</v>
      </c>
      <c r="BU162">
        <v>1</v>
      </c>
      <c r="BW162">
        <v>2</v>
      </c>
      <c r="BX162">
        <v>2</v>
      </c>
      <c r="BY162">
        <v>2</v>
      </c>
      <c r="BZ162">
        <v>2</v>
      </c>
      <c r="CA162">
        <v>2</v>
      </c>
      <c r="CB162">
        <v>2</v>
      </c>
      <c r="CC162">
        <v>1</v>
      </c>
      <c r="CD162">
        <v>2</v>
      </c>
      <c r="CE162">
        <v>2</v>
      </c>
      <c r="CF162">
        <v>1</v>
      </c>
      <c r="CH162">
        <v>1</v>
      </c>
      <c r="CJ162">
        <v>1</v>
      </c>
      <c r="CK162">
        <v>2</v>
      </c>
      <c r="CL162">
        <v>1</v>
      </c>
      <c r="CM162">
        <v>3</v>
      </c>
      <c r="CN162">
        <v>4</v>
      </c>
      <c r="CO162">
        <v>4</v>
      </c>
      <c r="CP162">
        <v>3</v>
      </c>
      <c r="CQ162">
        <v>4</v>
      </c>
      <c r="CS162">
        <v>4</v>
      </c>
      <c r="CW162">
        <v>1</v>
      </c>
      <c r="CY162">
        <v>1</v>
      </c>
      <c r="CZ162">
        <v>0</v>
      </c>
      <c r="DA162" s="57" t="s">
        <v>125</v>
      </c>
    </row>
    <row r="163" spans="1:105">
      <c r="A163">
        <v>156</v>
      </c>
      <c r="B163" s="9">
        <v>2</v>
      </c>
      <c r="C163" s="9">
        <v>4</v>
      </c>
      <c r="D163" s="9">
        <v>5</v>
      </c>
      <c r="E163" s="9">
        <v>10</v>
      </c>
      <c r="F163" s="9">
        <v>0</v>
      </c>
      <c r="G163" s="9">
        <v>1</v>
      </c>
      <c r="H163" s="9">
        <v>0</v>
      </c>
      <c r="I163" s="9">
        <v>1</v>
      </c>
      <c r="J163" s="9">
        <v>1</v>
      </c>
      <c r="K163" s="9">
        <v>0</v>
      </c>
      <c r="L163" s="9">
        <v>0</v>
      </c>
      <c r="M163" s="9">
        <v>1</v>
      </c>
      <c r="N163" s="9">
        <v>3</v>
      </c>
      <c r="O163" s="9">
        <v>0</v>
      </c>
      <c r="P163" s="9">
        <v>0</v>
      </c>
      <c r="Q163" s="9">
        <v>3</v>
      </c>
      <c r="R163" s="9">
        <v>3</v>
      </c>
      <c r="S163" s="9">
        <v>0</v>
      </c>
      <c r="T163" s="9"/>
      <c r="U163" s="9">
        <v>0</v>
      </c>
      <c r="V163" s="9">
        <v>0</v>
      </c>
      <c r="W163" s="9">
        <v>1</v>
      </c>
      <c r="X163" s="9">
        <v>0</v>
      </c>
      <c r="Y163" s="9">
        <v>1</v>
      </c>
      <c r="Z163" s="9">
        <v>0</v>
      </c>
      <c r="AA163" s="9">
        <v>0</v>
      </c>
      <c r="AB163" s="9">
        <v>0</v>
      </c>
      <c r="AC163" s="9"/>
      <c r="AD163" s="9">
        <v>2</v>
      </c>
      <c r="AE163" s="9"/>
      <c r="AF163" s="9">
        <v>0</v>
      </c>
      <c r="AG163" s="9">
        <v>1</v>
      </c>
      <c r="AH163" s="9">
        <v>1</v>
      </c>
      <c r="AI163" s="9">
        <v>0</v>
      </c>
      <c r="AJ163" s="9">
        <v>0</v>
      </c>
      <c r="AK163" s="9">
        <v>0</v>
      </c>
      <c r="AL163" s="9"/>
      <c r="AM163" s="9">
        <v>1</v>
      </c>
      <c r="AN163" s="9">
        <v>1</v>
      </c>
      <c r="AO163" s="9">
        <v>1</v>
      </c>
      <c r="AP163" s="9">
        <v>1</v>
      </c>
      <c r="AQ163" s="9">
        <v>0</v>
      </c>
      <c r="AR163" s="9">
        <v>0</v>
      </c>
      <c r="AS163" s="9"/>
      <c r="AT163" s="9">
        <v>2</v>
      </c>
      <c r="AU163" s="9">
        <v>3</v>
      </c>
      <c r="AV163" s="75">
        <v>2</v>
      </c>
      <c r="AW163" s="75">
        <v>2</v>
      </c>
      <c r="AX163" s="75">
        <v>1</v>
      </c>
      <c r="AY163" s="9">
        <v>2</v>
      </c>
      <c r="AZ163" s="9">
        <v>1</v>
      </c>
      <c r="BA163" s="9">
        <v>1</v>
      </c>
      <c r="BB163" s="9">
        <v>2</v>
      </c>
      <c r="BC163" s="9">
        <v>2</v>
      </c>
      <c r="BD163" s="9">
        <v>1</v>
      </c>
      <c r="BE163" s="9">
        <v>2</v>
      </c>
      <c r="BF163" s="9">
        <v>1</v>
      </c>
      <c r="BG163" s="9">
        <v>1</v>
      </c>
      <c r="BH163">
        <v>1</v>
      </c>
      <c r="BI163">
        <v>2</v>
      </c>
      <c r="BJ163" s="58">
        <v>1</v>
      </c>
      <c r="BK163">
        <v>2</v>
      </c>
      <c r="BM163">
        <v>1</v>
      </c>
      <c r="BN163">
        <v>1</v>
      </c>
      <c r="BO163">
        <v>2</v>
      </c>
      <c r="BP163">
        <v>1</v>
      </c>
      <c r="BQ163">
        <v>1</v>
      </c>
      <c r="BR163">
        <v>1</v>
      </c>
      <c r="BS163">
        <v>2</v>
      </c>
      <c r="BT163" t="s">
        <v>125</v>
      </c>
      <c r="BU163">
        <v>2</v>
      </c>
      <c r="BV163">
        <v>2</v>
      </c>
      <c r="BW163">
        <v>2</v>
      </c>
      <c r="BX163">
        <v>2</v>
      </c>
      <c r="BY163">
        <v>1</v>
      </c>
      <c r="BZ163">
        <v>2</v>
      </c>
      <c r="CA163">
        <v>2</v>
      </c>
      <c r="CB163">
        <v>2</v>
      </c>
      <c r="CC163">
        <v>2</v>
      </c>
      <c r="CD163">
        <v>2</v>
      </c>
      <c r="CE163">
        <v>2</v>
      </c>
      <c r="CF163">
        <v>2</v>
      </c>
      <c r="CG163">
        <v>1</v>
      </c>
      <c r="CH163">
        <v>2</v>
      </c>
      <c r="CI163">
        <v>2</v>
      </c>
      <c r="CJ163">
        <v>2</v>
      </c>
      <c r="CK163">
        <v>2</v>
      </c>
      <c r="CL163">
        <v>2</v>
      </c>
      <c r="CM163" t="s">
        <v>125</v>
      </c>
      <c r="CN163" t="s">
        <v>125</v>
      </c>
      <c r="CO163">
        <v>3</v>
      </c>
      <c r="CP163">
        <v>1</v>
      </c>
      <c r="CQ163">
        <v>2</v>
      </c>
      <c r="CR163">
        <v>3</v>
      </c>
      <c r="CS163">
        <v>3</v>
      </c>
      <c r="CT163">
        <v>2</v>
      </c>
      <c r="CU163">
        <v>2</v>
      </c>
      <c r="CV163">
        <v>1</v>
      </c>
      <c r="CW163">
        <v>1</v>
      </c>
      <c r="CX163">
        <v>2</v>
      </c>
      <c r="CY163">
        <v>3</v>
      </c>
      <c r="CZ163">
        <v>2</v>
      </c>
      <c r="DA163" s="57">
        <v>2</v>
      </c>
    </row>
    <row r="164" spans="1:105">
      <c r="A164">
        <v>157</v>
      </c>
      <c r="B164" s="9">
        <v>2</v>
      </c>
      <c r="C164" s="9">
        <v>8</v>
      </c>
      <c r="D164" s="9">
        <v>5</v>
      </c>
      <c r="E164" s="9">
        <v>8</v>
      </c>
      <c r="F164" s="9">
        <v>0</v>
      </c>
      <c r="G164" s="9">
        <v>0</v>
      </c>
      <c r="H164" s="9">
        <v>0</v>
      </c>
      <c r="I164" s="9">
        <v>1</v>
      </c>
      <c r="J164" s="9">
        <v>0</v>
      </c>
      <c r="K164" s="9">
        <v>0</v>
      </c>
      <c r="L164" s="9">
        <v>0</v>
      </c>
      <c r="M164" s="9">
        <v>2</v>
      </c>
      <c r="N164" s="9">
        <v>3</v>
      </c>
      <c r="O164" s="9">
        <v>3</v>
      </c>
      <c r="P164" s="9">
        <v>3</v>
      </c>
      <c r="Q164" s="9">
        <v>3</v>
      </c>
      <c r="R164" s="9">
        <v>3</v>
      </c>
      <c r="S164" s="9">
        <v>3</v>
      </c>
      <c r="T164" s="9"/>
      <c r="U164" s="9">
        <v>1</v>
      </c>
      <c r="V164" s="9">
        <v>1</v>
      </c>
      <c r="W164" s="9">
        <v>0</v>
      </c>
      <c r="X164" s="9">
        <v>0</v>
      </c>
      <c r="Y164" s="9">
        <v>1</v>
      </c>
      <c r="Z164" s="9">
        <v>0</v>
      </c>
      <c r="AA164" s="9">
        <v>0</v>
      </c>
      <c r="AB164" s="9">
        <v>0</v>
      </c>
      <c r="AC164" s="9"/>
      <c r="AD164" s="9">
        <v>1</v>
      </c>
      <c r="AE164" s="9"/>
      <c r="AF164" s="9">
        <v>1</v>
      </c>
      <c r="AG164" s="9">
        <v>1</v>
      </c>
      <c r="AH164" s="9">
        <v>0</v>
      </c>
      <c r="AI164" s="9">
        <v>0</v>
      </c>
      <c r="AJ164" s="9">
        <v>0</v>
      </c>
      <c r="AK164" s="9">
        <v>0</v>
      </c>
      <c r="AL164" s="9"/>
      <c r="AM164" s="9">
        <v>1</v>
      </c>
      <c r="AN164" s="9">
        <v>1</v>
      </c>
      <c r="AO164" s="9">
        <v>0</v>
      </c>
      <c r="AP164" s="9">
        <v>1</v>
      </c>
      <c r="AQ164" s="9">
        <v>0</v>
      </c>
      <c r="AR164" s="9">
        <v>0</v>
      </c>
      <c r="AS164" s="9"/>
      <c r="AT164" s="9">
        <v>3</v>
      </c>
      <c r="AU164" s="9">
        <v>3</v>
      </c>
      <c r="AV164" s="75">
        <v>2</v>
      </c>
      <c r="AW164" s="75">
        <v>1</v>
      </c>
      <c r="AX164" s="75">
        <v>1</v>
      </c>
      <c r="AY164" s="9">
        <v>1</v>
      </c>
      <c r="AZ164" s="9">
        <v>2</v>
      </c>
      <c r="BA164" s="9" t="s">
        <v>125</v>
      </c>
      <c r="BB164" s="9" t="s">
        <v>125</v>
      </c>
      <c r="BC164" s="9"/>
      <c r="BD164" s="9">
        <v>1</v>
      </c>
      <c r="BE164" s="9">
        <v>1</v>
      </c>
      <c r="BF164" s="9">
        <v>1</v>
      </c>
      <c r="BG164" s="9">
        <v>1</v>
      </c>
      <c r="BH164">
        <v>2</v>
      </c>
      <c r="BI164">
        <v>2</v>
      </c>
      <c r="BJ164" s="58">
        <v>2</v>
      </c>
      <c r="BK164">
        <v>2</v>
      </c>
      <c r="BL164">
        <v>2</v>
      </c>
      <c r="BM164">
        <v>1</v>
      </c>
      <c r="BN164">
        <v>2</v>
      </c>
      <c r="BO164">
        <v>2</v>
      </c>
      <c r="BP164">
        <v>1</v>
      </c>
      <c r="BQ164">
        <v>1</v>
      </c>
      <c r="BR164">
        <v>2</v>
      </c>
      <c r="BS164">
        <v>2</v>
      </c>
      <c r="BT164" t="s">
        <v>125</v>
      </c>
      <c r="BU164">
        <v>1</v>
      </c>
      <c r="BV164">
        <v>1</v>
      </c>
      <c r="BW164">
        <v>2</v>
      </c>
      <c r="BX164">
        <v>2</v>
      </c>
      <c r="BY164">
        <v>2</v>
      </c>
      <c r="BZ164">
        <v>2</v>
      </c>
      <c r="CA164">
        <v>2</v>
      </c>
      <c r="CB164">
        <v>1</v>
      </c>
      <c r="CC164">
        <v>2</v>
      </c>
      <c r="CD164">
        <v>2</v>
      </c>
      <c r="CE164">
        <v>2</v>
      </c>
      <c r="CF164">
        <v>2</v>
      </c>
      <c r="CG164">
        <v>2</v>
      </c>
      <c r="CH164">
        <v>2</v>
      </c>
      <c r="CI164">
        <v>1</v>
      </c>
      <c r="CJ164">
        <v>1</v>
      </c>
      <c r="CK164">
        <v>2</v>
      </c>
      <c r="CL164">
        <v>2</v>
      </c>
      <c r="CM164" t="s">
        <v>125</v>
      </c>
      <c r="CN164" t="s">
        <v>125</v>
      </c>
      <c r="CO164">
        <v>4</v>
      </c>
      <c r="CP164">
        <v>3</v>
      </c>
      <c r="CQ164">
        <v>3</v>
      </c>
      <c r="CR164">
        <v>2</v>
      </c>
      <c r="CS164">
        <v>1</v>
      </c>
      <c r="CT164">
        <v>2</v>
      </c>
      <c r="CU164">
        <v>2</v>
      </c>
      <c r="CV164">
        <v>2</v>
      </c>
      <c r="CW164">
        <v>1</v>
      </c>
      <c r="CX164">
        <v>2</v>
      </c>
      <c r="CY164">
        <v>3</v>
      </c>
      <c r="CZ164">
        <v>1</v>
      </c>
      <c r="DA164" s="57" t="s">
        <v>125</v>
      </c>
    </row>
    <row r="165" spans="1:105">
      <c r="A165">
        <v>158</v>
      </c>
      <c r="B165" s="9">
        <v>2</v>
      </c>
      <c r="C165" s="9">
        <v>9</v>
      </c>
      <c r="D165" s="9">
        <v>7</v>
      </c>
      <c r="E165" s="9">
        <v>15</v>
      </c>
      <c r="F165" s="9">
        <v>0</v>
      </c>
      <c r="G165" s="9">
        <v>0</v>
      </c>
      <c r="H165" s="9">
        <v>0</v>
      </c>
      <c r="I165" s="9">
        <v>1</v>
      </c>
      <c r="J165" s="9">
        <v>0</v>
      </c>
      <c r="K165" s="9">
        <v>0</v>
      </c>
      <c r="L165" s="9">
        <v>0</v>
      </c>
      <c r="M165" s="9">
        <v>2</v>
      </c>
      <c r="N165" s="9">
        <v>3</v>
      </c>
      <c r="O165" s="9">
        <v>3</v>
      </c>
      <c r="P165" s="9">
        <v>3</v>
      </c>
      <c r="Q165" s="9">
        <v>3</v>
      </c>
      <c r="R165" s="9">
        <v>4</v>
      </c>
      <c r="S165" s="9">
        <v>3</v>
      </c>
      <c r="T165" s="9"/>
      <c r="U165" s="9">
        <v>1</v>
      </c>
      <c r="V165" s="9">
        <v>0</v>
      </c>
      <c r="W165" s="9">
        <v>0</v>
      </c>
      <c r="X165" s="9">
        <v>0</v>
      </c>
      <c r="Y165" s="9">
        <v>1</v>
      </c>
      <c r="Z165" s="9">
        <v>0</v>
      </c>
      <c r="AA165" s="9">
        <v>0</v>
      </c>
      <c r="AB165" s="9">
        <v>0</v>
      </c>
      <c r="AC165" s="9"/>
      <c r="AD165" s="9"/>
      <c r="AE165" s="9"/>
      <c r="AF165" s="9">
        <v>1</v>
      </c>
      <c r="AG165" s="9">
        <v>1</v>
      </c>
      <c r="AH165" s="9">
        <v>0</v>
      </c>
      <c r="AI165" s="9">
        <v>0</v>
      </c>
      <c r="AJ165" s="9">
        <v>0</v>
      </c>
      <c r="AK165" s="9">
        <v>0</v>
      </c>
      <c r="AL165" s="9"/>
      <c r="AM165" s="9">
        <v>1</v>
      </c>
      <c r="AN165" s="9">
        <v>1</v>
      </c>
      <c r="AO165" s="9">
        <v>1</v>
      </c>
      <c r="AP165" s="9">
        <v>0</v>
      </c>
      <c r="AQ165" s="9">
        <v>0</v>
      </c>
      <c r="AR165" s="9">
        <v>0</v>
      </c>
      <c r="AS165" s="9"/>
      <c r="AT165" s="9">
        <v>1</v>
      </c>
      <c r="AU165" s="9">
        <v>4</v>
      </c>
      <c r="AV165" s="75">
        <v>1</v>
      </c>
      <c r="AW165" s="75">
        <v>1</v>
      </c>
      <c r="AX165" s="75">
        <v>1</v>
      </c>
      <c r="AY165" s="9">
        <v>2</v>
      </c>
      <c r="AZ165" s="9">
        <v>2</v>
      </c>
      <c r="BA165" s="9" t="s">
        <v>125</v>
      </c>
      <c r="BB165" s="9" t="s">
        <v>125</v>
      </c>
      <c r="BC165" s="9">
        <v>1</v>
      </c>
      <c r="BD165" s="9">
        <v>1</v>
      </c>
      <c r="BE165" s="9"/>
      <c r="BF165" s="9">
        <v>1</v>
      </c>
      <c r="BG165" s="9">
        <v>1</v>
      </c>
      <c r="BH165">
        <v>1</v>
      </c>
      <c r="BI165">
        <v>2</v>
      </c>
      <c r="BJ165" s="58">
        <v>1</v>
      </c>
      <c r="BK165">
        <v>2</v>
      </c>
      <c r="BL165">
        <v>2</v>
      </c>
      <c r="BM165">
        <v>1</v>
      </c>
      <c r="BN165">
        <v>1</v>
      </c>
      <c r="BO165">
        <v>2</v>
      </c>
      <c r="BQ165" t="s">
        <v>125</v>
      </c>
      <c r="BR165">
        <v>1</v>
      </c>
      <c r="BS165">
        <v>2</v>
      </c>
      <c r="BT165" t="s">
        <v>125</v>
      </c>
      <c r="BU165">
        <v>1</v>
      </c>
      <c r="BV165">
        <v>1</v>
      </c>
      <c r="BW165">
        <v>2</v>
      </c>
      <c r="BX165">
        <v>2</v>
      </c>
      <c r="BY165">
        <v>2</v>
      </c>
      <c r="BZ165">
        <v>2</v>
      </c>
      <c r="CA165">
        <v>2</v>
      </c>
      <c r="CB165">
        <v>2</v>
      </c>
      <c r="CC165">
        <v>2</v>
      </c>
      <c r="CD165">
        <v>2</v>
      </c>
      <c r="CE165">
        <v>2</v>
      </c>
      <c r="CF165">
        <v>2</v>
      </c>
      <c r="CG165">
        <v>2</v>
      </c>
      <c r="CH165">
        <v>2</v>
      </c>
      <c r="CI165">
        <v>2</v>
      </c>
      <c r="CJ165">
        <v>1</v>
      </c>
      <c r="CK165">
        <v>2</v>
      </c>
      <c r="CL165">
        <v>2</v>
      </c>
      <c r="CM165" t="s">
        <v>125</v>
      </c>
      <c r="CN165" t="s">
        <v>125</v>
      </c>
      <c r="CO165">
        <v>4</v>
      </c>
      <c r="CP165">
        <v>2</v>
      </c>
      <c r="CQ165">
        <v>4</v>
      </c>
      <c r="CR165">
        <v>3</v>
      </c>
      <c r="CT165">
        <v>4</v>
      </c>
      <c r="CU165">
        <v>3</v>
      </c>
      <c r="CV165">
        <v>3</v>
      </c>
      <c r="CW165">
        <v>1</v>
      </c>
      <c r="CX165">
        <v>2</v>
      </c>
      <c r="CY165">
        <v>3</v>
      </c>
      <c r="CZ165">
        <v>3</v>
      </c>
      <c r="DA165" s="57" t="s">
        <v>125</v>
      </c>
    </row>
    <row r="166" spans="1:105">
      <c r="A166">
        <v>159</v>
      </c>
      <c r="B166" s="9">
        <v>2</v>
      </c>
      <c r="C166" s="9">
        <v>9</v>
      </c>
      <c r="D166" s="9">
        <v>5</v>
      </c>
      <c r="E166" s="9">
        <v>14</v>
      </c>
      <c r="F166" s="9">
        <v>0</v>
      </c>
      <c r="G166" s="9">
        <v>0</v>
      </c>
      <c r="H166" s="9">
        <v>0</v>
      </c>
      <c r="I166" s="9">
        <v>1</v>
      </c>
      <c r="J166" s="9">
        <v>0</v>
      </c>
      <c r="K166" s="9">
        <v>0</v>
      </c>
      <c r="L166" s="9">
        <v>0</v>
      </c>
      <c r="M166" s="9">
        <v>1</v>
      </c>
      <c r="N166" s="9">
        <v>4</v>
      </c>
      <c r="O166" s="9">
        <v>4</v>
      </c>
      <c r="P166" s="9">
        <v>4</v>
      </c>
      <c r="Q166" s="9">
        <v>4</v>
      </c>
      <c r="R166" s="9">
        <v>4</v>
      </c>
      <c r="S166" s="9">
        <v>3</v>
      </c>
      <c r="T166" s="9"/>
      <c r="U166" s="9">
        <v>0</v>
      </c>
      <c r="V166" s="9">
        <v>0</v>
      </c>
      <c r="W166" s="9">
        <v>0</v>
      </c>
      <c r="X166" s="9">
        <v>0</v>
      </c>
      <c r="Y166" s="9">
        <v>1</v>
      </c>
      <c r="Z166" s="9">
        <v>1</v>
      </c>
      <c r="AA166" s="9">
        <v>0</v>
      </c>
      <c r="AB166" s="9">
        <v>0</v>
      </c>
      <c r="AC166" s="9"/>
      <c r="AD166" s="9">
        <v>4</v>
      </c>
      <c r="AE166" s="9"/>
      <c r="AF166" s="9">
        <v>1</v>
      </c>
      <c r="AG166" s="9">
        <v>1</v>
      </c>
      <c r="AH166" s="9">
        <v>0</v>
      </c>
      <c r="AI166" s="9">
        <v>0</v>
      </c>
      <c r="AJ166" s="9">
        <v>1</v>
      </c>
      <c r="AK166" s="9">
        <v>0</v>
      </c>
      <c r="AL166" s="9"/>
      <c r="AM166" s="9">
        <v>1</v>
      </c>
      <c r="AN166" s="9">
        <v>1</v>
      </c>
      <c r="AO166" s="9">
        <v>1</v>
      </c>
      <c r="AP166" s="9">
        <v>1</v>
      </c>
      <c r="AQ166" s="9">
        <v>0</v>
      </c>
      <c r="AR166" s="9">
        <v>0</v>
      </c>
      <c r="AS166" s="9"/>
      <c r="AT166" s="9">
        <v>1</v>
      </c>
      <c r="AU166" s="9">
        <v>4</v>
      </c>
      <c r="AV166" s="75">
        <v>1</v>
      </c>
      <c r="AW166" s="75">
        <v>1</v>
      </c>
      <c r="AX166" s="75">
        <v>1</v>
      </c>
      <c r="AY166" s="9"/>
      <c r="AZ166" s="9">
        <v>1</v>
      </c>
      <c r="BA166" s="9">
        <v>1</v>
      </c>
      <c r="BB166" s="9">
        <v>1</v>
      </c>
      <c r="BC166" s="9">
        <v>1</v>
      </c>
      <c r="BD166" s="9">
        <v>1</v>
      </c>
      <c r="BE166" s="9">
        <v>2</v>
      </c>
      <c r="BF166" s="9">
        <v>2</v>
      </c>
      <c r="BG166" s="9" t="s">
        <v>125</v>
      </c>
      <c r="BH166">
        <v>1</v>
      </c>
      <c r="BI166">
        <v>2</v>
      </c>
      <c r="BJ166" s="58">
        <v>1</v>
      </c>
      <c r="BK166">
        <v>1</v>
      </c>
      <c r="BL166">
        <v>1</v>
      </c>
      <c r="BM166">
        <v>1</v>
      </c>
      <c r="BN166">
        <v>1</v>
      </c>
      <c r="BO166">
        <v>2</v>
      </c>
      <c r="BP166">
        <v>2</v>
      </c>
      <c r="BQ166" t="s">
        <v>125</v>
      </c>
      <c r="BR166">
        <v>1</v>
      </c>
      <c r="BS166">
        <v>2</v>
      </c>
      <c r="BT166" t="s">
        <v>125</v>
      </c>
      <c r="BU166">
        <v>1</v>
      </c>
      <c r="BV166">
        <v>1</v>
      </c>
      <c r="BW166">
        <v>2</v>
      </c>
      <c r="BY166">
        <v>2</v>
      </c>
      <c r="BZ166">
        <v>2</v>
      </c>
      <c r="CB166">
        <v>2</v>
      </c>
      <c r="CE166">
        <v>2</v>
      </c>
      <c r="CG166">
        <v>1</v>
      </c>
      <c r="CH166">
        <v>2</v>
      </c>
      <c r="CI166">
        <v>1</v>
      </c>
      <c r="CJ166">
        <v>1</v>
      </c>
      <c r="CL166">
        <v>2</v>
      </c>
      <c r="CM166" t="s">
        <v>125</v>
      </c>
      <c r="CN166" t="s">
        <v>125</v>
      </c>
      <c r="CO166">
        <v>4</v>
      </c>
      <c r="CP166">
        <v>3</v>
      </c>
      <c r="CQ166">
        <v>4</v>
      </c>
      <c r="CR166">
        <v>3</v>
      </c>
      <c r="CS166">
        <v>3</v>
      </c>
      <c r="CT166">
        <v>4</v>
      </c>
      <c r="CU166">
        <v>3</v>
      </c>
      <c r="CV166">
        <v>2</v>
      </c>
      <c r="CW166">
        <v>2</v>
      </c>
      <c r="CX166">
        <v>2</v>
      </c>
      <c r="CY166">
        <v>3</v>
      </c>
      <c r="CZ166">
        <v>3</v>
      </c>
      <c r="DA166" s="57" t="s">
        <v>125</v>
      </c>
    </row>
    <row r="167" spans="1:105">
      <c r="A167">
        <v>160</v>
      </c>
      <c r="B167" s="9">
        <v>2</v>
      </c>
      <c r="C167" s="9">
        <v>2</v>
      </c>
      <c r="D167" s="9">
        <v>4</v>
      </c>
      <c r="E167" s="9">
        <v>5</v>
      </c>
      <c r="F167" s="9">
        <v>0</v>
      </c>
      <c r="G167" s="9">
        <v>0</v>
      </c>
      <c r="H167" s="9">
        <v>0</v>
      </c>
      <c r="I167" s="9">
        <v>1</v>
      </c>
      <c r="J167" s="9">
        <v>0</v>
      </c>
      <c r="K167" s="9">
        <v>0</v>
      </c>
      <c r="L167" s="9">
        <v>0</v>
      </c>
      <c r="M167" s="9">
        <v>3</v>
      </c>
      <c r="N167" s="9">
        <v>4</v>
      </c>
      <c r="O167" s="9">
        <v>3</v>
      </c>
      <c r="P167" s="9">
        <v>4</v>
      </c>
      <c r="Q167" s="9">
        <v>4</v>
      </c>
      <c r="R167" s="9">
        <v>4</v>
      </c>
      <c r="S167" s="9">
        <v>3</v>
      </c>
      <c r="T167" s="9"/>
      <c r="U167" s="9">
        <v>1</v>
      </c>
      <c r="V167" s="9">
        <v>1</v>
      </c>
      <c r="W167" s="9">
        <v>0</v>
      </c>
      <c r="X167" s="9">
        <v>0</v>
      </c>
      <c r="Y167" s="9">
        <v>1</v>
      </c>
      <c r="Z167" s="9">
        <v>0</v>
      </c>
      <c r="AA167" s="9">
        <v>0</v>
      </c>
      <c r="AB167" s="9">
        <v>0</v>
      </c>
      <c r="AC167" s="9"/>
      <c r="AD167" s="9">
        <v>4</v>
      </c>
      <c r="AE167" s="9"/>
      <c r="AF167" s="9">
        <v>1</v>
      </c>
      <c r="AG167" s="9">
        <v>0</v>
      </c>
      <c r="AH167" s="9">
        <v>1</v>
      </c>
      <c r="AI167" s="9">
        <v>0</v>
      </c>
      <c r="AJ167" s="9">
        <v>0</v>
      </c>
      <c r="AK167" s="9">
        <v>0</v>
      </c>
      <c r="AL167" s="9"/>
      <c r="AM167" s="9">
        <v>1</v>
      </c>
      <c r="AN167" s="9">
        <v>1</v>
      </c>
      <c r="AO167" s="9">
        <v>1</v>
      </c>
      <c r="AP167" s="9">
        <v>1</v>
      </c>
      <c r="AQ167" s="9">
        <v>0</v>
      </c>
      <c r="AR167" s="9">
        <v>0</v>
      </c>
      <c r="AS167" s="9"/>
      <c r="AT167" s="9">
        <v>1</v>
      </c>
      <c r="AU167" s="9">
        <v>1</v>
      </c>
      <c r="AV167" s="75">
        <v>2</v>
      </c>
      <c r="AW167" s="75">
        <v>2</v>
      </c>
      <c r="AX167" s="75">
        <v>1</v>
      </c>
      <c r="AY167" s="9">
        <v>1</v>
      </c>
      <c r="AZ167" s="9">
        <v>1</v>
      </c>
      <c r="BA167" s="9">
        <v>2</v>
      </c>
      <c r="BB167" s="9">
        <v>2</v>
      </c>
      <c r="BC167" s="9">
        <v>2</v>
      </c>
      <c r="BD167" s="9">
        <v>1</v>
      </c>
      <c r="BE167" s="9">
        <v>1</v>
      </c>
      <c r="BF167" s="9">
        <v>1</v>
      </c>
      <c r="BG167" s="9">
        <v>1</v>
      </c>
      <c r="BH167">
        <v>2</v>
      </c>
      <c r="BI167">
        <v>1</v>
      </c>
      <c r="BJ167" s="58">
        <v>1</v>
      </c>
      <c r="BK167">
        <v>1</v>
      </c>
      <c r="BL167">
        <v>2</v>
      </c>
      <c r="BM167">
        <v>1</v>
      </c>
      <c r="BN167">
        <v>1</v>
      </c>
      <c r="BO167">
        <v>1</v>
      </c>
      <c r="BP167">
        <v>2</v>
      </c>
      <c r="BQ167" t="s">
        <v>125</v>
      </c>
      <c r="BR167">
        <v>1</v>
      </c>
      <c r="BS167">
        <v>2</v>
      </c>
      <c r="BT167" t="s">
        <v>125</v>
      </c>
      <c r="BU167">
        <v>1</v>
      </c>
      <c r="BV167">
        <v>1</v>
      </c>
      <c r="BW167">
        <v>1</v>
      </c>
      <c r="BX167">
        <v>2</v>
      </c>
      <c r="BY167">
        <v>2</v>
      </c>
      <c r="BZ167">
        <v>2</v>
      </c>
      <c r="CA167">
        <v>2</v>
      </c>
      <c r="CB167">
        <v>2</v>
      </c>
      <c r="CC167">
        <v>2</v>
      </c>
      <c r="CD167">
        <v>2</v>
      </c>
      <c r="CE167">
        <v>2</v>
      </c>
      <c r="CF167">
        <v>1</v>
      </c>
      <c r="CG167">
        <v>2</v>
      </c>
      <c r="CH167">
        <v>2</v>
      </c>
      <c r="CI167">
        <v>2</v>
      </c>
      <c r="CJ167">
        <v>2</v>
      </c>
      <c r="CK167">
        <v>2</v>
      </c>
      <c r="CL167">
        <v>1</v>
      </c>
      <c r="CM167">
        <v>3</v>
      </c>
      <c r="CN167">
        <v>3</v>
      </c>
      <c r="CO167">
        <v>3</v>
      </c>
      <c r="CP167">
        <v>1</v>
      </c>
      <c r="CQ167">
        <v>3</v>
      </c>
      <c r="CR167">
        <v>1</v>
      </c>
      <c r="CS167">
        <v>3</v>
      </c>
      <c r="CT167">
        <v>2</v>
      </c>
      <c r="CU167">
        <v>3</v>
      </c>
      <c r="CV167">
        <v>3</v>
      </c>
      <c r="CW167">
        <v>2</v>
      </c>
      <c r="CX167">
        <v>2</v>
      </c>
      <c r="CY167">
        <v>3</v>
      </c>
      <c r="CZ167">
        <v>3</v>
      </c>
      <c r="DA167" s="57" t="s">
        <v>125</v>
      </c>
    </row>
    <row r="168" spans="1:105">
      <c r="A168">
        <v>161</v>
      </c>
      <c r="B168" s="9">
        <v>2</v>
      </c>
      <c r="C168" s="9">
        <v>5</v>
      </c>
      <c r="D168" s="9">
        <v>5</v>
      </c>
      <c r="E168" s="9">
        <v>1</v>
      </c>
      <c r="F168" s="9">
        <v>0</v>
      </c>
      <c r="G168" s="9">
        <v>0</v>
      </c>
      <c r="H168" s="9">
        <v>0</v>
      </c>
      <c r="I168" s="9">
        <v>1</v>
      </c>
      <c r="J168" s="9">
        <v>0</v>
      </c>
      <c r="K168" s="9">
        <v>0</v>
      </c>
      <c r="L168" s="9">
        <v>0</v>
      </c>
      <c r="M168" s="9">
        <v>2</v>
      </c>
      <c r="N168" s="9">
        <v>3</v>
      </c>
      <c r="O168" s="9">
        <v>4</v>
      </c>
      <c r="P168" s="9">
        <v>3</v>
      </c>
      <c r="Q168" s="9">
        <v>4</v>
      </c>
      <c r="R168" s="9">
        <v>4</v>
      </c>
      <c r="S168" s="9">
        <v>4</v>
      </c>
      <c r="T168" s="9"/>
      <c r="U168" s="9">
        <v>0</v>
      </c>
      <c r="V168" s="9">
        <v>0</v>
      </c>
      <c r="W168" s="9">
        <v>0</v>
      </c>
      <c r="X168" s="9">
        <v>0</v>
      </c>
      <c r="Y168" s="9">
        <v>1</v>
      </c>
      <c r="Z168" s="9">
        <v>1</v>
      </c>
      <c r="AA168" s="9">
        <v>0</v>
      </c>
      <c r="AB168" s="9">
        <v>0</v>
      </c>
      <c r="AC168" s="9"/>
      <c r="AD168" s="9">
        <v>3</v>
      </c>
      <c r="AE168" s="9"/>
      <c r="AF168" s="9">
        <v>1</v>
      </c>
      <c r="AG168" s="9">
        <v>1</v>
      </c>
      <c r="AH168" s="9">
        <v>1</v>
      </c>
      <c r="AI168" s="9">
        <v>0</v>
      </c>
      <c r="AJ168" s="9">
        <v>0</v>
      </c>
      <c r="AK168" s="9">
        <v>0</v>
      </c>
      <c r="AL168" s="9"/>
      <c r="AM168" s="9">
        <v>1</v>
      </c>
      <c r="AN168" s="9">
        <v>1</v>
      </c>
      <c r="AO168" s="9">
        <v>1</v>
      </c>
      <c r="AP168" s="9">
        <v>1</v>
      </c>
      <c r="AQ168" s="9">
        <v>0</v>
      </c>
      <c r="AR168" s="9">
        <v>1</v>
      </c>
      <c r="AS168" s="9"/>
      <c r="AT168" s="9">
        <v>1</v>
      </c>
      <c r="AU168" s="9">
        <v>4</v>
      </c>
      <c r="AV168" s="75">
        <v>2</v>
      </c>
      <c r="AW168" s="75">
        <v>2</v>
      </c>
      <c r="AX168" s="75">
        <v>1</v>
      </c>
      <c r="AY168" s="9">
        <v>1</v>
      </c>
      <c r="AZ168" s="9">
        <v>1</v>
      </c>
      <c r="BA168" s="9">
        <v>1</v>
      </c>
      <c r="BB168" s="9">
        <v>2</v>
      </c>
      <c r="BC168" s="9">
        <v>1</v>
      </c>
      <c r="BD168" s="9">
        <v>1</v>
      </c>
      <c r="BE168" s="9">
        <v>2</v>
      </c>
      <c r="BF168" s="9">
        <v>1</v>
      </c>
      <c r="BG168" s="9">
        <v>1</v>
      </c>
      <c r="BH168">
        <v>1</v>
      </c>
      <c r="BI168">
        <v>2</v>
      </c>
      <c r="BJ168" s="58">
        <v>1</v>
      </c>
      <c r="BK168">
        <v>2</v>
      </c>
      <c r="BL168">
        <v>1</v>
      </c>
      <c r="BM168">
        <v>1</v>
      </c>
      <c r="BN168">
        <v>1</v>
      </c>
      <c r="BO168">
        <v>2</v>
      </c>
      <c r="BP168">
        <v>2</v>
      </c>
      <c r="BQ168" t="s">
        <v>125</v>
      </c>
      <c r="BR168">
        <v>1</v>
      </c>
      <c r="BS168">
        <v>1</v>
      </c>
      <c r="BT168">
        <v>1</v>
      </c>
      <c r="BU168">
        <v>1</v>
      </c>
      <c r="BV168">
        <v>2</v>
      </c>
      <c r="BW168">
        <v>2</v>
      </c>
      <c r="BX168">
        <v>2</v>
      </c>
      <c r="BY168">
        <v>1</v>
      </c>
      <c r="BZ168">
        <v>1</v>
      </c>
      <c r="CA168">
        <v>1</v>
      </c>
      <c r="CB168">
        <v>2</v>
      </c>
      <c r="CC168">
        <v>2</v>
      </c>
      <c r="CD168">
        <v>1</v>
      </c>
      <c r="CE168">
        <v>2</v>
      </c>
      <c r="CF168">
        <v>2</v>
      </c>
      <c r="CG168">
        <v>2</v>
      </c>
      <c r="CH168">
        <v>1</v>
      </c>
      <c r="CI168">
        <v>1</v>
      </c>
      <c r="CJ168">
        <v>1</v>
      </c>
      <c r="CK168">
        <v>1</v>
      </c>
      <c r="CL168">
        <v>2</v>
      </c>
      <c r="CM168" t="s">
        <v>125</v>
      </c>
      <c r="CN168" t="s">
        <v>125</v>
      </c>
      <c r="CO168">
        <v>4</v>
      </c>
      <c r="CP168">
        <v>3</v>
      </c>
      <c r="CQ168">
        <v>4</v>
      </c>
      <c r="CR168">
        <v>3</v>
      </c>
      <c r="CS168">
        <v>4</v>
      </c>
      <c r="CT168">
        <v>4</v>
      </c>
      <c r="CU168">
        <v>4</v>
      </c>
      <c r="CV168">
        <v>3</v>
      </c>
      <c r="CW168">
        <v>1</v>
      </c>
      <c r="CX168">
        <v>4</v>
      </c>
      <c r="CY168">
        <v>3</v>
      </c>
      <c r="CZ168">
        <v>4</v>
      </c>
      <c r="DA168" s="57" t="s">
        <v>125</v>
      </c>
    </row>
    <row r="169" spans="1:105">
      <c r="A169">
        <v>162</v>
      </c>
      <c r="B169" s="9">
        <v>2</v>
      </c>
      <c r="C169" s="9">
        <v>7</v>
      </c>
      <c r="D169" s="9">
        <v>5</v>
      </c>
      <c r="E169" s="9">
        <v>11</v>
      </c>
      <c r="F169" s="9">
        <v>1</v>
      </c>
      <c r="G169" s="9">
        <v>1</v>
      </c>
      <c r="H169" s="9">
        <v>0</v>
      </c>
      <c r="I169" s="9">
        <v>1</v>
      </c>
      <c r="J169" s="9">
        <v>1</v>
      </c>
      <c r="K169" s="9">
        <v>0</v>
      </c>
      <c r="L169" s="9">
        <v>0</v>
      </c>
      <c r="M169" s="9">
        <v>2</v>
      </c>
      <c r="N169" s="9">
        <v>3</v>
      </c>
      <c r="O169" s="9">
        <v>3</v>
      </c>
      <c r="P169" s="9">
        <v>3</v>
      </c>
      <c r="Q169" s="9">
        <v>4</v>
      </c>
      <c r="R169" s="9">
        <v>4</v>
      </c>
      <c r="S169" s="9">
        <v>4</v>
      </c>
      <c r="T169" s="9"/>
      <c r="U169" s="9">
        <v>0</v>
      </c>
      <c r="V169" s="9">
        <v>0</v>
      </c>
      <c r="W169" s="9">
        <v>1</v>
      </c>
      <c r="X169" s="9">
        <v>0</v>
      </c>
      <c r="Y169" s="9">
        <v>0</v>
      </c>
      <c r="Z169" s="9">
        <v>1</v>
      </c>
      <c r="AA169" s="9">
        <v>0</v>
      </c>
      <c r="AB169" s="9">
        <v>0</v>
      </c>
      <c r="AC169" s="9"/>
      <c r="AD169" s="9">
        <v>2</v>
      </c>
      <c r="AE169" s="9"/>
      <c r="AF169" s="9">
        <v>0</v>
      </c>
      <c r="AG169" s="9">
        <v>1</v>
      </c>
      <c r="AH169" s="9">
        <v>1</v>
      </c>
      <c r="AI169" s="9">
        <v>0</v>
      </c>
      <c r="AJ169" s="9">
        <v>0</v>
      </c>
      <c r="AK169" s="9">
        <v>0</v>
      </c>
      <c r="AL169" s="9"/>
      <c r="AM169" s="9">
        <v>1</v>
      </c>
      <c r="AN169" s="9">
        <v>1</v>
      </c>
      <c r="AO169" s="9">
        <v>1</v>
      </c>
      <c r="AP169" s="9">
        <v>0</v>
      </c>
      <c r="AQ169" s="9">
        <v>0</v>
      </c>
      <c r="AR169" s="9">
        <v>1</v>
      </c>
      <c r="AS169" s="9"/>
      <c r="AT169" s="9">
        <v>1</v>
      </c>
      <c r="AU169" s="9">
        <v>3</v>
      </c>
      <c r="AV169" s="75">
        <v>1</v>
      </c>
      <c r="AW169" s="75">
        <v>1</v>
      </c>
      <c r="AX169" s="75">
        <v>1</v>
      </c>
      <c r="AY169" s="9">
        <v>2</v>
      </c>
      <c r="AZ169" s="9">
        <v>1</v>
      </c>
      <c r="BA169" s="9">
        <v>1</v>
      </c>
      <c r="BB169" s="9">
        <v>1</v>
      </c>
      <c r="BC169" s="9">
        <v>1</v>
      </c>
      <c r="BD169" s="9">
        <v>1</v>
      </c>
      <c r="BE169" s="9">
        <v>1</v>
      </c>
      <c r="BF169" s="9">
        <v>1</v>
      </c>
      <c r="BG169" s="9">
        <v>1</v>
      </c>
      <c r="BH169">
        <v>1</v>
      </c>
      <c r="BI169">
        <v>2</v>
      </c>
      <c r="BJ169" s="58">
        <v>1</v>
      </c>
      <c r="BK169">
        <v>1</v>
      </c>
      <c r="BL169">
        <v>1</v>
      </c>
      <c r="BM169">
        <v>1</v>
      </c>
      <c r="BN169">
        <v>1</v>
      </c>
      <c r="BO169">
        <v>1</v>
      </c>
      <c r="BP169">
        <v>2</v>
      </c>
      <c r="BQ169" t="s">
        <v>125</v>
      </c>
      <c r="BR169">
        <v>1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2</v>
      </c>
      <c r="BY169">
        <v>1</v>
      </c>
      <c r="BZ169">
        <v>1</v>
      </c>
      <c r="CA169">
        <v>1</v>
      </c>
      <c r="CB169">
        <v>2</v>
      </c>
      <c r="CC169">
        <v>1</v>
      </c>
      <c r="CD169">
        <v>1</v>
      </c>
      <c r="CE169">
        <v>2</v>
      </c>
      <c r="CF169">
        <v>1</v>
      </c>
      <c r="CG169">
        <v>1</v>
      </c>
      <c r="CH169">
        <v>2</v>
      </c>
      <c r="CI169">
        <v>1</v>
      </c>
      <c r="CJ169">
        <v>1</v>
      </c>
      <c r="CK169">
        <v>2</v>
      </c>
      <c r="CL169">
        <v>2</v>
      </c>
      <c r="CM169" t="s">
        <v>125</v>
      </c>
      <c r="CN169" t="s">
        <v>125</v>
      </c>
      <c r="CO169">
        <v>4</v>
      </c>
      <c r="CP169">
        <v>4</v>
      </c>
      <c r="CQ169">
        <v>4</v>
      </c>
      <c r="CR169">
        <v>3</v>
      </c>
      <c r="CS169">
        <v>4</v>
      </c>
      <c r="CT169">
        <v>4</v>
      </c>
      <c r="CU169">
        <v>3</v>
      </c>
      <c r="CV169">
        <v>3</v>
      </c>
      <c r="CW169">
        <v>1</v>
      </c>
      <c r="CX169">
        <v>3</v>
      </c>
      <c r="CY169">
        <v>3</v>
      </c>
      <c r="CZ169">
        <v>3</v>
      </c>
      <c r="DA169" s="57">
        <v>3</v>
      </c>
    </row>
    <row r="170" spans="1:105">
      <c r="A170">
        <v>163</v>
      </c>
      <c r="B170" s="9">
        <v>2</v>
      </c>
      <c r="C170" s="9">
        <v>9</v>
      </c>
      <c r="D170" s="9">
        <v>7</v>
      </c>
      <c r="E170" s="9">
        <v>5</v>
      </c>
      <c r="F170" s="9"/>
      <c r="G170" s="9"/>
      <c r="H170" s="9"/>
      <c r="I170" s="9"/>
      <c r="J170" s="9"/>
      <c r="K170" s="9"/>
      <c r="L170" s="9"/>
      <c r="M170" s="9">
        <v>2</v>
      </c>
      <c r="N170" s="9">
        <v>1</v>
      </c>
      <c r="O170" s="9"/>
      <c r="P170" s="9"/>
      <c r="Q170" s="9">
        <v>4</v>
      </c>
      <c r="R170" s="9">
        <v>4</v>
      </c>
      <c r="S170" s="9">
        <v>0</v>
      </c>
      <c r="T170" s="9"/>
      <c r="U170" s="9">
        <v>0</v>
      </c>
      <c r="V170" s="9">
        <v>0</v>
      </c>
      <c r="W170" s="9">
        <v>0</v>
      </c>
      <c r="X170" s="9">
        <v>0</v>
      </c>
      <c r="Y170" s="9">
        <v>1</v>
      </c>
      <c r="Z170" s="9">
        <v>1</v>
      </c>
      <c r="AA170" s="9">
        <v>0</v>
      </c>
      <c r="AB170" s="9">
        <v>0</v>
      </c>
      <c r="AC170" s="9"/>
      <c r="AD170" s="9">
        <v>4</v>
      </c>
      <c r="AE170" s="9"/>
      <c r="AF170" s="9">
        <v>1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/>
      <c r="AM170" s="9">
        <v>1</v>
      </c>
      <c r="AN170" s="9">
        <v>1</v>
      </c>
      <c r="AO170" s="9">
        <v>1</v>
      </c>
      <c r="AP170" s="9">
        <v>1</v>
      </c>
      <c r="AQ170" s="9">
        <v>0</v>
      </c>
      <c r="AR170" s="9">
        <v>0</v>
      </c>
      <c r="AS170" s="9"/>
      <c r="AT170" s="9"/>
      <c r="AU170" s="9">
        <v>1</v>
      </c>
      <c r="AV170" s="75">
        <v>1</v>
      </c>
      <c r="AW170" s="75">
        <v>2</v>
      </c>
      <c r="AX170" s="75"/>
      <c r="AY170" s="9" t="s">
        <v>125</v>
      </c>
      <c r="AZ170" s="9">
        <v>2</v>
      </c>
      <c r="BA170" s="9" t="s">
        <v>125</v>
      </c>
      <c r="BB170" s="9" t="s">
        <v>125</v>
      </c>
      <c r="BC170" s="9"/>
      <c r="BD170" s="9">
        <v>1</v>
      </c>
      <c r="BE170" s="9">
        <v>1</v>
      </c>
      <c r="BF170" s="9">
        <v>1</v>
      </c>
      <c r="BG170" s="9">
        <v>1</v>
      </c>
      <c r="BH170">
        <v>2</v>
      </c>
      <c r="BI170">
        <v>1</v>
      </c>
      <c r="BJ170" s="58">
        <v>1</v>
      </c>
      <c r="BK170">
        <v>2</v>
      </c>
      <c r="BL170">
        <v>1</v>
      </c>
      <c r="BM170">
        <v>1</v>
      </c>
      <c r="BN170">
        <v>1</v>
      </c>
      <c r="BO170">
        <v>1</v>
      </c>
      <c r="BQ170" t="s">
        <v>125</v>
      </c>
      <c r="BR170">
        <v>2</v>
      </c>
      <c r="BS170">
        <v>1</v>
      </c>
      <c r="BT170">
        <v>1</v>
      </c>
      <c r="BU170">
        <v>1</v>
      </c>
      <c r="BV170">
        <v>1</v>
      </c>
      <c r="BW170">
        <v>1</v>
      </c>
      <c r="BX170">
        <v>2</v>
      </c>
      <c r="BY170">
        <v>2</v>
      </c>
      <c r="BZ170">
        <v>2</v>
      </c>
      <c r="CA170">
        <v>2</v>
      </c>
      <c r="CB170">
        <v>2</v>
      </c>
      <c r="CC170">
        <v>2</v>
      </c>
      <c r="CD170">
        <v>2</v>
      </c>
      <c r="CE170">
        <v>2</v>
      </c>
      <c r="CF170">
        <v>1</v>
      </c>
      <c r="CG170">
        <v>2</v>
      </c>
      <c r="CH170">
        <v>2</v>
      </c>
      <c r="CI170">
        <v>2</v>
      </c>
      <c r="CJ170">
        <v>1</v>
      </c>
      <c r="CK170">
        <v>2</v>
      </c>
      <c r="CL170">
        <v>2</v>
      </c>
      <c r="CM170" t="s">
        <v>125</v>
      </c>
      <c r="CN170" t="s">
        <v>125</v>
      </c>
      <c r="CO170">
        <v>4</v>
      </c>
      <c r="CP170">
        <v>3</v>
      </c>
      <c r="CQ170">
        <v>4</v>
      </c>
      <c r="CR170">
        <v>4</v>
      </c>
      <c r="CS170">
        <v>4</v>
      </c>
      <c r="CT170">
        <v>4</v>
      </c>
      <c r="CU170">
        <v>3</v>
      </c>
      <c r="CV170">
        <v>3</v>
      </c>
      <c r="CW170">
        <v>2</v>
      </c>
      <c r="CX170">
        <v>3</v>
      </c>
      <c r="CY170">
        <v>1</v>
      </c>
      <c r="DA170" s="57" t="s">
        <v>125</v>
      </c>
    </row>
    <row r="171" spans="1:105">
      <c r="A171">
        <v>164</v>
      </c>
      <c r="B171" s="9">
        <v>2</v>
      </c>
      <c r="C171" s="9">
        <v>3</v>
      </c>
      <c r="D171" s="9">
        <v>2</v>
      </c>
      <c r="E171" s="9">
        <v>6</v>
      </c>
      <c r="F171" s="9">
        <v>0</v>
      </c>
      <c r="G171" s="9">
        <v>0</v>
      </c>
      <c r="H171" s="9">
        <v>0</v>
      </c>
      <c r="I171" s="9">
        <v>1</v>
      </c>
      <c r="J171" s="9">
        <v>1</v>
      </c>
      <c r="K171" s="9">
        <v>0</v>
      </c>
      <c r="L171" s="9">
        <v>0</v>
      </c>
      <c r="M171" s="9">
        <v>1</v>
      </c>
      <c r="N171" s="9">
        <v>4</v>
      </c>
      <c r="O171" s="9">
        <v>3</v>
      </c>
      <c r="P171" s="9">
        <v>3</v>
      </c>
      <c r="Q171" s="9">
        <v>4</v>
      </c>
      <c r="R171" s="9">
        <v>4</v>
      </c>
      <c r="S171" s="9">
        <v>3</v>
      </c>
      <c r="T171" s="9"/>
      <c r="U171" s="9">
        <v>0</v>
      </c>
      <c r="V171" s="9">
        <v>0</v>
      </c>
      <c r="W171" s="9">
        <v>0</v>
      </c>
      <c r="X171" s="9">
        <v>0</v>
      </c>
      <c r="Y171" s="9">
        <v>1</v>
      </c>
      <c r="Z171" s="9">
        <v>0</v>
      </c>
      <c r="AA171" s="9">
        <v>0</v>
      </c>
      <c r="AB171" s="9">
        <v>0</v>
      </c>
      <c r="AC171" s="9"/>
      <c r="AD171" s="9">
        <v>4</v>
      </c>
      <c r="AE171" s="9"/>
      <c r="AF171" s="9">
        <v>1</v>
      </c>
      <c r="AG171" s="9">
        <v>0</v>
      </c>
      <c r="AH171" s="9">
        <v>1</v>
      </c>
      <c r="AI171" s="9">
        <v>0</v>
      </c>
      <c r="AJ171" s="9">
        <v>0</v>
      </c>
      <c r="AK171" s="9">
        <v>0</v>
      </c>
      <c r="AL171" s="9"/>
      <c r="AM171" s="9">
        <v>1</v>
      </c>
      <c r="AN171" s="9">
        <v>1</v>
      </c>
      <c r="AO171" s="9">
        <v>1</v>
      </c>
      <c r="AP171" s="9">
        <v>1</v>
      </c>
      <c r="AQ171" s="9">
        <v>0</v>
      </c>
      <c r="AR171" s="9">
        <v>0</v>
      </c>
      <c r="AS171" s="9"/>
      <c r="AT171" s="9">
        <v>1</v>
      </c>
      <c r="AU171" s="9">
        <v>4</v>
      </c>
      <c r="AV171" s="75">
        <v>1</v>
      </c>
      <c r="AW171" s="75">
        <v>2</v>
      </c>
      <c r="AX171" s="75">
        <v>1</v>
      </c>
      <c r="AY171" s="9">
        <v>1</v>
      </c>
      <c r="AZ171" s="9">
        <v>1</v>
      </c>
      <c r="BA171" s="9">
        <v>1</v>
      </c>
      <c r="BB171" s="9">
        <v>2</v>
      </c>
      <c r="BC171" s="9">
        <v>2</v>
      </c>
      <c r="BD171" s="9">
        <v>1</v>
      </c>
      <c r="BE171" s="9">
        <v>1</v>
      </c>
      <c r="BF171" s="9">
        <v>2</v>
      </c>
      <c r="BG171" s="9" t="s">
        <v>125</v>
      </c>
      <c r="BH171">
        <v>1</v>
      </c>
      <c r="BI171">
        <v>1</v>
      </c>
      <c r="BJ171" s="58">
        <v>2</v>
      </c>
      <c r="BK171">
        <v>1</v>
      </c>
      <c r="BL171">
        <v>1</v>
      </c>
      <c r="BM171">
        <v>1</v>
      </c>
      <c r="BN171">
        <v>1</v>
      </c>
      <c r="BO171">
        <v>2</v>
      </c>
      <c r="BP171">
        <v>1</v>
      </c>
      <c r="BQ171">
        <v>1</v>
      </c>
      <c r="BR171">
        <v>1</v>
      </c>
      <c r="BS171">
        <v>1</v>
      </c>
      <c r="BT171">
        <v>1</v>
      </c>
      <c r="BU171">
        <v>1</v>
      </c>
      <c r="BV171">
        <v>2</v>
      </c>
      <c r="BW171">
        <v>1</v>
      </c>
      <c r="BX171">
        <v>2</v>
      </c>
      <c r="BY171">
        <v>2</v>
      </c>
      <c r="BZ171">
        <v>2</v>
      </c>
      <c r="CA171">
        <v>2</v>
      </c>
      <c r="CB171">
        <v>2</v>
      </c>
      <c r="CC171">
        <v>2</v>
      </c>
      <c r="CD171">
        <v>2</v>
      </c>
      <c r="CE171">
        <v>2</v>
      </c>
      <c r="CF171">
        <v>1</v>
      </c>
      <c r="CG171">
        <v>2</v>
      </c>
      <c r="CH171">
        <v>2</v>
      </c>
      <c r="CI171">
        <v>2</v>
      </c>
      <c r="CJ171">
        <v>1</v>
      </c>
      <c r="CK171">
        <v>2</v>
      </c>
      <c r="CL171">
        <v>2</v>
      </c>
      <c r="CM171" t="s">
        <v>125</v>
      </c>
      <c r="CN171" t="s">
        <v>125</v>
      </c>
      <c r="CO171">
        <v>4</v>
      </c>
      <c r="CP171">
        <v>3</v>
      </c>
      <c r="CQ171">
        <v>2</v>
      </c>
      <c r="CR171">
        <v>4</v>
      </c>
      <c r="CS171">
        <v>4</v>
      </c>
      <c r="CT171">
        <v>4</v>
      </c>
      <c r="CU171">
        <v>3</v>
      </c>
      <c r="CV171">
        <v>1</v>
      </c>
      <c r="CW171">
        <v>1</v>
      </c>
      <c r="CX171">
        <v>2</v>
      </c>
      <c r="CY171">
        <v>3</v>
      </c>
      <c r="CZ171">
        <v>0</v>
      </c>
      <c r="DA171" s="57" t="s">
        <v>125</v>
      </c>
    </row>
    <row r="172" spans="1:105">
      <c r="A172">
        <v>165</v>
      </c>
      <c r="B172" s="9">
        <v>2</v>
      </c>
      <c r="C172" s="9">
        <v>4</v>
      </c>
      <c r="D172" s="9">
        <v>1</v>
      </c>
      <c r="E172" s="9">
        <v>13</v>
      </c>
      <c r="F172" s="9">
        <v>0</v>
      </c>
      <c r="G172" s="9">
        <v>1</v>
      </c>
      <c r="H172" s="9">
        <v>1</v>
      </c>
      <c r="I172" s="9">
        <v>1</v>
      </c>
      <c r="J172" s="9">
        <v>1</v>
      </c>
      <c r="K172" s="9">
        <v>0</v>
      </c>
      <c r="L172" s="9">
        <v>0</v>
      </c>
      <c r="M172" s="9">
        <v>2</v>
      </c>
      <c r="N172" s="9">
        <v>4</v>
      </c>
      <c r="O172" s="9">
        <v>4</v>
      </c>
      <c r="P172" s="9">
        <v>4</v>
      </c>
      <c r="Q172" s="9">
        <v>4</v>
      </c>
      <c r="R172" s="9">
        <v>4</v>
      </c>
      <c r="S172" s="9">
        <v>4</v>
      </c>
      <c r="T172" s="9"/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1</v>
      </c>
      <c r="AB172" s="9">
        <v>0</v>
      </c>
      <c r="AC172" s="9"/>
      <c r="AD172" s="9">
        <v>1</v>
      </c>
      <c r="AE172" s="9"/>
      <c r="AF172" s="9">
        <v>0</v>
      </c>
      <c r="AG172" s="9">
        <v>0</v>
      </c>
      <c r="AH172" s="9">
        <v>1</v>
      </c>
      <c r="AI172" s="9">
        <v>0</v>
      </c>
      <c r="AJ172" s="9">
        <v>0</v>
      </c>
      <c r="AK172" s="9">
        <v>0</v>
      </c>
      <c r="AL172" s="9"/>
      <c r="AM172" s="9">
        <v>1</v>
      </c>
      <c r="AN172" s="9">
        <v>1</v>
      </c>
      <c r="AO172" s="9">
        <v>1</v>
      </c>
      <c r="AP172" s="9">
        <v>0</v>
      </c>
      <c r="AQ172" s="9">
        <v>0</v>
      </c>
      <c r="AR172" s="9">
        <v>0</v>
      </c>
      <c r="AS172" s="9"/>
      <c r="AT172" s="9">
        <v>1</v>
      </c>
      <c r="AU172" s="9">
        <v>2</v>
      </c>
      <c r="AV172" s="75">
        <v>1</v>
      </c>
      <c r="AW172" s="75">
        <v>2</v>
      </c>
      <c r="AX172" s="75">
        <v>1</v>
      </c>
      <c r="AY172" s="9">
        <v>1</v>
      </c>
      <c r="AZ172" s="9">
        <v>1</v>
      </c>
      <c r="BA172" s="9">
        <v>1</v>
      </c>
      <c r="BB172" s="9">
        <v>2</v>
      </c>
      <c r="BC172" s="9">
        <v>2</v>
      </c>
      <c r="BD172" s="9">
        <v>1</v>
      </c>
      <c r="BE172" s="9">
        <v>1</v>
      </c>
      <c r="BF172" s="9">
        <v>1</v>
      </c>
      <c r="BG172" s="9">
        <v>1</v>
      </c>
      <c r="BH172">
        <v>1</v>
      </c>
      <c r="BI172">
        <v>1</v>
      </c>
      <c r="BJ172" s="58">
        <v>1</v>
      </c>
      <c r="BK172">
        <v>1</v>
      </c>
      <c r="BL172">
        <v>1</v>
      </c>
      <c r="BM172">
        <v>1</v>
      </c>
      <c r="BN172">
        <v>2</v>
      </c>
      <c r="BO172">
        <v>2</v>
      </c>
      <c r="BP172">
        <v>1</v>
      </c>
      <c r="BQ172">
        <v>1</v>
      </c>
      <c r="BR172">
        <v>2</v>
      </c>
      <c r="BS172">
        <v>1</v>
      </c>
      <c r="BT172">
        <v>1</v>
      </c>
      <c r="BU172">
        <v>1</v>
      </c>
      <c r="BV172">
        <v>1</v>
      </c>
      <c r="BW172">
        <v>1</v>
      </c>
      <c r="BX172">
        <v>1</v>
      </c>
      <c r="BY172">
        <v>2</v>
      </c>
      <c r="BZ172">
        <v>2</v>
      </c>
      <c r="CA172">
        <v>2</v>
      </c>
      <c r="CB172">
        <v>2</v>
      </c>
      <c r="CC172">
        <v>1</v>
      </c>
      <c r="CD172">
        <v>2</v>
      </c>
      <c r="CE172">
        <v>2</v>
      </c>
      <c r="CF172">
        <v>1</v>
      </c>
      <c r="CG172">
        <v>2</v>
      </c>
      <c r="CH172">
        <v>2</v>
      </c>
      <c r="CI172">
        <v>2</v>
      </c>
      <c r="CJ172">
        <v>2</v>
      </c>
      <c r="CK172">
        <v>2</v>
      </c>
      <c r="CL172">
        <v>2</v>
      </c>
      <c r="CM172" t="s">
        <v>125</v>
      </c>
      <c r="CN172" t="s">
        <v>125</v>
      </c>
      <c r="CO172">
        <v>4</v>
      </c>
      <c r="CP172">
        <v>3</v>
      </c>
      <c r="CQ172">
        <v>3</v>
      </c>
      <c r="CR172">
        <v>3</v>
      </c>
      <c r="CS172">
        <v>3</v>
      </c>
      <c r="CT172">
        <v>4</v>
      </c>
      <c r="CU172">
        <v>3</v>
      </c>
      <c r="CV172">
        <v>2</v>
      </c>
      <c r="CW172">
        <v>1</v>
      </c>
      <c r="CX172">
        <v>3</v>
      </c>
      <c r="CY172">
        <v>1</v>
      </c>
      <c r="CZ172">
        <v>4</v>
      </c>
      <c r="DA172" s="57">
        <v>4</v>
      </c>
    </row>
    <row r="173" spans="1:105">
      <c r="A173">
        <v>166</v>
      </c>
      <c r="B173" s="9">
        <v>2</v>
      </c>
      <c r="C173" s="9">
        <v>5</v>
      </c>
      <c r="D173" s="9">
        <v>4</v>
      </c>
      <c r="E173" s="9">
        <v>6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1</v>
      </c>
      <c r="L173" s="9">
        <v>0</v>
      </c>
      <c r="M173" s="9">
        <v>1</v>
      </c>
      <c r="N173" s="9">
        <v>4</v>
      </c>
      <c r="O173" s="9">
        <v>4</v>
      </c>
      <c r="P173" s="9">
        <v>4</v>
      </c>
      <c r="Q173" s="9">
        <v>4</v>
      </c>
      <c r="R173" s="9">
        <v>4</v>
      </c>
      <c r="S173" s="9">
        <v>4</v>
      </c>
      <c r="T173" s="9"/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1</v>
      </c>
      <c r="AB173" s="9">
        <v>0</v>
      </c>
      <c r="AC173" s="9"/>
      <c r="AD173" s="9">
        <v>4</v>
      </c>
      <c r="AE173" s="9"/>
      <c r="AF173" s="9">
        <v>1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/>
      <c r="AM173" s="9">
        <v>1</v>
      </c>
      <c r="AN173" s="9">
        <v>1</v>
      </c>
      <c r="AO173" s="9">
        <v>1</v>
      </c>
      <c r="AP173" s="9">
        <v>0</v>
      </c>
      <c r="AQ173" s="9">
        <v>0</v>
      </c>
      <c r="AR173" s="9">
        <v>0</v>
      </c>
      <c r="AS173" s="9"/>
      <c r="AT173" s="9">
        <v>1</v>
      </c>
      <c r="AU173" s="9">
        <v>3</v>
      </c>
      <c r="AV173" s="75">
        <v>2</v>
      </c>
      <c r="AW173" s="75">
        <v>2</v>
      </c>
      <c r="AX173" s="75">
        <v>2</v>
      </c>
      <c r="AY173" s="9" t="s">
        <v>125</v>
      </c>
      <c r="AZ173" s="9">
        <v>1</v>
      </c>
      <c r="BA173" s="9">
        <v>1</v>
      </c>
      <c r="BB173" s="9">
        <v>1</v>
      </c>
      <c r="BC173" s="9">
        <v>2</v>
      </c>
      <c r="BD173" s="9">
        <v>1</v>
      </c>
      <c r="BE173" s="9">
        <v>1</v>
      </c>
      <c r="BF173" s="9">
        <v>2</v>
      </c>
      <c r="BG173" s="9" t="s">
        <v>125</v>
      </c>
      <c r="BH173">
        <v>1</v>
      </c>
      <c r="BI173">
        <v>2</v>
      </c>
      <c r="BJ173" s="58">
        <v>2</v>
      </c>
      <c r="BK173">
        <v>2</v>
      </c>
      <c r="BL173">
        <v>1</v>
      </c>
      <c r="BM173">
        <v>2</v>
      </c>
      <c r="BN173">
        <v>1</v>
      </c>
      <c r="BO173">
        <v>2</v>
      </c>
      <c r="BP173">
        <v>2</v>
      </c>
      <c r="BQ173" t="s">
        <v>125</v>
      </c>
      <c r="BR173">
        <v>2</v>
      </c>
      <c r="BS173">
        <v>2</v>
      </c>
      <c r="BT173" t="s">
        <v>125</v>
      </c>
      <c r="BU173">
        <v>1</v>
      </c>
      <c r="BV173">
        <v>1</v>
      </c>
      <c r="BW173">
        <v>2</v>
      </c>
      <c r="BX173">
        <v>2</v>
      </c>
      <c r="BY173">
        <v>2</v>
      </c>
      <c r="BZ173">
        <v>2</v>
      </c>
      <c r="CA173">
        <v>2</v>
      </c>
      <c r="CB173">
        <v>2</v>
      </c>
      <c r="CC173">
        <v>2</v>
      </c>
      <c r="CD173">
        <v>2</v>
      </c>
      <c r="CE173">
        <v>2</v>
      </c>
      <c r="CF173">
        <v>2</v>
      </c>
      <c r="CG173">
        <v>2</v>
      </c>
      <c r="CH173">
        <v>2</v>
      </c>
      <c r="CI173">
        <v>2</v>
      </c>
      <c r="CJ173">
        <v>1</v>
      </c>
      <c r="CK173">
        <v>2</v>
      </c>
      <c r="CL173">
        <v>2</v>
      </c>
      <c r="CM173" t="s">
        <v>125</v>
      </c>
      <c r="CN173" t="s">
        <v>125</v>
      </c>
      <c r="CO173">
        <v>4</v>
      </c>
      <c r="CP173">
        <v>3</v>
      </c>
      <c r="CQ173">
        <v>4</v>
      </c>
      <c r="CR173">
        <v>4</v>
      </c>
      <c r="CS173">
        <v>4</v>
      </c>
      <c r="CT173">
        <v>4</v>
      </c>
      <c r="CU173">
        <v>4</v>
      </c>
      <c r="CV173">
        <v>4</v>
      </c>
      <c r="CW173">
        <v>2</v>
      </c>
      <c r="CX173">
        <v>3</v>
      </c>
      <c r="CY173">
        <v>1</v>
      </c>
      <c r="CZ173">
        <v>4</v>
      </c>
      <c r="DA173" s="57" t="s">
        <v>125</v>
      </c>
    </row>
    <row r="174" spans="1:105">
      <c r="A174">
        <v>167</v>
      </c>
      <c r="B174" s="9">
        <v>1</v>
      </c>
      <c r="C174" s="9">
        <v>9</v>
      </c>
      <c r="D174" s="9">
        <v>7</v>
      </c>
      <c r="E174" s="9">
        <v>9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1</v>
      </c>
      <c r="L174" s="9">
        <v>0</v>
      </c>
      <c r="M174" s="9">
        <v>2</v>
      </c>
      <c r="N174" s="9">
        <v>3</v>
      </c>
      <c r="O174" s="9">
        <v>3</v>
      </c>
      <c r="P174" s="9">
        <v>2</v>
      </c>
      <c r="Q174" s="9">
        <v>4</v>
      </c>
      <c r="R174" s="9">
        <v>4</v>
      </c>
      <c r="S174" s="9">
        <v>3</v>
      </c>
      <c r="T174" s="9"/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1</v>
      </c>
      <c r="AB174" s="9">
        <v>0</v>
      </c>
      <c r="AC174" s="9"/>
      <c r="AD174" s="9">
        <v>5</v>
      </c>
      <c r="AE174" s="9"/>
      <c r="AF174" s="9">
        <v>1</v>
      </c>
      <c r="AG174" s="9">
        <v>1</v>
      </c>
      <c r="AH174" s="9">
        <v>0</v>
      </c>
      <c r="AI174" s="9">
        <v>0</v>
      </c>
      <c r="AJ174" s="9">
        <v>0</v>
      </c>
      <c r="AK174" s="9">
        <v>0</v>
      </c>
      <c r="AL174" s="9"/>
      <c r="AM174" s="9">
        <v>1</v>
      </c>
      <c r="AN174" s="9">
        <v>1</v>
      </c>
      <c r="AO174" s="9">
        <v>1</v>
      </c>
      <c r="AP174" s="9">
        <v>1</v>
      </c>
      <c r="AQ174" s="9">
        <v>0</v>
      </c>
      <c r="AR174" s="9">
        <v>0</v>
      </c>
      <c r="AS174" s="9"/>
      <c r="AT174" s="9">
        <v>4</v>
      </c>
      <c r="AU174" s="9">
        <v>1</v>
      </c>
      <c r="AV174" s="75">
        <v>1</v>
      </c>
      <c r="AW174" s="75">
        <v>2</v>
      </c>
      <c r="AX174" s="75">
        <v>1</v>
      </c>
      <c r="AY174" s="9">
        <v>2</v>
      </c>
      <c r="AZ174" s="9">
        <v>1</v>
      </c>
      <c r="BA174" s="9">
        <v>1</v>
      </c>
      <c r="BB174" s="9">
        <v>2</v>
      </c>
      <c r="BC174" s="9">
        <v>2</v>
      </c>
      <c r="BD174" s="9">
        <v>1</v>
      </c>
      <c r="BE174" s="9">
        <v>2</v>
      </c>
      <c r="BF174" s="9">
        <v>1</v>
      </c>
      <c r="BG174" s="9">
        <v>1</v>
      </c>
      <c r="BH174">
        <v>1</v>
      </c>
      <c r="BI174">
        <v>2</v>
      </c>
      <c r="BJ174" s="58">
        <v>2</v>
      </c>
      <c r="BK174">
        <v>2</v>
      </c>
      <c r="BL174">
        <v>1</v>
      </c>
      <c r="BM174">
        <v>1</v>
      </c>
      <c r="BN174">
        <v>1</v>
      </c>
      <c r="BO174">
        <v>2</v>
      </c>
      <c r="BP174">
        <v>2</v>
      </c>
      <c r="BQ174" t="s">
        <v>125</v>
      </c>
      <c r="BR174">
        <v>1</v>
      </c>
      <c r="BS174">
        <v>1</v>
      </c>
      <c r="BT174">
        <v>1</v>
      </c>
      <c r="BU174">
        <v>1</v>
      </c>
      <c r="BV174">
        <v>1</v>
      </c>
      <c r="BW174">
        <v>2</v>
      </c>
      <c r="BX174">
        <v>2</v>
      </c>
      <c r="BY174">
        <v>2</v>
      </c>
      <c r="BZ174">
        <v>2</v>
      </c>
      <c r="CA174">
        <v>2</v>
      </c>
      <c r="CB174">
        <v>2</v>
      </c>
      <c r="CC174">
        <v>2</v>
      </c>
      <c r="CD174">
        <v>2</v>
      </c>
      <c r="CE174">
        <v>2</v>
      </c>
      <c r="CF174">
        <v>2</v>
      </c>
      <c r="CG174">
        <v>2</v>
      </c>
      <c r="CH174">
        <v>2</v>
      </c>
      <c r="CI174">
        <v>2</v>
      </c>
      <c r="CJ174">
        <v>1</v>
      </c>
      <c r="CK174">
        <v>2</v>
      </c>
      <c r="CL174">
        <v>1</v>
      </c>
      <c r="CM174">
        <v>4</v>
      </c>
      <c r="CN174">
        <v>3</v>
      </c>
      <c r="CO174">
        <v>4</v>
      </c>
      <c r="CP174">
        <v>3</v>
      </c>
      <c r="CQ174">
        <v>3</v>
      </c>
      <c r="CR174">
        <v>3</v>
      </c>
      <c r="CS174">
        <v>4</v>
      </c>
      <c r="CT174">
        <v>4</v>
      </c>
      <c r="CU174">
        <v>4</v>
      </c>
      <c r="CV174">
        <v>3</v>
      </c>
      <c r="CW174">
        <v>1</v>
      </c>
      <c r="CX174">
        <v>3</v>
      </c>
      <c r="CY174">
        <v>3</v>
      </c>
      <c r="CZ174">
        <v>4</v>
      </c>
      <c r="DA174" s="57" t="s">
        <v>125</v>
      </c>
    </row>
    <row r="175" spans="1:105">
      <c r="A175">
        <v>168</v>
      </c>
      <c r="B175" s="9">
        <v>2</v>
      </c>
      <c r="C175" s="9">
        <v>9</v>
      </c>
      <c r="D175" s="9">
        <v>5</v>
      </c>
      <c r="E175" s="9">
        <v>16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1</v>
      </c>
      <c r="L175" s="9">
        <v>0</v>
      </c>
      <c r="M175" s="9">
        <v>2</v>
      </c>
      <c r="N175" s="9">
        <v>4</v>
      </c>
      <c r="O175" s="9">
        <v>4</v>
      </c>
      <c r="P175" s="9">
        <v>4</v>
      </c>
      <c r="Q175" s="9">
        <v>4</v>
      </c>
      <c r="R175" s="9">
        <v>4</v>
      </c>
      <c r="S175" s="9">
        <v>4</v>
      </c>
      <c r="T175" s="9"/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1</v>
      </c>
      <c r="AA175" s="9">
        <v>0</v>
      </c>
      <c r="AB175" s="9">
        <v>0</v>
      </c>
      <c r="AC175" s="9"/>
      <c r="AD175" s="9">
        <v>1</v>
      </c>
      <c r="AE175" s="9"/>
      <c r="AF175" s="9">
        <v>1</v>
      </c>
      <c r="AG175" s="9">
        <v>1</v>
      </c>
      <c r="AH175" s="9">
        <v>0</v>
      </c>
      <c r="AI175" s="9">
        <v>0</v>
      </c>
      <c r="AJ175" s="9">
        <v>1</v>
      </c>
      <c r="AK175" s="9">
        <v>0</v>
      </c>
      <c r="AL175" s="9"/>
      <c r="AM175" s="9">
        <v>1</v>
      </c>
      <c r="AN175" s="9">
        <v>1</v>
      </c>
      <c r="AO175" s="9">
        <v>1</v>
      </c>
      <c r="AP175" s="9">
        <v>1</v>
      </c>
      <c r="AQ175" s="9">
        <v>0</v>
      </c>
      <c r="AR175" s="9">
        <v>1</v>
      </c>
      <c r="AS175" s="9"/>
      <c r="AT175" s="9">
        <v>1</v>
      </c>
      <c r="AU175" s="9">
        <v>2</v>
      </c>
      <c r="AV175" s="75">
        <v>1</v>
      </c>
      <c r="AW175" s="75">
        <v>2</v>
      </c>
      <c r="AX175" s="75">
        <v>2</v>
      </c>
      <c r="AY175" s="9" t="s">
        <v>125</v>
      </c>
      <c r="AZ175" s="9">
        <v>2</v>
      </c>
      <c r="BA175" s="9" t="s">
        <v>125</v>
      </c>
      <c r="BB175" s="9" t="s">
        <v>125</v>
      </c>
      <c r="BC175" s="9">
        <v>1</v>
      </c>
      <c r="BD175" s="9">
        <v>2</v>
      </c>
      <c r="BE175" s="9" t="s">
        <v>125</v>
      </c>
      <c r="BF175" s="9">
        <v>2</v>
      </c>
      <c r="BG175" s="9" t="s">
        <v>125</v>
      </c>
      <c r="BH175">
        <v>1</v>
      </c>
      <c r="BI175">
        <v>1</v>
      </c>
      <c r="BJ175" s="58">
        <v>1</v>
      </c>
      <c r="BK175">
        <v>1</v>
      </c>
      <c r="BL175">
        <v>1</v>
      </c>
      <c r="BM175">
        <v>1</v>
      </c>
      <c r="BN175">
        <v>1</v>
      </c>
      <c r="BO175">
        <v>2</v>
      </c>
      <c r="BP175">
        <v>1</v>
      </c>
      <c r="BQ175">
        <v>1</v>
      </c>
      <c r="BR175">
        <v>2</v>
      </c>
      <c r="BS175">
        <v>2</v>
      </c>
      <c r="BT175" t="s">
        <v>125</v>
      </c>
      <c r="BU175">
        <v>1</v>
      </c>
      <c r="BV175">
        <v>1</v>
      </c>
      <c r="BW175">
        <v>1</v>
      </c>
      <c r="BX175">
        <v>2</v>
      </c>
      <c r="BY175">
        <v>2</v>
      </c>
      <c r="BZ175">
        <v>2</v>
      </c>
      <c r="CA175">
        <v>2</v>
      </c>
      <c r="CB175">
        <v>2</v>
      </c>
      <c r="CC175">
        <v>2</v>
      </c>
      <c r="CE175">
        <v>2</v>
      </c>
      <c r="CF175">
        <v>2</v>
      </c>
      <c r="CG175">
        <v>1</v>
      </c>
      <c r="CH175">
        <v>1</v>
      </c>
      <c r="CJ175">
        <v>1</v>
      </c>
      <c r="CK175">
        <v>1</v>
      </c>
      <c r="CL175">
        <v>1</v>
      </c>
      <c r="CM175">
        <v>4</v>
      </c>
      <c r="CN175">
        <v>4</v>
      </c>
      <c r="CO175">
        <v>4</v>
      </c>
      <c r="CP175">
        <v>4</v>
      </c>
      <c r="CQ175">
        <v>4</v>
      </c>
      <c r="CR175">
        <v>4</v>
      </c>
      <c r="CS175">
        <v>4</v>
      </c>
      <c r="CT175">
        <v>3</v>
      </c>
      <c r="CU175">
        <v>4</v>
      </c>
      <c r="CV175">
        <v>3</v>
      </c>
      <c r="CW175">
        <v>1</v>
      </c>
      <c r="CX175">
        <v>3</v>
      </c>
      <c r="CY175">
        <v>4</v>
      </c>
      <c r="CZ175">
        <v>4</v>
      </c>
      <c r="DA175" s="57" t="s">
        <v>125</v>
      </c>
    </row>
    <row r="176" spans="1:105">
      <c r="A176">
        <v>169</v>
      </c>
      <c r="B176" s="9">
        <v>1</v>
      </c>
      <c r="C176" s="9">
        <v>9</v>
      </c>
      <c r="D176" s="9">
        <v>7</v>
      </c>
      <c r="E176" s="9">
        <v>13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1</v>
      </c>
      <c r="L176" s="9">
        <v>0</v>
      </c>
      <c r="M176" s="9">
        <v>2</v>
      </c>
      <c r="N176" s="9">
        <v>0</v>
      </c>
      <c r="O176" s="9">
        <v>0</v>
      </c>
      <c r="P176" s="9">
        <v>0</v>
      </c>
      <c r="Q176" s="9">
        <v>3</v>
      </c>
      <c r="R176" s="9">
        <v>3</v>
      </c>
      <c r="S176" s="9">
        <v>0</v>
      </c>
      <c r="T176" s="9"/>
      <c r="U176" s="9">
        <v>0</v>
      </c>
      <c r="V176" s="9">
        <v>0</v>
      </c>
      <c r="W176" s="9">
        <v>0</v>
      </c>
      <c r="X176" s="9">
        <v>0</v>
      </c>
      <c r="Y176" s="9">
        <v>1</v>
      </c>
      <c r="Z176" s="9">
        <v>1</v>
      </c>
      <c r="AA176" s="9">
        <v>0</v>
      </c>
      <c r="AB176" s="9">
        <v>0</v>
      </c>
      <c r="AC176" s="9"/>
      <c r="AD176" s="9">
        <v>1</v>
      </c>
      <c r="AE176" s="9"/>
      <c r="AF176" s="9">
        <v>1</v>
      </c>
      <c r="AG176" s="9">
        <v>1</v>
      </c>
      <c r="AH176" s="9">
        <v>0</v>
      </c>
      <c r="AI176" s="9">
        <v>0</v>
      </c>
      <c r="AJ176" s="9">
        <v>1</v>
      </c>
      <c r="AK176" s="9">
        <v>0</v>
      </c>
      <c r="AL176" s="9"/>
      <c r="AM176" s="9">
        <v>1</v>
      </c>
      <c r="AN176" s="9">
        <v>1</v>
      </c>
      <c r="AO176" s="9">
        <v>1</v>
      </c>
      <c r="AP176" s="9">
        <v>0</v>
      </c>
      <c r="AQ176" s="9">
        <v>0</v>
      </c>
      <c r="AR176" s="9">
        <v>0</v>
      </c>
      <c r="AS176" s="9"/>
      <c r="AT176" s="9">
        <v>3</v>
      </c>
      <c r="AU176" s="9">
        <v>3</v>
      </c>
      <c r="AV176" s="75">
        <v>2</v>
      </c>
      <c r="AW176" s="75">
        <v>2</v>
      </c>
      <c r="AX176" s="75">
        <v>1</v>
      </c>
      <c r="AY176" s="9">
        <v>1</v>
      </c>
      <c r="AZ176" s="9">
        <v>1</v>
      </c>
      <c r="BA176" s="9">
        <v>1</v>
      </c>
      <c r="BB176" s="9">
        <v>2</v>
      </c>
      <c r="BC176" s="9">
        <v>1</v>
      </c>
      <c r="BD176" s="9">
        <v>1</v>
      </c>
      <c r="BE176" s="9">
        <v>2</v>
      </c>
      <c r="BF176" s="9">
        <v>2</v>
      </c>
      <c r="BG176" s="9" t="s">
        <v>125</v>
      </c>
      <c r="BH176">
        <v>1</v>
      </c>
      <c r="BI176">
        <v>2</v>
      </c>
      <c r="BJ176" s="58">
        <v>1</v>
      </c>
      <c r="BK176">
        <v>2</v>
      </c>
      <c r="BL176">
        <v>2</v>
      </c>
      <c r="BM176">
        <v>1</v>
      </c>
      <c r="BN176">
        <v>1</v>
      </c>
      <c r="BO176">
        <v>2</v>
      </c>
      <c r="BP176">
        <v>1</v>
      </c>
      <c r="BQ176">
        <v>1</v>
      </c>
      <c r="BR176">
        <v>1</v>
      </c>
      <c r="BS176">
        <v>2</v>
      </c>
      <c r="BT176" t="s">
        <v>125</v>
      </c>
      <c r="BU176">
        <v>1</v>
      </c>
      <c r="BV176">
        <v>1</v>
      </c>
      <c r="BW176">
        <v>2</v>
      </c>
      <c r="BX176">
        <v>2</v>
      </c>
      <c r="BY176">
        <v>2</v>
      </c>
      <c r="BZ176">
        <v>2</v>
      </c>
      <c r="CA176">
        <v>2</v>
      </c>
      <c r="CB176">
        <v>2</v>
      </c>
      <c r="CC176">
        <v>2</v>
      </c>
      <c r="CD176">
        <v>2</v>
      </c>
      <c r="CE176">
        <v>2</v>
      </c>
      <c r="CF176">
        <v>1</v>
      </c>
      <c r="CG176">
        <v>2</v>
      </c>
      <c r="CH176">
        <v>2</v>
      </c>
      <c r="CI176">
        <v>1</v>
      </c>
      <c r="CJ176">
        <v>1</v>
      </c>
      <c r="CK176">
        <v>2</v>
      </c>
      <c r="CL176">
        <v>2</v>
      </c>
      <c r="CM176" t="s">
        <v>125</v>
      </c>
      <c r="CN176" t="s">
        <v>125</v>
      </c>
      <c r="CO176">
        <v>4</v>
      </c>
      <c r="CP176">
        <v>2</v>
      </c>
      <c r="CQ176">
        <v>3</v>
      </c>
      <c r="CR176">
        <v>2</v>
      </c>
      <c r="CS176">
        <v>3</v>
      </c>
      <c r="CT176">
        <v>2</v>
      </c>
      <c r="CU176">
        <v>2</v>
      </c>
      <c r="CV176">
        <v>2</v>
      </c>
      <c r="CW176">
        <v>2</v>
      </c>
      <c r="CX176">
        <v>4</v>
      </c>
      <c r="CY176">
        <v>3</v>
      </c>
      <c r="CZ176">
        <v>2</v>
      </c>
      <c r="DA176" s="57" t="s">
        <v>125</v>
      </c>
    </row>
    <row r="177" spans="1:105">
      <c r="A177">
        <v>170</v>
      </c>
      <c r="B177" s="9">
        <v>2</v>
      </c>
      <c r="C177" s="9">
        <v>7</v>
      </c>
      <c r="D177" s="9">
        <v>4</v>
      </c>
      <c r="E177" s="9">
        <v>5</v>
      </c>
      <c r="F177" s="9">
        <v>1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2</v>
      </c>
      <c r="N177" s="9">
        <v>3</v>
      </c>
      <c r="O177" s="9">
        <v>4</v>
      </c>
      <c r="P177" s="9">
        <v>4</v>
      </c>
      <c r="Q177" s="9">
        <v>1</v>
      </c>
      <c r="R177" s="9">
        <v>4</v>
      </c>
      <c r="S177" s="9">
        <v>4</v>
      </c>
      <c r="T177" s="9"/>
      <c r="U177" s="9">
        <v>0</v>
      </c>
      <c r="V177" s="9">
        <v>0</v>
      </c>
      <c r="W177" s="9">
        <v>0</v>
      </c>
      <c r="X177" s="9">
        <v>1</v>
      </c>
      <c r="Y177" s="9">
        <v>1</v>
      </c>
      <c r="Z177" s="9">
        <v>1</v>
      </c>
      <c r="AA177" s="9">
        <v>0</v>
      </c>
      <c r="AB177" s="9">
        <v>0</v>
      </c>
      <c r="AC177" s="9"/>
      <c r="AD177" s="9">
        <v>2</v>
      </c>
      <c r="AE177" s="9"/>
      <c r="AF177" s="9">
        <v>1</v>
      </c>
      <c r="AG177" s="9">
        <v>0</v>
      </c>
      <c r="AH177" s="9">
        <v>1</v>
      </c>
      <c r="AI177" s="9">
        <v>1</v>
      </c>
      <c r="AJ177" s="9">
        <v>0</v>
      </c>
      <c r="AK177" s="9">
        <v>0</v>
      </c>
      <c r="AL177" s="9"/>
      <c r="AM177" s="9">
        <v>1</v>
      </c>
      <c r="AN177" s="9">
        <v>1</v>
      </c>
      <c r="AO177" s="9">
        <v>1</v>
      </c>
      <c r="AP177" s="9">
        <v>1</v>
      </c>
      <c r="AQ177" s="9">
        <v>0</v>
      </c>
      <c r="AR177" s="9">
        <v>0</v>
      </c>
      <c r="AS177" s="9"/>
      <c r="AT177" s="9">
        <v>1</v>
      </c>
      <c r="AU177" s="9">
        <v>1</v>
      </c>
      <c r="AV177" s="75">
        <v>1</v>
      </c>
      <c r="AW177" s="75">
        <v>1</v>
      </c>
      <c r="AX177" s="75">
        <v>1</v>
      </c>
      <c r="AY177" s="9">
        <v>1</v>
      </c>
      <c r="AZ177" s="9">
        <v>1</v>
      </c>
      <c r="BA177" s="9">
        <v>1</v>
      </c>
      <c r="BB177" s="9">
        <v>1</v>
      </c>
      <c r="BC177" s="9">
        <v>1</v>
      </c>
      <c r="BD177" s="9">
        <v>1</v>
      </c>
      <c r="BE177" s="9">
        <v>2</v>
      </c>
      <c r="BF177" s="9">
        <v>1</v>
      </c>
      <c r="BG177" s="9">
        <v>1</v>
      </c>
      <c r="BH177">
        <v>1</v>
      </c>
      <c r="BI177">
        <v>1</v>
      </c>
      <c r="BJ177" s="58">
        <v>1</v>
      </c>
      <c r="BK177">
        <v>1</v>
      </c>
      <c r="BL177">
        <v>1</v>
      </c>
      <c r="BM177">
        <v>1</v>
      </c>
      <c r="BN177">
        <v>1</v>
      </c>
      <c r="BO177">
        <v>2</v>
      </c>
      <c r="BP177">
        <v>1</v>
      </c>
      <c r="BQ177">
        <v>1</v>
      </c>
      <c r="BR177">
        <v>1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2</v>
      </c>
      <c r="BY177">
        <v>2</v>
      </c>
      <c r="BZ177">
        <v>2</v>
      </c>
      <c r="CA177">
        <v>1</v>
      </c>
      <c r="CB177">
        <v>1</v>
      </c>
      <c r="CC177">
        <v>1</v>
      </c>
      <c r="CD177">
        <v>1</v>
      </c>
      <c r="CE177">
        <v>2</v>
      </c>
      <c r="CF177">
        <v>1</v>
      </c>
      <c r="CG177">
        <v>1</v>
      </c>
      <c r="CH177">
        <v>2</v>
      </c>
      <c r="CI177">
        <v>1</v>
      </c>
      <c r="CJ177">
        <v>1</v>
      </c>
      <c r="CK177">
        <v>2</v>
      </c>
      <c r="CL177">
        <v>1</v>
      </c>
      <c r="CM177">
        <v>3</v>
      </c>
      <c r="CN177">
        <v>3</v>
      </c>
      <c r="CO177">
        <v>4</v>
      </c>
      <c r="CP177">
        <v>3</v>
      </c>
      <c r="CQ177">
        <v>3</v>
      </c>
      <c r="CR177">
        <v>3</v>
      </c>
      <c r="CS177">
        <v>4</v>
      </c>
      <c r="CT177">
        <v>4</v>
      </c>
      <c r="CU177">
        <v>3</v>
      </c>
      <c r="CV177">
        <v>2</v>
      </c>
      <c r="CW177">
        <v>2</v>
      </c>
      <c r="CX177">
        <v>3</v>
      </c>
      <c r="CY177">
        <v>3</v>
      </c>
      <c r="CZ177">
        <v>3</v>
      </c>
      <c r="DA177" s="57">
        <v>3</v>
      </c>
    </row>
    <row r="178" spans="1:105">
      <c r="A178">
        <v>171</v>
      </c>
      <c r="B178" s="9">
        <v>2</v>
      </c>
      <c r="C178" s="9">
        <v>8</v>
      </c>
      <c r="D178" s="9">
        <v>5</v>
      </c>
      <c r="E178" s="9">
        <v>12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1</v>
      </c>
      <c r="L178" s="9">
        <v>0</v>
      </c>
      <c r="M178" s="9">
        <v>2</v>
      </c>
      <c r="N178" s="9">
        <v>2</v>
      </c>
      <c r="O178" s="9">
        <v>4</v>
      </c>
      <c r="P178" s="9">
        <v>2</v>
      </c>
      <c r="Q178" s="9">
        <v>2</v>
      </c>
      <c r="R178" s="9">
        <v>4</v>
      </c>
      <c r="S178" s="9">
        <v>4</v>
      </c>
      <c r="T178" s="9"/>
      <c r="U178" s="9">
        <v>0</v>
      </c>
      <c r="V178" s="9">
        <v>0</v>
      </c>
      <c r="W178" s="9">
        <v>0</v>
      </c>
      <c r="X178" s="9">
        <v>0</v>
      </c>
      <c r="Y178" s="9">
        <v>1</v>
      </c>
      <c r="Z178" s="9">
        <v>1</v>
      </c>
      <c r="AA178" s="9">
        <v>0</v>
      </c>
      <c r="AB178" s="9">
        <v>0</v>
      </c>
      <c r="AC178" s="9"/>
      <c r="AD178" s="9">
        <v>5</v>
      </c>
      <c r="AE178" s="9"/>
      <c r="AF178" s="9">
        <v>1</v>
      </c>
      <c r="AG178" s="9">
        <v>1</v>
      </c>
      <c r="AH178" s="9">
        <v>0</v>
      </c>
      <c r="AI178" s="9">
        <v>1</v>
      </c>
      <c r="AJ178" s="9">
        <v>1</v>
      </c>
      <c r="AK178" s="9">
        <v>0</v>
      </c>
      <c r="AL178" s="9"/>
      <c r="AM178" s="9">
        <v>1</v>
      </c>
      <c r="AN178" s="9">
        <v>1</v>
      </c>
      <c r="AO178" s="9">
        <v>1</v>
      </c>
      <c r="AP178" s="9">
        <v>1</v>
      </c>
      <c r="AQ178" s="9">
        <v>0</v>
      </c>
      <c r="AR178" s="9">
        <v>0</v>
      </c>
      <c r="AS178" s="9"/>
      <c r="AT178" s="9">
        <v>4</v>
      </c>
      <c r="AU178" s="9">
        <v>3</v>
      </c>
      <c r="AV178" s="75">
        <v>1</v>
      </c>
      <c r="AW178" s="75">
        <v>1</v>
      </c>
      <c r="AX178" s="75">
        <v>1</v>
      </c>
      <c r="AY178" s="9">
        <v>1</v>
      </c>
      <c r="AZ178" s="9">
        <v>1</v>
      </c>
      <c r="BA178" s="9">
        <v>1</v>
      </c>
      <c r="BB178" s="9">
        <v>1</v>
      </c>
      <c r="BC178" s="9">
        <v>1</v>
      </c>
      <c r="BD178" s="9">
        <v>1</v>
      </c>
      <c r="BE178" s="9">
        <v>1</v>
      </c>
      <c r="BF178" s="9">
        <v>1</v>
      </c>
      <c r="BG178" s="9">
        <v>1</v>
      </c>
      <c r="BH178">
        <v>1</v>
      </c>
      <c r="BI178">
        <v>2</v>
      </c>
      <c r="BJ178" s="58">
        <v>1</v>
      </c>
      <c r="BK178">
        <v>2</v>
      </c>
      <c r="BL178">
        <v>1</v>
      </c>
      <c r="BM178">
        <v>1</v>
      </c>
      <c r="BN178">
        <v>2</v>
      </c>
      <c r="BO178">
        <v>2</v>
      </c>
      <c r="BP178">
        <v>2</v>
      </c>
      <c r="BQ178" t="s">
        <v>125</v>
      </c>
      <c r="BR178">
        <v>1</v>
      </c>
      <c r="BS178">
        <v>1</v>
      </c>
      <c r="BT178">
        <v>1</v>
      </c>
      <c r="BU178">
        <v>1</v>
      </c>
      <c r="BV178">
        <v>1</v>
      </c>
      <c r="BW178">
        <v>1</v>
      </c>
      <c r="BX178">
        <v>1</v>
      </c>
      <c r="BY178">
        <v>1</v>
      </c>
      <c r="BZ178">
        <v>2</v>
      </c>
      <c r="CA178">
        <v>2</v>
      </c>
      <c r="CB178">
        <v>2</v>
      </c>
      <c r="CC178">
        <v>1</v>
      </c>
      <c r="CD178">
        <v>1</v>
      </c>
      <c r="CE178">
        <v>2</v>
      </c>
      <c r="CF178">
        <v>1</v>
      </c>
      <c r="CG178">
        <v>2</v>
      </c>
      <c r="CH178">
        <v>2</v>
      </c>
      <c r="CI178">
        <v>1</v>
      </c>
      <c r="CJ178">
        <v>1</v>
      </c>
      <c r="CK178">
        <v>1</v>
      </c>
      <c r="CL178">
        <v>1</v>
      </c>
      <c r="CM178">
        <v>3</v>
      </c>
      <c r="CN178">
        <v>3</v>
      </c>
      <c r="CO178">
        <v>4</v>
      </c>
      <c r="CP178">
        <v>3</v>
      </c>
      <c r="CQ178">
        <v>4</v>
      </c>
      <c r="CR178">
        <v>3</v>
      </c>
      <c r="CS178">
        <v>3</v>
      </c>
      <c r="CT178">
        <v>2</v>
      </c>
      <c r="CU178">
        <v>3</v>
      </c>
      <c r="CV178">
        <v>3</v>
      </c>
      <c r="CW178">
        <v>2</v>
      </c>
      <c r="CX178">
        <v>2</v>
      </c>
      <c r="CY178">
        <v>3</v>
      </c>
      <c r="CZ178">
        <v>3</v>
      </c>
      <c r="DA178" s="57" t="s">
        <v>125</v>
      </c>
    </row>
    <row r="179" spans="1:105">
      <c r="A179">
        <v>172</v>
      </c>
      <c r="B179" s="9">
        <v>2</v>
      </c>
      <c r="C179" s="9">
        <v>5</v>
      </c>
      <c r="D179" s="9">
        <v>4</v>
      </c>
      <c r="E179" s="9">
        <v>11</v>
      </c>
      <c r="F179" s="9">
        <v>0</v>
      </c>
      <c r="G179" s="9">
        <v>0</v>
      </c>
      <c r="H179" s="9">
        <v>0</v>
      </c>
      <c r="I179" s="9">
        <v>1</v>
      </c>
      <c r="J179" s="9">
        <v>1</v>
      </c>
      <c r="K179" s="9">
        <v>0</v>
      </c>
      <c r="L179" s="9">
        <v>0</v>
      </c>
      <c r="M179" s="9">
        <v>1</v>
      </c>
      <c r="N179" s="9">
        <v>4</v>
      </c>
      <c r="O179" s="9">
        <v>4</v>
      </c>
      <c r="P179" s="9">
        <v>4</v>
      </c>
      <c r="Q179" s="9">
        <v>4</v>
      </c>
      <c r="R179" s="9">
        <v>4</v>
      </c>
      <c r="S179" s="9">
        <v>4</v>
      </c>
      <c r="T179" s="9"/>
      <c r="U179" s="9">
        <v>0</v>
      </c>
      <c r="V179" s="9">
        <v>0</v>
      </c>
      <c r="W179" s="9">
        <v>1</v>
      </c>
      <c r="X179" s="9">
        <v>0</v>
      </c>
      <c r="Y179" s="9">
        <v>1</v>
      </c>
      <c r="Z179" s="9">
        <v>0</v>
      </c>
      <c r="AA179" s="9">
        <v>0</v>
      </c>
      <c r="AB179" s="9">
        <v>1</v>
      </c>
      <c r="AC179" s="9"/>
      <c r="AD179" s="9">
        <v>1</v>
      </c>
      <c r="AE179" s="9"/>
      <c r="AF179" s="9">
        <v>1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/>
      <c r="AM179" s="9">
        <v>1</v>
      </c>
      <c r="AN179" s="9">
        <v>1</v>
      </c>
      <c r="AO179" s="9">
        <v>1</v>
      </c>
      <c r="AP179" s="9">
        <v>0</v>
      </c>
      <c r="AQ179" s="9">
        <v>0</v>
      </c>
      <c r="AR179" s="9">
        <v>0</v>
      </c>
      <c r="AS179" s="9"/>
      <c r="AT179" s="9">
        <v>3</v>
      </c>
      <c r="AU179" s="9">
        <v>1</v>
      </c>
      <c r="AV179" s="75">
        <v>1</v>
      </c>
      <c r="AW179" s="75">
        <v>2</v>
      </c>
      <c r="AX179" s="75">
        <v>1</v>
      </c>
      <c r="AY179" s="9">
        <v>1</v>
      </c>
      <c r="AZ179" s="9">
        <v>2</v>
      </c>
      <c r="BA179" s="9" t="s">
        <v>125</v>
      </c>
      <c r="BB179" s="9" t="s">
        <v>125</v>
      </c>
      <c r="BC179" s="9">
        <v>2</v>
      </c>
      <c r="BD179" s="9">
        <v>1</v>
      </c>
      <c r="BE179" s="9">
        <v>2</v>
      </c>
      <c r="BF179" s="9">
        <v>1</v>
      </c>
      <c r="BG179" s="9">
        <v>1</v>
      </c>
      <c r="BH179">
        <v>2</v>
      </c>
      <c r="BI179">
        <v>2</v>
      </c>
      <c r="BJ179" s="58">
        <v>1</v>
      </c>
      <c r="BK179">
        <v>1</v>
      </c>
      <c r="BL179">
        <v>2</v>
      </c>
      <c r="BM179">
        <v>2</v>
      </c>
      <c r="BN179">
        <v>1</v>
      </c>
      <c r="BO179">
        <v>2</v>
      </c>
      <c r="BP179">
        <v>1</v>
      </c>
      <c r="BQ179">
        <v>1</v>
      </c>
      <c r="BR179">
        <v>2</v>
      </c>
      <c r="BS179">
        <v>2</v>
      </c>
      <c r="BT179" t="s">
        <v>125</v>
      </c>
      <c r="BU179">
        <v>1</v>
      </c>
      <c r="BV179">
        <v>2</v>
      </c>
      <c r="BW179">
        <v>2</v>
      </c>
      <c r="BX179">
        <v>2</v>
      </c>
      <c r="BY179">
        <v>2</v>
      </c>
      <c r="BZ179">
        <v>2</v>
      </c>
      <c r="CA179">
        <v>2</v>
      </c>
      <c r="CB179">
        <v>2</v>
      </c>
      <c r="CC179">
        <v>2</v>
      </c>
      <c r="CD179">
        <v>1</v>
      </c>
      <c r="CE179">
        <v>2</v>
      </c>
      <c r="CF179">
        <v>2</v>
      </c>
      <c r="CG179">
        <v>2</v>
      </c>
      <c r="CH179">
        <v>2</v>
      </c>
      <c r="CI179">
        <v>2</v>
      </c>
      <c r="CJ179">
        <v>1</v>
      </c>
      <c r="CK179">
        <v>2</v>
      </c>
      <c r="CL179">
        <v>1</v>
      </c>
      <c r="CM179">
        <v>3</v>
      </c>
      <c r="CN179">
        <v>1</v>
      </c>
      <c r="CO179">
        <v>4</v>
      </c>
      <c r="CP179">
        <v>3</v>
      </c>
      <c r="CQ179">
        <v>4</v>
      </c>
      <c r="CR179">
        <v>4</v>
      </c>
      <c r="CS179">
        <v>4</v>
      </c>
      <c r="CT179">
        <v>4</v>
      </c>
      <c r="CU179">
        <v>3</v>
      </c>
      <c r="CV179">
        <v>1</v>
      </c>
      <c r="CW179">
        <v>1</v>
      </c>
      <c r="CX179">
        <v>1</v>
      </c>
      <c r="CY179">
        <v>3</v>
      </c>
      <c r="CZ179">
        <v>0</v>
      </c>
      <c r="DA179" s="57" t="s">
        <v>125</v>
      </c>
    </row>
    <row r="180" spans="1:105">
      <c r="A180">
        <v>173</v>
      </c>
      <c r="B180" s="9">
        <v>1</v>
      </c>
      <c r="C180" s="9">
        <v>4</v>
      </c>
      <c r="D180" s="9">
        <v>1</v>
      </c>
      <c r="E180" s="9">
        <v>4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1</v>
      </c>
      <c r="M180" s="9">
        <v>2</v>
      </c>
      <c r="N180" s="9">
        <v>3</v>
      </c>
      <c r="O180" s="9">
        <v>3</v>
      </c>
      <c r="P180" s="9">
        <v>3</v>
      </c>
      <c r="Q180" s="9">
        <v>3</v>
      </c>
      <c r="R180" s="9">
        <v>4</v>
      </c>
      <c r="S180" s="9">
        <v>4</v>
      </c>
      <c r="T180" s="9"/>
      <c r="U180" s="9">
        <v>0</v>
      </c>
      <c r="V180" s="9">
        <v>0</v>
      </c>
      <c r="W180" s="9">
        <v>0</v>
      </c>
      <c r="X180" s="9">
        <v>0</v>
      </c>
      <c r="Y180" s="9">
        <v>1</v>
      </c>
      <c r="Z180" s="9">
        <v>0</v>
      </c>
      <c r="AA180" s="9">
        <v>0</v>
      </c>
      <c r="AB180" s="9">
        <v>0</v>
      </c>
      <c r="AC180" s="9"/>
      <c r="AD180" s="9">
        <v>3</v>
      </c>
      <c r="AE180" s="9"/>
      <c r="AF180" s="9">
        <v>0</v>
      </c>
      <c r="AG180" s="9">
        <v>0</v>
      </c>
      <c r="AH180" s="9">
        <v>1</v>
      </c>
      <c r="AI180" s="9">
        <v>0</v>
      </c>
      <c r="AJ180" s="9">
        <v>0</v>
      </c>
      <c r="AK180" s="9">
        <v>0</v>
      </c>
      <c r="AL180" s="9"/>
      <c r="AM180" s="9">
        <v>0</v>
      </c>
      <c r="AN180" s="9">
        <v>1</v>
      </c>
      <c r="AO180" s="9">
        <v>0</v>
      </c>
      <c r="AP180" s="9">
        <v>0</v>
      </c>
      <c r="AQ180" s="9">
        <v>0</v>
      </c>
      <c r="AR180" s="9">
        <v>0</v>
      </c>
      <c r="AS180" s="9"/>
      <c r="AT180" s="9">
        <v>1</v>
      </c>
      <c r="AU180" s="9">
        <v>3</v>
      </c>
      <c r="AV180" s="75">
        <v>2</v>
      </c>
      <c r="AW180" s="75">
        <v>2</v>
      </c>
      <c r="AX180" s="75">
        <v>2</v>
      </c>
      <c r="AY180" s="9" t="s">
        <v>125</v>
      </c>
      <c r="AZ180" s="9">
        <v>1</v>
      </c>
      <c r="BA180" s="9">
        <v>1</v>
      </c>
      <c r="BB180" s="9">
        <v>2</v>
      </c>
      <c r="BC180" s="9">
        <v>2</v>
      </c>
      <c r="BD180" s="9">
        <v>1</v>
      </c>
      <c r="BE180" s="9">
        <v>1</v>
      </c>
      <c r="BF180" s="9">
        <v>2</v>
      </c>
      <c r="BG180" s="9" t="s">
        <v>125</v>
      </c>
      <c r="BH180">
        <v>2</v>
      </c>
      <c r="BI180">
        <v>2</v>
      </c>
      <c r="BJ180" s="58">
        <v>1</v>
      </c>
      <c r="BK180">
        <v>2</v>
      </c>
      <c r="BL180">
        <v>1</v>
      </c>
      <c r="BM180">
        <v>1</v>
      </c>
      <c r="BN180">
        <v>2</v>
      </c>
      <c r="BO180">
        <v>2</v>
      </c>
      <c r="BP180">
        <v>2</v>
      </c>
      <c r="BQ180" t="s">
        <v>125</v>
      </c>
      <c r="BR180">
        <v>2</v>
      </c>
      <c r="BS180">
        <v>2</v>
      </c>
      <c r="BT180" t="s">
        <v>125</v>
      </c>
      <c r="BU180">
        <v>1</v>
      </c>
      <c r="BV180">
        <v>1</v>
      </c>
      <c r="BW180">
        <v>2</v>
      </c>
      <c r="BX180">
        <v>2</v>
      </c>
      <c r="BY180">
        <v>2</v>
      </c>
      <c r="BZ180">
        <v>2</v>
      </c>
      <c r="CA180">
        <v>2</v>
      </c>
      <c r="CB180">
        <v>2</v>
      </c>
      <c r="CC180">
        <v>1</v>
      </c>
      <c r="CD180">
        <v>2</v>
      </c>
      <c r="CE180">
        <v>2</v>
      </c>
      <c r="CF180">
        <v>1</v>
      </c>
      <c r="CG180">
        <v>2</v>
      </c>
      <c r="CH180">
        <v>2</v>
      </c>
      <c r="CI180">
        <v>2</v>
      </c>
      <c r="CJ180">
        <v>2</v>
      </c>
      <c r="CK180">
        <v>2</v>
      </c>
      <c r="CL180">
        <v>1</v>
      </c>
      <c r="CM180">
        <v>4</v>
      </c>
      <c r="CN180">
        <v>4</v>
      </c>
      <c r="CO180">
        <v>4</v>
      </c>
      <c r="CP180">
        <v>1</v>
      </c>
      <c r="CQ180">
        <v>4</v>
      </c>
      <c r="CR180">
        <v>2</v>
      </c>
      <c r="CS180">
        <v>4</v>
      </c>
      <c r="CT180">
        <v>4</v>
      </c>
      <c r="CU180">
        <v>3</v>
      </c>
      <c r="CV180">
        <v>3</v>
      </c>
      <c r="CW180">
        <v>1</v>
      </c>
      <c r="CX180">
        <v>3</v>
      </c>
      <c r="CY180">
        <v>1</v>
      </c>
      <c r="CZ180">
        <v>3</v>
      </c>
      <c r="DA180" s="57" t="s">
        <v>125</v>
      </c>
    </row>
    <row r="181" spans="1:105">
      <c r="A181">
        <v>174</v>
      </c>
      <c r="B181" s="9">
        <v>2</v>
      </c>
      <c r="C181" s="9">
        <v>9</v>
      </c>
      <c r="D181" s="9">
        <v>7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1</v>
      </c>
      <c r="L181" s="9">
        <v>0</v>
      </c>
      <c r="M181" s="9">
        <v>1</v>
      </c>
      <c r="N181" s="9"/>
      <c r="O181" s="9">
        <v>3</v>
      </c>
      <c r="P181" s="9"/>
      <c r="Q181" s="9">
        <v>4</v>
      </c>
      <c r="R181" s="9">
        <v>4</v>
      </c>
      <c r="S181" s="9">
        <v>4</v>
      </c>
      <c r="T181" s="9"/>
      <c r="U181" s="9">
        <v>0</v>
      </c>
      <c r="V181" s="9">
        <v>0</v>
      </c>
      <c r="W181" s="9">
        <v>0</v>
      </c>
      <c r="X181" s="9">
        <v>0</v>
      </c>
      <c r="Y181" s="9">
        <v>1</v>
      </c>
      <c r="Z181" s="9">
        <v>0</v>
      </c>
      <c r="AA181" s="9">
        <v>0</v>
      </c>
      <c r="AB181" s="9">
        <v>0</v>
      </c>
      <c r="AC181" s="9"/>
      <c r="AD181" s="9">
        <v>4</v>
      </c>
      <c r="AE181" s="9"/>
      <c r="AF181" s="9">
        <v>1</v>
      </c>
      <c r="AG181" s="9">
        <v>0</v>
      </c>
      <c r="AH181" s="9">
        <v>0</v>
      </c>
      <c r="AI181" s="9">
        <v>0</v>
      </c>
      <c r="AJ181" s="9">
        <v>1</v>
      </c>
      <c r="AK181" s="9">
        <v>0</v>
      </c>
      <c r="AL181" s="9"/>
      <c r="AM181" s="9">
        <v>1</v>
      </c>
      <c r="AN181" s="9">
        <v>1</v>
      </c>
      <c r="AO181" s="9">
        <v>1</v>
      </c>
      <c r="AP181" s="9">
        <v>1</v>
      </c>
      <c r="AQ181" s="9">
        <v>0</v>
      </c>
      <c r="AR181" s="9">
        <v>0</v>
      </c>
      <c r="AS181" s="9"/>
      <c r="AT181" s="9">
        <v>4</v>
      </c>
      <c r="AU181" s="9">
        <v>3</v>
      </c>
      <c r="AV181" s="75">
        <v>2</v>
      </c>
      <c r="AW181" s="75">
        <v>2</v>
      </c>
      <c r="AX181" s="75">
        <v>2</v>
      </c>
      <c r="AY181" s="9" t="s">
        <v>125</v>
      </c>
      <c r="AZ181" s="9">
        <v>1</v>
      </c>
      <c r="BA181" s="9">
        <v>1</v>
      </c>
      <c r="BB181" s="9">
        <v>1</v>
      </c>
      <c r="BC181" s="9">
        <v>1</v>
      </c>
      <c r="BD181" s="9">
        <v>1</v>
      </c>
      <c r="BE181" s="9">
        <v>2</v>
      </c>
      <c r="BF181" s="9">
        <v>2</v>
      </c>
      <c r="BG181" s="9" t="s">
        <v>125</v>
      </c>
      <c r="BH181">
        <v>2</v>
      </c>
      <c r="BI181">
        <v>2</v>
      </c>
      <c r="BJ181" s="58">
        <v>1</v>
      </c>
      <c r="BK181">
        <v>2</v>
      </c>
      <c r="BL181">
        <v>2</v>
      </c>
      <c r="BM181">
        <v>2</v>
      </c>
      <c r="BN181">
        <v>2</v>
      </c>
      <c r="BO181">
        <v>1</v>
      </c>
      <c r="BP181">
        <v>2</v>
      </c>
      <c r="BQ181" t="s">
        <v>125</v>
      </c>
      <c r="BR181">
        <v>2</v>
      </c>
      <c r="BS181">
        <v>2</v>
      </c>
      <c r="BT181" t="s">
        <v>125</v>
      </c>
      <c r="BU181">
        <v>2</v>
      </c>
      <c r="BV181">
        <v>1</v>
      </c>
      <c r="BW181">
        <v>2</v>
      </c>
      <c r="BX181">
        <v>2</v>
      </c>
      <c r="BY181">
        <v>1</v>
      </c>
      <c r="BZ181">
        <v>1</v>
      </c>
      <c r="CA181">
        <v>1</v>
      </c>
      <c r="CB181">
        <v>2</v>
      </c>
      <c r="CC181">
        <v>1</v>
      </c>
      <c r="CD181">
        <v>2</v>
      </c>
      <c r="CE181">
        <v>2</v>
      </c>
      <c r="CF181">
        <v>2</v>
      </c>
      <c r="CG181">
        <v>2</v>
      </c>
      <c r="CH181">
        <v>2</v>
      </c>
      <c r="CI181">
        <v>2</v>
      </c>
      <c r="CJ181">
        <v>1</v>
      </c>
      <c r="CK181">
        <v>2</v>
      </c>
      <c r="CL181">
        <v>2</v>
      </c>
      <c r="CM181" t="s">
        <v>125</v>
      </c>
      <c r="CN181" t="s">
        <v>125</v>
      </c>
      <c r="CO181">
        <v>4</v>
      </c>
      <c r="CP181">
        <v>2</v>
      </c>
      <c r="CQ181">
        <v>3</v>
      </c>
      <c r="CR181">
        <v>4</v>
      </c>
      <c r="CS181">
        <v>4</v>
      </c>
      <c r="CT181">
        <v>3</v>
      </c>
      <c r="CU181">
        <v>2</v>
      </c>
      <c r="CV181">
        <v>3</v>
      </c>
      <c r="CW181">
        <v>1</v>
      </c>
      <c r="CX181">
        <v>3</v>
      </c>
      <c r="CY181">
        <v>1</v>
      </c>
      <c r="CZ181">
        <v>2</v>
      </c>
      <c r="DA181" s="57" t="s">
        <v>125</v>
      </c>
    </row>
    <row r="182" spans="1:105">
      <c r="A182">
        <v>175</v>
      </c>
      <c r="B182" s="9">
        <v>2</v>
      </c>
      <c r="C182" s="9">
        <v>3</v>
      </c>
      <c r="D182" s="9">
        <v>5</v>
      </c>
      <c r="E182" s="9">
        <v>1</v>
      </c>
      <c r="F182" s="9">
        <v>1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2</v>
      </c>
      <c r="N182" s="9">
        <v>4</v>
      </c>
      <c r="O182" s="9">
        <v>4</v>
      </c>
      <c r="P182" s="9">
        <v>4</v>
      </c>
      <c r="Q182" s="9">
        <v>4</v>
      </c>
      <c r="R182" s="9">
        <v>4</v>
      </c>
      <c r="S182" s="9">
        <v>4</v>
      </c>
      <c r="T182" s="9"/>
      <c r="U182" s="9">
        <v>0</v>
      </c>
      <c r="V182" s="9">
        <v>1</v>
      </c>
      <c r="W182" s="9">
        <v>0</v>
      </c>
      <c r="X182" s="9">
        <v>1</v>
      </c>
      <c r="Y182" s="9">
        <v>0</v>
      </c>
      <c r="Z182" s="9">
        <v>1</v>
      </c>
      <c r="AA182" s="9">
        <v>0</v>
      </c>
      <c r="AB182" s="9">
        <v>0</v>
      </c>
      <c r="AC182" s="9"/>
      <c r="AD182" s="9">
        <v>2</v>
      </c>
      <c r="AE182" s="9"/>
      <c r="AF182" s="9">
        <v>1</v>
      </c>
      <c r="AG182" s="9">
        <v>0</v>
      </c>
      <c r="AH182" s="9">
        <v>1</v>
      </c>
      <c r="AI182" s="9">
        <v>1</v>
      </c>
      <c r="AJ182" s="9">
        <v>0</v>
      </c>
      <c r="AK182" s="9">
        <v>0</v>
      </c>
      <c r="AL182" s="9"/>
      <c r="AM182" s="9">
        <v>1</v>
      </c>
      <c r="AN182" s="9">
        <v>1</v>
      </c>
      <c r="AO182" s="9">
        <v>1</v>
      </c>
      <c r="AP182" s="9">
        <v>0</v>
      </c>
      <c r="AQ182" s="9">
        <v>0</v>
      </c>
      <c r="AR182" s="9">
        <v>0</v>
      </c>
      <c r="AS182" s="9"/>
      <c r="AT182" s="9">
        <v>1</v>
      </c>
      <c r="AU182" s="9">
        <v>4</v>
      </c>
      <c r="AV182" s="75">
        <v>1</v>
      </c>
      <c r="AW182" s="75">
        <v>2</v>
      </c>
      <c r="AX182" s="75">
        <v>2</v>
      </c>
      <c r="AY182" s="9" t="s">
        <v>125</v>
      </c>
      <c r="AZ182" s="9">
        <v>1</v>
      </c>
      <c r="BA182" s="9">
        <v>1</v>
      </c>
      <c r="BB182" s="9">
        <v>2</v>
      </c>
      <c r="BC182" s="9">
        <v>1</v>
      </c>
      <c r="BD182" s="9">
        <v>1</v>
      </c>
      <c r="BE182" s="9">
        <v>1</v>
      </c>
      <c r="BF182" s="9">
        <v>1</v>
      </c>
      <c r="BG182" s="9">
        <v>1</v>
      </c>
      <c r="BH182">
        <v>2</v>
      </c>
      <c r="BI182">
        <v>2</v>
      </c>
      <c r="BJ182" s="58">
        <v>1</v>
      </c>
      <c r="BK182">
        <v>2</v>
      </c>
      <c r="BL182">
        <v>1</v>
      </c>
      <c r="BM182">
        <v>1</v>
      </c>
      <c r="BN182">
        <v>2</v>
      </c>
      <c r="BO182">
        <v>2</v>
      </c>
      <c r="BP182">
        <v>1</v>
      </c>
      <c r="BQ182">
        <v>1</v>
      </c>
      <c r="BR182">
        <v>2</v>
      </c>
      <c r="BS182">
        <v>2</v>
      </c>
      <c r="BT182" t="s">
        <v>125</v>
      </c>
      <c r="BU182">
        <v>1</v>
      </c>
      <c r="BV182">
        <v>1</v>
      </c>
      <c r="BW182">
        <v>2</v>
      </c>
      <c r="BX182">
        <v>2</v>
      </c>
      <c r="BY182">
        <v>2</v>
      </c>
      <c r="BZ182">
        <v>2</v>
      </c>
      <c r="CA182">
        <v>2</v>
      </c>
      <c r="CB182">
        <v>2</v>
      </c>
      <c r="CC182">
        <v>2</v>
      </c>
      <c r="CD182">
        <v>2</v>
      </c>
      <c r="CE182">
        <v>2</v>
      </c>
      <c r="CF182">
        <v>1</v>
      </c>
      <c r="CG182">
        <v>2</v>
      </c>
      <c r="CH182">
        <v>2</v>
      </c>
      <c r="CI182">
        <v>2</v>
      </c>
      <c r="CJ182">
        <v>2</v>
      </c>
      <c r="CK182">
        <v>2</v>
      </c>
      <c r="CL182">
        <v>1</v>
      </c>
      <c r="CM182">
        <v>4</v>
      </c>
      <c r="CN182">
        <v>3</v>
      </c>
      <c r="CO182">
        <v>4</v>
      </c>
      <c r="CP182">
        <v>3</v>
      </c>
      <c r="CQ182">
        <v>3</v>
      </c>
      <c r="CR182">
        <v>3</v>
      </c>
      <c r="CS182">
        <v>3</v>
      </c>
      <c r="CT182">
        <v>3</v>
      </c>
      <c r="CU182">
        <v>3</v>
      </c>
      <c r="CV182">
        <v>3</v>
      </c>
      <c r="CW182">
        <v>1</v>
      </c>
      <c r="CX182">
        <v>3</v>
      </c>
      <c r="CY182">
        <v>3</v>
      </c>
      <c r="CZ182">
        <v>3</v>
      </c>
      <c r="DA182" s="57">
        <v>3</v>
      </c>
    </row>
    <row r="183" spans="1:105">
      <c r="A183">
        <v>176</v>
      </c>
      <c r="B183" s="9">
        <v>2</v>
      </c>
      <c r="C183" s="9">
        <v>9</v>
      </c>
      <c r="D183" s="9">
        <v>7</v>
      </c>
      <c r="E183" s="9">
        <v>2</v>
      </c>
      <c r="F183" s="9">
        <v>0</v>
      </c>
      <c r="G183" s="9">
        <v>0</v>
      </c>
      <c r="H183" s="9">
        <v>0</v>
      </c>
      <c r="I183" s="9">
        <v>1</v>
      </c>
      <c r="J183" s="9">
        <v>1</v>
      </c>
      <c r="K183" s="9">
        <v>0</v>
      </c>
      <c r="L183" s="9">
        <v>0</v>
      </c>
      <c r="M183" s="9">
        <v>2</v>
      </c>
      <c r="N183" s="9">
        <v>3</v>
      </c>
      <c r="O183" s="9">
        <v>4</v>
      </c>
      <c r="P183" s="9">
        <v>4</v>
      </c>
      <c r="Q183" s="9">
        <v>4</v>
      </c>
      <c r="R183" s="9">
        <v>4</v>
      </c>
      <c r="S183" s="9">
        <v>4</v>
      </c>
      <c r="T183" s="9"/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1</v>
      </c>
      <c r="AB183" s="9">
        <v>0</v>
      </c>
      <c r="AC183" s="9"/>
      <c r="AD183" s="9">
        <v>4</v>
      </c>
      <c r="AE183" s="9"/>
      <c r="AF183" s="9">
        <v>1</v>
      </c>
      <c r="AG183" s="9">
        <v>1</v>
      </c>
      <c r="AH183" s="9">
        <v>0</v>
      </c>
      <c r="AI183" s="9">
        <v>0</v>
      </c>
      <c r="AJ183" s="9">
        <v>0</v>
      </c>
      <c r="AK183" s="9">
        <v>0</v>
      </c>
      <c r="AL183" s="9"/>
      <c r="AM183" s="9">
        <v>1</v>
      </c>
      <c r="AN183" s="9">
        <v>1</v>
      </c>
      <c r="AO183" s="9">
        <v>1</v>
      </c>
      <c r="AP183" s="9">
        <v>1</v>
      </c>
      <c r="AQ183" s="9">
        <v>0</v>
      </c>
      <c r="AR183" s="9">
        <v>0</v>
      </c>
      <c r="AS183" s="9"/>
      <c r="AT183" s="9">
        <v>3</v>
      </c>
      <c r="AU183" s="9">
        <v>2</v>
      </c>
      <c r="AV183" s="75">
        <v>2</v>
      </c>
      <c r="AW183" s="75">
        <v>1</v>
      </c>
      <c r="AX183" s="75">
        <v>1</v>
      </c>
      <c r="AY183" s="9">
        <v>1</v>
      </c>
      <c r="AZ183" s="9">
        <v>2</v>
      </c>
      <c r="BA183" s="9" t="s">
        <v>125</v>
      </c>
      <c r="BB183" s="9" t="s">
        <v>125</v>
      </c>
      <c r="BC183" s="9">
        <v>1</v>
      </c>
      <c r="BD183" s="9">
        <v>1</v>
      </c>
      <c r="BE183" s="9">
        <v>2</v>
      </c>
      <c r="BF183" s="9">
        <v>1</v>
      </c>
      <c r="BG183" s="9">
        <v>2</v>
      </c>
      <c r="BH183">
        <v>1</v>
      </c>
      <c r="BI183">
        <v>2</v>
      </c>
      <c r="BJ183" s="58">
        <v>1</v>
      </c>
      <c r="BK183">
        <v>1</v>
      </c>
      <c r="BL183">
        <v>1</v>
      </c>
      <c r="BM183">
        <v>1</v>
      </c>
      <c r="BN183">
        <v>2</v>
      </c>
      <c r="BO183">
        <v>2</v>
      </c>
      <c r="BP183">
        <v>2</v>
      </c>
      <c r="BQ183" t="s">
        <v>125</v>
      </c>
      <c r="BR183">
        <v>2</v>
      </c>
      <c r="BS183">
        <v>2</v>
      </c>
      <c r="BT183" t="s">
        <v>125</v>
      </c>
      <c r="BU183">
        <v>1</v>
      </c>
      <c r="BV183">
        <v>1</v>
      </c>
      <c r="BW183">
        <v>2</v>
      </c>
      <c r="BX183">
        <v>2</v>
      </c>
      <c r="BY183">
        <v>2</v>
      </c>
      <c r="BZ183">
        <v>2</v>
      </c>
      <c r="CA183">
        <v>2</v>
      </c>
      <c r="CB183">
        <v>2</v>
      </c>
      <c r="CC183">
        <v>1</v>
      </c>
      <c r="CD183">
        <v>1</v>
      </c>
      <c r="CE183">
        <v>2</v>
      </c>
      <c r="CF183">
        <v>1</v>
      </c>
      <c r="CG183">
        <v>1</v>
      </c>
      <c r="CH183">
        <v>2</v>
      </c>
      <c r="CI183">
        <v>2</v>
      </c>
      <c r="CJ183">
        <v>1</v>
      </c>
      <c r="CK183">
        <v>2</v>
      </c>
      <c r="CL183">
        <v>2</v>
      </c>
      <c r="CM183" t="s">
        <v>125</v>
      </c>
      <c r="CN183" t="s">
        <v>125</v>
      </c>
      <c r="CO183">
        <v>4</v>
      </c>
      <c r="CP183">
        <v>2</v>
      </c>
      <c r="CQ183">
        <v>4</v>
      </c>
      <c r="CR183">
        <v>4</v>
      </c>
      <c r="CS183">
        <v>4</v>
      </c>
      <c r="CT183">
        <v>4</v>
      </c>
      <c r="CU183">
        <v>4</v>
      </c>
      <c r="CV183">
        <v>4</v>
      </c>
      <c r="CW183">
        <v>1</v>
      </c>
      <c r="CX183">
        <v>3</v>
      </c>
      <c r="CY183">
        <v>3</v>
      </c>
      <c r="CZ183">
        <v>3</v>
      </c>
      <c r="DA183" s="57" t="s">
        <v>125</v>
      </c>
    </row>
    <row r="184" spans="1:105">
      <c r="A184">
        <v>177</v>
      </c>
      <c r="B184" s="9">
        <v>2</v>
      </c>
      <c r="C184" s="9">
        <v>3</v>
      </c>
      <c r="D184" s="9">
        <v>1</v>
      </c>
      <c r="E184" s="9">
        <v>1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1</v>
      </c>
      <c r="L184" s="9">
        <v>0</v>
      </c>
      <c r="M184" s="9">
        <v>3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3</v>
      </c>
      <c r="T184" s="9"/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1</v>
      </c>
      <c r="AB184" s="9">
        <v>0</v>
      </c>
      <c r="AC184" s="9"/>
      <c r="AD184" s="9">
        <v>5</v>
      </c>
      <c r="AE184" s="9"/>
      <c r="AF184" s="9">
        <v>1</v>
      </c>
      <c r="AG184" s="9">
        <v>0</v>
      </c>
      <c r="AH184" s="9">
        <v>0</v>
      </c>
      <c r="AI184" s="9">
        <v>1</v>
      </c>
      <c r="AJ184" s="9">
        <v>0</v>
      </c>
      <c r="AK184" s="9">
        <v>0</v>
      </c>
      <c r="AL184" s="9"/>
      <c r="AM184" s="9">
        <v>1</v>
      </c>
      <c r="AN184" s="9">
        <v>1</v>
      </c>
      <c r="AO184" s="9">
        <v>0</v>
      </c>
      <c r="AP184" s="9">
        <v>1</v>
      </c>
      <c r="AQ184" s="9">
        <v>0</v>
      </c>
      <c r="AR184" s="9">
        <v>1</v>
      </c>
      <c r="AS184" s="9"/>
      <c r="AT184" s="9">
        <v>4</v>
      </c>
      <c r="AU184" s="9">
        <v>3</v>
      </c>
      <c r="AV184" s="75">
        <v>1</v>
      </c>
      <c r="AW184" s="75">
        <v>2</v>
      </c>
      <c r="AX184" s="75">
        <v>2</v>
      </c>
      <c r="AY184" s="9" t="s">
        <v>125</v>
      </c>
      <c r="AZ184" s="9">
        <v>1</v>
      </c>
      <c r="BA184" s="9">
        <v>1</v>
      </c>
      <c r="BB184" s="9">
        <v>2</v>
      </c>
      <c r="BC184" s="9">
        <v>2</v>
      </c>
      <c r="BD184" s="9">
        <v>1</v>
      </c>
      <c r="BE184" s="9">
        <v>1</v>
      </c>
      <c r="BF184" s="9">
        <v>2</v>
      </c>
      <c r="BG184" s="9" t="s">
        <v>125</v>
      </c>
      <c r="BH184">
        <v>1</v>
      </c>
      <c r="BI184">
        <v>2</v>
      </c>
      <c r="BJ184" s="58">
        <v>1</v>
      </c>
      <c r="BK184">
        <v>2</v>
      </c>
      <c r="BL184">
        <v>2</v>
      </c>
      <c r="BM184">
        <v>1</v>
      </c>
      <c r="BN184">
        <v>2</v>
      </c>
      <c r="BO184">
        <v>2</v>
      </c>
      <c r="BP184">
        <v>2</v>
      </c>
      <c r="BQ184" t="s">
        <v>125</v>
      </c>
      <c r="BR184">
        <v>1</v>
      </c>
      <c r="BS184">
        <v>1</v>
      </c>
      <c r="BT184">
        <v>2</v>
      </c>
      <c r="BU184">
        <v>2</v>
      </c>
      <c r="BV184">
        <v>1</v>
      </c>
      <c r="BW184">
        <v>2</v>
      </c>
      <c r="BX184">
        <v>2</v>
      </c>
      <c r="BY184">
        <v>2</v>
      </c>
      <c r="BZ184">
        <v>2</v>
      </c>
      <c r="CA184">
        <v>2</v>
      </c>
      <c r="CB184">
        <v>2</v>
      </c>
      <c r="CC184">
        <v>1</v>
      </c>
      <c r="CD184">
        <v>2</v>
      </c>
      <c r="CE184">
        <v>2</v>
      </c>
      <c r="CF184">
        <v>2</v>
      </c>
      <c r="CG184">
        <v>2</v>
      </c>
      <c r="CH184">
        <v>2</v>
      </c>
      <c r="CI184">
        <v>2</v>
      </c>
      <c r="CJ184">
        <v>1</v>
      </c>
      <c r="CK184">
        <v>2</v>
      </c>
      <c r="CL184">
        <v>1</v>
      </c>
      <c r="CM184">
        <v>3</v>
      </c>
      <c r="CN184">
        <v>3</v>
      </c>
      <c r="CO184">
        <v>3</v>
      </c>
      <c r="CP184">
        <v>1</v>
      </c>
      <c r="CQ184">
        <v>3</v>
      </c>
      <c r="CR184">
        <v>1</v>
      </c>
      <c r="CS184">
        <v>2</v>
      </c>
      <c r="CT184">
        <v>4</v>
      </c>
      <c r="CU184">
        <v>2</v>
      </c>
      <c r="CV184">
        <v>3</v>
      </c>
      <c r="CW184">
        <v>1</v>
      </c>
      <c r="CX184">
        <v>2</v>
      </c>
      <c r="CY184">
        <v>3</v>
      </c>
      <c r="CZ184">
        <v>0</v>
      </c>
      <c r="DA184" s="57" t="s">
        <v>125</v>
      </c>
    </row>
    <row r="185" spans="1:105">
      <c r="A185">
        <v>178</v>
      </c>
      <c r="B185" s="9">
        <v>2</v>
      </c>
      <c r="C185" s="9">
        <v>2</v>
      </c>
      <c r="D185" s="9">
        <v>1</v>
      </c>
      <c r="E185" s="9">
        <v>7</v>
      </c>
      <c r="F185" s="9">
        <v>0</v>
      </c>
      <c r="G185" s="9">
        <v>0</v>
      </c>
      <c r="H185" s="9">
        <v>0</v>
      </c>
      <c r="I185" s="9">
        <v>1</v>
      </c>
      <c r="J185" s="9">
        <v>0</v>
      </c>
      <c r="K185" s="9">
        <v>0</v>
      </c>
      <c r="L185" s="9">
        <v>0</v>
      </c>
      <c r="M185" s="9">
        <v>2</v>
      </c>
      <c r="N185" s="9">
        <v>0</v>
      </c>
      <c r="O185" s="9">
        <v>3</v>
      </c>
      <c r="P185" s="9">
        <v>3</v>
      </c>
      <c r="Q185" s="9">
        <v>2</v>
      </c>
      <c r="R185" s="9">
        <v>4</v>
      </c>
      <c r="S185" s="9">
        <v>3</v>
      </c>
      <c r="T185" s="9"/>
      <c r="U185" s="9">
        <v>1</v>
      </c>
      <c r="V185" s="9">
        <v>0</v>
      </c>
      <c r="W185" s="9">
        <v>0</v>
      </c>
      <c r="X185" s="9">
        <v>0</v>
      </c>
      <c r="Y185" s="9">
        <v>0</v>
      </c>
      <c r="Z185" s="9">
        <v>1</v>
      </c>
      <c r="AA185" s="9">
        <v>0</v>
      </c>
      <c r="AB185" s="9">
        <v>0</v>
      </c>
      <c r="AC185" s="9"/>
      <c r="AD185" s="9">
        <v>1</v>
      </c>
      <c r="AE185" s="9"/>
      <c r="AF185" s="9">
        <v>1</v>
      </c>
      <c r="AG185" s="9">
        <v>0</v>
      </c>
      <c r="AH185" s="9">
        <v>1</v>
      </c>
      <c r="AI185" s="9">
        <v>1</v>
      </c>
      <c r="AJ185" s="9">
        <v>0</v>
      </c>
      <c r="AK185" s="9">
        <v>0</v>
      </c>
      <c r="AL185" s="9"/>
      <c r="AM185" s="9">
        <v>1</v>
      </c>
      <c r="AN185" s="9">
        <v>1</v>
      </c>
      <c r="AO185" s="9">
        <v>1</v>
      </c>
      <c r="AP185" s="9">
        <v>0</v>
      </c>
      <c r="AQ185" s="9">
        <v>0</v>
      </c>
      <c r="AR185" s="9">
        <v>0</v>
      </c>
      <c r="AS185" s="9"/>
      <c r="AT185" s="9">
        <v>1</v>
      </c>
      <c r="AU185" s="9">
        <v>3</v>
      </c>
      <c r="AV185" s="75">
        <v>1</v>
      </c>
      <c r="AW185" s="75">
        <v>1</v>
      </c>
      <c r="AX185" s="75">
        <v>1</v>
      </c>
      <c r="AY185" s="9">
        <v>1</v>
      </c>
      <c r="AZ185" s="9">
        <v>1</v>
      </c>
      <c r="BA185" s="9">
        <v>2</v>
      </c>
      <c r="BB185" s="9">
        <v>2</v>
      </c>
      <c r="BC185" s="9">
        <v>1</v>
      </c>
      <c r="BD185" s="9">
        <v>1</v>
      </c>
      <c r="BE185" s="9">
        <v>1</v>
      </c>
      <c r="BF185" s="9">
        <v>2</v>
      </c>
      <c r="BG185" s="9" t="s">
        <v>125</v>
      </c>
      <c r="BH185">
        <v>1</v>
      </c>
      <c r="BI185">
        <v>2</v>
      </c>
      <c r="BJ185" s="58">
        <v>2</v>
      </c>
      <c r="BK185">
        <v>2</v>
      </c>
      <c r="BL185">
        <v>1</v>
      </c>
      <c r="BM185">
        <v>1</v>
      </c>
      <c r="BN185">
        <v>1</v>
      </c>
      <c r="BO185">
        <v>2</v>
      </c>
      <c r="BP185">
        <v>2</v>
      </c>
      <c r="BQ185" t="s">
        <v>125</v>
      </c>
      <c r="BR185">
        <v>1</v>
      </c>
      <c r="BS185">
        <v>2</v>
      </c>
      <c r="BT185" t="s">
        <v>125</v>
      </c>
      <c r="BU185">
        <v>1</v>
      </c>
      <c r="BV185">
        <v>1</v>
      </c>
      <c r="BW185">
        <v>1</v>
      </c>
      <c r="BX185">
        <v>2</v>
      </c>
      <c r="BY185">
        <v>1</v>
      </c>
      <c r="BZ185">
        <v>2</v>
      </c>
      <c r="CA185">
        <v>1</v>
      </c>
      <c r="CB185">
        <v>2</v>
      </c>
      <c r="CC185">
        <v>1</v>
      </c>
      <c r="CD185">
        <v>2</v>
      </c>
      <c r="CE185">
        <v>2</v>
      </c>
      <c r="CF185">
        <v>2</v>
      </c>
      <c r="CG185">
        <v>1</v>
      </c>
      <c r="CH185">
        <v>2</v>
      </c>
      <c r="CI185">
        <v>2</v>
      </c>
      <c r="CJ185">
        <v>1</v>
      </c>
      <c r="CK185">
        <v>2</v>
      </c>
      <c r="CL185">
        <v>1</v>
      </c>
      <c r="CM185">
        <v>3</v>
      </c>
      <c r="CN185">
        <v>3</v>
      </c>
      <c r="CO185">
        <v>4</v>
      </c>
      <c r="CP185">
        <v>3</v>
      </c>
      <c r="CQ185">
        <v>2</v>
      </c>
      <c r="CR185">
        <v>3</v>
      </c>
      <c r="CS185">
        <v>3</v>
      </c>
      <c r="CT185">
        <v>4</v>
      </c>
      <c r="CU185">
        <v>3</v>
      </c>
      <c r="CV185">
        <v>2</v>
      </c>
      <c r="CW185">
        <v>2</v>
      </c>
      <c r="CX185">
        <v>3</v>
      </c>
      <c r="CY185">
        <v>4</v>
      </c>
      <c r="CZ185">
        <v>0</v>
      </c>
      <c r="DA185" s="57" t="s">
        <v>125</v>
      </c>
    </row>
    <row r="186" spans="1:105">
      <c r="A186">
        <v>179</v>
      </c>
      <c r="B186" s="9">
        <v>1</v>
      </c>
      <c r="C186" s="9">
        <v>9</v>
      </c>
      <c r="D186" s="9">
        <v>7</v>
      </c>
      <c r="E186" s="9">
        <v>16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</v>
      </c>
      <c r="L186" s="9">
        <v>0</v>
      </c>
      <c r="M186" s="9">
        <v>2</v>
      </c>
      <c r="N186" s="9">
        <v>3</v>
      </c>
      <c r="O186" s="9">
        <v>4</v>
      </c>
      <c r="P186" s="9">
        <v>0</v>
      </c>
      <c r="Q186" s="9">
        <v>4</v>
      </c>
      <c r="R186" s="9">
        <v>4</v>
      </c>
      <c r="S186" s="9">
        <v>0</v>
      </c>
      <c r="T186" s="9"/>
      <c r="U186" s="9">
        <v>1</v>
      </c>
      <c r="V186" s="9">
        <v>0</v>
      </c>
      <c r="W186" s="9">
        <v>0</v>
      </c>
      <c r="X186" s="9">
        <v>0</v>
      </c>
      <c r="Y186" s="9">
        <v>1</v>
      </c>
      <c r="Z186" s="9">
        <v>0</v>
      </c>
      <c r="AA186" s="9">
        <v>0</v>
      </c>
      <c r="AB186" s="9">
        <v>0</v>
      </c>
      <c r="AC186" s="9"/>
      <c r="AD186" s="9">
        <v>4</v>
      </c>
      <c r="AE186" s="9"/>
      <c r="AF186" s="9">
        <v>1</v>
      </c>
      <c r="AG186" s="9">
        <v>1</v>
      </c>
      <c r="AH186" s="9">
        <v>0</v>
      </c>
      <c r="AI186" s="9">
        <v>0</v>
      </c>
      <c r="AJ186" s="9">
        <v>1</v>
      </c>
      <c r="AK186" s="9">
        <v>0</v>
      </c>
      <c r="AL186" s="9"/>
      <c r="AM186" s="9">
        <v>1</v>
      </c>
      <c r="AN186" s="9">
        <v>1</v>
      </c>
      <c r="AO186" s="9">
        <v>1</v>
      </c>
      <c r="AP186" s="9">
        <v>1</v>
      </c>
      <c r="AQ186" s="9">
        <v>0</v>
      </c>
      <c r="AR186" s="9">
        <v>0</v>
      </c>
      <c r="AS186" s="9"/>
      <c r="AT186" s="9">
        <v>1</v>
      </c>
      <c r="AU186" s="9">
        <v>3</v>
      </c>
      <c r="AV186" s="75">
        <v>2</v>
      </c>
      <c r="AW186" s="75">
        <v>2</v>
      </c>
      <c r="AX186" s="75">
        <v>1</v>
      </c>
      <c r="AY186" s="9">
        <v>2</v>
      </c>
      <c r="AZ186" s="9">
        <v>1</v>
      </c>
      <c r="BA186" s="9">
        <v>1</v>
      </c>
      <c r="BB186" s="9"/>
      <c r="BC186" s="9">
        <v>1</v>
      </c>
      <c r="BD186" s="9">
        <v>1</v>
      </c>
      <c r="BE186" s="9">
        <v>2</v>
      </c>
      <c r="BF186" s="9">
        <v>1</v>
      </c>
      <c r="BG186" s="9">
        <v>1</v>
      </c>
      <c r="BH186">
        <v>1</v>
      </c>
      <c r="BI186">
        <v>2</v>
      </c>
      <c r="BJ186" s="58">
        <v>1</v>
      </c>
      <c r="BK186">
        <v>2</v>
      </c>
      <c r="BL186">
        <v>1</v>
      </c>
      <c r="BM186">
        <v>1</v>
      </c>
      <c r="BN186">
        <v>1</v>
      </c>
      <c r="BO186">
        <v>2</v>
      </c>
      <c r="BP186">
        <v>2</v>
      </c>
      <c r="BQ186" t="s">
        <v>125</v>
      </c>
      <c r="BR186">
        <v>1</v>
      </c>
      <c r="BS186">
        <v>1</v>
      </c>
      <c r="BT186">
        <v>1</v>
      </c>
      <c r="BU186">
        <v>1</v>
      </c>
      <c r="BV186">
        <v>2</v>
      </c>
      <c r="BW186">
        <v>1</v>
      </c>
      <c r="BX186">
        <v>1</v>
      </c>
      <c r="BY186">
        <v>2</v>
      </c>
      <c r="BZ186">
        <v>2</v>
      </c>
      <c r="CA186">
        <v>1</v>
      </c>
      <c r="CB186">
        <v>2</v>
      </c>
      <c r="CC186">
        <v>1</v>
      </c>
      <c r="CD186">
        <v>2</v>
      </c>
      <c r="CE186">
        <v>2</v>
      </c>
      <c r="CF186">
        <v>2</v>
      </c>
      <c r="CG186">
        <v>1</v>
      </c>
      <c r="CH186">
        <v>1</v>
      </c>
      <c r="CI186">
        <v>1</v>
      </c>
      <c r="CJ186">
        <v>1</v>
      </c>
      <c r="CK186">
        <v>1</v>
      </c>
      <c r="CL186">
        <v>1</v>
      </c>
      <c r="CM186">
        <v>4</v>
      </c>
      <c r="CN186">
        <v>4</v>
      </c>
      <c r="CO186">
        <v>4</v>
      </c>
      <c r="CP186">
        <v>3</v>
      </c>
      <c r="CQ186">
        <v>4</v>
      </c>
      <c r="CR186">
        <v>4</v>
      </c>
      <c r="CS186">
        <v>4</v>
      </c>
      <c r="CT186">
        <v>3</v>
      </c>
      <c r="CU186">
        <v>4</v>
      </c>
      <c r="CV186">
        <v>3</v>
      </c>
      <c r="CW186">
        <v>1</v>
      </c>
      <c r="CX186">
        <v>3</v>
      </c>
      <c r="CY186">
        <v>4</v>
      </c>
      <c r="CZ186">
        <v>4</v>
      </c>
      <c r="DA186" s="57" t="s">
        <v>125</v>
      </c>
    </row>
    <row r="187" spans="1:105">
      <c r="A187">
        <v>180</v>
      </c>
      <c r="B187" s="9">
        <v>2</v>
      </c>
      <c r="C187" s="9">
        <v>8</v>
      </c>
      <c r="D187" s="9">
        <v>5</v>
      </c>
      <c r="E187" s="9">
        <v>6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1</v>
      </c>
      <c r="L187" s="9">
        <v>0</v>
      </c>
      <c r="M187" s="9">
        <v>2</v>
      </c>
      <c r="N187" s="9">
        <v>0</v>
      </c>
      <c r="O187" s="9">
        <v>0</v>
      </c>
      <c r="P187" s="9">
        <v>0</v>
      </c>
      <c r="Q187" s="9">
        <v>0</v>
      </c>
      <c r="R187" s="9">
        <v>4</v>
      </c>
      <c r="S187" s="9">
        <v>4</v>
      </c>
      <c r="T187" s="9"/>
      <c r="U187" s="9">
        <v>0</v>
      </c>
      <c r="V187" s="9">
        <v>0</v>
      </c>
      <c r="W187" s="9">
        <v>0</v>
      </c>
      <c r="X187" s="9">
        <v>0</v>
      </c>
      <c r="Y187" s="9">
        <v>1</v>
      </c>
      <c r="Z187" s="9">
        <v>0</v>
      </c>
      <c r="AA187" s="9">
        <v>0</v>
      </c>
      <c r="AB187" s="9">
        <v>0</v>
      </c>
      <c r="AC187" s="9"/>
      <c r="AD187" s="9">
        <v>1</v>
      </c>
      <c r="AE187" s="9"/>
      <c r="AF187" s="9">
        <v>1</v>
      </c>
      <c r="AG187" s="9">
        <v>1</v>
      </c>
      <c r="AH187" s="9">
        <v>0</v>
      </c>
      <c r="AI187" s="9">
        <v>0</v>
      </c>
      <c r="AJ187" s="9">
        <v>1</v>
      </c>
      <c r="AK187" s="9">
        <v>0</v>
      </c>
      <c r="AL187" s="9"/>
      <c r="AM187" s="9">
        <v>1</v>
      </c>
      <c r="AN187" s="9">
        <v>1</v>
      </c>
      <c r="AO187" s="9">
        <v>1</v>
      </c>
      <c r="AP187" s="9">
        <v>0</v>
      </c>
      <c r="AQ187" s="9">
        <v>0</v>
      </c>
      <c r="AR187" s="9">
        <v>0</v>
      </c>
      <c r="AS187" s="9"/>
      <c r="AT187" s="9">
        <v>4</v>
      </c>
      <c r="AU187" s="9">
        <v>1</v>
      </c>
      <c r="AV187" s="75">
        <v>2</v>
      </c>
      <c r="AW187" s="75">
        <v>2</v>
      </c>
      <c r="AX187" s="75">
        <v>1</v>
      </c>
      <c r="AY187" s="9">
        <v>1</v>
      </c>
      <c r="AZ187" s="9">
        <v>2</v>
      </c>
      <c r="BA187" s="9" t="s">
        <v>125</v>
      </c>
      <c r="BB187" s="9" t="s">
        <v>125</v>
      </c>
      <c r="BC187" s="9">
        <v>2</v>
      </c>
      <c r="BD187" s="9">
        <v>1</v>
      </c>
      <c r="BE187" s="9">
        <v>1</v>
      </c>
      <c r="BF187" s="9">
        <v>2</v>
      </c>
      <c r="BG187" s="9" t="s">
        <v>125</v>
      </c>
      <c r="BH187">
        <v>1</v>
      </c>
      <c r="BI187">
        <v>2</v>
      </c>
      <c r="BJ187" s="58">
        <v>2</v>
      </c>
      <c r="BK187">
        <v>2</v>
      </c>
      <c r="BL187">
        <v>2</v>
      </c>
      <c r="BM187">
        <v>1</v>
      </c>
      <c r="BN187">
        <v>1</v>
      </c>
      <c r="BO187">
        <v>2</v>
      </c>
      <c r="BP187">
        <v>2</v>
      </c>
      <c r="BQ187" t="s">
        <v>125</v>
      </c>
      <c r="BR187">
        <v>1</v>
      </c>
      <c r="BS187">
        <v>1</v>
      </c>
      <c r="BT187">
        <v>1</v>
      </c>
      <c r="BU187">
        <v>1</v>
      </c>
      <c r="BV187">
        <v>2</v>
      </c>
      <c r="BW187">
        <v>2</v>
      </c>
      <c r="BX187">
        <v>2</v>
      </c>
      <c r="BY187">
        <v>2</v>
      </c>
      <c r="BZ187">
        <v>2</v>
      </c>
      <c r="CA187">
        <v>2</v>
      </c>
      <c r="CB187">
        <v>2</v>
      </c>
      <c r="CC187">
        <v>2</v>
      </c>
      <c r="CD187">
        <v>2</v>
      </c>
      <c r="CE187">
        <v>2</v>
      </c>
      <c r="CF187">
        <v>2</v>
      </c>
      <c r="CG187">
        <v>2</v>
      </c>
      <c r="CH187">
        <v>2</v>
      </c>
      <c r="CI187">
        <v>1</v>
      </c>
      <c r="CJ187">
        <v>1</v>
      </c>
      <c r="CK187">
        <v>2</v>
      </c>
      <c r="CL187">
        <v>2</v>
      </c>
      <c r="CM187" t="s">
        <v>125</v>
      </c>
      <c r="CN187" t="s">
        <v>125</v>
      </c>
      <c r="CO187">
        <v>4</v>
      </c>
      <c r="CP187">
        <v>3</v>
      </c>
      <c r="CQ187">
        <v>3</v>
      </c>
      <c r="CR187">
        <v>2</v>
      </c>
      <c r="CS187">
        <v>3</v>
      </c>
      <c r="CT187">
        <v>4</v>
      </c>
      <c r="CU187">
        <v>2</v>
      </c>
      <c r="CV187">
        <v>2</v>
      </c>
      <c r="CW187">
        <v>1</v>
      </c>
      <c r="CX187">
        <v>3</v>
      </c>
      <c r="CY187">
        <v>3</v>
      </c>
      <c r="CZ187">
        <v>0</v>
      </c>
      <c r="DA187" s="57" t="s">
        <v>125</v>
      </c>
    </row>
    <row r="188" spans="1:105">
      <c r="A188">
        <v>181</v>
      </c>
      <c r="B188" s="9">
        <v>1</v>
      </c>
      <c r="C188" s="9">
        <v>5</v>
      </c>
      <c r="D188" s="9">
        <v>1</v>
      </c>
      <c r="E188" s="9">
        <v>5</v>
      </c>
      <c r="F188" s="9">
        <v>0</v>
      </c>
      <c r="G188" s="9">
        <v>0</v>
      </c>
      <c r="H188" s="9">
        <v>1</v>
      </c>
      <c r="I188" s="9">
        <v>0</v>
      </c>
      <c r="J188" s="9">
        <v>0</v>
      </c>
      <c r="K188" s="9">
        <v>0</v>
      </c>
      <c r="L188" s="9">
        <v>0</v>
      </c>
      <c r="M188" s="9">
        <v>2</v>
      </c>
      <c r="N188" s="9">
        <v>3</v>
      </c>
      <c r="O188" s="9">
        <v>4</v>
      </c>
      <c r="P188" s="9">
        <v>4</v>
      </c>
      <c r="Q188" s="9">
        <v>4</v>
      </c>
      <c r="R188" s="9">
        <v>4</v>
      </c>
      <c r="S188" s="9">
        <v>4</v>
      </c>
      <c r="T188" s="9"/>
      <c r="U188" s="9">
        <v>1</v>
      </c>
      <c r="V188" s="9">
        <v>1</v>
      </c>
      <c r="W188" s="9">
        <v>0</v>
      </c>
      <c r="X188" s="9">
        <v>0</v>
      </c>
      <c r="Y188" s="9">
        <v>1</v>
      </c>
      <c r="Z188" s="9">
        <v>0</v>
      </c>
      <c r="AA188" s="9">
        <v>0</v>
      </c>
      <c r="AB188" s="9">
        <v>0</v>
      </c>
      <c r="AC188" s="9"/>
      <c r="AD188" s="9">
        <v>2</v>
      </c>
      <c r="AE188" s="9"/>
      <c r="AF188" s="9">
        <v>1</v>
      </c>
      <c r="AG188" s="9">
        <v>0</v>
      </c>
      <c r="AH188" s="9">
        <v>1</v>
      </c>
      <c r="AI188" s="9">
        <v>0</v>
      </c>
      <c r="AJ188" s="9">
        <v>0</v>
      </c>
      <c r="AK188" s="9">
        <v>0</v>
      </c>
      <c r="AL188" s="9"/>
      <c r="AM188" s="9">
        <v>1</v>
      </c>
      <c r="AN188" s="9">
        <v>1</v>
      </c>
      <c r="AO188" s="9">
        <v>0</v>
      </c>
      <c r="AP188" s="9">
        <v>0</v>
      </c>
      <c r="AQ188" s="9">
        <v>0</v>
      </c>
      <c r="AR188" s="9">
        <v>1</v>
      </c>
      <c r="AS188" s="9"/>
      <c r="AT188" s="9">
        <v>1</v>
      </c>
      <c r="AU188" s="9">
        <v>2</v>
      </c>
      <c r="AV188" s="75">
        <v>2</v>
      </c>
      <c r="AW188" s="75">
        <v>2</v>
      </c>
      <c r="AX188" s="75">
        <v>2</v>
      </c>
      <c r="AY188" s="9" t="s">
        <v>125</v>
      </c>
      <c r="AZ188" s="9">
        <v>1</v>
      </c>
      <c r="BA188" s="9">
        <v>2</v>
      </c>
      <c r="BB188" s="9">
        <v>1</v>
      </c>
      <c r="BC188" s="9">
        <v>2</v>
      </c>
      <c r="BD188" s="9">
        <v>1</v>
      </c>
      <c r="BE188" s="9">
        <v>1</v>
      </c>
      <c r="BF188" s="9">
        <v>1</v>
      </c>
      <c r="BG188" s="9">
        <v>2</v>
      </c>
      <c r="BH188">
        <v>1</v>
      </c>
      <c r="BI188">
        <v>1</v>
      </c>
      <c r="BJ188" s="58">
        <v>1</v>
      </c>
      <c r="BK188">
        <v>2</v>
      </c>
      <c r="BL188">
        <v>2</v>
      </c>
      <c r="BM188">
        <v>2</v>
      </c>
      <c r="BN188">
        <v>1</v>
      </c>
      <c r="BO188">
        <v>2</v>
      </c>
      <c r="BP188">
        <v>2</v>
      </c>
      <c r="BQ188" t="s">
        <v>125</v>
      </c>
      <c r="BR188">
        <v>1</v>
      </c>
      <c r="BS188">
        <v>2</v>
      </c>
      <c r="BT188" t="s">
        <v>125</v>
      </c>
      <c r="BU188">
        <v>1</v>
      </c>
      <c r="BV188">
        <v>2</v>
      </c>
      <c r="BW188">
        <v>2</v>
      </c>
      <c r="BX188">
        <v>2</v>
      </c>
      <c r="BY188">
        <v>1</v>
      </c>
      <c r="BZ188">
        <v>2</v>
      </c>
      <c r="CA188">
        <v>2</v>
      </c>
      <c r="CB188">
        <v>2</v>
      </c>
      <c r="CC188">
        <v>2</v>
      </c>
      <c r="CD188">
        <v>2</v>
      </c>
      <c r="CE188">
        <v>2</v>
      </c>
      <c r="CF188">
        <v>1</v>
      </c>
      <c r="CG188">
        <v>1</v>
      </c>
      <c r="CH188">
        <v>2</v>
      </c>
      <c r="CI188">
        <v>2</v>
      </c>
      <c r="CJ188">
        <v>2</v>
      </c>
      <c r="CK188">
        <v>2</v>
      </c>
      <c r="CL188">
        <v>1</v>
      </c>
      <c r="CM188">
        <v>3</v>
      </c>
      <c r="CN188">
        <v>3</v>
      </c>
      <c r="CO188">
        <v>4</v>
      </c>
      <c r="CP188">
        <v>2</v>
      </c>
      <c r="CQ188">
        <v>3</v>
      </c>
      <c r="CR188">
        <v>3</v>
      </c>
      <c r="CS188">
        <v>4</v>
      </c>
      <c r="CT188">
        <v>4</v>
      </c>
      <c r="CU188">
        <v>4</v>
      </c>
      <c r="CV188">
        <v>2</v>
      </c>
      <c r="CW188">
        <v>1</v>
      </c>
      <c r="CX188">
        <v>3</v>
      </c>
      <c r="CY188">
        <v>3</v>
      </c>
      <c r="CZ188">
        <v>3</v>
      </c>
      <c r="DA188" s="57">
        <v>3</v>
      </c>
    </row>
    <row r="189" spans="1:105">
      <c r="A189">
        <v>182</v>
      </c>
      <c r="B189" s="9">
        <v>2</v>
      </c>
      <c r="C189" s="9">
        <v>3</v>
      </c>
      <c r="D189" s="9">
        <v>5</v>
      </c>
      <c r="E189" s="9">
        <v>3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3</v>
      </c>
      <c r="N189" s="9">
        <v>3</v>
      </c>
      <c r="O189" s="9">
        <v>3</v>
      </c>
      <c r="P189" s="9">
        <v>3</v>
      </c>
      <c r="Q189" s="9">
        <v>3</v>
      </c>
      <c r="R189" s="9">
        <v>4</v>
      </c>
      <c r="S189" s="9">
        <v>3</v>
      </c>
      <c r="T189" s="9"/>
      <c r="U189" s="9">
        <v>0</v>
      </c>
      <c r="V189" s="9">
        <v>0</v>
      </c>
      <c r="W189" s="9">
        <v>0</v>
      </c>
      <c r="X189" s="9">
        <v>1</v>
      </c>
      <c r="Y189" s="9">
        <v>1</v>
      </c>
      <c r="Z189" s="9">
        <v>0</v>
      </c>
      <c r="AA189" s="9">
        <v>0</v>
      </c>
      <c r="AB189" s="9">
        <v>0</v>
      </c>
      <c r="AC189" s="9"/>
      <c r="AD189" s="9">
        <v>2</v>
      </c>
      <c r="AE189" s="9"/>
      <c r="AF189" s="9">
        <v>1</v>
      </c>
      <c r="AG189" s="9">
        <v>0</v>
      </c>
      <c r="AH189" s="9">
        <v>1</v>
      </c>
      <c r="AI189" s="9">
        <v>0</v>
      </c>
      <c r="AJ189" s="9">
        <v>0</v>
      </c>
      <c r="AK189" s="9">
        <v>0</v>
      </c>
      <c r="AL189" s="9"/>
      <c r="AM189" s="9">
        <v>1</v>
      </c>
      <c r="AN189" s="9">
        <v>1</v>
      </c>
      <c r="AO189" s="9">
        <v>1</v>
      </c>
      <c r="AP189" s="9">
        <v>1</v>
      </c>
      <c r="AQ189" s="9">
        <v>0</v>
      </c>
      <c r="AR189" s="9">
        <v>1</v>
      </c>
      <c r="AS189" s="9"/>
      <c r="AT189" s="9">
        <v>1</v>
      </c>
      <c r="AU189" s="9">
        <v>2</v>
      </c>
      <c r="AV189" s="75">
        <v>1</v>
      </c>
      <c r="AW189" s="75">
        <v>2</v>
      </c>
      <c r="AX189" s="75">
        <v>1</v>
      </c>
      <c r="AY189" s="9">
        <v>1</v>
      </c>
      <c r="AZ189" s="9">
        <v>1</v>
      </c>
      <c r="BA189" s="9">
        <v>1</v>
      </c>
      <c r="BB189" s="9">
        <v>1</v>
      </c>
      <c r="BC189" s="9">
        <v>2</v>
      </c>
      <c r="BD189" s="9">
        <v>1</v>
      </c>
      <c r="BE189" s="9">
        <v>2</v>
      </c>
      <c r="BF189" s="9">
        <v>1</v>
      </c>
      <c r="BG189" s="9">
        <v>1</v>
      </c>
      <c r="BH189">
        <v>1</v>
      </c>
      <c r="BI189">
        <v>2</v>
      </c>
      <c r="BJ189" s="58">
        <v>1</v>
      </c>
      <c r="BK189">
        <v>1</v>
      </c>
      <c r="BL189">
        <v>1</v>
      </c>
      <c r="BM189">
        <v>1</v>
      </c>
      <c r="BN189">
        <v>1</v>
      </c>
      <c r="BO189">
        <v>2</v>
      </c>
      <c r="BP189">
        <v>1</v>
      </c>
      <c r="BQ189">
        <v>1</v>
      </c>
      <c r="BR189">
        <v>1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2</v>
      </c>
      <c r="BY189">
        <v>1</v>
      </c>
      <c r="BZ189">
        <v>1</v>
      </c>
      <c r="CA189">
        <v>1</v>
      </c>
      <c r="CB189">
        <v>2</v>
      </c>
      <c r="CC189">
        <v>1</v>
      </c>
      <c r="CD189">
        <v>1</v>
      </c>
      <c r="CE189">
        <v>2</v>
      </c>
      <c r="CF189">
        <v>1</v>
      </c>
      <c r="CG189">
        <v>2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4</v>
      </c>
      <c r="CN189">
        <v>4</v>
      </c>
      <c r="CO189">
        <v>4</v>
      </c>
      <c r="CP189">
        <v>3</v>
      </c>
      <c r="CQ189">
        <v>4</v>
      </c>
      <c r="CR189">
        <v>3</v>
      </c>
      <c r="CS189">
        <v>3</v>
      </c>
      <c r="CT189">
        <v>3</v>
      </c>
      <c r="CU189">
        <v>3</v>
      </c>
      <c r="CV189">
        <v>3</v>
      </c>
      <c r="CW189">
        <v>2</v>
      </c>
      <c r="CX189">
        <v>3</v>
      </c>
      <c r="CY189">
        <v>4</v>
      </c>
      <c r="CZ189">
        <v>3</v>
      </c>
      <c r="DA189" s="57">
        <v>3</v>
      </c>
    </row>
    <row r="190" spans="1:105">
      <c r="A190">
        <v>183</v>
      </c>
      <c r="B190" s="9">
        <v>1</v>
      </c>
      <c r="C190" s="9">
        <v>1</v>
      </c>
      <c r="D190" s="9">
        <v>4</v>
      </c>
      <c r="E190" s="9">
        <v>1</v>
      </c>
      <c r="F190" s="9"/>
      <c r="G190" s="9"/>
      <c r="H190" s="9"/>
      <c r="I190" s="9"/>
      <c r="J190" s="9"/>
      <c r="K190" s="9"/>
      <c r="L190" s="9"/>
      <c r="M190" s="9">
        <v>1</v>
      </c>
      <c r="N190" s="9"/>
      <c r="O190" s="9"/>
      <c r="P190" s="9"/>
      <c r="Q190" s="9"/>
      <c r="R190" s="9"/>
      <c r="S190" s="9"/>
      <c r="T190" s="9"/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1</v>
      </c>
      <c r="AA190" s="9">
        <v>0</v>
      </c>
      <c r="AB190" s="9">
        <v>0</v>
      </c>
      <c r="AC190" s="9"/>
      <c r="AD190" s="9">
        <v>1</v>
      </c>
      <c r="AE190" s="9"/>
      <c r="AF190" s="9">
        <v>0</v>
      </c>
      <c r="AG190" s="9">
        <v>0</v>
      </c>
      <c r="AH190" s="9">
        <v>0</v>
      </c>
      <c r="AI190" s="9">
        <v>1</v>
      </c>
      <c r="AJ190" s="9">
        <v>0</v>
      </c>
      <c r="AK190" s="9">
        <v>0</v>
      </c>
      <c r="AL190" s="9"/>
      <c r="AM190" s="9">
        <v>1</v>
      </c>
      <c r="AN190" s="9">
        <v>1</v>
      </c>
      <c r="AO190" s="9">
        <v>1</v>
      </c>
      <c r="AP190" s="9">
        <v>1</v>
      </c>
      <c r="AQ190" s="9">
        <v>0</v>
      </c>
      <c r="AR190" s="9">
        <v>0</v>
      </c>
      <c r="AS190" s="9"/>
      <c r="AT190" s="9">
        <v>1</v>
      </c>
      <c r="AU190" s="9">
        <v>2</v>
      </c>
      <c r="AV190" s="75">
        <v>1</v>
      </c>
      <c r="AW190" s="75">
        <v>1</v>
      </c>
      <c r="AX190" s="75">
        <v>1</v>
      </c>
      <c r="AY190" s="9">
        <v>2</v>
      </c>
      <c r="AZ190" s="9">
        <v>1</v>
      </c>
      <c r="BA190" s="9">
        <v>1</v>
      </c>
      <c r="BB190" s="9">
        <v>2</v>
      </c>
      <c r="BC190" s="9">
        <v>1</v>
      </c>
      <c r="BD190" s="9">
        <v>1</v>
      </c>
      <c r="BE190" s="9">
        <v>1</v>
      </c>
      <c r="BF190" s="9">
        <v>1</v>
      </c>
      <c r="BG190" s="9">
        <v>1</v>
      </c>
      <c r="BH190">
        <v>1</v>
      </c>
      <c r="BI190">
        <v>2</v>
      </c>
      <c r="BK190">
        <v>2</v>
      </c>
      <c r="BL190">
        <v>1</v>
      </c>
      <c r="BM190">
        <v>1</v>
      </c>
      <c r="BN190">
        <v>2</v>
      </c>
      <c r="BO190">
        <v>2</v>
      </c>
      <c r="BQ190" t="s">
        <v>125</v>
      </c>
      <c r="BT190" t="s">
        <v>125</v>
      </c>
      <c r="BV190">
        <v>2</v>
      </c>
      <c r="BW190">
        <v>2</v>
      </c>
      <c r="BX190">
        <v>2</v>
      </c>
      <c r="BY190">
        <v>2</v>
      </c>
      <c r="BZ190">
        <v>2</v>
      </c>
      <c r="CA190">
        <v>2</v>
      </c>
      <c r="CB190">
        <v>2</v>
      </c>
      <c r="CC190">
        <v>1</v>
      </c>
      <c r="CD190">
        <v>2</v>
      </c>
      <c r="CE190">
        <v>2</v>
      </c>
      <c r="CF190">
        <v>1</v>
      </c>
      <c r="CG190">
        <v>2</v>
      </c>
      <c r="CL190">
        <v>1</v>
      </c>
      <c r="CM190">
        <v>3</v>
      </c>
      <c r="CN190">
        <v>3</v>
      </c>
      <c r="DA190" s="57" t="s">
        <v>125</v>
      </c>
    </row>
    <row r="191" spans="1:105">
      <c r="A191">
        <v>184</v>
      </c>
      <c r="B191" s="9">
        <v>1</v>
      </c>
      <c r="C191" s="9">
        <v>4</v>
      </c>
      <c r="D191" s="9">
        <v>1</v>
      </c>
      <c r="E191" s="9">
        <v>12</v>
      </c>
      <c r="F191" s="9">
        <v>0</v>
      </c>
      <c r="G191" s="9">
        <v>1</v>
      </c>
      <c r="H191" s="9">
        <v>0</v>
      </c>
      <c r="I191" s="9">
        <v>1</v>
      </c>
      <c r="J191" s="9">
        <v>0</v>
      </c>
      <c r="K191" s="9">
        <v>0</v>
      </c>
      <c r="L191" s="9">
        <v>0</v>
      </c>
      <c r="M191" s="9">
        <v>2</v>
      </c>
      <c r="N191" s="9">
        <v>4</v>
      </c>
      <c r="O191" s="9">
        <v>4</v>
      </c>
      <c r="P191" s="9">
        <v>4</v>
      </c>
      <c r="Q191" s="9">
        <v>1</v>
      </c>
      <c r="R191" s="9">
        <v>4</v>
      </c>
      <c r="S191" s="9">
        <v>4</v>
      </c>
      <c r="T191" s="9"/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1</v>
      </c>
      <c r="AB191" s="9">
        <v>0</v>
      </c>
      <c r="AC191" s="9"/>
      <c r="AD191" s="9">
        <v>1</v>
      </c>
      <c r="AE191" s="9"/>
      <c r="AF191" s="9">
        <v>0</v>
      </c>
      <c r="AG191" s="9">
        <v>0</v>
      </c>
      <c r="AH191" s="9">
        <v>1</v>
      </c>
      <c r="AI191" s="9">
        <v>0</v>
      </c>
      <c r="AJ191" s="9">
        <v>0</v>
      </c>
      <c r="AK191" s="9">
        <v>0</v>
      </c>
      <c r="AL191" s="9"/>
      <c r="AM191" s="9">
        <v>1</v>
      </c>
      <c r="AN191" s="9">
        <v>1</v>
      </c>
      <c r="AO191" s="9">
        <v>0</v>
      </c>
      <c r="AP191" s="9">
        <v>1</v>
      </c>
      <c r="AQ191" s="9">
        <v>0</v>
      </c>
      <c r="AR191" s="9">
        <v>0</v>
      </c>
      <c r="AS191" s="9"/>
      <c r="AT191" s="9">
        <v>3</v>
      </c>
      <c r="AU191" s="9">
        <v>3</v>
      </c>
      <c r="AV191" s="75">
        <v>1</v>
      </c>
      <c r="AW191" s="75">
        <v>2</v>
      </c>
      <c r="AX191" s="75">
        <v>1</v>
      </c>
      <c r="AY191" s="9">
        <v>2</v>
      </c>
      <c r="AZ191" s="9">
        <v>1</v>
      </c>
      <c r="BA191" s="9">
        <v>1</v>
      </c>
      <c r="BB191" s="9">
        <v>2</v>
      </c>
      <c r="BC191" s="9">
        <v>1</v>
      </c>
      <c r="BD191" s="9">
        <v>1</v>
      </c>
      <c r="BE191" s="9">
        <v>1</v>
      </c>
      <c r="BF191" s="9">
        <v>1</v>
      </c>
      <c r="BG191" s="9">
        <v>1</v>
      </c>
      <c r="BH191">
        <v>1</v>
      </c>
      <c r="BI191">
        <v>2</v>
      </c>
      <c r="BJ191" s="58">
        <v>1</v>
      </c>
      <c r="BK191">
        <v>1</v>
      </c>
      <c r="BL191">
        <v>1</v>
      </c>
      <c r="BM191">
        <v>2</v>
      </c>
      <c r="BN191">
        <v>1</v>
      </c>
      <c r="BO191">
        <v>2</v>
      </c>
      <c r="BP191">
        <v>2</v>
      </c>
      <c r="BQ191" t="s">
        <v>125</v>
      </c>
      <c r="BR191">
        <v>1</v>
      </c>
      <c r="BS191">
        <v>2</v>
      </c>
      <c r="BT191" t="s">
        <v>125</v>
      </c>
      <c r="BU191">
        <v>2</v>
      </c>
      <c r="BV191">
        <v>2</v>
      </c>
      <c r="BW191">
        <v>1</v>
      </c>
      <c r="BX191">
        <v>2</v>
      </c>
      <c r="BY191">
        <v>2</v>
      </c>
      <c r="BZ191">
        <v>2</v>
      </c>
      <c r="CA191">
        <v>2</v>
      </c>
      <c r="CB191">
        <v>2</v>
      </c>
      <c r="CC191">
        <v>1</v>
      </c>
      <c r="CD191">
        <v>2</v>
      </c>
      <c r="CE191">
        <v>2</v>
      </c>
      <c r="CF191">
        <v>1</v>
      </c>
      <c r="CG191">
        <v>1</v>
      </c>
      <c r="CH191">
        <v>2</v>
      </c>
      <c r="CI191">
        <v>2</v>
      </c>
      <c r="CJ191">
        <v>1</v>
      </c>
      <c r="CK191">
        <v>2</v>
      </c>
      <c r="CL191">
        <v>1</v>
      </c>
      <c r="CM191">
        <v>4</v>
      </c>
      <c r="CN191">
        <v>3</v>
      </c>
      <c r="CO191">
        <v>4</v>
      </c>
      <c r="CP191">
        <v>4</v>
      </c>
      <c r="CQ191">
        <v>4</v>
      </c>
      <c r="CR191">
        <v>4</v>
      </c>
      <c r="CS191">
        <v>4</v>
      </c>
      <c r="CT191">
        <v>4</v>
      </c>
      <c r="CU191">
        <v>2</v>
      </c>
      <c r="CV191">
        <v>2</v>
      </c>
      <c r="CW191">
        <v>1</v>
      </c>
      <c r="CX191">
        <v>4</v>
      </c>
      <c r="CY191">
        <v>3</v>
      </c>
      <c r="CZ191">
        <v>3</v>
      </c>
      <c r="DA191" s="57">
        <v>3</v>
      </c>
    </row>
    <row r="192" spans="1:105">
      <c r="A192">
        <v>185</v>
      </c>
      <c r="B192" s="9">
        <v>1</v>
      </c>
      <c r="C192" s="9">
        <v>9</v>
      </c>
      <c r="D192" s="9">
        <v>7</v>
      </c>
      <c r="E192" s="9">
        <v>11</v>
      </c>
      <c r="F192" s="9">
        <v>0</v>
      </c>
      <c r="G192" s="9">
        <v>0</v>
      </c>
      <c r="H192" s="9">
        <v>0</v>
      </c>
      <c r="I192" s="9">
        <v>1</v>
      </c>
      <c r="J192" s="9">
        <v>1</v>
      </c>
      <c r="K192" s="9">
        <v>0</v>
      </c>
      <c r="L192" s="9">
        <v>0</v>
      </c>
      <c r="M192" s="9">
        <v>1</v>
      </c>
      <c r="N192" s="9">
        <v>0</v>
      </c>
      <c r="O192" s="9">
        <v>0</v>
      </c>
      <c r="P192" s="9">
        <v>0</v>
      </c>
      <c r="Q192" s="9">
        <v>4</v>
      </c>
      <c r="R192" s="9">
        <v>4</v>
      </c>
      <c r="S192" s="9">
        <v>4</v>
      </c>
      <c r="T192" s="9"/>
      <c r="U192" s="9">
        <v>1</v>
      </c>
      <c r="V192" s="9">
        <v>1</v>
      </c>
      <c r="W192" s="9">
        <v>0</v>
      </c>
      <c r="X192" s="9">
        <v>0</v>
      </c>
      <c r="Y192" s="9">
        <v>1</v>
      </c>
      <c r="Z192" s="9">
        <v>0</v>
      </c>
      <c r="AA192" s="9">
        <v>0</v>
      </c>
      <c r="AB192" s="9">
        <v>0</v>
      </c>
      <c r="AC192" s="9"/>
      <c r="AD192" s="9">
        <v>1</v>
      </c>
      <c r="AE192" s="9"/>
      <c r="AF192" s="9">
        <v>1</v>
      </c>
      <c r="AG192" s="9">
        <v>1</v>
      </c>
      <c r="AH192" s="9">
        <v>1</v>
      </c>
      <c r="AI192" s="9">
        <v>0</v>
      </c>
      <c r="AJ192" s="9">
        <v>1</v>
      </c>
      <c r="AK192" s="9">
        <v>0</v>
      </c>
      <c r="AL192" s="9"/>
      <c r="AM192" s="9">
        <v>1</v>
      </c>
      <c r="AN192" s="9">
        <v>1</v>
      </c>
      <c r="AO192" s="9">
        <v>1</v>
      </c>
      <c r="AP192" s="9">
        <v>1</v>
      </c>
      <c r="AQ192" s="9">
        <v>0</v>
      </c>
      <c r="AR192" s="9">
        <v>0</v>
      </c>
      <c r="AS192" s="9"/>
      <c r="AT192" s="9">
        <v>2</v>
      </c>
      <c r="AU192" s="9">
        <v>1</v>
      </c>
      <c r="AV192" s="75">
        <v>2</v>
      </c>
      <c r="AW192" s="75">
        <v>2</v>
      </c>
      <c r="AX192" s="75">
        <v>2</v>
      </c>
      <c r="AY192" s="9" t="s">
        <v>125</v>
      </c>
      <c r="AZ192" s="9">
        <v>1</v>
      </c>
      <c r="BA192" s="9">
        <v>1</v>
      </c>
      <c r="BB192" s="9">
        <v>1</v>
      </c>
      <c r="BC192" s="9">
        <v>2</v>
      </c>
      <c r="BD192" s="9">
        <v>2</v>
      </c>
      <c r="BE192" s="9" t="s">
        <v>125</v>
      </c>
      <c r="BF192" s="9">
        <v>1</v>
      </c>
      <c r="BG192" s="9">
        <v>1</v>
      </c>
      <c r="BH192">
        <v>1</v>
      </c>
      <c r="BI192">
        <v>2</v>
      </c>
      <c r="BJ192" s="58">
        <v>2</v>
      </c>
      <c r="BK192">
        <v>2</v>
      </c>
      <c r="BL192">
        <v>2</v>
      </c>
      <c r="BM192">
        <v>1</v>
      </c>
      <c r="BN192">
        <v>2</v>
      </c>
      <c r="BO192">
        <v>2</v>
      </c>
      <c r="BP192">
        <v>1</v>
      </c>
      <c r="BQ192">
        <v>1</v>
      </c>
      <c r="BR192">
        <v>2</v>
      </c>
      <c r="BS192">
        <v>2</v>
      </c>
      <c r="BT192" t="s">
        <v>125</v>
      </c>
      <c r="BU192">
        <v>2</v>
      </c>
      <c r="BV192">
        <v>2</v>
      </c>
      <c r="BW192">
        <v>2</v>
      </c>
      <c r="BX192">
        <v>2</v>
      </c>
      <c r="BY192">
        <v>2</v>
      </c>
      <c r="BZ192">
        <v>2</v>
      </c>
      <c r="CA192">
        <v>2</v>
      </c>
      <c r="CB192">
        <v>2</v>
      </c>
      <c r="CC192">
        <v>2</v>
      </c>
      <c r="CD192">
        <v>2</v>
      </c>
      <c r="CE192">
        <v>2</v>
      </c>
      <c r="CF192">
        <v>2</v>
      </c>
      <c r="CG192">
        <v>2</v>
      </c>
      <c r="CH192">
        <v>2</v>
      </c>
      <c r="CI192">
        <v>2</v>
      </c>
      <c r="CJ192">
        <v>1</v>
      </c>
      <c r="CK192">
        <v>2</v>
      </c>
      <c r="CL192">
        <v>2</v>
      </c>
      <c r="CM192" t="s">
        <v>125</v>
      </c>
      <c r="CN192" t="s">
        <v>125</v>
      </c>
      <c r="CO192">
        <v>4</v>
      </c>
      <c r="CP192">
        <v>1</v>
      </c>
      <c r="CQ192">
        <v>4</v>
      </c>
      <c r="CR192">
        <v>4</v>
      </c>
      <c r="CS192">
        <v>4</v>
      </c>
      <c r="CT192">
        <v>4</v>
      </c>
      <c r="CU192">
        <v>4</v>
      </c>
      <c r="CV192">
        <v>4</v>
      </c>
      <c r="CW192">
        <v>1</v>
      </c>
      <c r="CX192">
        <v>1</v>
      </c>
      <c r="CY192">
        <v>1</v>
      </c>
      <c r="CZ192">
        <v>4</v>
      </c>
      <c r="DA192" s="57" t="s">
        <v>125</v>
      </c>
    </row>
    <row r="193" spans="1:105">
      <c r="A193">
        <v>186</v>
      </c>
      <c r="B193" s="9">
        <v>2</v>
      </c>
      <c r="C193" s="9">
        <v>5</v>
      </c>
      <c r="D193" s="9">
        <v>5</v>
      </c>
      <c r="E193" s="9">
        <v>13</v>
      </c>
      <c r="F193" s="9">
        <v>0</v>
      </c>
      <c r="G193" s="9">
        <v>0</v>
      </c>
      <c r="H193" s="9">
        <v>1</v>
      </c>
      <c r="I193" s="9">
        <v>1</v>
      </c>
      <c r="J193" s="9">
        <v>0</v>
      </c>
      <c r="K193" s="9">
        <v>0</v>
      </c>
      <c r="L193" s="9">
        <v>0</v>
      </c>
      <c r="M193" s="9">
        <v>1</v>
      </c>
      <c r="N193" s="9">
        <v>4</v>
      </c>
      <c r="O193" s="9">
        <v>4</v>
      </c>
      <c r="P193" s="9">
        <v>4</v>
      </c>
      <c r="Q193" s="9">
        <v>4</v>
      </c>
      <c r="R193" s="9">
        <v>4</v>
      </c>
      <c r="S193" s="9">
        <v>4</v>
      </c>
      <c r="T193" s="9"/>
      <c r="U193" s="9">
        <v>0</v>
      </c>
      <c r="V193" s="9">
        <v>0</v>
      </c>
      <c r="W193" s="9">
        <v>0</v>
      </c>
      <c r="X193" s="9">
        <v>1</v>
      </c>
      <c r="Y193" s="9">
        <v>0</v>
      </c>
      <c r="Z193" s="9">
        <v>0</v>
      </c>
      <c r="AA193" s="9">
        <v>0</v>
      </c>
      <c r="AB193" s="9">
        <v>0</v>
      </c>
      <c r="AC193" s="9"/>
      <c r="AD193" s="9">
        <v>2</v>
      </c>
      <c r="AE193" s="9"/>
      <c r="AF193" s="9">
        <v>1</v>
      </c>
      <c r="AG193" s="9">
        <v>1</v>
      </c>
      <c r="AH193" s="9">
        <v>1</v>
      </c>
      <c r="AI193" s="9">
        <v>0</v>
      </c>
      <c r="AJ193" s="9">
        <v>0</v>
      </c>
      <c r="AK193" s="9">
        <v>0</v>
      </c>
      <c r="AL193" s="9"/>
      <c r="AM193" s="9">
        <v>1</v>
      </c>
      <c r="AN193" s="9">
        <v>1</v>
      </c>
      <c r="AO193" s="9">
        <v>1</v>
      </c>
      <c r="AP193" s="9">
        <v>1</v>
      </c>
      <c r="AQ193" s="9">
        <v>0</v>
      </c>
      <c r="AR193" s="9">
        <v>0</v>
      </c>
      <c r="AS193" s="9"/>
      <c r="AT193" s="9">
        <v>1</v>
      </c>
      <c r="AU193" s="9">
        <v>2</v>
      </c>
      <c r="AV193" s="75">
        <v>1</v>
      </c>
      <c r="AW193" s="75">
        <v>1</v>
      </c>
      <c r="AX193" s="75">
        <v>1</v>
      </c>
      <c r="AY193" s="9">
        <v>1</v>
      </c>
      <c r="AZ193" s="9">
        <v>1</v>
      </c>
      <c r="BA193" s="9">
        <v>1</v>
      </c>
      <c r="BB193" s="9">
        <v>2</v>
      </c>
      <c r="BC193" s="9">
        <v>1</v>
      </c>
      <c r="BD193" s="9">
        <v>1</v>
      </c>
      <c r="BE193" s="9">
        <v>2</v>
      </c>
      <c r="BF193" s="9">
        <v>1</v>
      </c>
      <c r="BG193" s="9">
        <v>1</v>
      </c>
      <c r="BH193">
        <v>1</v>
      </c>
      <c r="BI193">
        <v>2</v>
      </c>
      <c r="BJ193" s="58">
        <v>1</v>
      </c>
      <c r="BK193">
        <v>2</v>
      </c>
      <c r="BL193">
        <v>1</v>
      </c>
      <c r="BM193">
        <v>1</v>
      </c>
      <c r="BN193">
        <v>1</v>
      </c>
      <c r="BO193">
        <v>2</v>
      </c>
      <c r="BP193">
        <v>2</v>
      </c>
      <c r="BQ193" t="s">
        <v>125</v>
      </c>
      <c r="BR193">
        <v>1</v>
      </c>
      <c r="BS193">
        <v>2</v>
      </c>
      <c r="BT193" t="s">
        <v>125</v>
      </c>
      <c r="BU193">
        <v>1</v>
      </c>
      <c r="BV193">
        <v>1</v>
      </c>
      <c r="BW193">
        <v>2</v>
      </c>
      <c r="BX193">
        <v>2</v>
      </c>
      <c r="BY193">
        <v>1</v>
      </c>
      <c r="BZ193">
        <v>1</v>
      </c>
      <c r="CA193">
        <v>1</v>
      </c>
      <c r="CB193">
        <v>2</v>
      </c>
      <c r="CC193">
        <v>2</v>
      </c>
      <c r="CD193">
        <v>1</v>
      </c>
      <c r="CE193">
        <v>2</v>
      </c>
      <c r="CF193">
        <v>1</v>
      </c>
      <c r="CG193">
        <v>1</v>
      </c>
      <c r="CH193">
        <v>2</v>
      </c>
      <c r="CI193">
        <v>2</v>
      </c>
      <c r="CJ193">
        <v>1</v>
      </c>
      <c r="CK193">
        <v>2</v>
      </c>
      <c r="CL193">
        <v>1</v>
      </c>
      <c r="CM193">
        <v>3</v>
      </c>
      <c r="CN193">
        <v>3</v>
      </c>
      <c r="CO193">
        <v>4</v>
      </c>
      <c r="CP193">
        <v>3</v>
      </c>
      <c r="CQ193">
        <v>4</v>
      </c>
      <c r="CR193">
        <v>4</v>
      </c>
      <c r="CS193">
        <v>4</v>
      </c>
      <c r="CT193">
        <v>3</v>
      </c>
      <c r="CU193">
        <v>3</v>
      </c>
      <c r="CV193">
        <v>2</v>
      </c>
      <c r="CW193">
        <v>1</v>
      </c>
      <c r="CX193">
        <v>3</v>
      </c>
      <c r="CY193">
        <v>3</v>
      </c>
      <c r="CZ193">
        <v>3</v>
      </c>
      <c r="DA193" s="57">
        <v>3</v>
      </c>
    </row>
    <row r="194" spans="1:105">
      <c r="A194">
        <v>187</v>
      </c>
      <c r="B194" s="9">
        <v>2</v>
      </c>
      <c r="C194" s="9">
        <v>8</v>
      </c>
      <c r="D194" s="9">
        <v>5</v>
      </c>
      <c r="E194" s="9">
        <v>5</v>
      </c>
      <c r="F194" s="9">
        <v>0</v>
      </c>
      <c r="G194" s="9">
        <v>0</v>
      </c>
      <c r="H194" s="9">
        <v>1</v>
      </c>
      <c r="I194" s="9">
        <v>1</v>
      </c>
      <c r="J194" s="9">
        <v>0</v>
      </c>
      <c r="K194" s="9">
        <v>0</v>
      </c>
      <c r="L194" s="9">
        <v>0</v>
      </c>
      <c r="M194" s="9">
        <v>2</v>
      </c>
      <c r="N194" s="9">
        <v>3</v>
      </c>
      <c r="O194" s="9">
        <v>4</v>
      </c>
      <c r="P194" s="9">
        <v>4</v>
      </c>
      <c r="Q194" s="9">
        <v>3</v>
      </c>
      <c r="R194" s="9">
        <v>3</v>
      </c>
      <c r="S194" s="9">
        <v>3</v>
      </c>
      <c r="T194" s="9"/>
      <c r="U194" s="9">
        <v>0</v>
      </c>
      <c r="V194" s="9">
        <v>0</v>
      </c>
      <c r="W194" s="9">
        <v>1</v>
      </c>
      <c r="X194" s="9">
        <v>0</v>
      </c>
      <c r="Y194" s="9">
        <v>1</v>
      </c>
      <c r="Z194" s="9">
        <v>0</v>
      </c>
      <c r="AA194" s="9">
        <v>0</v>
      </c>
      <c r="AB194" s="9">
        <v>0</v>
      </c>
      <c r="AC194" s="9"/>
      <c r="AD194" s="9">
        <v>2</v>
      </c>
      <c r="AE194" s="9"/>
      <c r="AF194" s="9">
        <v>1</v>
      </c>
      <c r="AG194" s="9">
        <v>1</v>
      </c>
      <c r="AH194" s="9">
        <v>1</v>
      </c>
      <c r="AI194" s="9">
        <v>0</v>
      </c>
      <c r="AJ194" s="9">
        <v>0</v>
      </c>
      <c r="AK194" s="9">
        <v>0</v>
      </c>
      <c r="AL194" s="9"/>
      <c r="AM194" s="9">
        <v>1</v>
      </c>
      <c r="AN194" s="9">
        <v>1</v>
      </c>
      <c r="AO194" s="9">
        <v>1</v>
      </c>
      <c r="AP194" s="9">
        <v>1</v>
      </c>
      <c r="AQ194" s="9">
        <v>0</v>
      </c>
      <c r="AR194" s="9">
        <v>0</v>
      </c>
      <c r="AS194" s="9"/>
      <c r="AT194" s="9">
        <v>4</v>
      </c>
      <c r="AU194" s="9">
        <v>2</v>
      </c>
      <c r="AV194" s="75">
        <v>2</v>
      </c>
      <c r="AW194" s="75">
        <v>2</v>
      </c>
      <c r="AX194" s="75">
        <v>1</v>
      </c>
      <c r="AY194" s="9">
        <v>1</v>
      </c>
      <c r="AZ194" s="9">
        <v>1</v>
      </c>
      <c r="BA194" s="9">
        <v>1</v>
      </c>
      <c r="BB194" s="9"/>
      <c r="BC194" s="9">
        <v>1</v>
      </c>
      <c r="BD194" s="9">
        <v>1</v>
      </c>
      <c r="BE194" s="9">
        <v>1</v>
      </c>
      <c r="BF194" s="9">
        <v>1</v>
      </c>
      <c r="BG194" s="9">
        <v>1</v>
      </c>
      <c r="BH194">
        <v>1</v>
      </c>
      <c r="BI194">
        <v>2</v>
      </c>
      <c r="BJ194" s="58">
        <v>1</v>
      </c>
      <c r="BK194">
        <v>1</v>
      </c>
      <c r="BL194">
        <v>1</v>
      </c>
      <c r="BM194">
        <v>1</v>
      </c>
      <c r="BN194">
        <v>1</v>
      </c>
      <c r="BO194">
        <v>2</v>
      </c>
      <c r="BP194">
        <v>1</v>
      </c>
      <c r="BQ194">
        <v>1</v>
      </c>
      <c r="BR194">
        <v>1</v>
      </c>
      <c r="BS194">
        <v>1</v>
      </c>
      <c r="BT194">
        <v>1</v>
      </c>
      <c r="BU194">
        <v>1</v>
      </c>
      <c r="BV194">
        <v>1</v>
      </c>
      <c r="BW194">
        <v>1</v>
      </c>
      <c r="BX194">
        <v>2</v>
      </c>
      <c r="BY194">
        <v>1</v>
      </c>
      <c r="BZ194">
        <v>2</v>
      </c>
      <c r="CA194">
        <v>1</v>
      </c>
      <c r="CB194">
        <v>1</v>
      </c>
      <c r="CC194">
        <v>1</v>
      </c>
      <c r="CD194">
        <v>1</v>
      </c>
      <c r="CE194">
        <v>2</v>
      </c>
      <c r="CF194">
        <v>1</v>
      </c>
      <c r="CG194">
        <v>1</v>
      </c>
      <c r="CH194">
        <v>1</v>
      </c>
      <c r="CI194">
        <v>1</v>
      </c>
      <c r="CJ194">
        <v>1</v>
      </c>
      <c r="CK194">
        <v>2</v>
      </c>
      <c r="CL194">
        <v>1</v>
      </c>
      <c r="CM194">
        <v>4</v>
      </c>
      <c r="CN194">
        <v>3</v>
      </c>
      <c r="CO194">
        <v>4</v>
      </c>
      <c r="CP194">
        <v>4</v>
      </c>
      <c r="CQ194">
        <v>4</v>
      </c>
      <c r="CR194">
        <v>4</v>
      </c>
      <c r="CS194">
        <v>4</v>
      </c>
      <c r="CT194">
        <v>3</v>
      </c>
      <c r="CU194">
        <v>4</v>
      </c>
      <c r="CV194">
        <v>2</v>
      </c>
      <c r="CW194">
        <v>2</v>
      </c>
      <c r="CX194">
        <v>3</v>
      </c>
      <c r="CY194">
        <v>4</v>
      </c>
      <c r="CZ194">
        <v>3</v>
      </c>
      <c r="DA194" s="57">
        <v>3</v>
      </c>
    </row>
    <row r="195" spans="1:105">
      <c r="A195">
        <v>188</v>
      </c>
      <c r="B195" s="9">
        <v>2</v>
      </c>
      <c r="C195" s="9">
        <v>3</v>
      </c>
      <c r="D195" s="9">
        <v>5</v>
      </c>
      <c r="E195" s="9">
        <v>1</v>
      </c>
      <c r="F195" s="9">
        <v>0</v>
      </c>
      <c r="G195" s="9">
        <v>1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3</v>
      </c>
      <c r="N195" s="9">
        <v>4</v>
      </c>
      <c r="O195" s="9">
        <v>3</v>
      </c>
      <c r="P195" s="9">
        <v>0</v>
      </c>
      <c r="Q195" s="9">
        <v>0</v>
      </c>
      <c r="R195" s="9">
        <v>3</v>
      </c>
      <c r="S195" s="9">
        <v>0</v>
      </c>
      <c r="T195" s="9"/>
      <c r="U195" s="9">
        <v>1</v>
      </c>
      <c r="V195" s="9">
        <v>1</v>
      </c>
      <c r="W195" s="9">
        <v>0</v>
      </c>
      <c r="X195" s="9">
        <v>1</v>
      </c>
      <c r="Y195" s="9">
        <v>0</v>
      </c>
      <c r="Z195" s="9">
        <v>0</v>
      </c>
      <c r="AA195" s="9">
        <v>0</v>
      </c>
      <c r="AB195" s="9">
        <v>0</v>
      </c>
      <c r="AC195" s="9"/>
      <c r="AD195" s="9"/>
      <c r="AE195" s="9"/>
      <c r="AF195" s="9">
        <v>1</v>
      </c>
      <c r="AG195" s="9">
        <v>0</v>
      </c>
      <c r="AH195" s="9">
        <v>1</v>
      </c>
      <c r="AI195" s="9">
        <v>0</v>
      </c>
      <c r="AJ195" s="9">
        <v>0</v>
      </c>
      <c r="AK195" s="9">
        <v>0</v>
      </c>
      <c r="AL195" s="9"/>
      <c r="AM195" s="9">
        <v>1</v>
      </c>
      <c r="AN195" s="9">
        <v>1</v>
      </c>
      <c r="AO195" s="9">
        <v>0</v>
      </c>
      <c r="AP195" s="9">
        <v>1</v>
      </c>
      <c r="AQ195" s="9">
        <v>0</v>
      </c>
      <c r="AR195" s="9">
        <v>0</v>
      </c>
      <c r="AS195" s="9"/>
      <c r="AT195" s="9">
        <v>2</v>
      </c>
      <c r="AU195" s="9">
        <v>3</v>
      </c>
      <c r="AV195" s="75">
        <v>1</v>
      </c>
      <c r="AW195" s="75">
        <v>2</v>
      </c>
      <c r="AX195" s="75">
        <v>2</v>
      </c>
      <c r="AY195" s="9" t="s">
        <v>125</v>
      </c>
      <c r="AZ195" s="9">
        <v>1</v>
      </c>
      <c r="BA195" s="9">
        <v>2</v>
      </c>
      <c r="BB195" s="9">
        <v>2</v>
      </c>
      <c r="BC195" s="9">
        <v>1</v>
      </c>
      <c r="BD195" s="9">
        <v>1</v>
      </c>
      <c r="BE195" s="9">
        <v>2</v>
      </c>
      <c r="BF195" s="9">
        <v>1</v>
      </c>
      <c r="BG195" s="9">
        <v>1</v>
      </c>
      <c r="BH195">
        <v>1</v>
      </c>
      <c r="BI195">
        <v>2</v>
      </c>
      <c r="BJ195" s="58">
        <v>2</v>
      </c>
      <c r="BK195">
        <v>2</v>
      </c>
      <c r="BL195">
        <v>1</v>
      </c>
      <c r="BM195">
        <v>1</v>
      </c>
      <c r="BN195">
        <v>1</v>
      </c>
      <c r="BO195">
        <v>1</v>
      </c>
      <c r="BP195">
        <v>1</v>
      </c>
      <c r="BQ195">
        <v>1</v>
      </c>
      <c r="BR195">
        <v>2</v>
      </c>
      <c r="BS195">
        <v>2</v>
      </c>
      <c r="BT195" t="s">
        <v>125</v>
      </c>
      <c r="BU195">
        <v>1</v>
      </c>
      <c r="BV195">
        <v>1</v>
      </c>
      <c r="BW195">
        <v>2</v>
      </c>
      <c r="BX195">
        <v>2</v>
      </c>
      <c r="BY195">
        <v>1</v>
      </c>
      <c r="BZ195">
        <v>1</v>
      </c>
      <c r="CA195">
        <v>2</v>
      </c>
      <c r="CB195">
        <v>2</v>
      </c>
      <c r="CC195">
        <v>1</v>
      </c>
      <c r="CD195">
        <v>2</v>
      </c>
      <c r="CE195">
        <v>2</v>
      </c>
      <c r="CF195">
        <v>1</v>
      </c>
      <c r="CG195">
        <v>2</v>
      </c>
      <c r="CH195">
        <v>2</v>
      </c>
      <c r="CI195">
        <v>2</v>
      </c>
      <c r="CJ195">
        <v>1</v>
      </c>
      <c r="CK195">
        <v>2</v>
      </c>
      <c r="CL195">
        <v>2</v>
      </c>
      <c r="CM195" t="s">
        <v>125</v>
      </c>
      <c r="CN195" t="s">
        <v>125</v>
      </c>
      <c r="CO195">
        <v>4</v>
      </c>
      <c r="CP195">
        <v>3</v>
      </c>
      <c r="CQ195">
        <v>4</v>
      </c>
      <c r="CR195">
        <v>2</v>
      </c>
      <c r="CS195">
        <v>2</v>
      </c>
      <c r="CT195">
        <v>4</v>
      </c>
      <c r="CU195">
        <v>3</v>
      </c>
      <c r="CV195">
        <v>4</v>
      </c>
      <c r="CW195">
        <v>1</v>
      </c>
      <c r="CX195">
        <v>3</v>
      </c>
      <c r="CY195">
        <v>3</v>
      </c>
      <c r="CZ195">
        <v>3</v>
      </c>
      <c r="DA195" s="57">
        <v>3</v>
      </c>
    </row>
    <row r="196" spans="1:105">
      <c r="A196">
        <v>189</v>
      </c>
      <c r="B196" s="9">
        <v>1</v>
      </c>
      <c r="C196" s="9">
        <v>9</v>
      </c>
      <c r="D196" s="9">
        <v>7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>
        <v>1</v>
      </c>
      <c r="K196" s="9">
        <v>0</v>
      </c>
      <c r="L196" s="9">
        <v>0</v>
      </c>
      <c r="M196" s="9">
        <v>2</v>
      </c>
      <c r="N196" s="9"/>
      <c r="O196" s="9"/>
      <c r="P196" s="9"/>
      <c r="Q196" s="9"/>
      <c r="R196" s="9"/>
      <c r="S196" s="9"/>
      <c r="T196" s="9"/>
      <c r="U196" s="9">
        <v>0</v>
      </c>
      <c r="V196" s="9">
        <v>0</v>
      </c>
      <c r="W196" s="9">
        <v>0</v>
      </c>
      <c r="X196" s="9">
        <v>0</v>
      </c>
      <c r="Y196" s="9">
        <v>1</v>
      </c>
      <c r="Z196" s="9">
        <v>1</v>
      </c>
      <c r="AA196" s="9">
        <v>0</v>
      </c>
      <c r="AB196" s="9">
        <v>0</v>
      </c>
      <c r="AC196" s="9"/>
      <c r="AD196" s="9">
        <v>4</v>
      </c>
      <c r="AE196" s="9"/>
      <c r="AF196" s="9">
        <v>1</v>
      </c>
      <c r="AG196" s="9">
        <v>1</v>
      </c>
      <c r="AH196" s="9">
        <v>0</v>
      </c>
      <c r="AI196" s="9">
        <v>0</v>
      </c>
      <c r="AJ196" s="9">
        <v>0</v>
      </c>
      <c r="AK196" s="9">
        <v>0</v>
      </c>
      <c r="AL196" s="9"/>
      <c r="AM196" s="9">
        <v>1</v>
      </c>
      <c r="AN196" s="9">
        <v>1</v>
      </c>
      <c r="AO196" s="9">
        <v>1</v>
      </c>
      <c r="AP196" s="9">
        <v>1</v>
      </c>
      <c r="AQ196" s="9">
        <v>0</v>
      </c>
      <c r="AR196" s="9">
        <v>0</v>
      </c>
      <c r="AS196" s="9"/>
      <c r="AT196" s="9">
        <v>3</v>
      </c>
      <c r="AU196" s="9">
        <v>1</v>
      </c>
      <c r="AV196" s="75">
        <v>1</v>
      </c>
      <c r="AW196" s="75">
        <v>2</v>
      </c>
      <c r="AX196" s="75">
        <v>1</v>
      </c>
      <c r="AY196" s="9">
        <v>1</v>
      </c>
      <c r="AZ196" s="9">
        <v>1</v>
      </c>
      <c r="BA196" s="9">
        <v>1</v>
      </c>
      <c r="BB196" s="9"/>
      <c r="BC196" s="9"/>
      <c r="BD196" s="9">
        <v>1</v>
      </c>
      <c r="BE196" s="9">
        <v>2</v>
      </c>
      <c r="BF196" s="9">
        <v>1</v>
      </c>
      <c r="BG196" s="9">
        <v>1</v>
      </c>
      <c r="BH196">
        <v>2</v>
      </c>
      <c r="BI196">
        <v>2</v>
      </c>
      <c r="BJ196" s="58">
        <v>1</v>
      </c>
      <c r="BK196">
        <v>2</v>
      </c>
      <c r="BL196">
        <v>1</v>
      </c>
      <c r="BM196">
        <v>1</v>
      </c>
      <c r="BN196">
        <v>2</v>
      </c>
      <c r="BO196">
        <v>1</v>
      </c>
      <c r="BP196">
        <v>2</v>
      </c>
      <c r="BQ196" t="s">
        <v>125</v>
      </c>
      <c r="BR196">
        <v>2</v>
      </c>
      <c r="BS196">
        <v>2</v>
      </c>
      <c r="BT196" t="s">
        <v>125</v>
      </c>
      <c r="BU196">
        <v>1</v>
      </c>
      <c r="BV196">
        <v>1</v>
      </c>
      <c r="BW196">
        <v>2</v>
      </c>
      <c r="BX196">
        <v>2</v>
      </c>
      <c r="BY196">
        <v>2</v>
      </c>
      <c r="BZ196">
        <v>2</v>
      </c>
      <c r="CA196">
        <v>2</v>
      </c>
      <c r="CB196">
        <v>2</v>
      </c>
      <c r="CC196">
        <v>2</v>
      </c>
      <c r="CD196">
        <v>2</v>
      </c>
      <c r="CE196">
        <v>2</v>
      </c>
      <c r="CF196">
        <v>2</v>
      </c>
      <c r="CG196">
        <v>2</v>
      </c>
      <c r="CH196">
        <v>2</v>
      </c>
      <c r="CI196">
        <v>2</v>
      </c>
      <c r="CJ196">
        <v>2</v>
      </c>
      <c r="CK196">
        <v>2</v>
      </c>
      <c r="CL196">
        <v>1</v>
      </c>
      <c r="CO196">
        <v>4</v>
      </c>
      <c r="CP196">
        <v>1</v>
      </c>
      <c r="CQ196">
        <v>1</v>
      </c>
      <c r="CR196">
        <v>3</v>
      </c>
      <c r="CS196">
        <v>3</v>
      </c>
      <c r="CT196">
        <v>3</v>
      </c>
      <c r="CU196">
        <v>3</v>
      </c>
      <c r="CV196">
        <v>2</v>
      </c>
      <c r="CW196">
        <v>1</v>
      </c>
      <c r="CX196">
        <v>3</v>
      </c>
      <c r="CY196">
        <v>1</v>
      </c>
      <c r="CZ196">
        <v>3</v>
      </c>
      <c r="DA196" s="57" t="s">
        <v>125</v>
      </c>
    </row>
    <row r="197" spans="1:105">
      <c r="A197">
        <v>190</v>
      </c>
      <c r="B197" s="9">
        <v>1</v>
      </c>
      <c r="C197" s="9">
        <v>4</v>
      </c>
      <c r="D197" s="9">
        <v>2</v>
      </c>
      <c r="E197" s="9">
        <v>1</v>
      </c>
      <c r="F197" s="9">
        <v>0</v>
      </c>
      <c r="G197" s="9">
        <v>0</v>
      </c>
      <c r="H197" s="9">
        <v>1</v>
      </c>
      <c r="I197" s="9">
        <v>0</v>
      </c>
      <c r="J197" s="9">
        <v>0</v>
      </c>
      <c r="K197" s="9">
        <v>0</v>
      </c>
      <c r="L197" s="9">
        <v>0</v>
      </c>
      <c r="M197" s="9">
        <v>2</v>
      </c>
      <c r="N197" s="9">
        <v>4</v>
      </c>
      <c r="O197" s="9">
        <v>0</v>
      </c>
      <c r="P197" s="9">
        <v>0</v>
      </c>
      <c r="Q197" s="9">
        <v>0</v>
      </c>
      <c r="R197" s="9">
        <v>4</v>
      </c>
      <c r="S197" s="9">
        <v>0</v>
      </c>
      <c r="T197" s="9"/>
      <c r="U197" s="9">
        <v>0</v>
      </c>
      <c r="V197" s="9">
        <v>0</v>
      </c>
      <c r="W197" s="9">
        <v>0</v>
      </c>
      <c r="X197" s="9">
        <v>0</v>
      </c>
      <c r="Y197" s="9">
        <v>1</v>
      </c>
      <c r="Z197" s="9">
        <v>0</v>
      </c>
      <c r="AA197" s="9">
        <v>0</v>
      </c>
      <c r="AB197" s="9">
        <v>0</v>
      </c>
      <c r="AC197" s="9"/>
      <c r="AD197" s="9">
        <v>4</v>
      </c>
      <c r="AE197" s="9"/>
      <c r="AF197" s="9">
        <v>1</v>
      </c>
      <c r="AG197" s="9">
        <v>0</v>
      </c>
      <c r="AH197" s="9">
        <v>1</v>
      </c>
      <c r="AI197" s="9">
        <v>0</v>
      </c>
      <c r="AJ197" s="9">
        <v>0</v>
      </c>
      <c r="AK197" s="9">
        <v>0</v>
      </c>
      <c r="AL197" s="9"/>
      <c r="AM197" s="9">
        <v>1</v>
      </c>
      <c r="AN197" s="9">
        <v>1</v>
      </c>
      <c r="AO197" s="9">
        <v>1</v>
      </c>
      <c r="AP197" s="9">
        <v>1</v>
      </c>
      <c r="AQ197" s="9">
        <v>0</v>
      </c>
      <c r="AR197" s="9">
        <v>0</v>
      </c>
      <c r="AS197" s="9"/>
      <c r="AT197" s="9">
        <v>1</v>
      </c>
      <c r="AU197" s="9">
        <v>3</v>
      </c>
      <c r="AV197" s="75">
        <v>1</v>
      </c>
      <c r="AW197" s="75">
        <v>2</v>
      </c>
      <c r="AX197" s="75">
        <v>1</v>
      </c>
      <c r="AY197" s="9">
        <v>1</v>
      </c>
      <c r="AZ197" s="9">
        <v>1</v>
      </c>
      <c r="BA197" s="9">
        <v>1</v>
      </c>
      <c r="BB197" s="9">
        <v>1</v>
      </c>
      <c r="BC197" s="9">
        <v>1</v>
      </c>
      <c r="BD197" s="9">
        <v>1</v>
      </c>
      <c r="BE197" s="9">
        <v>2</v>
      </c>
      <c r="BF197" s="9">
        <v>1</v>
      </c>
      <c r="BG197" s="9">
        <v>1</v>
      </c>
      <c r="BH197">
        <v>1</v>
      </c>
      <c r="BI197">
        <v>2</v>
      </c>
      <c r="BJ197" s="58">
        <v>1</v>
      </c>
      <c r="BK197">
        <v>1</v>
      </c>
      <c r="BL197">
        <v>1</v>
      </c>
      <c r="BM197">
        <v>1</v>
      </c>
      <c r="BN197">
        <v>1</v>
      </c>
      <c r="BO197">
        <v>2</v>
      </c>
      <c r="BP197">
        <v>1</v>
      </c>
      <c r="BQ197">
        <v>1</v>
      </c>
      <c r="BR197">
        <v>1</v>
      </c>
      <c r="BS197">
        <v>2</v>
      </c>
      <c r="BT197" t="s">
        <v>125</v>
      </c>
      <c r="BU197">
        <v>1</v>
      </c>
      <c r="BV197">
        <v>1</v>
      </c>
      <c r="BW197">
        <v>1</v>
      </c>
      <c r="BX197">
        <v>2</v>
      </c>
      <c r="BY197">
        <v>1</v>
      </c>
      <c r="BZ197">
        <v>2</v>
      </c>
      <c r="CA197">
        <v>1</v>
      </c>
      <c r="CB197">
        <v>2</v>
      </c>
      <c r="CC197">
        <v>2</v>
      </c>
      <c r="CD197">
        <v>2</v>
      </c>
      <c r="CE197">
        <v>2</v>
      </c>
      <c r="CF197">
        <v>2</v>
      </c>
      <c r="CG197">
        <v>2</v>
      </c>
      <c r="CH197">
        <v>2</v>
      </c>
      <c r="CI197">
        <v>2</v>
      </c>
      <c r="CJ197">
        <v>2</v>
      </c>
      <c r="CK197">
        <v>2</v>
      </c>
      <c r="CL197">
        <v>2</v>
      </c>
      <c r="CM197" t="s">
        <v>125</v>
      </c>
      <c r="CN197" t="s">
        <v>125</v>
      </c>
      <c r="CO197">
        <v>4</v>
      </c>
      <c r="CP197">
        <v>3</v>
      </c>
      <c r="CQ197">
        <v>3</v>
      </c>
      <c r="CR197">
        <v>3</v>
      </c>
      <c r="CS197">
        <v>3</v>
      </c>
      <c r="CT197">
        <v>4</v>
      </c>
      <c r="CU197">
        <v>4</v>
      </c>
      <c r="CV197">
        <v>4</v>
      </c>
      <c r="CW197">
        <v>1</v>
      </c>
      <c r="CX197">
        <v>4</v>
      </c>
      <c r="CY197">
        <v>3</v>
      </c>
      <c r="CZ197">
        <v>4</v>
      </c>
      <c r="DA197" s="57">
        <v>4</v>
      </c>
    </row>
    <row r="198" spans="1:105">
      <c r="A198">
        <v>191</v>
      </c>
      <c r="B198" s="9">
        <v>1</v>
      </c>
      <c r="C198" s="9">
        <v>4</v>
      </c>
      <c r="D198" s="9">
        <v>1</v>
      </c>
      <c r="E198" s="9">
        <v>2</v>
      </c>
      <c r="F198" s="9">
        <v>0</v>
      </c>
      <c r="G198" s="9">
        <v>0</v>
      </c>
      <c r="H198" s="9">
        <v>1</v>
      </c>
      <c r="I198" s="9">
        <v>0</v>
      </c>
      <c r="J198" s="9">
        <v>1</v>
      </c>
      <c r="K198" s="9">
        <v>0</v>
      </c>
      <c r="L198" s="9">
        <v>0</v>
      </c>
      <c r="M198" s="9">
        <v>1</v>
      </c>
      <c r="N198" s="9">
        <v>4</v>
      </c>
      <c r="O198" s="9">
        <v>0</v>
      </c>
      <c r="P198" s="9">
        <v>0</v>
      </c>
      <c r="Q198" s="9">
        <v>0</v>
      </c>
      <c r="R198" s="9">
        <v>3</v>
      </c>
      <c r="S198" s="9">
        <v>3</v>
      </c>
      <c r="T198" s="9"/>
      <c r="U198" s="9">
        <v>1</v>
      </c>
      <c r="V198" s="9">
        <v>1</v>
      </c>
      <c r="W198" s="9">
        <v>0</v>
      </c>
      <c r="X198" s="9">
        <v>1</v>
      </c>
      <c r="Y198" s="9">
        <v>0</v>
      </c>
      <c r="Z198" s="9">
        <v>0</v>
      </c>
      <c r="AA198" s="9">
        <v>0</v>
      </c>
      <c r="AB198" s="9">
        <v>0</v>
      </c>
      <c r="AC198" s="9"/>
      <c r="AD198" s="9">
        <v>1</v>
      </c>
      <c r="AE198" s="9"/>
      <c r="AF198" s="9">
        <v>1</v>
      </c>
      <c r="AG198" s="9">
        <v>0</v>
      </c>
      <c r="AH198" s="9">
        <v>1</v>
      </c>
      <c r="AI198" s="9">
        <v>0</v>
      </c>
      <c r="AJ198" s="9">
        <v>0</v>
      </c>
      <c r="AK198" s="9">
        <v>0</v>
      </c>
      <c r="AL198" s="9"/>
      <c r="AM198" s="9">
        <v>1</v>
      </c>
      <c r="AN198" s="9">
        <v>1</v>
      </c>
      <c r="AO198" s="9">
        <v>1</v>
      </c>
      <c r="AP198" s="9">
        <v>1</v>
      </c>
      <c r="AQ198" s="9">
        <v>0</v>
      </c>
      <c r="AR198" s="9">
        <v>0</v>
      </c>
      <c r="AS198" s="9"/>
      <c r="AT198" s="9">
        <v>2</v>
      </c>
      <c r="AU198" s="9">
        <v>4</v>
      </c>
      <c r="AV198" s="75">
        <v>2</v>
      </c>
      <c r="AW198" s="75">
        <v>2</v>
      </c>
      <c r="AX198" s="75">
        <v>1</v>
      </c>
      <c r="AY198" s="9">
        <v>2</v>
      </c>
      <c r="AZ198" s="9">
        <v>1</v>
      </c>
      <c r="BA198" s="9">
        <v>1</v>
      </c>
      <c r="BB198" s="9">
        <v>1</v>
      </c>
      <c r="BC198" s="9">
        <v>1</v>
      </c>
      <c r="BD198" s="9">
        <v>1</v>
      </c>
      <c r="BE198" s="9">
        <v>2</v>
      </c>
      <c r="BF198" s="9">
        <v>1</v>
      </c>
      <c r="BG198" s="9">
        <v>1</v>
      </c>
      <c r="BH198">
        <v>1</v>
      </c>
      <c r="BI198">
        <v>2</v>
      </c>
      <c r="BJ198" s="58">
        <v>1</v>
      </c>
      <c r="BK198">
        <v>2</v>
      </c>
      <c r="BL198">
        <v>1</v>
      </c>
      <c r="BM198">
        <v>1</v>
      </c>
      <c r="BN198">
        <v>1</v>
      </c>
      <c r="BO198">
        <v>1</v>
      </c>
      <c r="BP198">
        <v>1</v>
      </c>
      <c r="BQ198">
        <v>1</v>
      </c>
      <c r="BR198">
        <v>1</v>
      </c>
      <c r="BS198">
        <v>2</v>
      </c>
      <c r="BT198" t="s">
        <v>125</v>
      </c>
      <c r="BU198">
        <v>1</v>
      </c>
      <c r="BV198">
        <v>1</v>
      </c>
      <c r="BW198">
        <v>1</v>
      </c>
      <c r="BX198">
        <v>2</v>
      </c>
      <c r="BY198">
        <v>1</v>
      </c>
      <c r="BZ198">
        <v>2</v>
      </c>
      <c r="CA198">
        <v>1</v>
      </c>
      <c r="CB198">
        <v>2</v>
      </c>
      <c r="CC198">
        <v>1</v>
      </c>
      <c r="CD198">
        <v>2</v>
      </c>
      <c r="CE198">
        <v>2</v>
      </c>
      <c r="CF198">
        <v>1</v>
      </c>
      <c r="CG198">
        <v>1</v>
      </c>
      <c r="CH198">
        <v>1</v>
      </c>
      <c r="CI198">
        <v>2</v>
      </c>
      <c r="CJ198">
        <v>2</v>
      </c>
      <c r="CK198">
        <v>2</v>
      </c>
      <c r="CL198">
        <v>1</v>
      </c>
      <c r="CM198">
        <v>3</v>
      </c>
      <c r="CN198">
        <v>2</v>
      </c>
      <c r="CO198">
        <v>4</v>
      </c>
      <c r="CP198">
        <v>4</v>
      </c>
      <c r="CQ198">
        <v>4</v>
      </c>
      <c r="CR198">
        <v>4</v>
      </c>
      <c r="CS198">
        <v>4</v>
      </c>
      <c r="CT198">
        <v>3</v>
      </c>
      <c r="CU198">
        <v>4</v>
      </c>
      <c r="CV198">
        <v>1</v>
      </c>
      <c r="CW198">
        <v>1</v>
      </c>
      <c r="CX198">
        <v>2</v>
      </c>
      <c r="CY198">
        <v>3</v>
      </c>
      <c r="CZ198">
        <v>3</v>
      </c>
      <c r="DA198" s="57">
        <v>3</v>
      </c>
    </row>
    <row r="199" spans="1:105">
      <c r="A199">
        <v>192</v>
      </c>
      <c r="B199" s="9">
        <v>1</v>
      </c>
      <c r="C199" s="9">
        <v>7</v>
      </c>
      <c r="D199" s="9">
        <v>2</v>
      </c>
      <c r="E199" s="9">
        <v>13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1</v>
      </c>
      <c r="L199" s="9">
        <v>0</v>
      </c>
      <c r="M199" s="9">
        <v>2</v>
      </c>
      <c r="N199" s="9">
        <v>4</v>
      </c>
      <c r="O199" s="9">
        <v>4</v>
      </c>
      <c r="P199" s="9">
        <v>4</v>
      </c>
      <c r="Q199" s="9">
        <v>4</v>
      </c>
      <c r="R199" s="9">
        <v>4</v>
      </c>
      <c r="S199" s="9">
        <v>4</v>
      </c>
      <c r="T199" s="9"/>
      <c r="U199" s="9">
        <v>1</v>
      </c>
      <c r="V199" s="9">
        <v>0</v>
      </c>
      <c r="W199" s="9">
        <v>0</v>
      </c>
      <c r="X199" s="9">
        <v>0</v>
      </c>
      <c r="Y199" s="9">
        <v>1</v>
      </c>
      <c r="Z199" s="9">
        <v>1</v>
      </c>
      <c r="AA199" s="9">
        <v>0</v>
      </c>
      <c r="AB199" s="9">
        <v>0</v>
      </c>
      <c r="AC199" s="9"/>
      <c r="AD199" s="9">
        <v>1</v>
      </c>
      <c r="AE199" s="9"/>
      <c r="AF199" s="9">
        <v>1</v>
      </c>
      <c r="AG199" s="9">
        <v>1</v>
      </c>
      <c r="AH199" s="9">
        <v>1</v>
      </c>
      <c r="AI199" s="9">
        <v>0</v>
      </c>
      <c r="AJ199" s="9">
        <v>1</v>
      </c>
      <c r="AK199" s="9">
        <v>0</v>
      </c>
      <c r="AL199" s="9"/>
      <c r="AM199" s="9">
        <v>1</v>
      </c>
      <c r="AN199" s="9">
        <v>1</v>
      </c>
      <c r="AO199" s="9">
        <v>1</v>
      </c>
      <c r="AP199" s="9">
        <v>0</v>
      </c>
      <c r="AQ199" s="9">
        <v>0</v>
      </c>
      <c r="AR199" s="9">
        <v>0</v>
      </c>
      <c r="AS199" s="9"/>
      <c r="AT199" s="9">
        <v>4</v>
      </c>
      <c r="AU199" s="9">
        <v>4</v>
      </c>
      <c r="AV199" s="75">
        <v>1</v>
      </c>
      <c r="AW199" s="75">
        <v>2</v>
      </c>
      <c r="AX199" s="75">
        <v>1</v>
      </c>
      <c r="AY199" s="9">
        <v>1</v>
      </c>
      <c r="AZ199" s="9">
        <v>1</v>
      </c>
      <c r="BA199" s="9">
        <v>1</v>
      </c>
      <c r="BB199" s="9">
        <v>2</v>
      </c>
      <c r="BC199" s="9">
        <v>1</v>
      </c>
      <c r="BD199" s="9">
        <v>1</v>
      </c>
      <c r="BE199" s="9">
        <v>1</v>
      </c>
      <c r="BF199" s="9">
        <v>1</v>
      </c>
      <c r="BG199" s="9">
        <v>1</v>
      </c>
      <c r="BH199">
        <v>1</v>
      </c>
      <c r="BI199">
        <v>1</v>
      </c>
      <c r="BJ199" s="58">
        <v>1</v>
      </c>
      <c r="BK199">
        <v>2</v>
      </c>
      <c r="BL199">
        <v>1</v>
      </c>
      <c r="BM199">
        <v>1</v>
      </c>
      <c r="BN199">
        <v>1</v>
      </c>
      <c r="BO199">
        <v>2</v>
      </c>
      <c r="BP199">
        <v>2</v>
      </c>
      <c r="BQ199" t="s">
        <v>125</v>
      </c>
      <c r="BR199">
        <v>1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2</v>
      </c>
      <c r="BY199">
        <v>1</v>
      </c>
      <c r="BZ199">
        <v>1</v>
      </c>
      <c r="CA199">
        <v>2</v>
      </c>
      <c r="CB199">
        <v>2</v>
      </c>
      <c r="CC199">
        <v>1</v>
      </c>
      <c r="CD199">
        <v>1</v>
      </c>
      <c r="CE199">
        <v>1</v>
      </c>
      <c r="CF199">
        <v>1</v>
      </c>
      <c r="CG199">
        <v>2</v>
      </c>
      <c r="CH199">
        <v>2</v>
      </c>
      <c r="CI199">
        <v>1</v>
      </c>
      <c r="CJ199">
        <v>2</v>
      </c>
      <c r="CK199">
        <v>2</v>
      </c>
      <c r="CL199">
        <v>1</v>
      </c>
      <c r="CM199">
        <v>3</v>
      </c>
      <c r="CN199">
        <v>4</v>
      </c>
      <c r="CO199">
        <v>4</v>
      </c>
      <c r="CP199">
        <v>3</v>
      </c>
      <c r="CQ199">
        <v>3</v>
      </c>
      <c r="CR199">
        <v>4</v>
      </c>
      <c r="CS199">
        <v>3</v>
      </c>
      <c r="CT199">
        <v>4</v>
      </c>
      <c r="CU199">
        <v>1</v>
      </c>
      <c r="CV199">
        <v>1</v>
      </c>
      <c r="CW199">
        <v>1</v>
      </c>
      <c r="CX199">
        <v>3</v>
      </c>
      <c r="CY199">
        <v>3</v>
      </c>
      <c r="CZ199">
        <v>2</v>
      </c>
      <c r="DA199" s="57" t="s">
        <v>125</v>
      </c>
    </row>
    <row r="200" spans="1:105">
      <c r="A200">
        <v>193</v>
      </c>
      <c r="B200" s="9">
        <v>2</v>
      </c>
      <c r="C200" s="9">
        <v>5</v>
      </c>
      <c r="D200" s="9">
        <v>5</v>
      </c>
      <c r="E200" s="9">
        <v>15</v>
      </c>
      <c r="F200" s="9">
        <v>0</v>
      </c>
      <c r="G200" s="9">
        <v>0</v>
      </c>
      <c r="H200" s="9">
        <v>0</v>
      </c>
      <c r="I200" s="9">
        <v>1</v>
      </c>
      <c r="J200" s="9">
        <v>0</v>
      </c>
      <c r="K200" s="9">
        <v>0</v>
      </c>
      <c r="L200" s="9">
        <v>0</v>
      </c>
      <c r="M200" s="9">
        <v>2</v>
      </c>
      <c r="N200" s="9">
        <v>4</v>
      </c>
      <c r="O200" s="9">
        <v>4</v>
      </c>
      <c r="P200" s="9">
        <v>4</v>
      </c>
      <c r="Q200" s="9">
        <v>4</v>
      </c>
      <c r="R200" s="9">
        <v>4</v>
      </c>
      <c r="S200" s="9">
        <v>4</v>
      </c>
      <c r="T200" s="9"/>
      <c r="U200" s="9">
        <v>0</v>
      </c>
      <c r="V200" s="9">
        <v>0</v>
      </c>
      <c r="W200" s="9">
        <v>1</v>
      </c>
      <c r="X200" s="9">
        <v>0</v>
      </c>
      <c r="Y200" s="9">
        <v>0</v>
      </c>
      <c r="Z200" s="9">
        <v>1</v>
      </c>
      <c r="AA200" s="9">
        <v>0</v>
      </c>
      <c r="AB200" s="9">
        <v>0</v>
      </c>
      <c r="AC200" s="9"/>
      <c r="AD200" s="9">
        <v>4</v>
      </c>
      <c r="AE200" s="9"/>
      <c r="AF200" s="9">
        <v>1</v>
      </c>
      <c r="AG200" s="9">
        <v>0</v>
      </c>
      <c r="AH200" s="9">
        <v>0</v>
      </c>
      <c r="AI200" s="9">
        <v>1</v>
      </c>
      <c r="AJ200" s="9">
        <v>0</v>
      </c>
      <c r="AK200" s="9">
        <v>0</v>
      </c>
      <c r="AL200" s="9"/>
      <c r="AM200" s="9">
        <v>1</v>
      </c>
      <c r="AN200" s="9">
        <v>1</v>
      </c>
      <c r="AO200" s="9">
        <v>1</v>
      </c>
      <c r="AP200" s="9">
        <v>0</v>
      </c>
      <c r="AQ200" s="9">
        <v>0</v>
      </c>
      <c r="AR200" s="9">
        <v>0</v>
      </c>
      <c r="AS200" s="9"/>
      <c r="AT200" s="9">
        <v>1</v>
      </c>
      <c r="AU200" s="9">
        <v>1</v>
      </c>
      <c r="AV200" s="75">
        <v>2</v>
      </c>
      <c r="AW200" s="75">
        <v>2</v>
      </c>
      <c r="AX200" s="75">
        <v>1</v>
      </c>
      <c r="AY200" s="9">
        <v>1</v>
      </c>
      <c r="AZ200" s="9">
        <v>1</v>
      </c>
      <c r="BA200" s="9">
        <v>1</v>
      </c>
      <c r="BB200" s="9">
        <v>1</v>
      </c>
      <c r="BC200" s="9">
        <v>2</v>
      </c>
      <c r="BD200" s="9">
        <v>1</v>
      </c>
      <c r="BE200" s="9">
        <v>2</v>
      </c>
      <c r="BF200" s="9">
        <v>2</v>
      </c>
      <c r="BG200" s="9" t="s">
        <v>125</v>
      </c>
      <c r="BH200">
        <v>2</v>
      </c>
      <c r="BI200">
        <v>2</v>
      </c>
      <c r="BJ200" s="58">
        <v>1</v>
      </c>
      <c r="BK200">
        <v>2</v>
      </c>
      <c r="BL200">
        <v>1</v>
      </c>
      <c r="BM200">
        <v>1</v>
      </c>
      <c r="BN200">
        <v>1</v>
      </c>
      <c r="BO200">
        <v>2</v>
      </c>
      <c r="BP200">
        <v>2</v>
      </c>
      <c r="BQ200" t="s">
        <v>125</v>
      </c>
      <c r="BR200">
        <v>1</v>
      </c>
      <c r="BS200">
        <v>1</v>
      </c>
      <c r="BT200">
        <v>1</v>
      </c>
      <c r="BU200">
        <v>1</v>
      </c>
      <c r="BV200">
        <v>2</v>
      </c>
      <c r="BW200">
        <v>2</v>
      </c>
      <c r="BX200">
        <v>2</v>
      </c>
      <c r="BY200">
        <v>1</v>
      </c>
      <c r="BZ200">
        <v>2</v>
      </c>
      <c r="CA200">
        <v>2</v>
      </c>
      <c r="CB200">
        <v>2</v>
      </c>
      <c r="CC200">
        <v>1</v>
      </c>
      <c r="CD200">
        <v>1</v>
      </c>
      <c r="CE200">
        <v>2</v>
      </c>
      <c r="CF200">
        <v>1</v>
      </c>
      <c r="CG200">
        <v>2</v>
      </c>
      <c r="CH200">
        <v>2</v>
      </c>
      <c r="CI200">
        <v>2</v>
      </c>
      <c r="CJ200">
        <v>2</v>
      </c>
      <c r="CK200">
        <v>2</v>
      </c>
      <c r="CL200">
        <v>1</v>
      </c>
      <c r="CM200">
        <v>4</v>
      </c>
      <c r="CN200">
        <v>4</v>
      </c>
      <c r="CO200">
        <v>3</v>
      </c>
      <c r="CP200">
        <v>4</v>
      </c>
      <c r="CQ200">
        <v>4</v>
      </c>
      <c r="CR200">
        <v>3</v>
      </c>
      <c r="CS200">
        <v>2</v>
      </c>
      <c r="CT200">
        <v>4</v>
      </c>
      <c r="CU200">
        <v>2</v>
      </c>
      <c r="CV200">
        <v>1</v>
      </c>
      <c r="CW200">
        <v>1</v>
      </c>
      <c r="CX200">
        <v>4</v>
      </c>
      <c r="CY200">
        <v>3</v>
      </c>
      <c r="CZ200">
        <v>3</v>
      </c>
      <c r="DA200" s="57" t="s">
        <v>125</v>
      </c>
    </row>
    <row r="201" spans="1:105">
      <c r="A201">
        <v>194</v>
      </c>
      <c r="B201" s="9">
        <v>1</v>
      </c>
      <c r="C201" s="9">
        <v>5</v>
      </c>
      <c r="D201" s="9">
        <v>1</v>
      </c>
      <c r="E201" s="9">
        <v>13</v>
      </c>
      <c r="F201" s="9">
        <v>0</v>
      </c>
      <c r="G201" s="9">
        <v>0</v>
      </c>
      <c r="H201" s="9">
        <v>0</v>
      </c>
      <c r="I201" s="9">
        <v>1</v>
      </c>
      <c r="J201" s="9">
        <v>1</v>
      </c>
      <c r="K201" s="9">
        <v>0</v>
      </c>
      <c r="L201" s="9">
        <v>0</v>
      </c>
      <c r="M201" s="9">
        <v>1</v>
      </c>
      <c r="N201" s="9"/>
      <c r="O201" s="9"/>
      <c r="P201" s="9"/>
      <c r="Q201" s="9"/>
      <c r="R201" s="9">
        <v>4</v>
      </c>
      <c r="S201" s="9"/>
      <c r="T201" s="9"/>
      <c r="U201" s="9">
        <v>1</v>
      </c>
      <c r="V201" s="9">
        <v>1</v>
      </c>
      <c r="W201" s="9">
        <v>0</v>
      </c>
      <c r="X201" s="9">
        <v>0</v>
      </c>
      <c r="Y201" s="9">
        <v>1</v>
      </c>
      <c r="Z201" s="9">
        <v>0</v>
      </c>
      <c r="AA201" s="9">
        <v>0</v>
      </c>
      <c r="AB201" s="9">
        <v>0</v>
      </c>
      <c r="AC201" s="9"/>
      <c r="AD201" s="9">
        <v>1</v>
      </c>
      <c r="AE201" s="9"/>
      <c r="AF201" s="9">
        <v>0</v>
      </c>
      <c r="AG201" s="9">
        <v>1</v>
      </c>
      <c r="AH201" s="9">
        <v>1</v>
      </c>
      <c r="AI201" s="9">
        <v>0</v>
      </c>
      <c r="AJ201" s="9">
        <v>0</v>
      </c>
      <c r="AK201" s="9">
        <v>0</v>
      </c>
      <c r="AL201" s="9"/>
      <c r="AM201" s="9">
        <v>1</v>
      </c>
      <c r="AN201" s="9">
        <v>1</v>
      </c>
      <c r="AO201" s="9">
        <v>1</v>
      </c>
      <c r="AP201" s="9">
        <v>0</v>
      </c>
      <c r="AQ201" s="9">
        <v>0</v>
      </c>
      <c r="AR201" s="9">
        <v>0</v>
      </c>
      <c r="AS201" s="9"/>
      <c r="AT201" s="9">
        <v>1</v>
      </c>
      <c r="AU201" s="9">
        <v>1</v>
      </c>
      <c r="AV201" s="75">
        <v>2</v>
      </c>
      <c r="AW201" s="75">
        <v>1</v>
      </c>
      <c r="AX201" s="75">
        <v>1</v>
      </c>
      <c r="AY201" s="9">
        <v>1</v>
      </c>
      <c r="AZ201" s="9">
        <v>1</v>
      </c>
      <c r="BA201" s="9">
        <v>2</v>
      </c>
      <c r="BB201" s="9"/>
      <c r="BC201" s="9">
        <v>1</v>
      </c>
      <c r="BD201" s="9">
        <v>1</v>
      </c>
      <c r="BE201" s="9">
        <v>2</v>
      </c>
      <c r="BF201" s="9">
        <v>1</v>
      </c>
      <c r="BG201" s="9">
        <v>1</v>
      </c>
      <c r="BH201">
        <v>1</v>
      </c>
      <c r="BI201">
        <v>1</v>
      </c>
      <c r="BJ201" s="58">
        <v>1</v>
      </c>
      <c r="BK201">
        <v>1</v>
      </c>
      <c r="BL201">
        <v>1</v>
      </c>
      <c r="BM201">
        <v>1</v>
      </c>
      <c r="BN201">
        <v>1</v>
      </c>
      <c r="BO201">
        <v>2</v>
      </c>
      <c r="BP201">
        <v>2</v>
      </c>
      <c r="BQ201" t="s">
        <v>125</v>
      </c>
      <c r="BR201">
        <v>2</v>
      </c>
      <c r="BS201">
        <v>1</v>
      </c>
      <c r="BT201">
        <v>1</v>
      </c>
      <c r="BU201">
        <v>1</v>
      </c>
      <c r="BV201">
        <v>1</v>
      </c>
      <c r="BW201">
        <v>1</v>
      </c>
      <c r="BX201">
        <v>2</v>
      </c>
      <c r="BY201">
        <v>2</v>
      </c>
      <c r="BZ201">
        <v>2</v>
      </c>
      <c r="CA201">
        <v>1</v>
      </c>
      <c r="CB201">
        <v>2</v>
      </c>
      <c r="CC201">
        <v>1</v>
      </c>
      <c r="CD201">
        <v>2</v>
      </c>
      <c r="CE201">
        <v>2</v>
      </c>
      <c r="CF201">
        <v>1</v>
      </c>
      <c r="CG201">
        <v>2</v>
      </c>
      <c r="CH201">
        <v>2</v>
      </c>
      <c r="CI201">
        <v>1</v>
      </c>
      <c r="CJ201">
        <v>1</v>
      </c>
      <c r="CK201">
        <v>2</v>
      </c>
      <c r="CL201">
        <v>1</v>
      </c>
      <c r="CM201">
        <v>4</v>
      </c>
      <c r="CN201">
        <v>4</v>
      </c>
      <c r="CO201">
        <v>4</v>
      </c>
      <c r="CP201">
        <v>4</v>
      </c>
      <c r="CQ201">
        <v>4</v>
      </c>
      <c r="CR201">
        <v>4</v>
      </c>
      <c r="CS201">
        <v>4</v>
      </c>
      <c r="CT201">
        <v>1</v>
      </c>
      <c r="CU201">
        <v>2</v>
      </c>
      <c r="CV201">
        <v>1</v>
      </c>
      <c r="CW201">
        <v>2</v>
      </c>
      <c r="CX201">
        <v>3</v>
      </c>
      <c r="CY201">
        <v>3</v>
      </c>
      <c r="CZ201">
        <v>2</v>
      </c>
      <c r="DA201" s="57" t="s">
        <v>125</v>
      </c>
    </row>
    <row r="202" spans="1:105">
      <c r="A202">
        <v>195</v>
      </c>
      <c r="B202" s="9">
        <v>2</v>
      </c>
      <c r="C202" s="9">
        <v>4</v>
      </c>
      <c r="D202" s="9">
        <v>4</v>
      </c>
      <c r="E202" s="9">
        <v>1</v>
      </c>
      <c r="F202" s="9">
        <v>0</v>
      </c>
      <c r="G202" s="9">
        <v>0</v>
      </c>
      <c r="H202" s="9">
        <v>1</v>
      </c>
      <c r="I202" s="9">
        <v>1</v>
      </c>
      <c r="J202" s="9">
        <v>0</v>
      </c>
      <c r="K202" s="9">
        <v>0</v>
      </c>
      <c r="L202" s="9">
        <v>0</v>
      </c>
      <c r="M202" s="9">
        <v>1</v>
      </c>
      <c r="N202" s="9">
        <v>4</v>
      </c>
      <c r="O202" s="9">
        <v>4</v>
      </c>
      <c r="P202" s="9">
        <v>3</v>
      </c>
      <c r="Q202" s="9">
        <v>2</v>
      </c>
      <c r="R202" s="9">
        <v>3</v>
      </c>
      <c r="S202" s="9">
        <v>3</v>
      </c>
      <c r="T202" s="9"/>
      <c r="U202" s="9">
        <v>0</v>
      </c>
      <c r="V202" s="9">
        <v>0</v>
      </c>
      <c r="W202" s="9">
        <v>0</v>
      </c>
      <c r="X202" s="9">
        <v>1</v>
      </c>
      <c r="Y202" s="9">
        <v>1</v>
      </c>
      <c r="Z202" s="9">
        <v>0</v>
      </c>
      <c r="AA202" s="9">
        <v>0</v>
      </c>
      <c r="AB202" s="9">
        <v>0</v>
      </c>
      <c r="AC202" s="9"/>
      <c r="AD202" s="9">
        <v>2</v>
      </c>
      <c r="AE202" s="9"/>
      <c r="AF202" s="9">
        <v>1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/>
      <c r="AM202" s="9">
        <v>1</v>
      </c>
      <c r="AN202" s="9">
        <v>1</v>
      </c>
      <c r="AO202" s="9">
        <v>1</v>
      </c>
      <c r="AP202" s="9">
        <v>1</v>
      </c>
      <c r="AQ202" s="9">
        <v>0</v>
      </c>
      <c r="AR202" s="9">
        <v>0</v>
      </c>
      <c r="AS202" s="9"/>
      <c r="AT202" s="9">
        <v>1</v>
      </c>
      <c r="AU202" s="9">
        <v>1</v>
      </c>
      <c r="AV202" s="75">
        <v>1</v>
      </c>
      <c r="AW202" s="75">
        <v>2</v>
      </c>
      <c r="AX202" s="75">
        <v>1</v>
      </c>
      <c r="AY202" s="9">
        <v>2</v>
      </c>
      <c r="AZ202" s="9">
        <v>1</v>
      </c>
      <c r="BA202" s="9">
        <v>1</v>
      </c>
      <c r="BB202" s="9">
        <v>2</v>
      </c>
      <c r="BC202" s="9">
        <v>1</v>
      </c>
      <c r="BD202" s="9">
        <v>1</v>
      </c>
      <c r="BE202" s="9">
        <v>2</v>
      </c>
      <c r="BF202" s="9">
        <v>1</v>
      </c>
      <c r="BG202" s="9">
        <v>1</v>
      </c>
      <c r="BH202">
        <v>2</v>
      </c>
      <c r="BI202">
        <v>2</v>
      </c>
      <c r="BJ202" s="58">
        <v>2</v>
      </c>
      <c r="BK202">
        <v>2</v>
      </c>
      <c r="BL202">
        <v>1</v>
      </c>
      <c r="BM202">
        <v>1</v>
      </c>
      <c r="BN202">
        <v>1</v>
      </c>
      <c r="BO202">
        <v>2</v>
      </c>
      <c r="BP202">
        <v>1</v>
      </c>
      <c r="BQ202">
        <v>1</v>
      </c>
      <c r="BR202">
        <v>2</v>
      </c>
      <c r="BS202">
        <v>1</v>
      </c>
      <c r="BT202">
        <v>2</v>
      </c>
      <c r="BU202">
        <v>1</v>
      </c>
      <c r="BV202">
        <v>2</v>
      </c>
      <c r="BW202">
        <v>1</v>
      </c>
      <c r="BX202">
        <v>2</v>
      </c>
      <c r="BY202">
        <v>1</v>
      </c>
      <c r="BZ202">
        <v>2</v>
      </c>
      <c r="CA202">
        <v>2</v>
      </c>
      <c r="CB202">
        <v>2</v>
      </c>
      <c r="CC202">
        <v>1</v>
      </c>
      <c r="CD202">
        <v>2</v>
      </c>
      <c r="CE202">
        <v>2</v>
      </c>
      <c r="CF202">
        <v>1</v>
      </c>
      <c r="CG202">
        <v>1</v>
      </c>
      <c r="CH202">
        <v>2</v>
      </c>
      <c r="CI202">
        <v>2</v>
      </c>
      <c r="CJ202">
        <v>1</v>
      </c>
      <c r="CK202">
        <v>2</v>
      </c>
      <c r="CL202">
        <v>1</v>
      </c>
      <c r="CM202">
        <v>4</v>
      </c>
      <c r="CN202">
        <v>4</v>
      </c>
      <c r="CO202">
        <v>4</v>
      </c>
      <c r="CP202">
        <v>3</v>
      </c>
      <c r="CQ202">
        <v>4</v>
      </c>
      <c r="CR202">
        <v>4</v>
      </c>
      <c r="CS202">
        <v>4</v>
      </c>
      <c r="CT202">
        <v>4</v>
      </c>
      <c r="CU202">
        <v>4</v>
      </c>
      <c r="CV202">
        <v>4</v>
      </c>
      <c r="CW202">
        <v>1</v>
      </c>
      <c r="CX202">
        <v>2</v>
      </c>
      <c r="CY202">
        <v>3</v>
      </c>
      <c r="CZ202">
        <v>3</v>
      </c>
      <c r="DA202" s="57">
        <v>3</v>
      </c>
    </row>
    <row r="203" spans="1:105">
      <c r="A203">
        <v>196</v>
      </c>
      <c r="B203" s="9">
        <v>1</v>
      </c>
      <c r="C203" s="9">
        <v>9</v>
      </c>
      <c r="D203" s="9">
        <v>7</v>
      </c>
      <c r="E203" s="9">
        <v>8</v>
      </c>
      <c r="F203" s="9">
        <v>0</v>
      </c>
      <c r="G203" s="9">
        <v>0</v>
      </c>
      <c r="H203" s="9">
        <v>0</v>
      </c>
      <c r="I203" s="9">
        <v>1</v>
      </c>
      <c r="J203" s="9">
        <v>0</v>
      </c>
      <c r="K203" s="9">
        <v>0</v>
      </c>
      <c r="L203" s="9">
        <v>0</v>
      </c>
      <c r="M203" s="9">
        <v>1</v>
      </c>
      <c r="N203" s="9">
        <v>4</v>
      </c>
      <c r="O203" s="9">
        <v>4</v>
      </c>
      <c r="P203" s="9">
        <v>4</v>
      </c>
      <c r="Q203" s="9">
        <v>4</v>
      </c>
      <c r="R203" s="9">
        <v>4</v>
      </c>
      <c r="S203" s="9">
        <v>4</v>
      </c>
      <c r="T203" s="9"/>
      <c r="U203" s="9">
        <v>0</v>
      </c>
      <c r="V203" s="9">
        <v>0</v>
      </c>
      <c r="W203" s="9">
        <v>0</v>
      </c>
      <c r="X203" s="9">
        <v>0</v>
      </c>
      <c r="Y203" s="9">
        <v>1</v>
      </c>
      <c r="Z203" s="9">
        <v>0</v>
      </c>
      <c r="AA203" s="9">
        <v>0</v>
      </c>
      <c r="AB203" s="9">
        <v>0</v>
      </c>
      <c r="AC203" s="9"/>
      <c r="AD203" s="9">
        <v>4</v>
      </c>
      <c r="AE203" s="9"/>
      <c r="AF203" s="9">
        <v>1</v>
      </c>
      <c r="AG203" s="9">
        <v>1</v>
      </c>
      <c r="AH203" s="9">
        <v>1</v>
      </c>
      <c r="AI203" s="9">
        <v>0</v>
      </c>
      <c r="AJ203" s="9">
        <v>0</v>
      </c>
      <c r="AK203" s="9">
        <v>0</v>
      </c>
      <c r="AL203" s="9"/>
      <c r="AM203" s="9">
        <v>1</v>
      </c>
      <c r="AN203" s="9">
        <v>1</v>
      </c>
      <c r="AO203" s="9">
        <v>1</v>
      </c>
      <c r="AP203" s="9">
        <v>0</v>
      </c>
      <c r="AQ203" s="9">
        <v>0</v>
      </c>
      <c r="AR203" s="9">
        <v>0</v>
      </c>
      <c r="AS203" s="9"/>
      <c r="AT203" s="9">
        <v>4</v>
      </c>
      <c r="AU203" s="9">
        <v>2</v>
      </c>
      <c r="AV203" s="75">
        <v>1</v>
      </c>
      <c r="AW203" s="75">
        <v>1</v>
      </c>
      <c r="AX203" s="75">
        <v>2</v>
      </c>
      <c r="AY203" s="9" t="s">
        <v>125</v>
      </c>
      <c r="AZ203" s="9">
        <v>1</v>
      </c>
      <c r="BA203" s="9">
        <v>1</v>
      </c>
      <c r="BB203" s="9">
        <v>2</v>
      </c>
      <c r="BC203" s="9">
        <v>1</v>
      </c>
      <c r="BD203" s="9">
        <v>1</v>
      </c>
      <c r="BE203" s="9">
        <v>2</v>
      </c>
      <c r="BF203" s="9">
        <v>1</v>
      </c>
      <c r="BG203" s="9">
        <v>2</v>
      </c>
      <c r="BH203">
        <v>1</v>
      </c>
      <c r="BI203">
        <v>2</v>
      </c>
      <c r="BJ203" s="58">
        <v>1</v>
      </c>
      <c r="BK203">
        <v>1</v>
      </c>
      <c r="BL203">
        <v>1</v>
      </c>
      <c r="BM203">
        <v>1</v>
      </c>
      <c r="BN203">
        <v>1</v>
      </c>
      <c r="BO203">
        <v>2</v>
      </c>
      <c r="BP203">
        <v>2</v>
      </c>
      <c r="BQ203" t="s">
        <v>125</v>
      </c>
      <c r="BR203">
        <v>2</v>
      </c>
      <c r="BS203">
        <v>2</v>
      </c>
      <c r="BT203" t="s">
        <v>125</v>
      </c>
      <c r="BU203">
        <v>1</v>
      </c>
      <c r="BV203">
        <v>1</v>
      </c>
      <c r="BW203">
        <v>1</v>
      </c>
      <c r="BX203">
        <v>1</v>
      </c>
      <c r="BY203">
        <v>2</v>
      </c>
      <c r="BZ203">
        <v>2</v>
      </c>
      <c r="CA203">
        <v>2</v>
      </c>
      <c r="CB203">
        <v>2</v>
      </c>
      <c r="CC203">
        <v>1</v>
      </c>
      <c r="CD203">
        <v>2</v>
      </c>
      <c r="CE203">
        <v>2</v>
      </c>
      <c r="CF203">
        <v>2</v>
      </c>
      <c r="CG203">
        <v>1</v>
      </c>
      <c r="CH203">
        <v>1</v>
      </c>
      <c r="CI203">
        <v>2</v>
      </c>
      <c r="CJ203">
        <v>1</v>
      </c>
      <c r="CK203">
        <v>2</v>
      </c>
      <c r="CL203">
        <v>2</v>
      </c>
      <c r="CM203" t="s">
        <v>125</v>
      </c>
      <c r="CN203" t="s">
        <v>125</v>
      </c>
      <c r="CO203">
        <v>4</v>
      </c>
      <c r="CP203">
        <v>3</v>
      </c>
      <c r="CQ203">
        <v>4</v>
      </c>
      <c r="CR203">
        <v>4</v>
      </c>
      <c r="CS203">
        <v>4</v>
      </c>
      <c r="CT203">
        <v>4</v>
      </c>
      <c r="CU203">
        <v>3</v>
      </c>
      <c r="CV203">
        <v>3</v>
      </c>
      <c r="CW203">
        <v>1</v>
      </c>
      <c r="CX203">
        <v>3</v>
      </c>
      <c r="CY203">
        <v>1</v>
      </c>
      <c r="CZ203">
        <v>3</v>
      </c>
      <c r="DA203" s="57" t="s">
        <v>125</v>
      </c>
    </row>
    <row r="204" spans="1:105">
      <c r="A204">
        <v>197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>
        <v>0</v>
      </c>
      <c r="O204" s="9">
        <v>0</v>
      </c>
      <c r="P204" s="9">
        <v>0</v>
      </c>
      <c r="Q204" s="9">
        <v>0</v>
      </c>
      <c r="R204" s="9">
        <v>4</v>
      </c>
      <c r="S204" s="9">
        <v>4</v>
      </c>
      <c r="T204" s="9"/>
      <c r="U204" s="9">
        <v>0</v>
      </c>
      <c r="V204" s="9">
        <v>0</v>
      </c>
      <c r="W204" s="9">
        <v>0</v>
      </c>
      <c r="X204" s="9">
        <v>0</v>
      </c>
      <c r="Y204" s="9">
        <v>1</v>
      </c>
      <c r="Z204" s="9">
        <v>0</v>
      </c>
      <c r="AA204" s="9">
        <v>0</v>
      </c>
      <c r="AB204" s="9">
        <v>0</v>
      </c>
      <c r="AC204" s="9"/>
      <c r="AD204" s="9">
        <v>2</v>
      </c>
      <c r="AE204" s="9"/>
      <c r="AF204" s="9">
        <v>1</v>
      </c>
      <c r="AG204" s="9">
        <v>1</v>
      </c>
      <c r="AH204" s="9">
        <v>0</v>
      </c>
      <c r="AI204" s="9">
        <v>0</v>
      </c>
      <c r="AJ204" s="9">
        <v>0</v>
      </c>
      <c r="AK204" s="9">
        <v>0</v>
      </c>
      <c r="AL204" s="9"/>
      <c r="AM204" s="9">
        <v>1</v>
      </c>
      <c r="AN204" s="9">
        <v>1</v>
      </c>
      <c r="AO204" s="9">
        <v>1</v>
      </c>
      <c r="AP204" s="9">
        <v>1</v>
      </c>
      <c r="AQ204" s="9">
        <v>0</v>
      </c>
      <c r="AR204" s="9">
        <v>0</v>
      </c>
      <c r="AS204" s="9"/>
      <c r="AT204" s="9"/>
      <c r="AU204" s="9">
        <v>1</v>
      </c>
      <c r="AV204" s="75">
        <v>1</v>
      </c>
      <c r="AW204" s="75">
        <v>1</v>
      </c>
      <c r="AX204" s="75">
        <v>1</v>
      </c>
      <c r="AY204" s="9">
        <v>1</v>
      </c>
      <c r="AZ204" s="9">
        <v>1</v>
      </c>
      <c r="BA204" s="9">
        <v>1</v>
      </c>
      <c r="BB204" s="9"/>
      <c r="BC204" s="9"/>
      <c r="BD204" s="9">
        <v>1</v>
      </c>
      <c r="BE204" s="9">
        <v>1</v>
      </c>
      <c r="BF204" s="9">
        <v>1</v>
      </c>
      <c r="BG204" s="9"/>
      <c r="BH204">
        <v>1</v>
      </c>
      <c r="BI204">
        <v>1</v>
      </c>
      <c r="BJ204" s="58">
        <v>1</v>
      </c>
      <c r="BK204">
        <v>2</v>
      </c>
      <c r="BL204">
        <v>1</v>
      </c>
      <c r="BN204">
        <v>1</v>
      </c>
      <c r="BO204">
        <v>2</v>
      </c>
      <c r="BP204">
        <v>2</v>
      </c>
      <c r="BQ204" t="s">
        <v>125</v>
      </c>
      <c r="BR204">
        <v>2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2</v>
      </c>
      <c r="BY204">
        <v>1</v>
      </c>
      <c r="BZ204">
        <v>1</v>
      </c>
      <c r="CA204">
        <v>1</v>
      </c>
      <c r="CB204">
        <v>2</v>
      </c>
      <c r="CC204">
        <v>2</v>
      </c>
      <c r="CE204">
        <v>2</v>
      </c>
      <c r="CG204">
        <v>2</v>
      </c>
      <c r="CH204">
        <v>2</v>
      </c>
      <c r="CI204">
        <v>2</v>
      </c>
      <c r="CJ204">
        <v>1</v>
      </c>
      <c r="CK204">
        <v>2</v>
      </c>
      <c r="CL204">
        <v>1</v>
      </c>
      <c r="CM204">
        <v>4</v>
      </c>
      <c r="CN204">
        <v>4</v>
      </c>
      <c r="CO204">
        <v>4</v>
      </c>
      <c r="CP204">
        <v>3</v>
      </c>
      <c r="CQ204">
        <v>4</v>
      </c>
      <c r="CR204">
        <v>4</v>
      </c>
      <c r="CS204">
        <v>4</v>
      </c>
      <c r="CT204">
        <v>2</v>
      </c>
      <c r="CU204">
        <v>3</v>
      </c>
      <c r="CV204">
        <v>3</v>
      </c>
      <c r="CW204">
        <v>2</v>
      </c>
      <c r="CX204">
        <v>3</v>
      </c>
      <c r="CZ204">
        <v>0</v>
      </c>
      <c r="DA204" s="57" t="s">
        <v>125</v>
      </c>
    </row>
    <row r="205" spans="1:105">
      <c r="A205">
        <v>198</v>
      </c>
      <c r="B205" s="9">
        <v>2</v>
      </c>
      <c r="C205" s="9">
        <v>8</v>
      </c>
      <c r="D205" s="9">
        <v>5</v>
      </c>
      <c r="E205" s="9">
        <v>11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1</v>
      </c>
      <c r="L205" s="9">
        <v>0</v>
      </c>
      <c r="M205" s="9">
        <v>2</v>
      </c>
      <c r="N205" s="9">
        <v>3</v>
      </c>
      <c r="O205" s="9">
        <v>4</v>
      </c>
      <c r="P205" s="9">
        <v>4</v>
      </c>
      <c r="Q205" s="9">
        <v>4</v>
      </c>
      <c r="R205" s="9">
        <v>4</v>
      </c>
      <c r="S205" s="9">
        <v>4</v>
      </c>
      <c r="T205" s="9"/>
      <c r="U205" s="9">
        <v>0</v>
      </c>
      <c r="V205" s="9">
        <v>0</v>
      </c>
      <c r="W205" s="9">
        <v>0</v>
      </c>
      <c r="X205" s="9">
        <v>0</v>
      </c>
      <c r="Y205" s="9">
        <v>1</v>
      </c>
      <c r="Z205" s="9">
        <v>0</v>
      </c>
      <c r="AA205" s="9">
        <v>0</v>
      </c>
      <c r="AB205" s="9">
        <v>0</v>
      </c>
      <c r="AC205" s="9"/>
      <c r="AD205" s="9">
        <v>3</v>
      </c>
      <c r="AE205" s="9"/>
      <c r="AF205" s="9">
        <v>1</v>
      </c>
      <c r="AG205" s="9">
        <v>1</v>
      </c>
      <c r="AH205" s="9">
        <v>0</v>
      </c>
      <c r="AI205" s="9">
        <v>0</v>
      </c>
      <c r="AJ205" s="9">
        <v>1</v>
      </c>
      <c r="AK205" s="9">
        <v>0</v>
      </c>
      <c r="AL205" s="9"/>
      <c r="AM205" s="9">
        <v>1</v>
      </c>
      <c r="AN205" s="9">
        <v>1</v>
      </c>
      <c r="AO205" s="9">
        <v>1</v>
      </c>
      <c r="AP205" s="9">
        <v>1</v>
      </c>
      <c r="AQ205" s="9">
        <v>0</v>
      </c>
      <c r="AR205" s="9">
        <v>1</v>
      </c>
      <c r="AS205" s="9"/>
      <c r="AT205" s="9">
        <v>1</v>
      </c>
      <c r="AU205" s="9">
        <v>4</v>
      </c>
      <c r="AV205" s="75">
        <v>1</v>
      </c>
      <c r="AW205" s="75">
        <v>2</v>
      </c>
      <c r="AX205" s="75">
        <v>1</v>
      </c>
      <c r="AY205" s="9">
        <v>1</v>
      </c>
      <c r="AZ205" s="9">
        <v>1</v>
      </c>
      <c r="BA205" s="9">
        <v>1</v>
      </c>
      <c r="BB205" s="9">
        <v>1</v>
      </c>
      <c r="BC205" s="9">
        <v>1</v>
      </c>
      <c r="BD205" s="9">
        <v>1</v>
      </c>
      <c r="BE205" s="9">
        <v>2</v>
      </c>
      <c r="BF205" s="9">
        <v>1</v>
      </c>
      <c r="BG205" s="9">
        <v>1</v>
      </c>
      <c r="BH205">
        <v>1</v>
      </c>
      <c r="BI205">
        <v>2</v>
      </c>
      <c r="BJ205" s="58">
        <v>1</v>
      </c>
      <c r="BK205">
        <v>1</v>
      </c>
      <c r="BL205">
        <v>1</v>
      </c>
      <c r="BM205">
        <v>1</v>
      </c>
      <c r="BN205">
        <v>1</v>
      </c>
      <c r="BO205">
        <v>2</v>
      </c>
      <c r="BP205">
        <v>2</v>
      </c>
      <c r="BQ205" t="s">
        <v>125</v>
      </c>
      <c r="BR205">
        <v>1</v>
      </c>
      <c r="BS205">
        <v>1</v>
      </c>
      <c r="BT205">
        <v>1</v>
      </c>
      <c r="BU205">
        <v>1</v>
      </c>
      <c r="BV205">
        <v>1</v>
      </c>
      <c r="BW205">
        <v>1</v>
      </c>
      <c r="BX205">
        <v>2</v>
      </c>
      <c r="BY205">
        <v>1</v>
      </c>
      <c r="BZ205">
        <v>1</v>
      </c>
      <c r="CA205">
        <v>1</v>
      </c>
      <c r="CB205">
        <v>1</v>
      </c>
      <c r="CC205">
        <v>1</v>
      </c>
      <c r="CD205">
        <v>1</v>
      </c>
      <c r="CE205">
        <v>2</v>
      </c>
      <c r="CF205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2</v>
      </c>
      <c r="CM205" t="s">
        <v>125</v>
      </c>
      <c r="CN205" t="s">
        <v>125</v>
      </c>
      <c r="CO205">
        <v>4</v>
      </c>
      <c r="CP205">
        <v>4</v>
      </c>
      <c r="CQ205">
        <v>4</v>
      </c>
      <c r="CR205">
        <v>4</v>
      </c>
      <c r="CS205">
        <v>4</v>
      </c>
      <c r="CT205">
        <v>4</v>
      </c>
      <c r="CU205">
        <v>4</v>
      </c>
      <c r="CV205">
        <v>4</v>
      </c>
      <c r="CW205">
        <v>3</v>
      </c>
      <c r="CX205">
        <v>4</v>
      </c>
      <c r="CY205">
        <v>4</v>
      </c>
      <c r="CZ205">
        <v>3</v>
      </c>
      <c r="DA205" s="57" t="s">
        <v>125</v>
      </c>
    </row>
    <row r="206" spans="1:105">
      <c r="A206">
        <v>199</v>
      </c>
      <c r="B206" s="9">
        <v>2</v>
      </c>
      <c r="C206" s="9">
        <v>2</v>
      </c>
      <c r="D206" s="9">
        <v>4</v>
      </c>
      <c r="E206" s="9">
        <v>8</v>
      </c>
      <c r="F206" s="9">
        <v>0</v>
      </c>
      <c r="G206" s="9">
        <v>0</v>
      </c>
      <c r="H206" s="9">
        <v>0</v>
      </c>
      <c r="I206" s="9">
        <v>1</v>
      </c>
      <c r="J206" s="9">
        <v>0</v>
      </c>
      <c r="K206" s="9">
        <v>0</v>
      </c>
      <c r="L206" s="9">
        <v>0</v>
      </c>
      <c r="M206" s="9">
        <v>1</v>
      </c>
      <c r="N206" s="9">
        <v>4</v>
      </c>
      <c r="O206" s="9">
        <v>4</v>
      </c>
      <c r="P206" s="9">
        <v>4</v>
      </c>
      <c r="Q206" s="9">
        <v>4</v>
      </c>
      <c r="R206" s="9">
        <v>4</v>
      </c>
      <c r="S206" s="9">
        <v>4</v>
      </c>
      <c r="T206" s="9"/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1</v>
      </c>
      <c r="AB206" s="9">
        <v>0</v>
      </c>
      <c r="AC206" s="9"/>
      <c r="AD206" s="9">
        <v>2</v>
      </c>
      <c r="AE206" s="9"/>
      <c r="AF206" s="9">
        <v>1</v>
      </c>
      <c r="AG206" s="9">
        <v>0</v>
      </c>
      <c r="AH206" s="9">
        <v>1</v>
      </c>
      <c r="AI206" s="9">
        <v>0</v>
      </c>
      <c r="AJ206" s="9">
        <v>0</v>
      </c>
      <c r="AK206" s="9">
        <v>0</v>
      </c>
      <c r="AL206" s="9"/>
      <c r="AM206" s="9">
        <v>1</v>
      </c>
      <c r="AN206" s="9">
        <v>1</v>
      </c>
      <c r="AO206" s="9">
        <v>0</v>
      </c>
      <c r="AP206" s="9">
        <v>0</v>
      </c>
      <c r="AQ206" s="9">
        <v>0</v>
      </c>
      <c r="AR206" s="9">
        <v>0</v>
      </c>
      <c r="AS206" s="9"/>
      <c r="AT206" s="9">
        <v>1</v>
      </c>
      <c r="AU206" s="9">
        <v>4</v>
      </c>
      <c r="AV206" s="75">
        <v>2</v>
      </c>
      <c r="AW206" s="75">
        <v>2</v>
      </c>
      <c r="AX206" s="75">
        <v>1</v>
      </c>
      <c r="AY206" s="9">
        <v>2</v>
      </c>
      <c r="AZ206" s="9">
        <v>1</v>
      </c>
      <c r="BA206" s="9">
        <v>1</v>
      </c>
      <c r="BB206" s="9">
        <v>1</v>
      </c>
      <c r="BC206" s="9">
        <v>1</v>
      </c>
      <c r="BD206" s="9">
        <v>1</v>
      </c>
      <c r="BE206" s="9">
        <v>2</v>
      </c>
      <c r="BF206" s="9">
        <v>1</v>
      </c>
      <c r="BG206" s="9">
        <v>1</v>
      </c>
      <c r="BH206">
        <v>2</v>
      </c>
      <c r="BI206">
        <v>1</v>
      </c>
      <c r="BJ206" s="58">
        <v>2</v>
      </c>
      <c r="BK206">
        <v>2</v>
      </c>
      <c r="BL206">
        <v>1</v>
      </c>
      <c r="BM206">
        <v>2</v>
      </c>
      <c r="BN206">
        <v>1</v>
      </c>
      <c r="BO206">
        <v>2</v>
      </c>
      <c r="BP206">
        <v>2</v>
      </c>
      <c r="BQ206" t="s">
        <v>125</v>
      </c>
      <c r="BR206">
        <v>1</v>
      </c>
      <c r="BS206">
        <v>2</v>
      </c>
      <c r="BT206" t="s">
        <v>125</v>
      </c>
      <c r="BU206">
        <v>2</v>
      </c>
      <c r="BV206">
        <v>2</v>
      </c>
      <c r="BW206">
        <v>1</v>
      </c>
      <c r="BX206">
        <v>2</v>
      </c>
      <c r="BY206">
        <v>1</v>
      </c>
      <c r="BZ206">
        <v>2</v>
      </c>
      <c r="CA206">
        <v>1</v>
      </c>
      <c r="CB206">
        <v>1</v>
      </c>
      <c r="CC206">
        <v>2</v>
      </c>
      <c r="CD206">
        <v>2</v>
      </c>
      <c r="CE206">
        <v>2</v>
      </c>
      <c r="CF206">
        <v>2</v>
      </c>
      <c r="CG206">
        <v>2</v>
      </c>
      <c r="CH206">
        <v>2</v>
      </c>
      <c r="CI206">
        <v>2</v>
      </c>
      <c r="CJ206">
        <v>2</v>
      </c>
      <c r="CK206">
        <v>2</v>
      </c>
      <c r="CL206">
        <v>2</v>
      </c>
      <c r="CM206" t="s">
        <v>125</v>
      </c>
      <c r="CN206" t="s">
        <v>125</v>
      </c>
      <c r="CO206">
        <v>4</v>
      </c>
      <c r="CP206">
        <v>2</v>
      </c>
      <c r="CQ206">
        <v>3</v>
      </c>
      <c r="CR206">
        <v>3</v>
      </c>
      <c r="CS206">
        <v>3</v>
      </c>
      <c r="CT206">
        <v>4</v>
      </c>
      <c r="CU206">
        <v>4</v>
      </c>
      <c r="CV206">
        <v>3</v>
      </c>
      <c r="CW206">
        <v>1</v>
      </c>
      <c r="CX206">
        <v>3</v>
      </c>
      <c r="CY206">
        <v>3</v>
      </c>
      <c r="CZ206">
        <v>3</v>
      </c>
      <c r="DA206" s="57" t="s">
        <v>125</v>
      </c>
    </row>
    <row r="207" spans="1:105">
      <c r="A207">
        <v>200</v>
      </c>
      <c r="B207" s="9">
        <v>2</v>
      </c>
      <c r="C207" s="9">
        <v>3</v>
      </c>
      <c r="D207" s="9">
        <v>1</v>
      </c>
      <c r="E207" s="9">
        <v>11</v>
      </c>
      <c r="F207" s="9">
        <v>0</v>
      </c>
      <c r="G207" s="9">
        <v>0</v>
      </c>
      <c r="H207" s="9">
        <v>0</v>
      </c>
      <c r="I207" s="9">
        <v>1</v>
      </c>
      <c r="J207" s="9">
        <v>0</v>
      </c>
      <c r="K207" s="9">
        <v>0</v>
      </c>
      <c r="L207" s="9">
        <v>0</v>
      </c>
      <c r="M207" s="9">
        <v>2</v>
      </c>
      <c r="N207" s="9">
        <v>3</v>
      </c>
      <c r="O207" s="9">
        <v>3</v>
      </c>
      <c r="P207" s="9">
        <v>3</v>
      </c>
      <c r="Q207" s="9">
        <v>3</v>
      </c>
      <c r="R207" s="9">
        <v>4</v>
      </c>
      <c r="S207" s="9">
        <v>4</v>
      </c>
      <c r="T207" s="9"/>
      <c r="U207" s="9">
        <v>1</v>
      </c>
      <c r="V207" s="9">
        <v>1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/>
      <c r="AD207" s="9">
        <v>1</v>
      </c>
      <c r="AE207" s="9"/>
      <c r="AF207" s="9">
        <v>0</v>
      </c>
      <c r="AG207" s="9">
        <v>0</v>
      </c>
      <c r="AH207" s="9">
        <v>1</v>
      </c>
      <c r="AI207" s="9">
        <v>1</v>
      </c>
      <c r="AJ207" s="9">
        <v>0</v>
      </c>
      <c r="AK207" s="9">
        <v>0</v>
      </c>
      <c r="AL207" s="9"/>
      <c r="AM207" s="9">
        <v>1</v>
      </c>
      <c r="AN207" s="9">
        <v>1</v>
      </c>
      <c r="AO207" s="9">
        <v>0</v>
      </c>
      <c r="AP207" s="9">
        <v>0</v>
      </c>
      <c r="AQ207" s="9">
        <v>0</v>
      </c>
      <c r="AR207" s="9">
        <v>0</v>
      </c>
      <c r="AS207" s="9"/>
      <c r="AT207" s="9">
        <v>1</v>
      </c>
      <c r="AU207" s="9">
        <v>3</v>
      </c>
      <c r="AV207" s="75">
        <v>2</v>
      </c>
      <c r="AW207" s="75">
        <v>2</v>
      </c>
      <c r="AX207" s="75">
        <v>2</v>
      </c>
      <c r="AY207" s="9" t="s">
        <v>125</v>
      </c>
      <c r="AZ207" s="9">
        <v>1</v>
      </c>
      <c r="BA207" s="9">
        <v>1</v>
      </c>
      <c r="BB207" s="9">
        <v>2</v>
      </c>
      <c r="BC207" s="9">
        <v>2</v>
      </c>
      <c r="BD207" s="9">
        <v>1</v>
      </c>
      <c r="BE207" s="9">
        <v>1</v>
      </c>
      <c r="BF207" s="9">
        <v>2</v>
      </c>
      <c r="BG207" s="9" t="s">
        <v>125</v>
      </c>
      <c r="BH207">
        <v>1</v>
      </c>
      <c r="BI207">
        <v>1</v>
      </c>
      <c r="BJ207" s="58">
        <v>1</v>
      </c>
      <c r="BK207">
        <v>2</v>
      </c>
      <c r="BL207">
        <v>1</v>
      </c>
      <c r="BM207">
        <v>1</v>
      </c>
      <c r="BN207">
        <v>1</v>
      </c>
      <c r="BO207">
        <v>2</v>
      </c>
      <c r="BP207">
        <v>2</v>
      </c>
      <c r="BQ207" t="s">
        <v>125</v>
      </c>
      <c r="BR207">
        <v>2</v>
      </c>
      <c r="BS207">
        <v>2</v>
      </c>
      <c r="BT207" t="s">
        <v>125</v>
      </c>
      <c r="BU207">
        <v>1</v>
      </c>
      <c r="BV207">
        <v>1</v>
      </c>
      <c r="BW207">
        <v>1</v>
      </c>
      <c r="BX207">
        <v>2</v>
      </c>
      <c r="BY207">
        <v>1</v>
      </c>
      <c r="BZ207">
        <v>2</v>
      </c>
      <c r="CA207">
        <v>2</v>
      </c>
      <c r="CB207">
        <v>2</v>
      </c>
      <c r="CC207">
        <v>2</v>
      </c>
      <c r="CD207">
        <v>2</v>
      </c>
      <c r="CE207">
        <v>2</v>
      </c>
      <c r="CF207">
        <v>2</v>
      </c>
      <c r="CG207">
        <v>2</v>
      </c>
      <c r="CH207">
        <v>2</v>
      </c>
      <c r="CI207">
        <v>2</v>
      </c>
      <c r="CJ207">
        <v>2</v>
      </c>
      <c r="CK207">
        <v>2</v>
      </c>
      <c r="CL207">
        <v>1</v>
      </c>
      <c r="CM207">
        <v>4</v>
      </c>
      <c r="CN207">
        <v>4</v>
      </c>
      <c r="CO207">
        <v>4</v>
      </c>
      <c r="CP207">
        <v>1</v>
      </c>
      <c r="CQ207">
        <v>4</v>
      </c>
      <c r="CR207">
        <v>4</v>
      </c>
      <c r="CS207">
        <v>4</v>
      </c>
      <c r="CT207">
        <v>4</v>
      </c>
      <c r="CU207">
        <v>4</v>
      </c>
      <c r="CV207">
        <v>1</v>
      </c>
      <c r="CW207">
        <v>1</v>
      </c>
      <c r="CX207">
        <v>1</v>
      </c>
      <c r="CY207">
        <v>1</v>
      </c>
      <c r="CZ207">
        <v>4</v>
      </c>
      <c r="DA207" s="57" t="s">
        <v>125</v>
      </c>
    </row>
    <row r="208" spans="1:105">
      <c r="A208">
        <v>201</v>
      </c>
      <c r="B208" s="9">
        <v>2</v>
      </c>
      <c r="C208" s="9">
        <v>2</v>
      </c>
      <c r="D208" s="9">
        <v>4</v>
      </c>
      <c r="E208" s="9">
        <v>3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0</v>
      </c>
      <c r="M208" s="9">
        <v>3</v>
      </c>
      <c r="N208" s="9">
        <v>4</v>
      </c>
      <c r="O208" s="9">
        <v>4</v>
      </c>
      <c r="P208" s="9">
        <v>4</v>
      </c>
      <c r="Q208" s="9">
        <v>1</v>
      </c>
      <c r="R208" s="9">
        <v>4</v>
      </c>
      <c r="S208" s="9">
        <v>4</v>
      </c>
      <c r="T208" s="9"/>
      <c r="U208" s="9">
        <v>1</v>
      </c>
      <c r="V208" s="9">
        <v>0</v>
      </c>
      <c r="W208" s="9">
        <v>0</v>
      </c>
      <c r="X208" s="9">
        <v>0</v>
      </c>
      <c r="Y208" s="9">
        <v>1</v>
      </c>
      <c r="Z208" s="9">
        <v>1</v>
      </c>
      <c r="AA208" s="9">
        <v>0</v>
      </c>
      <c r="AB208" s="9">
        <v>0</v>
      </c>
      <c r="AC208" s="9"/>
      <c r="AD208" s="9">
        <v>2</v>
      </c>
      <c r="AE208" s="9"/>
      <c r="AF208" s="9">
        <v>1</v>
      </c>
      <c r="AG208" s="9">
        <v>0</v>
      </c>
      <c r="AH208" s="9">
        <v>1</v>
      </c>
      <c r="AI208" s="9">
        <v>1</v>
      </c>
      <c r="AJ208" s="9">
        <v>0</v>
      </c>
      <c r="AK208" s="9">
        <v>0</v>
      </c>
      <c r="AL208" s="9"/>
      <c r="AM208" s="9">
        <v>1</v>
      </c>
      <c r="AN208" s="9">
        <v>1</v>
      </c>
      <c r="AO208" s="9">
        <v>0</v>
      </c>
      <c r="AP208" s="9">
        <v>0</v>
      </c>
      <c r="AQ208" s="9">
        <v>0</v>
      </c>
      <c r="AR208" s="9">
        <v>1</v>
      </c>
      <c r="AS208" s="9"/>
      <c r="AT208" s="9">
        <v>1</v>
      </c>
      <c r="AU208" s="9">
        <v>2</v>
      </c>
      <c r="AV208" s="75">
        <v>1</v>
      </c>
      <c r="AW208" s="75">
        <v>2</v>
      </c>
      <c r="AX208" s="75">
        <v>1</v>
      </c>
      <c r="AY208" s="9">
        <v>2</v>
      </c>
      <c r="AZ208" s="9">
        <v>1</v>
      </c>
      <c r="BA208" s="9">
        <v>2</v>
      </c>
      <c r="BB208" s="9">
        <v>2</v>
      </c>
      <c r="BC208" s="9">
        <v>2</v>
      </c>
      <c r="BD208" s="9">
        <v>1</v>
      </c>
      <c r="BE208" s="9">
        <v>1</v>
      </c>
      <c r="BF208" s="9">
        <v>1</v>
      </c>
      <c r="BG208" s="9">
        <v>1</v>
      </c>
      <c r="BH208">
        <v>2</v>
      </c>
      <c r="BI208">
        <v>1</v>
      </c>
      <c r="BJ208" s="58">
        <v>1</v>
      </c>
      <c r="BK208">
        <v>1</v>
      </c>
      <c r="BL208">
        <v>1</v>
      </c>
      <c r="BM208">
        <v>2</v>
      </c>
      <c r="BN208">
        <v>1</v>
      </c>
      <c r="BO208">
        <v>2</v>
      </c>
      <c r="BP208">
        <v>2</v>
      </c>
      <c r="BQ208" t="s">
        <v>125</v>
      </c>
      <c r="BR208">
        <v>2</v>
      </c>
      <c r="BS208">
        <v>2</v>
      </c>
      <c r="BT208" t="s">
        <v>125</v>
      </c>
      <c r="BU208">
        <v>1</v>
      </c>
      <c r="BV208">
        <v>2</v>
      </c>
      <c r="BW208">
        <v>1</v>
      </c>
      <c r="BX208">
        <v>2</v>
      </c>
      <c r="BY208">
        <v>1</v>
      </c>
      <c r="BZ208">
        <v>2</v>
      </c>
      <c r="CA208">
        <v>1</v>
      </c>
      <c r="CB208">
        <v>2</v>
      </c>
      <c r="CC208">
        <v>1</v>
      </c>
      <c r="CD208">
        <v>1</v>
      </c>
      <c r="CE208">
        <v>2</v>
      </c>
      <c r="CF208">
        <v>1</v>
      </c>
      <c r="CG208">
        <v>2</v>
      </c>
      <c r="CH208">
        <v>2</v>
      </c>
      <c r="CI208">
        <v>2</v>
      </c>
      <c r="CJ208">
        <v>1</v>
      </c>
      <c r="CK208">
        <v>2</v>
      </c>
      <c r="CL208">
        <v>1</v>
      </c>
      <c r="CM208">
        <v>3</v>
      </c>
      <c r="CN208">
        <v>4</v>
      </c>
      <c r="CO208">
        <v>3</v>
      </c>
      <c r="CP208">
        <v>2</v>
      </c>
      <c r="CQ208">
        <v>3</v>
      </c>
      <c r="CR208">
        <v>3</v>
      </c>
      <c r="CS208">
        <v>4</v>
      </c>
      <c r="CT208">
        <v>3</v>
      </c>
      <c r="CU208">
        <v>3</v>
      </c>
      <c r="CV208">
        <v>2</v>
      </c>
      <c r="CW208">
        <v>1</v>
      </c>
      <c r="CX208">
        <v>1</v>
      </c>
      <c r="CY208">
        <v>3</v>
      </c>
      <c r="CZ208">
        <v>3</v>
      </c>
      <c r="DA208" s="57" t="s">
        <v>125</v>
      </c>
    </row>
    <row r="209" spans="1:105">
      <c r="A209">
        <v>202</v>
      </c>
      <c r="B209" s="9">
        <v>2</v>
      </c>
      <c r="C209" s="9">
        <v>2</v>
      </c>
      <c r="D209" s="9">
        <v>1</v>
      </c>
      <c r="E209" s="9">
        <v>8</v>
      </c>
      <c r="F209" s="9">
        <v>0</v>
      </c>
      <c r="G209" s="9">
        <v>0</v>
      </c>
      <c r="H209" s="9">
        <v>0</v>
      </c>
      <c r="I209" s="9">
        <v>1</v>
      </c>
      <c r="J209" s="9">
        <v>0</v>
      </c>
      <c r="K209" s="9">
        <v>0</v>
      </c>
      <c r="L209" s="9">
        <v>0</v>
      </c>
      <c r="M209" s="9">
        <v>2</v>
      </c>
      <c r="N209" s="9">
        <v>4</v>
      </c>
      <c r="O209" s="9">
        <v>4</v>
      </c>
      <c r="P209" s="9">
        <v>4</v>
      </c>
      <c r="Q209" s="9">
        <v>4</v>
      </c>
      <c r="R209" s="9">
        <v>4</v>
      </c>
      <c r="S209" s="9">
        <v>4</v>
      </c>
      <c r="T209" s="9"/>
      <c r="U209" s="9">
        <v>0</v>
      </c>
      <c r="V209" s="9">
        <v>0</v>
      </c>
      <c r="W209" s="9">
        <v>0</v>
      </c>
      <c r="X209" s="9">
        <v>0</v>
      </c>
      <c r="Y209" s="9">
        <v>1</v>
      </c>
      <c r="Z209" s="9">
        <v>1</v>
      </c>
      <c r="AA209" s="9">
        <v>0</v>
      </c>
      <c r="AB209" s="9">
        <v>0</v>
      </c>
      <c r="AC209" s="9"/>
      <c r="AD209" s="9">
        <v>2</v>
      </c>
      <c r="AE209" s="9"/>
      <c r="AF209" s="9">
        <v>1</v>
      </c>
      <c r="AG209" s="9">
        <v>0</v>
      </c>
      <c r="AH209" s="9">
        <v>1</v>
      </c>
      <c r="AI209" s="9">
        <v>0</v>
      </c>
      <c r="AJ209" s="9">
        <v>0</v>
      </c>
      <c r="AK209" s="9">
        <v>0</v>
      </c>
      <c r="AL209" s="9"/>
      <c r="AM209" s="9">
        <v>1</v>
      </c>
      <c r="AN209" s="9">
        <v>1</v>
      </c>
      <c r="AO209" s="9">
        <v>1</v>
      </c>
      <c r="AP209" s="9">
        <v>0</v>
      </c>
      <c r="AQ209" s="9">
        <v>0</v>
      </c>
      <c r="AR209" s="9">
        <v>0</v>
      </c>
      <c r="AS209" s="9"/>
      <c r="AT209" s="9">
        <v>1</v>
      </c>
      <c r="AU209" s="9">
        <v>3</v>
      </c>
      <c r="AV209" s="75">
        <v>2</v>
      </c>
      <c r="AW209" s="75">
        <v>2</v>
      </c>
      <c r="AX209" s="75">
        <v>1</v>
      </c>
      <c r="AY209" s="9">
        <v>1</v>
      </c>
      <c r="AZ209" s="9">
        <v>1</v>
      </c>
      <c r="BA209" s="9">
        <v>1</v>
      </c>
      <c r="BB209" s="9">
        <v>2</v>
      </c>
      <c r="BC209" s="9">
        <v>2</v>
      </c>
      <c r="BD209" s="9">
        <v>1</v>
      </c>
      <c r="BE209" s="9">
        <v>1</v>
      </c>
      <c r="BF209" s="9">
        <v>1</v>
      </c>
      <c r="BG209" s="9">
        <v>1</v>
      </c>
      <c r="BH209">
        <v>1</v>
      </c>
      <c r="BI209">
        <v>2</v>
      </c>
      <c r="BJ209" s="58">
        <v>1</v>
      </c>
      <c r="BK209">
        <v>2</v>
      </c>
      <c r="BL209">
        <v>1</v>
      </c>
      <c r="BM209">
        <v>1</v>
      </c>
      <c r="BN209">
        <v>1</v>
      </c>
      <c r="BO209">
        <v>1</v>
      </c>
      <c r="BP209">
        <v>2</v>
      </c>
      <c r="BQ209" t="s">
        <v>125</v>
      </c>
      <c r="BR209">
        <v>1</v>
      </c>
      <c r="BS209">
        <v>1</v>
      </c>
      <c r="BT209">
        <v>1</v>
      </c>
      <c r="BU209">
        <v>1</v>
      </c>
      <c r="BV209">
        <v>1</v>
      </c>
      <c r="BW209">
        <v>1</v>
      </c>
      <c r="BX209">
        <v>2</v>
      </c>
      <c r="BY209">
        <v>1</v>
      </c>
      <c r="BZ209">
        <v>2</v>
      </c>
      <c r="CA209">
        <v>1</v>
      </c>
      <c r="CB209">
        <v>2</v>
      </c>
      <c r="CC209">
        <v>1</v>
      </c>
      <c r="CD209">
        <v>1</v>
      </c>
      <c r="CE209">
        <v>1</v>
      </c>
      <c r="CF209">
        <v>1</v>
      </c>
      <c r="CG209">
        <v>2</v>
      </c>
      <c r="CH209">
        <v>2</v>
      </c>
      <c r="CI209">
        <v>2</v>
      </c>
      <c r="CJ209">
        <v>1</v>
      </c>
      <c r="CK209">
        <v>2</v>
      </c>
      <c r="CL209">
        <v>2</v>
      </c>
      <c r="CM209" t="s">
        <v>125</v>
      </c>
      <c r="CN209" t="s">
        <v>125</v>
      </c>
      <c r="CO209">
        <v>4</v>
      </c>
      <c r="CP209">
        <v>3</v>
      </c>
      <c r="CQ209">
        <v>4</v>
      </c>
      <c r="CR209">
        <v>4</v>
      </c>
      <c r="CS209">
        <v>4</v>
      </c>
      <c r="CT209">
        <v>4</v>
      </c>
      <c r="CU209">
        <v>4</v>
      </c>
      <c r="CV209">
        <v>4</v>
      </c>
      <c r="CW209">
        <v>1</v>
      </c>
      <c r="CX209">
        <v>4</v>
      </c>
      <c r="CY209">
        <v>4</v>
      </c>
      <c r="CZ209">
        <v>4</v>
      </c>
      <c r="DA209" s="57" t="s">
        <v>125</v>
      </c>
    </row>
    <row r="210" spans="1:105">
      <c r="A210">
        <v>203</v>
      </c>
      <c r="B210" s="9">
        <v>2</v>
      </c>
      <c r="C210" s="9">
        <v>8</v>
      </c>
      <c r="D210" s="9">
        <v>7</v>
      </c>
      <c r="E210" s="9">
        <v>7</v>
      </c>
      <c r="F210" s="9">
        <v>0</v>
      </c>
      <c r="G210" s="9">
        <v>0</v>
      </c>
      <c r="H210" s="9">
        <v>0</v>
      </c>
      <c r="I210" s="9">
        <v>0</v>
      </c>
      <c r="J210" s="9">
        <v>1</v>
      </c>
      <c r="K210" s="9">
        <v>0</v>
      </c>
      <c r="L210" s="9">
        <v>0</v>
      </c>
      <c r="M210" s="9">
        <v>2</v>
      </c>
      <c r="N210" s="9">
        <v>3</v>
      </c>
      <c r="O210" s="9">
        <v>0</v>
      </c>
      <c r="P210" s="9">
        <v>0</v>
      </c>
      <c r="Q210" s="9">
        <v>4</v>
      </c>
      <c r="R210" s="9">
        <v>4</v>
      </c>
      <c r="S210" s="9">
        <v>0</v>
      </c>
      <c r="T210" s="9"/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1</v>
      </c>
      <c r="AB210" s="9">
        <v>0</v>
      </c>
      <c r="AC210" s="9"/>
      <c r="AD210" s="9">
        <v>4</v>
      </c>
      <c r="AE210" s="9"/>
      <c r="AF210" s="9">
        <v>1</v>
      </c>
      <c r="AG210" s="9">
        <v>1</v>
      </c>
      <c r="AH210" s="9">
        <v>0</v>
      </c>
      <c r="AI210" s="9">
        <v>0</v>
      </c>
      <c r="AJ210" s="9">
        <v>1</v>
      </c>
      <c r="AK210" s="9">
        <v>0</v>
      </c>
      <c r="AL210" s="9"/>
      <c r="AM210" s="9">
        <v>1</v>
      </c>
      <c r="AN210" s="9">
        <v>1</v>
      </c>
      <c r="AO210" s="9">
        <v>0</v>
      </c>
      <c r="AP210" s="9">
        <v>1</v>
      </c>
      <c r="AQ210" s="9">
        <v>0</v>
      </c>
      <c r="AR210" s="9">
        <v>0</v>
      </c>
      <c r="AS210" s="9"/>
      <c r="AT210" s="9">
        <v>1</v>
      </c>
      <c r="AU210" s="9">
        <v>2</v>
      </c>
      <c r="AV210" s="75">
        <v>1</v>
      </c>
      <c r="AW210" s="75">
        <v>2</v>
      </c>
      <c r="AX210" s="75">
        <v>1</v>
      </c>
      <c r="AY210" s="9">
        <v>2</v>
      </c>
      <c r="AZ210" s="9">
        <v>1</v>
      </c>
      <c r="BA210" s="9">
        <v>2</v>
      </c>
      <c r="BB210" s="9"/>
      <c r="BC210" s="9">
        <v>2</v>
      </c>
      <c r="BD210" s="9">
        <v>1</v>
      </c>
      <c r="BE210" s="9">
        <v>1</v>
      </c>
      <c r="BF210" s="9">
        <v>1</v>
      </c>
      <c r="BG210" s="9">
        <v>1</v>
      </c>
      <c r="BH210">
        <v>2</v>
      </c>
      <c r="BI210">
        <v>2</v>
      </c>
      <c r="BJ210" s="58">
        <v>1</v>
      </c>
      <c r="BK210">
        <v>1</v>
      </c>
      <c r="BL210">
        <v>1</v>
      </c>
      <c r="BM210">
        <v>2</v>
      </c>
      <c r="BN210">
        <v>2</v>
      </c>
      <c r="BO210">
        <v>2</v>
      </c>
      <c r="BP210">
        <v>2</v>
      </c>
      <c r="BQ210" t="s">
        <v>125</v>
      </c>
      <c r="BR210">
        <v>2</v>
      </c>
      <c r="BS210">
        <v>2</v>
      </c>
      <c r="BT210" t="s">
        <v>125</v>
      </c>
      <c r="BU210">
        <v>1</v>
      </c>
      <c r="BV210">
        <v>1</v>
      </c>
      <c r="BW210">
        <v>1</v>
      </c>
      <c r="BX210">
        <v>2</v>
      </c>
      <c r="BY210">
        <v>2</v>
      </c>
      <c r="BZ210">
        <v>2</v>
      </c>
      <c r="CA210">
        <v>1</v>
      </c>
      <c r="CB210">
        <v>2</v>
      </c>
      <c r="CC210">
        <v>1</v>
      </c>
      <c r="CD210">
        <v>1</v>
      </c>
      <c r="CE210">
        <v>2</v>
      </c>
      <c r="CF210">
        <v>1</v>
      </c>
      <c r="CG210">
        <v>1</v>
      </c>
      <c r="CH210">
        <v>1</v>
      </c>
      <c r="CI210">
        <v>1</v>
      </c>
      <c r="CJ210">
        <v>1</v>
      </c>
      <c r="CK210">
        <v>2</v>
      </c>
      <c r="CL210">
        <v>1</v>
      </c>
      <c r="CM210">
        <v>3</v>
      </c>
      <c r="CN210">
        <v>3</v>
      </c>
      <c r="CO210">
        <v>4</v>
      </c>
      <c r="CP210">
        <v>2</v>
      </c>
      <c r="CQ210">
        <v>3</v>
      </c>
      <c r="CR210">
        <v>3</v>
      </c>
      <c r="CS210">
        <v>4</v>
      </c>
      <c r="CT210">
        <v>2</v>
      </c>
      <c r="CU210">
        <v>3</v>
      </c>
      <c r="CV210">
        <v>3</v>
      </c>
      <c r="CW210">
        <v>1</v>
      </c>
      <c r="CX210">
        <v>3</v>
      </c>
      <c r="CY210">
        <v>3</v>
      </c>
      <c r="CZ210">
        <v>3</v>
      </c>
      <c r="DA210" s="57" t="s">
        <v>125</v>
      </c>
    </row>
    <row r="211" spans="1:105">
      <c r="A211">
        <v>204</v>
      </c>
      <c r="B211" s="9">
        <v>2</v>
      </c>
      <c r="C211" s="9">
        <v>3</v>
      </c>
      <c r="D211" s="9">
        <v>1</v>
      </c>
      <c r="E211" s="9">
        <v>1</v>
      </c>
      <c r="F211" s="9">
        <v>1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2</v>
      </c>
      <c r="N211" s="9">
        <v>2</v>
      </c>
      <c r="O211" s="9">
        <v>0</v>
      </c>
      <c r="P211" s="9">
        <v>2</v>
      </c>
      <c r="Q211" s="9">
        <v>0</v>
      </c>
      <c r="R211" s="9">
        <v>2</v>
      </c>
      <c r="S211" s="9">
        <v>0</v>
      </c>
      <c r="T211" s="9"/>
      <c r="U211" s="9">
        <v>0</v>
      </c>
      <c r="V211" s="9">
        <v>1</v>
      </c>
      <c r="W211" s="9">
        <v>0</v>
      </c>
      <c r="X211" s="9">
        <v>1</v>
      </c>
      <c r="Y211" s="9">
        <v>0</v>
      </c>
      <c r="Z211" s="9">
        <v>0</v>
      </c>
      <c r="AA211" s="9">
        <v>0</v>
      </c>
      <c r="AB211" s="9">
        <v>0</v>
      </c>
      <c r="AC211" s="9"/>
      <c r="AD211" s="9">
        <v>1</v>
      </c>
      <c r="AE211" s="9"/>
      <c r="AF211" s="9">
        <v>1</v>
      </c>
      <c r="AG211" s="9">
        <v>0</v>
      </c>
      <c r="AH211" s="9">
        <v>0</v>
      </c>
      <c r="AI211" s="9">
        <v>1</v>
      </c>
      <c r="AJ211" s="9">
        <v>0</v>
      </c>
      <c r="AK211" s="9">
        <v>0</v>
      </c>
      <c r="AL211" s="9"/>
      <c r="AM211" s="9">
        <v>1</v>
      </c>
      <c r="AN211" s="9">
        <v>1</v>
      </c>
      <c r="AO211" s="9">
        <v>1</v>
      </c>
      <c r="AP211" s="9">
        <v>1</v>
      </c>
      <c r="AQ211" s="9">
        <v>0</v>
      </c>
      <c r="AR211" s="9">
        <v>0</v>
      </c>
      <c r="AS211" s="9"/>
      <c r="AT211" s="9">
        <v>3</v>
      </c>
      <c r="AU211" s="9">
        <v>3</v>
      </c>
      <c r="AV211" s="75">
        <v>2</v>
      </c>
      <c r="AW211" s="75">
        <v>2</v>
      </c>
      <c r="AX211" s="75">
        <v>1</v>
      </c>
      <c r="AY211" s="9">
        <v>2</v>
      </c>
      <c r="AZ211" s="9">
        <v>1</v>
      </c>
      <c r="BA211" s="9">
        <v>1</v>
      </c>
      <c r="BB211" s="9">
        <v>2</v>
      </c>
      <c r="BC211" s="9">
        <v>2</v>
      </c>
      <c r="BD211" s="9">
        <v>1</v>
      </c>
      <c r="BE211" s="9">
        <v>1</v>
      </c>
      <c r="BF211" s="9">
        <v>1</v>
      </c>
      <c r="BG211" s="9">
        <v>1</v>
      </c>
      <c r="BH211">
        <v>1</v>
      </c>
      <c r="BI211">
        <v>2</v>
      </c>
      <c r="BJ211" s="58">
        <v>2</v>
      </c>
      <c r="BK211">
        <v>2</v>
      </c>
      <c r="BL211">
        <v>2</v>
      </c>
      <c r="BM211">
        <v>2</v>
      </c>
      <c r="BN211">
        <v>1</v>
      </c>
      <c r="BO211">
        <v>2</v>
      </c>
      <c r="BP211">
        <v>1</v>
      </c>
      <c r="BQ211">
        <v>2</v>
      </c>
      <c r="BR211">
        <v>2</v>
      </c>
      <c r="BS211">
        <v>1</v>
      </c>
      <c r="BT211">
        <v>1</v>
      </c>
      <c r="BU211">
        <v>2</v>
      </c>
      <c r="BV211">
        <v>2</v>
      </c>
      <c r="BW211">
        <v>2</v>
      </c>
      <c r="BX211">
        <v>2</v>
      </c>
      <c r="BY211">
        <v>2</v>
      </c>
      <c r="BZ211">
        <v>2</v>
      </c>
      <c r="CA211">
        <v>2</v>
      </c>
      <c r="CB211">
        <v>2</v>
      </c>
      <c r="CC211">
        <v>1</v>
      </c>
      <c r="CD211">
        <v>2</v>
      </c>
      <c r="CE211">
        <v>2</v>
      </c>
      <c r="CF211">
        <v>1</v>
      </c>
      <c r="CG211">
        <v>2</v>
      </c>
      <c r="CH211">
        <v>2</v>
      </c>
      <c r="CI211">
        <v>2</v>
      </c>
      <c r="CJ211">
        <v>2</v>
      </c>
      <c r="CK211">
        <v>2</v>
      </c>
      <c r="CL211">
        <v>1</v>
      </c>
      <c r="CM211">
        <v>2</v>
      </c>
      <c r="CN211">
        <v>2</v>
      </c>
      <c r="CO211">
        <v>3</v>
      </c>
      <c r="CP211">
        <v>2</v>
      </c>
      <c r="CQ211">
        <v>3</v>
      </c>
      <c r="CR211">
        <v>2</v>
      </c>
      <c r="CS211">
        <v>3</v>
      </c>
      <c r="CT211">
        <v>4</v>
      </c>
      <c r="CU211">
        <v>2</v>
      </c>
      <c r="CV211">
        <v>3</v>
      </c>
      <c r="CW211">
        <v>1</v>
      </c>
      <c r="CX211">
        <v>1</v>
      </c>
      <c r="CY211">
        <v>3</v>
      </c>
      <c r="CZ211">
        <v>2</v>
      </c>
      <c r="DA211" s="57">
        <v>2</v>
      </c>
    </row>
    <row r="212" spans="1:105">
      <c r="A212">
        <v>205</v>
      </c>
      <c r="B212" s="9">
        <v>2</v>
      </c>
      <c r="C212" s="9">
        <v>1</v>
      </c>
      <c r="D212" s="9">
        <v>1</v>
      </c>
      <c r="E212" s="9">
        <v>11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1</v>
      </c>
      <c r="M212" s="9">
        <v>3</v>
      </c>
      <c r="N212" s="9">
        <v>0</v>
      </c>
      <c r="O212" s="9">
        <v>0</v>
      </c>
      <c r="P212" s="9">
        <v>0</v>
      </c>
      <c r="Q212" s="9">
        <v>0</v>
      </c>
      <c r="R212" s="9">
        <v>4</v>
      </c>
      <c r="S212" s="9">
        <v>0</v>
      </c>
      <c r="T212" s="9"/>
      <c r="U212" s="9">
        <v>0</v>
      </c>
      <c r="V212" s="9">
        <v>0</v>
      </c>
      <c r="W212" s="9">
        <v>0</v>
      </c>
      <c r="X212" s="9">
        <v>0</v>
      </c>
      <c r="Y212" s="9">
        <v>1</v>
      </c>
      <c r="Z212" s="9">
        <v>0</v>
      </c>
      <c r="AA212" s="9">
        <v>0</v>
      </c>
      <c r="AB212" s="9">
        <v>0</v>
      </c>
      <c r="AC212" s="9"/>
      <c r="AD212" s="9">
        <v>5</v>
      </c>
      <c r="AE212" s="9"/>
      <c r="AF212" s="9">
        <v>0</v>
      </c>
      <c r="AG212" s="9">
        <v>0</v>
      </c>
      <c r="AH212" s="9">
        <v>0</v>
      </c>
      <c r="AI212" s="9">
        <v>1</v>
      </c>
      <c r="AJ212" s="9">
        <v>0</v>
      </c>
      <c r="AK212" s="9">
        <v>0</v>
      </c>
      <c r="AL212" s="9"/>
      <c r="AM212" s="9">
        <v>1</v>
      </c>
      <c r="AN212" s="9">
        <v>1</v>
      </c>
      <c r="AO212" s="9">
        <v>0</v>
      </c>
      <c r="AP212" s="9">
        <v>1</v>
      </c>
      <c r="AQ212" s="9">
        <v>0</v>
      </c>
      <c r="AR212" s="9">
        <v>0</v>
      </c>
      <c r="AS212" s="9"/>
      <c r="AT212" s="9">
        <v>3</v>
      </c>
      <c r="AU212" s="9">
        <v>2</v>
      </c>
      <c r="AV212" s="75">
        <v>1</v>
      </c>
      <c r="AW212" s="75">
        <v>2</v>
      </c>
      <c r="AX212" s="75">
        <v>2</v>
      </c>
      <c r="AY212" s="9" t="s">
        <v>125</v>
      </c>
      <c r="AZ212" s="9">
        <v>1</v>
      </c>
      <c r="BA212" s="9">
        <v>1</v>
      </c>
      <c r="BB212" s="9">
        <v>2</v>
      </c>
      <c r="BC212" s="9">
        <v>2</v>
      </c>
      <c r="BD212" s="9">
        <v>2</v>
      </c>
      <c r="BE212" s="9" t="s">
        <v>125</v>
      </c>
      <c r="BF212" s="9">
        <v>1</v>
      </c>
      <c r="BG212" s="9">
        <v>1</v>
      </c>
      <c r="BH212">
        <v>2</v>
      </c>
      <c r="BI212">
        <v>2</v>
      </c>
      <c r="BJ212" s="58">
        <v>1</v>
      </c>
      <c r="BK212">
        <v>1</v>
      </c>
      <c r="BL212">
        <v>1</v>
      </c>
      <c r="BM212">
        <v>2</v>
      </c>
      <c r="BN212">
        <v>1</v>
      </c>
      <c r="BO212">
        <v>2</v>
      </c>
      <c r="BP212">
        <v>2</v>
      </c>
      <c r="BQ212" t="s">
        <v>125</v>
      </c>
      <c r="BR212">
        <v>1</v>
      </c>
      <c r="BS212">
        <v>2</v>
      </c>
      <c r="BT212" t="s">
        <v>125</v>
      </c>
      <c r="BU212">
        <v>1</v>
      </c>
      <c r="BV212">
        <v>1</v>
      </c>
      <c r="BW212">
        <v>1</v>
      </c>
      <c r="BX212">
        <v>2</v>
      </c>
      <c r="BY212">
        <v>1</v>
      </c>
      <c r="BZ212">
        <v>1</v>
      </c>
      <c r="CA212">
        <v>1</v>
      </c>
      <c r="CB212">
        <v>1</v>
      </c>
      <c r="CC212">
        <v>2</v>
      </c>
      <c r="CD212">
        <v>2</v>
      </c>
      <c r="CE212">
        <v>2</v>
      </c>
      <c r="CF212">
        <v>2</v>
      </c>
      <c r="CG212">
        <v>2</v>
      </c>
      <c r="CH212">
        <v>2</v>
      </c>
      <c r="CI212">
        <v>2</v>
      </c>
      <c r="CJ212">
        <v>2</v>
      </c>
      <c r="CK212">
        <v>2</v>
      </c>
      <c r="CL212">
        <v>1</v>
      </c>
      <c r="CM212">
        <v>3</v>
      </c>
      <c r="CN212">
        <v>3</v>
      </c>
      <c r="CO212">
        <v>4</v>
      </c>
      <c r="CP212">
        <v>2</v>
      </c>
      <c r="CQ212">
        <v>3</v>
      </c>
      <c r="CR212">
        <v>1</v>
      </c>
      <c r="CS212">
        <v>3</v>
      </c>
      <c r="CT212">
        <v>4</v>
      </c>
      <c r="CU212">
        <v>3</v>
      </c>
      <c r="CV212">
        <v>3</v>
      </c>
      <c r="CW212">
        <v>1</v>
      </c>
      <c r="CX212">
        <v>4</v>
      </c>
      <c r="CY212">
        <v>3</v>
      </c>
      <c r="CZ212">
        <v>0</v>
      </c>
      <c r="DA212" s="57" t="s">
        <v>125</v>
      </c>
    </row>
    <row r="213" spans="1:105">
      <c r="A213">
        <v>206</v>
      </c>
      <c r="B213" s="9">
        <v>1</v>
      </c>
      <c r="C213" s="9">
        <v>9</v>
      </c>
      <c r="D213" s="9">
        <v>5</v>
      </c>
      <c r="E213" s="9">
        <v>2</v>
      </c>
      <c r="F213" s="9">
        <v>0</v>
      </c>
      <c r="G213" s="9">
        <v>0</v>
      </c>
      <c r="H213" s="9">
        <v>0</v>
      </c>
      <c r="I213" s="9">
        <v>1</v>
      </c>
      <c r="J213" s="9">
        <v>0</v>
      </c>
      <c r="K213" s="9">
        <v>0</v>
      </c>
      <c r="L213" s="9">
        <v>0</v>
      </c>
      <c r="M213" s="9">
        <v>1</v>
      </c>
      <c r="N213" s="9"/>
      <c r="O213" s="9"/>
      <c r="P213" s="9"/>
      <c r="Q213" s="9"/>
      <c r="R213" s="9"/>
      <c r="S213" s="9"/>
      <c r="T213" s="9"/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1</v>
      </c>
      <c r="AB213" s="9">
        <v>0</v>
      </c>
      <c r="AC213" s="9"/>
      <c r="AD213" s="9">
        <v>5</v>
      </c>
      <c r="AE213" s="9"/>
      <c r="AF213" s="9">
        <v>1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/>
      <c r="AM213" s="9">
        <v>0</v>
      </c>
      <c r="AN213" s="9">
        <v>1</v>
      </c>
      <c r="AO213" s="9">
        <v>1</v>
      </c>
      <c r="AP213" s="9">
        <v>0</v>
      </c>
      <c r="AQ213" s="9">
        <v>0</v>
      </c>
      <c r="AR213" s="9">
        <v>0</v>
      </c>
      <c r="AS213" s="9"/>
      <c r="AT213" s="9">
        <v>4</v>
      </c>
      <c r="AU213" s="9">
        <v>4</v>
      </c>
      <c r="AV213" s="75">
        <v>2</v>
      </c>
      <c r="AW213" s="75">
        <v>2</v>
      </c>
      <c r="AX213" s="75">
        <v>1</v>
      </c>
      <c r="AY213" s="9">
        <v>1</v>
      </c>
      <c r="AZ213" s="9">
        <v>1</v>
      </c>
      <c r="BA213" s="9">
        <v>1</v>
      </c>
      <c r="BB213" s="9"/>
      <c r="BC213" s="9">
        <v>1</v>
      </c>
      <c r="BD213" s="9">
        <v>1</v>
      </c>
      <c r="BE213" s="9">
        <v>2</v>
      </c>
      <c r="BF213" s="9">
        <v>1</v>
      </c>
      <c r="BG213" s="9">
        <v>1</v>
      </c>
      <c r="BH213">
        <v>1</v>
      </c>
      <c r="BI213">
        <v>2</v>
      </c>
      <c r="BJ213" s="58">
        <v>1</v>
      </c>
      <c r="BK213">
        <v>2</v>
      </c>
      <c r="BL213">
        <v>1</v>
      </c>
      <c r="BM213">
        <v>2</v>
      </c>
      <c r="BN213">
        <v>1</v>
      </c>
      <c r="BO213">
        <v>2</v>
      </c>
      <c r="BP213">
        <v>2</v>
      </c>
      <c r="BQ213" t="s">
        <v>125</v>
      </c>
      <c r="BR213">
        <v>2</v>
      </c>
      <c r="BS213">
        <v>2</v>
      </c>
      <c r="BT213" t="s">
        <v>125</v>
      </c>
      <c r="BU213">
        <v>2</v>
      </c>
      <c r="BV213">
        <v>1</v>
      </c>
      <c r="BW213">
        <v>1</v>
      </c>
      <c r="BX213">
        <v>2</v>
      </c>
      <c r="BY213">
        <v>2</v>
      </c>
      <c r="BZ213">
        <v>2</v>
      </c>
      <c r="CA213">
        <v>2</v>
      </c>
      <c r="CB213">
        <v>2</v>
      </c>
      <c r="CC213">
        <v>1</v>
      </c>
      <c r="CD213">
        <v>1</v>
      </c>
      <c r="CE213">
        <v>2</v>
      </c>
      <c r="CF213">
        <v>2</v>
      </c>
      <c r="CG213">
        <v>1</v>
      </c>
      <c r="CH213">
        <v>1</v>
      </c>
      <c r="CI213">
        <v>1</v>
      </c>
      <c r="CJ213">
        <v>1</v>
      </c>
      <c r="CK213">
        <v>2</v>
      </c>
      <c r="CL213">
        <v>1</v>
      </c>
      <c r="CM213">
        <v>4</v>
      </c>
      <c r="CN213">
        <v>4</v>
      </c>
      <c r="CO213">
        <v>4</v>
      </c>
      <c r="CP213">
        <v>3</v>
      </c>
      <c r="CQ213">
        <v>3</v>
      </c>
      <c r="CR213">
        <v>4</v>
      </c>
      <c r="CS213">
        <v>4</v>
      </c>
      <c r="CT213">
        <v>3</v>
      </c>
      <c r="CU213">
        <v>3</v>
      </c>
      <c r="CV213">
        <v>2</v>
      </c>
      <c r="CW213">
        <v>1</v>
      </c>
      <c r="CX213">
        <v>3</v>
      </c>
      <c r="CY213">
        <v>1</v>
      </c>
      <c r="CZ213">
        <v>3</v>
      </c>
      <c r="DA213" s="57" t="s">
        <v>125</v>
      </c>
    </row>
    <row r="214" spans="1:105">
      <c r="A214">
        <v>207</v>
      </c>
      <c r="B214" s="9">
        <v>2</v>
      </c>
      <c r="C214" s="9">
        <v>4</v>
      </c>
      <c r="D214" s="9">
        <v>4</v>
      </c>
      <c r="E214" s="9">
        <v>2</v>
      </c>
      <c r="F214" s="9">
        <v>0</v>
      </c>
      <c r="G214" s="9">
        <v>1</v>
      </c>
      <c r="H214" s="9">
        <v>1</v>
      </c>
      <c r="I214" s="9">
        <v>1</v>
      </c>
      <c r="J214" s="9">
        <v>0</v>
      </c>
      <c r="K214" s="9">
        <v>0</v>
      </c>
      <c r="L214" s="9">
        <v>0</v>
      </c>
      <c r="M214" s="9">
        <v>2</v>
      </c>
      <c r="N214" s="9">
        <v>4</v>
      </c>
      <c r="O214" s="9">
        <v>4</v>
      </c>
      <c r="P214" s="9">
        <v>3</v>
      </c>
      <c r="Q214" s="9">
        <v>0</v>
      </c>
      <c r="R214" s="9">
        <v>4</v>
      </c>
      <c r="S214" s="9">
        <v>0</v>
      </c>
      <c r="T214" s="9"/>
      <c r="U214" s="9">
        <v>1</v>
      </c>
      <c r="V214" s="9">
        <v>1</v>
      </c>
      <c r="W214" s="9">
        <v>0</v>
      </c>
      <c r="X214" s="9">
        <v>0</v>
      </c>
      <c r="Y214" s="9">
        <v>1</v>
      </c>
      <c r="Z214" s="9">
        <v>0</v>
      </c>
      <c r="AA214" s="9">
        <v>0</v>
      </c>
      <c r="AB214" s="9">
        <v>0</v>
      </c>
      <c r="AC214" s="9"/>
      <c r="AD214" s="9">
        <v>1</v>
      </c>
      <c r="AE214" s="9"/>
      <c r="AF214" s="9">
        <v>1</v>
      </c>
      <c r="AG214" s="9">
        <v>1</v>
      </c>
      <c r="AH214" s="9">
        <v>0</v>
      </c>
      <c r="AI214" s="9">
        <v>1</v>
      </c>
      <c r="AJ214" s="9">
        <v>0</v>
      </c>
      <c r="AK214" s="9">
        <v>0</v>
      </c>
      <c r="AL214" s="9"/>
      <c r="AM214" s="9">
        <v>1</v>
      </c>
      <c r="AN214" s="9">
        <v>1</v>
      </c>
      <c r="AO214" s="9">
        <v>1</v>
      </c>
      <c r="AP214" s="9">
        <v>1</v>
      </c>
      <c r="AQ214" s="9">
        <v>0</v>
      </c>
      <c r="AR214" s="9">
        <v>0</v>
      </c>
      <c r="AS214" s="9"/>
      <c r="AT214" s="9">
        <v>3</v>
      </c>
      <c r="AU214" s="9">
        <v>2</v>
      </c>
      <c r="AV214" s="75">
        <v>2</v>
      </c>
      <c r="AW214" s="75">
        <v>1</v>
      </c>
      <c r="AX214" s="75">
        <v>1</v>
      </c>
      <c r="AY214" s="9">
        <v>1</v>
      </c>
      <c r="AZ214" s="9">
        <v>1</v>
      </c>
      <c r="BA214" s="9">
        <v>1</v>
      </c>
      <c r="BB214" s="9">
        <v>1</v>
      </c>
      <c r="BC214" s="9">
        <v>1</v>
      </c>
      <c r="BD214" s="9">
        <v>1</v>
      </c>
      <c r="BE214" s="9">
        <v>2</v>
      </c>
      <c r="BF214" s="9">
        <v>1</v>
      </c>
      <c r="BG214" s="9">
        <v>1</v>
      </c>
      <c r="BH214">
        <v>1</v>
      </c>
      <c r="BI214">
        <v>2</v>
      </c>
      <c r="BJ214" s="58">
        <v>1</v>
      </c>
      <c r="BK214">
        <v>2</v>
      </c>
      <c r="BL214">
        <v>1</v>
      </c>
      <c r="BM214">
        <v>2</v>
      </c>
      <c r="BN214">
        <v>2</v>
      </c>
      <c r="BO214">
        <v>2</v>
      </c>
      <c r="BP214">
        <v>2</v>
      </c>
      <c r="BQ214" t="s">
        <v>125</v>
      </c>
      <c r="BR214">
        <v>2</v>
      </c>
      <c r="BS214">
        <v>1</v>
      </c>
      <c r="BT214">
        <v>2</v>
      </c>
      <c r="BU214">
        <v>1</v>
      </c>
      <c r="BV214">
        <v>2</v>
      </c>
      <c r="BX214">
        <v>2</v>
      </c>
      <c r="BY214">
        <v>1</v>
      </c>
      <c r="BZ214">
        <v>2</v>
      </c>
      <c r="CA214">
        <v>2</v>
      </c>
      <c r="CB214">
        <v>2</v>
      </c>
      <c r="CC214">
        <v>2</v>
      </c>
      <c r="CD214">
        <v>2</v>
      </c>
      <c r="CE214">
        <v>2</v>
      </c>
      <c r="CF214">
        <v>1</v>
      </c>
      <c r="CG214">
        <v>2</v>
      </c>
      <c r="CH214">
        <v>2</v>
      </c>
      <c r="CI214">
        <v>1</v>
      </c>
      <c r="CJ214">
        <v>1</v>
      </c>
      <c r="CK214">
        <v>2</v>
      </c>
      <c r="CL214">
        <v>2</v>
      </c>
      <c r="CM214" t="s">
        <v>125</v>
      </c>
      <c r="CN214" t="s">
        <v>125</v>
      </c>
      <c r="CO214">
        <v>4</v>
      </c>
      <c r="CP214">
        <v>4</v>
      </c>
      <c r="CQ214">
        <v>4</v>
      </c>
      <c r="CR214">
        <v>4</v>
      </c>
      <c r="CS214">
        <v>4</v>
      </c>
      <c r="CT214">
        <v>4</v>
      </c>
      <c r="CU214">
        <v>3</v>
      </c>
      <c r="CV214">
        <v>4</v>
      </c>
      <c r="CW214">
        <v>1</v>
      </c>
      <c r="CX214">
        <v>2</v>
      </c>
      <c r="CY214">
        <v>4</v>
      </c>
      <c r="CZ214">
        <v>3</v>
      </c>
      <c r="DA214" s="57">
        <v>3</v>
      </c>
    </row>
    <row r="215" spans="1:105">
      <c r="A215">
        <v>208</v>
      </c>
      <c r="B215" s="9">
        <v>1</v>
      </c>
      <c r="C215" s="9">
        <v>4</v>
      </c>
      <c r="D215" s="9">
        <v>1</v>
      </c>
      <c r="E215" s="9">
        <v>8</v>
      </c>
      <c r="F215" s="9">
        <v>0</v>
      </c>
      <c r="G215" s="9">
        <v>1</v>
      </c>
      <c r="H215" s="9">
        <v>1</v>
      </c>
      <c r="I215" s="9">
        <v>1</v>
      </c>
      <c r="J215" s="9">
        <v>0</v>
      </c>
      <c r="K215" s="9">
        <v>0</v>
      </c>
      <c r="L215" s="9">
        <v>0</v>
      </c>
      <c r="M215" s="9">
        <v>2</v>
      </c>
      <c r="N215" s="9">
        <v>3</v>
      </c>
      <c r="O215" s="9">
        <v>2</v>
      </c>
      <c r="P215" s="9">
        <v>2</v>
      </c>
      <c r="Q215" s="9">
        <v>2</v>
      </c>
      <c r="R215" s="9">
        <v>2</v>
      </c>
      <c r="S215" s="9">
        <v>2</v>
      </c>
      <c r="T215" s="9"/>
      <c r="U215" s="9">
        <v>1</v>
      </c>
      <c r="V215" s="9">
        <v>0</v>
      </c>
      <c r="W215" s="9">
        <v>0</v>
      </c>
      <c r="X215" s="9">
        <v>1</v>
      </c>
      <c r="Y215" s="9">
        <v>0</v>
      </c>
      <c r="Z215" s="9">
        <v>1</v>
      </c>
      <c r="AA215" s="9">
        <v>0</v>
      </c>
      <c r="AB215" s="9">
        <v>0</v>
      </c>
      <c r="AC215" s="9"/>
      <c r="AD215" s="9">
        <v>2</v>
      </c>
      <c r="AE215" s="9"/>
      <c r="AF215" s="9">
        <v>1</v>
      </c>
      <c r="AG215" s="9">
        <v>0</v>
      </c>
      <c r="AH215" s="9">
        <v>1</v>
      </c>
      <c r="AI215" s="9">
        <v>1</v>
      </c>
      <c r="AJ215" s="9">
        <v>0</v>
      </c>
      <c r="AK215" s="9">
        <v>0</v>
      </c>
      <c r="AL215" s="9"/>
      <c r="AM215" s="9">
        <v>1</v>
      </c>
      <c r="AN215" s="9">
        <v>1</v>
      </c>
      <c r="AO215" s="9">
        <v>0</v>
      </c>
      <c r="AP215" s="9">
        <v>1</v>
      </c>
      <c r="AQ215" s="9">
        <v>0</v>
      </c>
      <c r="AR215" s="9">
        <v>0</v>
      </c>
      <c r="AS215" s="9"/>
      <c r="AT215" s="9">
        <v>4</v>
      </c>
      <c r="AU215" s="9">
        <v>4</v>
      </c>
      <c r="AV215" s="75">
        <v>2</v>
      </c>
      <c r="AW215" s="75">
        <v>2</v>
      </c>
      <c r="AX215" s="75">
        <v>1</v>
      </c>
      <c r="AY215" s="9">
        <v>2</v>
      </c>
      <c r="AZ215" s="9">
        <v>1</v>
      </c>
      <c r="BA215" s="9">
        <v>1</v>
      </c>
      <c r="BB215" s="9">
        <v>2</v>
      </c>
      <c r="BC215" s="9">
        <v>1</v>
      </c>
      <c r="BD215" s="9">
        <v>1</v>
      </c>
      <c r="BE215" s="9">
        <v>1</v>
      </c>
      <c r="BF215" s="9">
        <v>1</v>
      </c>
      <c r="BG215" s="9">
        <v>1</v>
      </c>
      <c r="BH215">
        <v>1</v>
      </c>
      <c r="BI215">
        <v>1</v>
      </c>
      <c r="BJ215" s="58">
        <v>1</v>
      </c>
      <c r="BK215">
        <v>2</v>
      </c>
      <c r="BL215">
        <v>1</v>
      </c>
      <c r="BM215">
        <v>2</v>
      </c>
      <c r="BN215">
        <v>1</v>
      </c>
      <c r="BO215">
        <v>2</v>
      </c>
      <c r="BP215">
        <v>1</v>
      </c>
      <c r="BQ215">
        <v>1</v>
      </c>
      <c r="BR215">
        <v>2</v>
      </c>
      <c r="BS215">
        <v>2</v>
      </c>
      <c r="BT215" t="s">
        <v>125</v>
      </c>
      <c r="BU215">
        <v>1</v>
      </c>
      <c r="BV215">
        <v>1</v>
      </c>
      <c r="BW215">
        <v>1</v>
      </c>
      <c r="BX215">
        <v>2</v>
      </c>
      <c r="BY215">
        <v>2</v>
      </c>
      <c r="BZ215">
        <v>2</v>
      </c>
      <c r="CA215">
        <v>2</v>
      </c>
      <c r="CB215">
        <v>2</v>
      </c>
      <c r="CC215">
        <v>1</v>
      </c>
      <c r="CD215">
        <v>2</v>
      </c>
      <c r="CE215">
        <v>2</v>
      </c>
      <c r="CF215">
        <v>1</v>
      </c>
      <c r="CG215">
        <v>2</v>
      </c>
      <c r="CH215">
        <v>2</v>
      </c>
      <c r="CI215">
        <v>2</v>
      </c>
      <c r="CJ215">
        <v>2</v>
      </c>
      <c r="CK215">
        <v>2</v>
      </c>
      <c r="CL215">
        <v>2</v>
      </c>
      <c r="CM215" t="s">
        <v>125</v>
      </c>
      <c r="CN215" t="s">
        <v>125</v>
      </c>
      <c r="CO215">
        <v>4</v>
      </c>
      <c r="CP215">
        <v>4</v>
      </c>
      <c r="CQ215">
        <v>3</v>
      </c>
      <c r="CR215">
        <v>4</v>
      </c>
      <c r="CS215">
        <v>4</v>
      </c>
      <c r="CT215">
        <v>3</v>
      </c>
      <c r="CU215">
        <v>3</v>
      </c>
      <c r="CV215">
        <v>3</v>
      </c>
      <c r="CW215">
        <v>1</v>
      </c>
      <c r="CX215">
        <v>2</v>
      </c>
      <c r="CY215">
        <v>3</v>
      </c>
      <c r="CZ215">
        <v>3</v>
      </c>
      <c r="DA215" s="57">
        <v>3</v>
      </c>
    </row>
    <row r="216" spans="1:105">
      <c r="A216">
        <v>209</v>
      </c>
      <c r="B216" s="9">
        <v>1</v>
      </c>
      <c r="C216" s="9">
        <v>4</v>
      </c>
      <c r="D216" s="9">
        <v>7</v>
      </c>
      <c r="E216" s="9">
        <v>10</v>
      </c>
      <c r="F216" s="9">
        <v>0</v>
      </c>
      <c r="G216" s="9">
        <v>0</v>
      </c>
      <c r="H216" s="9">
        <v>0</v>
      </c>
      <c r="I216" s="9">
        <v>0</v>
      </c>
      <c r="J216" s="9">
        <v>1</v>
      </c>
      <c r="K216" s="9">
        <v>0</v>
      </c>
      <c r="L216" s="9">
        <v>0</v>
      </c>
      <c r="M216" s="9">
        <v>1</v>
      </c>
      <c r="N216" s="9">
        <v>3</v>
      </c>
      <c r="O216" s="9">
        <v>3</v>
      </c>
      <c r="P216" s="9">
        <v>3</v>
      </c>
      <c r="Q216" s="9">
        <v>3</v>
      </c>
      <c r="R216" s="9">
        <v>3</v>
      </c>
      <c r="S216" s="9">
        <v>4</v>
      </c>
      <c r="T216" s="9"/>
      <c r="U216" s="9">
        <v>0</v>
      </c>
      <c r="V216" s="9">
        <v>0</v>
      </c>
      <c r="W216" s="9">
        <v>0</v>
      </c>
      <c r="X216" s="9">
        <v>0</v>
      </c>
      <c r="Y216" s="9">
        <v>1</v>
      </c>
      <c r="Z216" s="9">
        <v>1</v>
      </c>
      <c r="AA216" s="9">
        <v>0</v>
      </c>
      <c r="AB216" s="9">
        <v>0</v>
      </c>
      <c r="AC216" s="9"/>
      <c r="AD216" s="9">
        <v>1</v>
      </c>
      <c r="AE216" s="9"/>
      <c r="AF216" s="9">
        <v>1</v>
      </c>
      <c r="AG216" s="9">
        <v>1</v>
      </c>
      <c r="AH216" s="9">
        <v>1</v>
      </c>
      <c r="AI216" s="9">
        <v>0</v>
      </c>
      <c r="AJ216" s="9">
        <v>0</v>
      </c>
      <c r="AK216" s="9">
        <v>0</v>
      </c>
      <c r="AL216" s="9"/>
      <c r="AM216" s="9">
        <v>1</v>
      </c>
      <c r="AN216" s="9">
        <v>1</v>
      </c>
      <c r="AO216" s="9">
        <v>1</v>
      </c>
      <c r="AP216" s="9">
        <v>0</v>
      </c>
      <c r="AQ216" s="9">
        <v>0</v>
      </c>
      <c r="AR216" s="9">
        <v>0</v>
      </c>
      <c r="AS216" s="9"/>
      <c r="AT216" s="9">
        <v>1</v>
      </c>
      <c r="AU216" s="9">
        <v>2</v>
      </c>
      <c r="AV216" s="75">
        <v>1</v>
      </c>
      <c r="AW216" s="75">
        <v>2</v>
      </c>
      <c r="AX216" s="75">
        <v>1</v>
      </c>
      <c r="AY216" s="9">
        <v>2</v>
      </c>
      <c r="AZ216" s="9">
        <v>2</v>
      </c>
      <c r="BA216" s="9" t="s">
        <v>125</v>
      </c>
      <c r="BB216" s="9" t="s">
        <v>125</v>
      </c>
      <c r="BC216" s="9">
        <v>2</v>
      </c>
      <c r="BD216" s="9">
        <v>1</v>
      </c>
      <c r="BE216" s="9">
        <v>2</v>
      </c>
      <c r="BF216" s="9">
        <v>1</v>
      </c>
      <c r="BG216" s="9">
        <v>1</v>
      </c>
      <c r="BH216">
        <v>1</v>
      </c>
      <c r="BI216">
        <v>1</v>
      </c>
      <c r="BJ216" s="58">
        <v>2</v>
      </c>
      <c r="BK216">
        <v>2</v>
      </c>
      <c r="BL216">
        <v>1</v>
      </c>
      <c r="BM216">
        <v>1</v>
      </c>
      <c r="BN216">
        <v>2</v>
      </c>
      <c r="BO216">
        <v>2</v>
      </c>
      <c r="BP216">
        <v>1</v>
      </c>
      <c r="BQ216">
        <v>1</v>
      </c>
      <c r="BR216">
        <v>2</v>
      </c>
      <c r="BS216">
        <v>2</v>
      </c>
      <c r="BT216" t="s">
        <v>125</v>
      </c>
      <c r="BU216">
        <v>2</v>
      </c>
      <c r="BV216">
        <v>2</v>
      </c>
      <c r="BW216">
        <v>2</v>
      </c>
      <c r="BX216">
        <v>2</v>
      </c>
      <c r="BY216">
        <v>2</v>
      </c>
      <c r="BZ216">
        <v>2</v>
      </c>
      <c r="CA216">
        <v>2</v>
      </c>
      <c r="CB216">
        <v>2</v>
      </c>
      <c r="CC216">
        <v>1</v>
      </c>
      <c r="CD216">
        <v>2</v>
      </c>
      <c r="CE216">
        <v>1</v>
      </c>
      <c r="CF216">
        <v>2</v>
      </c>
      <c r="CG216">
        <v>2</v>
      </c>
      <c r="CH216">
        <v>2</v>
      </c>
      <c r="CI216">
        <v>2</v>
      </c>
      <c r="CJ216">
        <v>2</v>
      </c>
      <c r="CK216">
        <v>2</v>
      </c>
      <c r="CL216">
        <v>1</v>
      </c>
      <c r="CO216">
        <v>4</v>
      </c>
      <c r="CP216">
        <v>1</v>
      </c>
      <c r="CQ216">
        <v>3</v>
      </c>
      <c r="CR216">
        <v>2</v>
      </c>
      <c r="CS216">
        <v>4</v>
      </c>
      <c r="CT216">
        <v>1</v>
      </c>
      <c r="CU216">
        <v>2</v>
      </c>
      <c r="CV216">
        <v>1</v>
      </c>
      <c r="CW216">
        <v>1</v>
      </c>
      <c r="CX216">
        <v>3</v>
      </c>
      <c r="CY216">
        <v>3</v>
      </c>
      <c r="CZ216">
        <v>3</v>
      </c>
      <c r="DA216" s="57" t="s">
        <v>125</v>
      </c>
    </row>
    <row r="217" spans="1:105">
      <c r="A217">
        <v>210</v>
      </c>
      <c r="B217" s="9">
        <v>2</v>
      </c>
      <c r="C217" s="9">
        <v>9</v>
      </c>
      <c r="D217" s="9">
        <v>7</v>
      </c>
      <c r="E217" s="9">
        <v>14</v>
      </c>
      <c r="F217" s="9">
        <v>0</v>
      </c>
      <c r="G217" s="9">
        <v>1</v>
      </c>
      <c r="H217" s="9">
        <v>1</v>
      </c>
      <c r="I217" s="9">
        <v>0</v>
      </c>
      <c r="J217" s="9">
        <v>0</v>
      </c>
      <c r="K217" s="9">
        <v>0</v>
      </c>
      <c r="L217" s="9">
        <v>0</v>
      </c>
      <c r="M217" s="9">
        <v>2</v>
      </c>
      <c r="N217" s="9">
        <v>4</v>
      </c>
      <c r="O217" s="9"/>
      <c r="P217" s="9"/>
      <c r="Q217" s="9">
        <v>4</v>
      </c>
      <c r="R217" s="9">
        <v>4</v>
      </c>
      <c r="S217" s="9">
        <v>4</v>
      </c>
      <c r="T217" s="9"/>
      <c r="U217" s="9">
        <v>1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/>
      <c r="AD217" s="9">
        <v>1</v>
      </c>
      <c r="AE217" s="9"/>
      <c r="AF217" s="9">
        <v>1</v>
      </c>
      <c r="AG217" s="9">
        <v>1</v>
      </c>
      <c r="AH217" s="9">
        <v>0</v>
      </c>
      <c r="AI217" s="9">
        <v>0</v>
      </c>
      <c r="AJ217" s="9">
        <v>1</v>
      </c>
      <c r="AK217" s="9">
        <v>0</v>
      </c>
      <c r="AL217" s="9"/>
      <c r="AM217" s="9">
        <v>1</v>
      </c>
      <c r="AN217" s="9">
        <v>1</v>
      </c>
      <c r="AO217" s="9">
        <v>1</v>
      </c>
      <c r="AP217" s="9">
        <v>1</v>
      </c>
      <c r="AQ217" s="9">
        <v>0</v>
      </c>
      <c r="AR217" s="9">
        <v>0</v>
      </c>
      <c r="AS217" s="9"/>
      <c r="AT217" s="9">
        <v>3</v>
      </c>
      <c r="AU217" s="9">
        <v>3</v>
      </c>
      <c r="AV217" s="75">
        <v>2</v>
      </c>
      <c r="AW217" s="75">
        <v>1</v>
      </c>
      <c r="AX217" s="75">
        <v>1</v>
      </c>
      <c r="AY217" s="9">
        <v>1</v>
      </c>
      <c r="AZ217" s="9">
        <v>1</v>
      </c>
      <c r="BA217" s="9">
        <v>1</v>
      </c>
      <c r="BB217" s="9">
        <v>1</v>
      </c>
      <c r="BC217" s="9">
        <v>2</v>
      </c>
      <c r="BD217" s="9">
        <v>1</v>
      </c>
      <c r="BE217" s="9"/>
      <c r="BF217" s="9">
        <v>1</v>
      </c>
      <c r="BG217" s="9">
        <v>1</v>
      </c>
      <c r="BH217">
        <v>1</v>
      </c>
      <c r="BI217">
        <v>2</v>
      </c>
      <c r="BK217">
        <v>2</v>
      </c>
      <c r="BL217">
        <v>1</v>
      </c>
      <c r="BM217">
        <v>1</v>
      </c>
      <c r="BN217">
        <v>1</v>
      </c>
      <c r="BO217">
        <v>2</v>
      </c>
      <c r="BP217">
        <v>2</v>
      </c>
      <c r="BQ217" t="s">
        <v>125</v>
      </c>
      <c r="BR217">
        <v>2</v>
      </c>
      <c r="BS217">
        <v>1</v>
      </c>
      <c r="BT217">
        <v>2</v>
      </c>
      <c r="BU217">
        <v>1</v>
      </c>
      <c r="BV217">
        <v>1</v>
      </c>
      <c r="BW217">
        <v>1</v>
      </c>
      <c r="BX217">
        <v>2</v>
      </c>
      <c r="BY217">
        <v>1</v>
      </c>
      <c r="BZ217">
        <v>1</v>
      </c>
      <c r="CA217">
        <v>2</v>
      </c>
      <c r="CB217">
        <v>2</v>
      </c>
      <c r="CC217">
        <v>1</v>
      </c>
      <c r="CD217">
        <v>2</v>
      </c>
      <c r="CE217">
        <v>2</v>
      </c>
      <c r="CF217">
        <v>1</v>
      </c>
      <c r="CG217">
        <v>2</v>
      </c>
      <c r="CH217">
        <v>2</v>
      </c>
      <c r="CI217">
        <v>2</v>
      </c>
      <c r="CJ217">
        <v>1</v>
      </c>
      <c r="CK217">
        <v>2</v>
      </c>
      <c r="CL217">
        <v>2</v>
      </c>
      <c r="CM217" t="s">
        <v>125</v>
      </c>
      <c r="CN217" t="s">
        <v>125</v>
      </c>
      <c r="CO217">
        <v>4</v>
      </c>
      <c r="CP217">
        <v>3</v>
      </c>
      <c r="CQ217">
        <v>4</v>
      </c>
      <c r="CR217">
        <v>4</v>
      </c>
      <c r="CS217">
        <v>4</v>
      </c>
      <c r="CT217">
        <v>3</v>
      </c>
      <c r="CU217">
        <v>3</v>
      </c>
      <c r="CV217">
        <v>3</v>
      </c>
      <c r="CW217">
        <v>2</v>
      </c>
      <c r="CX217">
        <v>3</v>
      </c>
      <c r="CY217">
        <v>1</v>
      </c>
      <c r="CZ217">
        <v>3</v>
      </c>
      <c r="DA217" s="57">
        <v>3</v>
      </c>
    </row>
    <row r="218" spans="1:105">
      <c r="A218">
        <v>211</v>
      </c>
      <c r="B218" s="9">
        <v>1</v>
      </c>
      <c r="C218" s="9">
        <v>5</v>
      </c>
      <c r="D218" s="9">
        <v>1</v>
      </c>
      <c r="E218" s="9">
        <v>10</v>
      </c>
      <c r="F218" s="9">
        <v>0</v>
      </c>
      <c r="G218" s="9">
        <v>0</v>
      </c>
      <c r="H218" s="9">
        <v>0</v>
      </c>
      <c r="I218" s="9">
        <v>1</v>
      </c>
      <c r="J218" s="9">
        <v>1</v>
      </c>
      <c r="K218" s="9">
        <v>0</v>
      </c>
      <c r="L218" s="9">
        <v>0</v>
      </c>
      <c r="M218" s="9">
        <v>2</v>
      </c>
      <c r="N218" s="9">
        <v>4</v>
      </c>
      <c r="O218" s="9">
        <v>4</v>
      </c>
      <c r="P218" s="9">
        <v>4</v>
      </c>
      <c r="Q218" s="9">
        <v>4</v>
      </c>
      <c r="R218" s="9">
        <v>4</v>
      </c>
      <c r="S218" s="9">
        <v>3</v>
      </c>
      <c r="T218" s="9"/>
      <c r="U218" s="9">
        <v>0</v>
      </c>
      <c r="V218" s="9">
        <v>1</v>
      </c>
      <c r="W218" s="9">
        <v>0</v>
      </c>
      <c r="X218" s="9">
        <v>0</v>
      </c>
      <c r="Y218" s="9">
        <v>1</v>
      </c>
      <c r="Z218" s="9">
        <v>0</v>
      </c>
      <c r="AA218" s="9">
        <v>0</v>
      </c>
      <c r="AB218" s="9">
        <v>0</v>
      </c>
      <c r="AC218" s="9"/>
      <c r="AD218" s="9">
        <v>1</v>
      </c>
      <c r="AE218" s="9"/>
      <c r="AF218" s="9">
        <v>1</v>
      </c>
      <c r="AG218" s="9">
        <v>1</v>
      </c>
      <c r="AH218" s="9">
        <v>0</v>
      </c>
      <c r="AI218" s="9">
        <v>0</v>
      </c>
      <c r="AJ218" s="9">
        <v>0</v>
      </c>
      <c r="AK218" s="9">
        <v>0</v>
      </c>
      <c r="AL218" s="9"/>
      <c r="AM218" s="9">
        <v>1</v>
      </c>
      <c r="AN218" s="9">
        <v>1</v>
      </c>
      <c r="AO218" s="9">
        <v>1</v>
      </c>
      <c r="AP218" s="9">
        <v>1</v>
      </c>
      <c r="AQ218" s="9">
        <v>0</v>
      </c>
      <c r="AR218" s="9">
        <v>1</v>
      </c>
      <c r="AS218" s="9"/>
      <c r="AT218" s="9">
        <v>1</v>
      </c>
      <c r="AU218" s="9">
        <v>3</v>
      </c>
      <c r="AV218" s="75">
        <v>2</v>
      </c>
      <c r="AW218" s="75">
        <v>2</v>
      </c>
      <c r="AX218" s="75">
        <v>2</v>
      </c>
      <c r="AY218" s="9" t="s">
        <v>125</v>
      </c>
      <c r="AZ218" s="9">
        <v>1</v>
      </c>
      <c r="BA218" s="9">
        <v>1</v>
      </c>
      <c r="BB218" s="9">
        <v>2</v>
      </c>
      <c r="BC218" s="9">
        <v>1</v>
      </c>
      <c r="BD218" s="9">
        <v>1</v>
      </c>
      <c r="BE218" s="9">
        <v>2</v>
      </c>
      <c r="BF218" s="9">
        <v>1</v>
      </c>
      <c r="BG218" s="9">
        <v>1</v>
      </c>
      <c r="BH218">
        <v>2</v>
      </c>
      <c r="BI218">
        <v>2</v>
      </c>
      <c r="BJ218" s="58">
        <v>1</v>
      </c>
      <c r="BK218">
        <v>2</v>
      </c>
      <c r="BL218">
        <v>1</v>
      </c>
      <c r="BM218">
        <v>2</v>
      </c>
      <c r="BN218">
        <v>2</v>
      </c>
      <c r="BO218">
        <v>2</v>
      </c>
      <c r="BP218">
        <v>2</v>
      </c>
      <c r="BQ218" t="s">
        <v>125</v>
      </c>
      <c r="BR218">
        <v>1</v>
      </c>
      <c r="BS218">
        <v>2</v>
      </c>
      <c r="BT218" t="s">
        <v>125</v>
      </c>
      <c r="BU218">
        <v>1</v>
      </c>
      <c r="BV218">
        <v>1</v>
      </c>
      <c r="BW218">
        <v>2</v>
      </c>
      <c r="BX218">
        <v>2</v>
      </c>
      <c r="BY218">
        <v>2</v>
      </c>
      <c r="BZ218">
        <v>2</v>
      </c>
      <c r="CA218">
        <v>1</v>
      </c>
      <c r="CB218">
        <v>2</v>
      </c>
      <c r="CC218">
        <v>2</v>
      </c>
      <c r="CD218">
        <v>2</v>
      </c>
      <c r="CE218">
        <v>2</v>
      </c>
      <c r="CF218">
        <v>2</v>
      </c>
      <c r="CG218">
        <v>2</v>
      </c>
      <c r="CH218">
        <v>2</v>
      </c>
      <c r="CI218">
        <v>2</v>
      </c>
      <c r="CJ218">
        <v>1</v>
      </c>
      <c r="CK218">
        <v>2</v>
      </c>
      <c r="CL218">
        <v>2</v>
      </c>
      <c r="CM218" t="s">
        <v>125</v>
      </c>
      <c r="CN218" t="s">
        <v>125</v>
      </c>
      <c r="CO218">
        <v>4</v>
      </c>
      <c r="CP218">
        <v>2</v>
      </c>
      <c r="CQ218">
        <v>3</v>
      </c>
      <c r="CR218">
        <v>2</v>
      </c>
      <c r="CS218">
        <v>2</v>
      </c>
      <c r="CT218">
        <v>3</v>
      </c>
      <c r="CU218">
        <v>2</v>
      </c>
      <c r="CV218">
        <v>1</v>
      </c>
      <c r="CW218">
        <v>1</v>
      </c>
      <c r="CX218">
        <v>3</v>
      </c>
      <c r="CY218">
        <v>3</v>
      </c>
      <c r="CZ218">
        <v>3</v>
      </c>
      <c r="DA218" s="57" t="s">
        <v>125</v>
      </c>
    </row>
    <row r="219" spans="1:105">
      <c r="A219">
        <v>212</v>
      </c>
      <c r="B219" s="9">
        <v>2</v>
      </c>
      <c r="C219" s="9">
        <v>5</v>
      </c>
      <c r="D219" s="9">
        <v>3</v>
      </c>
      <c r="E219" s="9">
        <v>1</v>
      </c>
      <c r="F219" s="9">
        <v>0</v>
      </c>
      <c r="G219" s="9">
        <v>0</v>
      </c>
      <c r="H219" s="9">
        <v>0</v>
      </c>
      <c r="I219" s="9">
        <v>1</v>
      </c>
      <c r="J219" s="9">
        <v>1</v>
      </c>
      <c r="K219" s="9">
        <v>0</v>
      </c>
      <c r="L219" s="9">
        <v>0</v>
      </c>
      <c r="M219" s="9">
        <v>2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/>
      <c r="U219" s="9">
        <v>1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/>
      <c r="AD219" s="9">
        <v>1</v>
      </c>
      <c r="AE219" s="9"/>
      <c r="AF219" s="9">
        <v>0</v>
      </c>
      <c r="AG219" s="9">
        <v>0</v>
      </c>
      <c r="AH219" s="9">
        <v>1</v>
      </c>
      <c r="AI219" s="9">
        <v>0</v>
      </c>
      <c r="AJ219" s="9">
        <v>0</v>
      </c>
      <c r="AK219" s="9">
        <v>0</v>
      </c>
      <c r="AL219" s="9"/>
      <c r="AM219" s="9">
        <v>1</v>
      </c>
      <c r="AN219" s="9">
        <v>1</v>
      </c>
      <c r="AO219" s="9">
        <v>1</v>
      </c>
      <c r="AP219" s="9">
        <v>1</v>
      </c>
      <c r="AQ219" s="9">
        <v>0</v>
      </c>
      <c r="AR219" s="9">
        <v>0</v>
      </c>
      <c r="AS219" s="9"/>
      <c r="AT219" s="9"/>
      <c r="AU219" s="9">
        <v>3</v>
      </c>
      <c r="AV219" s="75">
        <v>1</v>
      </c>
      <c r="AW219" s="75">
        <v>1</v>
      </c>
      <c r="AX219" s="75">
        <v>1</v>
      </c>
      <c r="AY219" s="9">
        <v>2</v>
      </c>
      <c r="AZ219" s="9">
        <v>1</v>
      </c>
      <c r="BA219" s="9"/>
      <c r="BB219" s="9"/>
      <c r="BC219" s="9">
        <v>2</v>
      </c>
      <c r="BD219" s="9">
        <v>1</v>
      </c>
      <c r="BE219" s="9">
        <v>2</v>
      </c>
      <c r="BF219" s="9">
        <v>1</v>
      </c>
      <c r="BG219" s="9">
        <v>1</v>
      </c>
      <c r="BH219">
        <v>1</v>
      </c>
      <c r="BI219">
        <v>2</v>
      </c>
      <c r="BJ219" s="58">
        <v>1</v>
      </c>
      <c r="BK219">
        <v>2</v>
      </c>
      <c r="BL219">
        <v>1</v>
      </c>
      <c r="BM219">
        <v>1</v>
      </c>
      <c r="BN219">
        <v>1</v>
      </c>
      <c r="BO219">
        <v>2</v>
      </c>
      <c r="BP219">
        <v>2</v>
      </c>
      <c r="BQ219" t="s">
        <v>125</v>
      </c>
      <c r="BR219">
        <v>1</v>
      </c>
      <c r="BS219">
        <v>2</v>
      </c>
      <c r="BT219" t="s">
        <v>125</v>
      </c>
      <c r="BU219">
        <v>1</v>
      </c>
      <c r="BV219">
        <v>2</v>
      </c>
      <c r="BW219">
        <v>2</v>
      </c>
      <c r="BX219">
        <v>2</v>
      </c>
      <c r="BY219">
        <v>1</v>
      </c>
      <c r="BZ219">
        <v>1</v>
      </c>
      <c r="CA219">
        <v>2</v>
      </c>
      <c r="CB219">
        <v>2</v>
      </c>
      <c r="CC219">
        <v>2</v>
      </c>
      <c r="CD219">
        <v>1</v>
      </c>
      <c r="CE219">
        <v>2</v>
      </c>
      <c r="CF219">
        <v>1</v>
      </c>
      <c r="CG219">
        <v>1</v>
      </c>
      <c r="CH219">
        <v>1</v>
      </c>
      <c r="CI219">
        <v>1</v>
      </c>
      <c r="CJ219">
        <v>1</v>
      </c>
      <c r="CK219">
        <v>2</v>
      </c>
      <c r="CL219">
        <v>1</v>
      </c>
      <c r="CM219">
        <v>4</v>
      </c>
      <c r="CN219">
        <v>4</v>
      </c>
      <c r="CO219">
        <v>4</v>
      </c>
      <c r="CP219">
        <v>4</v>
      </c>
      <c r="CQ219">
        <v>4</v>
      </c>
      <c r="CR219">
        <v>4</v>
      </c>
      <c r="CS219">
        <v>4</v>
      </c>
      <c r="CT219">
        <v>3</v>
      </c>
      <c r="CU219">
        <v>3</v>
      </c>
      <c r="CV219">
        <v>2</v>
      </c>
      <c r="CW219">
        <v>3</v>
      </c>
      <c r="CX219">
        <v>4</v>
      </c>
      <c r="CY219">
        <v>3</v>
      </c>
      <c r="CZ219">
        <v>0</v>
      </c>
      <c r="DA219" s="57" t="s">
        <v>125</v>
      </c>
    </row>
    <row r="220" spans="1:105">
      <c r="A220">
        <v>213</v>
      </c>
      <c r="B220" s="9">
        <v>2</v>
      </c>
      <c r="C220" s="9">
        <v>5</v>
      </c>
      <c r="D220" s="9">
        <v>1</v>
      </c>
      <c r="E220" s="9">
        <v>4</v>
      </c>
      <c r="F220" s="9">
        <v>0</v>
      </c>
      <c r="G220" s="9">
        <v>0</v>
      </c>
      <c r="H220" s="9">
        <v>0</v>
      </c>
      <c r="I220" s="9">
        <v>0</v>
      </c>
      <c r="J220" s="9">
        <v>1</v>
      </c>
      <c r="K220" s="9">
        <v>0</v>
      </c>
      <c r="L220" s="9">
        <v>0</v>
      </c>
      <c r="M220" s="9">
        <v>2</v>
      </c>
      <c r="N220" s="9">
        <v>3</v>
      </c>
      <c r="O220" s="9">
        <v>3</v>
      </c>
      <c r="P220" s="9">
        <v>3</v>
      </c>
      <c r="Q220" s="9">
        <v>3</v>
      </c>
      <c r="R220" s="9">
        <v>3</v>
      </c>
      <c r="S220" s="9">
        <v>3</v>
      </c>
      <c r="T220" s="9"/>
      <c r="U220" s="9">
        <v>0</v>
      </c>
      <c r="V220" s="9">
        <v>1</v>
      </c>
      <c r="W220" s="9">
        <v>0</v>
      </c>
      <c r="X220" s="9">
        <v>0</v>
      </c>
      <c r="Y220" s="9">
        <v>1</v>
      </c>
      <c r="Z220" s="9">
        <v>0</v>
      </c>
      <c r="AA220" s="9">
        <v>0</v>
      </c>
      <c r="AB220" s="9">
        <v>0</v>
      </c>
      <c r="AC220" s="9"/>
      <c r="AD220" s="9">
        <v>1</v>
      </c>
      <c r="AE220" s="9"/>
      <c r="AF220" s="9">
        <v>1</v>
      </c>
      <c r="AG220" s="9">
        <v>1</v>
      </c>
      <c r="AH220" s="9">
        <v>1</v>
      </c>
      <c r="AI220" s="9">
        <v>0</v>
      </c>
      <c r="AJ220" s="9">
        <v>0</v>
      </c>
      <c r="AK220" s="9">
        <v>0</v>
      </c>
      <c r="AL220" s="9"/>
      <c r="AM220" s="9">
        <v>1</v>
      </c>
      <c r="AN220" s="9">
        <v>1</v>
      </c>
      <c r="AO220" s="9">
        <v>1</v>
      </c>
      <c r="AP220" s="9">
        <v>1</v>
      </c>
      <c r="AQ220" s="9">
        <v>0</v>
      </c>
      <c r="AR220" s="9">
        <v>0</v>
      </c>
      <c r="AS220" s="9"/>
      <c r="AT220" s="9">
        <v>4</v>
      </c>
      <c r="AU220" s="9">
        <v>3</v>
      </c>
      <c r="AV220" s="75">
        <v>2</v>
      </c>
      <c r="AW220" s="75">
        <v>1</v>
      </c>
      <c r="AX220" s="75">
        <v>1</v>
      </c>
      <c r="AY220" s="9">
        <v>1</v>
      </c>
      <c r="AZ220" s="9">
        <v>1</v>
      </c>
      <c r="BA220" s="9">
        <v>1</v>
      </c>
      <c r="BB220" s="9">
        <v>2</v>
      </c>
      <c r="BC220" s="9">
        <v>1</v>
      </c>
      <c r="BD220" s="9">
        <v>1</v>
      </c>
      <c r="BE220" s="9">
        <v>1</v>
      </c>
      <c r="BF220" s="9">
        <v>1</v>
      </c>
      <c r="BG220" s="9">
        <v>1</v>
      </c>
      <c r="BH220">
        <v>2</v>
      </c>
      <c r="BI220">
        <v>2</v>
      </c>
      <c r="BJ220" s="58">
        <v>1</v>
      </c>
      <c r="BK220">
        <v>2</v>
      </c>
      <c r="BL220">
        <v>1</v>
      </c>
      <c r="BM220">
        <v>2</v>
      </c>
      <c r="BN220">
        <v>2</v>
      </c>
      <c r="BO220">
        <v>1</v>
      </c>
      <c r="BP220">
        <v>2</v>
      </c>
      <c r="BQ220" t="s">
        <v>125</v>
      </c>
      <c r="BR220">
        <v>2</v>
      </c>
      <c r="BS220">
        <v>1</v>
      </c>
      <c r="BT220">
        <v>1</v>
      </c>
      <c r="BU220">
        <v>1</v>
      </c>
      <c r="BV220">
        <v>2</v>
      </c>
      <c r="BW220">
        <v>2</v>
      </c>
      <c r="BX220">
        <v>2</v>
      </c>
      <c r="BY220">
        <v>2</v>
      </c>
      <c r="BZ220">
        <v>2</v>
      </c>
      <c r="CA220">
        <v>2</v>
      </c>
      <c r="CB220">
        <v>2</v>
      </c>
      <c r="CC220">
        <v>2</v>
      </c>
      <c r="CD220">
        <v>2</v>
      </c>
      <c r="CE220">
        <v>2</v>
      </c>
      <c r="CF220">
        <v>2</v>
      </c>
      <c r="CG220">
        <v>2</v>
      </c>
      <c r="CH220">
        <v>2</v>
      </c>
      <c r="CI220">
        <v>2</v>
      </c>
      <c r="CJ220">
        <v>1</v>
      </c>
      <c r="CK220">
        <v>2</v>
      </c>
      <c r="CL220">
        <v>2</v>
      </c>
      <c r="CM220" t="s">
        <v>125</v>
      </c>
      <c r="CN220" t="s">
        <v>125</v>
      </c>
      <c r="CO220">
        <v>4</v>
      </c>
      <c r="CP220">
        <v>3</v>
      </c>
      <c r="CQ220">
        <v>4</v>
      </c>
      <c r="CR220">
        <v>3</v>
      </c>
      <c r="CS220">
        <v>2</v>
      </c>
      <c r="CT220">
        <v>4</v>
      </c>
      <c r="CU220">
        <v>2</v>
      </c>
      <c r="CV220">
        <v>4</v>
      </c>
      <c r="CW220">
        <v>1</v>
      </c>
      <c r="CX220">
        <v>3</v>
      </c>
      <c r="CY220">
        <v>1</v>
      </c>
      <c r="CZ220">
        <v>1</v>
      </c>
      <c r="DA220" s="57" t="s">
        <v>125</v>
      </c>
    </row>
    <row r="221" spans="1:105">
      <c r="A221">
        <v>214</v>
      </c>
      <c r="B221" s="9">
        <v>2</v>
      </c>
      <c r="C221" s="9">
        <v>1</v>
      </c>
      <c r="D221" s="9">
        <v>6</v>
      </c>
      <c r="E221" s="9">
        <v>8</v>
      </c>
      <c r="F221" s="9">
        <v>0</v>
      </c>
      <c r="G221" s="9">
        <v>0</v>
      </c>
      <c r="H221" s="9">
        <v>0</v>
      </c>
      <c r="I221" s="9">
        <v>1</v>
      </c>
      <c r="J221" s="9">
        <v>0</v>
      </c>
      <c r="K221" s="9">
        <v>0</v>
      </c>
      <c r="L221" s="9">
        <v>0</v>
      </c>
      <c r="M221" s="9">
        <v>3</v>
      </c>
      <c r="N221" s="9">
        <v>0</v>
      </c>
      <c r="O221" s="9">
        <v>0</v>
      </c>
      <c r="P221" s="9">
        <v>0</v>
      </c>
      <c r="Q221" s="9">
        <v>0</v>
      </c>
      <c r="R221" s="9">
        <v>4</v>
      </c>
      <c r="S221" s="9">
        <v>0</v>
      </c>
      <c r="T221" s="9"/>
      <c r="U221" s="9">
        <v>1</v>
      </c>
      <c r="V221" s="9">
        <v>0</v>
      </c>
      <c r="W221" s="9">
        <v>0</v>
      </c>
      <c r="X221" s="9">
        <v>1</v>
      </c>
      <c r="Y221" s="9">
        <v>1</v>
      </c>
      <c r="Z221" s="9">
        <v>0</v>
      </c>
      <c r="AA221" s="9">
        <v>0</v>
      </c>
      <c r="AB221" s="9">
        <v>0</v>
      </c>
      <c r="AC221" s="9"/>
      <c r="AD221" s="9">
        <v>1</v>
      </c>
      <c r="AE221" s="9"/>
      <c r="AF221" s="9">
        <v>1</v>
      </c>
      <c r="AG221" s="9">
        <v>0</v>
      </c>
      <c r="AH221" s="9">
        <v>1</v>
      </c>
      <c r="AI221" s="9">
        <v>0</v>
      </c>
      <c r="AJ221" s="9">
        <v>0</v>
      </c>
      <c r="AK221" s="9">
        <v>0</v>
      </c>
      <c r="AL221" s="9"/>
      <c r="AM221" s="9">
        <v>1</v>
      </c>
      <c r="AN221" s="9">
        <v>1</v>
      </c>
      <c r="AO221" s="9">
        <v>0</v>
      </c>
      <c r="AP221" s="9">
        <v>0</v>
      </c>
      <c r="AQ221" s="9">
        <v>0</v>
      </c>
      <c r="AR221" s="9">
        <v>0</v>
      </c>
      <c r="AS221" s="9"/>
      <c r="AT221" s="9">
        <v>1</v>
      </c>
      <c r="AU221" s="9">
        <v>1</v>
      </c>
      <c r="AV221" s="75">
        <v>1</v>
      </c>
      <c r="AW221" s="75">
        <v>2</v>
      </c>
      <c r="AX221" s="75">
        <v>2</v>
      </c>
      <c r="AY221" s="9" t="s">
        <v>125</v>
      </c>
      <c r="AZ221" s="9">
        <v>1</v>
      </c>
      <c r="BA221" s="9">
        <v>1</v>
      </c>
      <c r="BB221" s="9">
        <v>2</v>
      </c>
      <c r="BC221" s="9">
        <v>1</v>
      </c>
      <c r="BD221" s="9">
        <v>1</v>
      </c>
      <c r="BE221" s="9">
        <v>1</v>
      </c>
      <c r="BF221" s="9">
        <v>1</v>
      </c>
      <c r="BG221" s="9">
        <v>1</v>
      </c>
      <c r="BH221">
        <v>2</v>
      </c>
      <c r="BI221">
        <v>2</v>
      </c>
      <c r="BJ221" s="58">
        <v>1</v>
      </c>
      <c r="BK221">
        <v>2</v>
      </c>
      <c r="BL221">
        <v>1</v>
      </c>
      <c r="BM221">
        <v>1</v>
      </c>
      <c r="BN221">
        <v>2</v>
      </c>
      <c r="BO221">
        <v>2</v>
      </c>
      <c r="BP221">
        <v>2</v>
      </c>
      <c r="BQ221" t="s">
        <v>125</v>
      </c>
      <c r="BR221">
        <v>1</v>
      </c>
      <c r="BS221">
        <v>2</v>
      </c>
      <c r="BT221" t="s">
        <v>125</v>
      </c>
      <c r="BU221">
        <v>1</v>
      </c>
      <c r="BV221">
        <v>1</v>
      </c>
      <c r="BW221">
        <v>1</v>
      </c>
      <c r="BX221">
        <v>2</v>
      </c>
      <c r="BY221">
        <v>1</v>
      </c>
      <c r="BZ221">
        <v>2</v>
      </c>
      <c r="CA221">
        <v>1</v>
      </c>
      <c r="CB221">
        <v>2</v>
      </c>
      <c r="CC221">
        <v>1</v>
      </c>
      <c r="CD221">
        <v>1</v>
      </c>
      <c r="CE221">
        <v>1</v>
      </c>
      <c r="CF221">
        <v>1</v>
      </c>
      <c r="CG221">
        <v>2</v>
      </c>
      <c r="CH221">
        <v>2</v>
      </c>
      <c r="CI221">
        <v>2</v>
      </c>
      <c r="CJ221">
        <v>2</v>
      </c>
      <c r="CK221">
        <v>2</v>
      </c>
      <c r="CL221">
        <v>1</v>
      </c>
      <c r="CM221">
        <v>3</v>
      </c>
      <c r="CN221">
        <v>3</v>
      </c>
      <c r="CO221">
        <v>3</v>
      </c>
      <c r="CP221">
        <v>3</v>
      </c>
      <c r="CQ221">
        <v>3</v>
      </c>
      <c r="CR221">
        <v>3</v>
      </c>
      <c r="CS221">
        <v>3</v>
      </c>
      <c r="CT221">
        <v>3</v>
      </c>
      <c r="CU221">
        <v>3</v>
      </c>
      <c r="CV221">
        <v>2</v>
      </c>
      <c r="CW221">
        <v>1</v>
      </c>
      <c r="CX221">
        <v>2</v>
      </c>
      <c r="CY221">
        <v>3</v>
      </c>
      <c r="CZ221">
        <v>3</v>
      </c>
      <c r="DA221" s="57" t="s">
        <v>125</v>
      </c>
    </row>
    <row r="222" spans="1:105">
      <c r="A222">
        <v>215</v>
      </c>
      <c r="B222" s="9">
        <v>2</v>
      </c>
      <c r="C222" s="9">
        <v>9</v>
      </c>
      <c r="D222" s="9">
        <v>7</v>
      </c>
      <c r="E222" s="9">
        <v>12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1</v>
      </c>
      <c r="L222" s="9">
        <v>0</v>
      </c>
      <c r="M222" s="9">
        <v>2</v>
      </c>
      <c r="N222" s="9"/>
      <c r="O222" s="9"/>
      <c r="P222" s="9"/>
      <c r="Q222" s="9"/>
      <c r="R222" s="9"/>
      <c r="S222" s="9"/>
      <c r="T222" s="9"/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1</v>
      </c>
      <c r="AB222" s="9">
        <v>0</v>
      </c>
      <c r="AC222" s="9"/>
      <c r="AD222" s="9">
        <v>5</v>
      </c>
      <c r="AE222" s="9"/>
      <c r="AF222" s="9">
        <v>1</v>
      </c>
      <c r="AG222" s="9">
        <v>1</v>
      </c>
      <c r="AH222" s="9">
        <v>0</v>
      </c>
      <c r="AI222" s="9">
        <v>0</v>
      </c>
      <c r="AJ222" s="9">
        <v>0</v>
      </c>
      <c r="AK222" s="9">
        <v>0</v>
      </c>
      <c r="AL222" s="9"/>
      <c r="AM222" s="9">
        <v>1</v>
      </c>
      <c r="AN222" s="9">
        <v>1</v>
      </c>
      <c r="AO222" s="9">
        <v>0</v>
      </c>
      <c r="AP222" s="9">
        <v>0</v>
      </c>
      <c r="AQ222" s="9">
        <v>0</v>
      </c>
      <c r="AR222" s="9">
        <v>0</v>
      </c>
      <c r="AS222" s="9"/>
      <c r="AT222" s="9">
        <v>4</v>
      </c>
      <c r="AU222" s="9">
        <v>1</v>
      </c>
      <c r="AV222" s="75">
        <v>2</v>
      </c>
      <c r="AW222" s="75">
        <v>2</v>
      </c>
      <c r="AX222" s="75">
        <v>1</v>
      </c>
      <c r="AY222" s="9">
        <v>2</v>
      </c>
      <c r="AZ222" s="9">
        <v>2</v>
      </c>
      <c r="BA222" s="9" t="s">
        <v>125</v>
      </c>
      <c r="BB222" s="9" t="s">
        <v>125</v>
      </c>
      <c r="BC222" s="9">
        <v>2</v>
      </c>
      <c r="BD222" s="9">
        <v>2</v>
      </c>
      <c r="BE222" s="9" t="s">
        <v>125</v>
      </c>
      <c r="BF222" s="9">
        <v>2</v>
      </c>
      <c r="BG222" s="9" t="s">
        <v>125</v>
      </c>
      <c r="BH222">
        <v>2</v>
      </c>
      <c r="BI222">
        <v>2</v>
      </c>
      <c r="BJ222" s="58">
        <v>2</v>
      </c>
      <c r="BK222">
        <v>2</v>
      </c>
      <c r="BL222">
        <v>2</v>
      </c>
      <c r="BM222">
        <v>1</v>
      </c>
      <c r="BN222">
        <v>2</v>
      </c>
      <c r="BO222">
        <v>2</v>
      </c>
      <c r="BP222">
        <v>2</v>
      </c>
      <c r="BQ222" t="s">
        <v>125</v>
      </c>
      <c r="BR222">
        <v>2</v>
      </c>
      <c r="BS222">
        <v>2</v>
      </c>
      <c r="BT222" t="s">
        <v>125</v>
      </c>
      <c r="BU222">
        <v>1</v>
      </c>
      <c r="BV222">
        <v>1</v>
      </c>
      <c r="BW222">
        <v>2</v>
      </c>
      <c r="BX222">
        <v>2</v>
      </c>
      <c r="BY222">
        <v>2</v>
      </c>
      <c r="BZ222">
        <v>2</v>
      </c>
      <c r="CA222">
        <v>2</v>
      </c>
      <c r="CB222">
        <v>2</v>
      </c>
      <c r="CC222">
        <v>2</v>
      </c>
      <c r="CD222">
        <v>2</v>
      </c>
      <c r="CE222">
        <v>1</v>
      </c>
      <c r="CF222">
        <v>1</v>
      </c>
      <c r="CG222">
        <v>2</v>
      </c>
      <c r="CH222">
        <v>2</v>
      </c>
      <c r="CJ222">
        <v>1</v>
      </c>
      <c r="CL222">
        <v>2</v>
      </c>
      <c r="CM222" t="s">
        <v>125</v>
      </c>
      <c r="CN222" t="s">
        <v>125</v>
      </c>
      <c r="CO222">
        <v>4</v>
      </c>
      <c r="CP222">
        <v>2</v>
      </c>
      <c r="CQ222">
        <v>4</v>
      </c>
      <c r="CR222">
        <v>4</v>
      </c>
      <c r="CS222">
        <v>4</v>
      </c>
      <c r="CT222">
        <v>3</v>
      </c>
      <c r="CU222">
        <v>3</v>
      </c>
      <c r="CV222">
        <v>3</v>
      </c>
      <c r="CX222">
        <v>3</v>
      </c>
      <c r="CY222">
        <v>1</v>
      </c>
      <c r="DA222" s="57" t="s">
        <v>125</v>
      </c>
    </row>
    <row r="223" spans="1:105">
      <c r="A223">
        <v>216</v>
      </c>
      <c r="B223" s="9">
        <v>2</v>
      </c>
      <c r="C223" s="9">
        <v>8</v>
      </c>
      <c r="D223" s="9">
        <v>7</v>
      </c>
      <c r="E223" s="9">
        <v>12</v>
      </c>
      <c r="F223" s="9">
        <v>0</v>
      </c>
      <c r="G223" s="9">
        <v>0</v>
      </c>
      <c r="H223" s="9">
        <v>0</v>
      </c>
      <c r="I223" s="9">
        <v>0</v>
      </c>
      <c r="J223" s="9">
        <v>1</v>
      </c>
      <c r="K223" s="9">
        <v>1</v>
      </c>
      <c r="L223" s="9">
        <v>0</v>
      </c>
      <c r="M223" s="9">
        <v>2</v>
      </c>
      <c r="N223" s="9">
        <v>4</v>
      </c>
      <c r="O223" s="9">
        <v>4</v>
      </c>
      <c r="P223" s="9">
        <v>4</v>
      </c>
      <c r="Q223" s="9">
        <v>4</v>
      </c>
      <c r="R223" s="9">
        <v>4</v>
      </c>
      <c r="S223" s="9">
        <v>4</v>
      </c>
      <c r="T223" s="9"/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1</v>
      </c>
      <c r="AB223" s="9">
        <v>0</v>
      </c>
      <c r="AC223" s="9"/>
      <c r="AD223" s="9">
        <v>2</v>
      </c>
      <c r="AE223" s="9"/>
      <c r="AF223" s="9">
        <v>1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/>
      <c r="AM223" s="9">
        <v>1</v>
      </c>
      <c r="AN223" s="9">
        <v>1</v>
      </c>
      <c r="AO223" s="9">
        <v>1</v>
      </c>
      <c r="AP223" s="9">
        <v>1</v>
      </c>
      <c r="AQ223" s="9">
        <v>0</v>
      </c>
      <c r="AR223" s="9">
        <v>0</v>
      </c>
      <c r="AS223" s="9"/>
      <c r="AT223" s="9">
        <v>3</v>
      </c>
      <c r="AU223" s="9">
        <v>3</v>
      </c>
      <c r="AV223" s="75">
        <v>2</v>
      </c>
      <c r="AW223" s="75">
        <v>2</v>
      </c>
      <c r="AX223" s="75">
        <v>1</v>
      </c>
      <c r="AY223" s="9">
        <v>1</v>
      </c>
      <c r="AZ223" s="9">
        <v>2</v>
      </c>
      <c r="BA223" s="9" t="s">
        <v>125</v>
      </c>
      <c r="BB223" s="9" t="s">
        <v>125</v>
      </c>
      <c r="BC223" s="9">
        <v>2</v>
      </c>
      <c r="BD223" s="9">
        <v>1</v>
      </c>
      <c r="BE223" s="9">
        <v>2</v>
      </c>
      <c r="BF223" s="9">
        <v>2</v>
      </c>
      <c r="BG223" s="9" t="s">
        <v>125</v>
      </c>
      <c r="BH223">
        <v>1</v>
      </c>
      <c r="BI223">
        <v>2</v>
      </c>
      <c r="BJ223" s="58">
        <v>1</v>
      </c>
      <c r="BK223">
        <v>2</v>
      </c>
      <c r="BL223">
        <v>1</v>
      </c>
      <c r="BM223">
        <v>1</v>
      </c>
      <c r="BN223">
        <v>1</v>
      </c>
      <c r="BO223">
        <v>2</v>
      </c>
      <c r="BP223">
        <v>2</v>
      </c>
      <c r="BQ223" t="s">
        <v>125</v>
      </c>
      <c r="BR223">
        <v>1</v>
      </c>
      <c r="BS223">
        <v>2</v>
      </c>
      <c r="BT223" t="s">
        <v>125</v>
      </c>
      <c r="BU223">
        <v>1</v>
      </c>
      <c r="BV223">
        <v>1</v>
      </c>
      <c r="BW223">
        <v>2</v>
      </c>
      <c r="BX223">
        <v>2</v>
      </c>
      <c r="BY223">
        <v>2</v>
      </c>
      <c r="BZ223">
        <v>2</v>
      </c>
      <c r="CA223">
        <v>2</v>
      </c>
      <c r="CB223">
        <v>2</v>
      </c>
      <c r="CC223">
        <v>2</v>
      </c>
      <c r="CD223">
        <v>2</v>
      </c>
      <c r="CE223">
        <v>2</v>
      </c>
      <c r="CF223">
        <v>1</v>
      </c>
      <c r="CG223">
        <v>2</v>
      </c>
      <c r="CH223">
        <v>2</v>
      </c>
      <c r="CI223">
        <v>2</v>
      </c>
      <c r="CJ223">
        <v>2</v>
      </c>
      <c r="CK223">
        <v>2</v>
      </c>
      <c r="CL223">
        <v>2</v>
      </c>
      <c r="CM223" t="s">
        <v>125</v>
      </c>
      <c r="CN223" t="s">
        <v>125</v>
      </c>
      <c r="CO223">
        <v>4</v>
      </c>
      <c r="CP223">
        <v>3</v>
      </c>
      <c r="CQ223">
        <v>4</v>
      </c>
      <c r="CR223">
        <v>3</v>
      </c>
      <c r="CS223">
        <v>3</v>
      </c>
      <c r="CT223">
        <v>4</v>
      </c>
      <c r="CU223">
        <v>3</v>
      </c>
      <c r="CV223">
        <v>3</v>
      </c>
      <c r="CW223">
        <v>1</v>
      </c>
      <c r="CX223">
        <v>4</v>
      </c>
      <c r="CY223">
        <v>4</v>
      </c>
      <c r="CZ223">
        <v>3</v>
      </c>
      <c r="DA223" s="57" t="s">
        <v>125</v>
      </c>
    </row>
    <row r="224" spans="1:105">
      <c r="A224">
        <v>217</v>
      </c>
      <c r="B224" s="9">
        <v>2</v>
      </c>
      <c r="C224" s="9">
        <v>4</v>
      </c>
      <c r="D224" s="9">
        <v>4</v>
      </c>
      <c r="E224" s="9">
        <v>7</v>
      </c>
      <c r="F224" s="9">
        <v>0</v>
      </c>
      <c r="G224" s="9">
        <v>1</v>
      </c>
      <c r="H224" s="9">
        <v>1</v>
      </c>
      <c r="I224" s="9">
        <v>1</v>
      </c>
      <c r="J224" s="9">
        <v>0</v>
      </c>
      <c r="K224" s="9">
        <v>0</v>
      </c>
      <c r="L224" s="9">
        <v>0</v>
      </c>
      <c r="M224" s="9">
        <v>2</v>
      </c>
      <c r="N224" s="9">
        <v>4</v>
      </c>
      <c r="O224" s="9">
        <v>0</v>
      </c>
      <c r="P224" s="9">
        <v>0</v>
      </c>
      <c r="Q224" s="9">
        <v>1</v>
      </c>
      <c r="R224" s="9">
        <v>4</v>
      </c>
      <c r="S224" s="9">
        <v>0</v>
      </c>
      <c r="T224" s="9"/>
      <c r="U224" s="9">
        <v>0</v>
      </c>
      <c r="V224" s="9">
        <v>1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/>
      <c r="AD224" s="9">
        <v>1</v>
      </c>
      <c r="AE224" s="9"/>
      <c r="AF224" s="9">
        <v>1</v>
      </c>
      <c r="AG224" s="9">
        <v>1</v>
      </c>
      <c r="AH224" s="9">
        <v>1</v>
      </c>
      <c r="AI224" s="9">
        <v>0</v>
      </c>
      <c r="AJ224" s="9">
        <v>0</v>
      </c>
      <c r="AK224" s="9">
        <v>0</v>
      </c>
      <c r="AL224" s="9"/>
      <c r="AM224" s="9">
        <v>1</v>
      </c>
      <c r="AN224" s="9">
        <v>1</v>
      </c>
      <c r="AO224" s="9">
        <v>0</v>
      </c>
      <c r="AP224" s="9">
        <v>1</v>
      </c>
      <c r="AQ224" s="9">
        <v>0</v>
      </c>
      <c r="AR224" s="9">
        <v>0</v>
      </c>
      <c r="AS224" s="9"/>
      <c r="AT224" s="9">
        <v>3</v>
      </c>
      <c r="AU224" s="9">
        <v>3</v>
      </c>
      <c r="AV224" s="75">
        <v>2</v>
      </c>
      <c r="AW224" s="75">
        <v>2</v>
      </c>
      <c r="AX224" s="75">
        <v>1</v>
      </c>
      <c r="AY224" s="9">
        <v>1</v>
      </c>
      <c r="AZ224" s="9">
        <v>1</v>
      </c>
      <c r="BA224" s="9">
        <v>1</v>
      </c>
      <c r="BB224" s="9">
        <v>2</v>
      </c>
      <c r="BC224" s="9">
        <v>2</v>
      </c>
      <c r="BD224" s="9">
        <v>1</v>
      </c>
      <c r="BE224" s="9">
        <v>2</v>
      </c>
      <c r="BF224" s="9">
        <v>1</v>
      </c>
      <c r="BG224" s="9">
        <v>1</v>
      </c>
      <c r="BH224">
        <v>1</v>
      </c>
      <c r="BI224">
        <v>1</v>
      </c>
      <c r="BJ224" s="58">
        <v>2</v>
      </c>
      <c r="BK224">
        <v>1</v>
      </c>
      <c r="BL224">
        <v>2</v>
      </c>
      <c r="BM224">
        <v>1</v>
      </c>
      <c r="BN224">
        <v>1</v>
      </c>
      <c r="BO224">
        <v>1</v>
      </c>
      <c r="BP224">
        <v>1</v>
      </c>
      <c r="BQ224">
        <v>1</v>
      </c>
      <c r="BR224">
        <v>2</v>
      </c>
      <c r="BS224">
        <v>1</v>
      </c>
      <c r="BT224">
        <v>1</v>
      </c>
      <c r="BU224">
        <v>1</v>
      </c>
      <c r="BV224">
        <v>2</v>
      </c>
      <c r="BW224">
        <v>1</v>
      </c>
      <c r="BX224">
        <v>2</v>
      </c>
      <c r="BY224">
        <v>2</v>
      </c>
      <c r="BZ224">
        <v>2</v>
      </c>
      <c r="CA224">
        <v>2</v>
      </c>
      <c r="CB224">
        <v>2</v>
      </c>
      <c r="CC224">
        <v>1</v>
      </c>
      <c r="CD224">
        <v>2</v>
      </c>
      <c r="CE224">
        <v>2</v>
      </c>
      <c r="CF224">
        <v>1</v>
      </c>
      <c r="CG224">
        <v>1</v>
      </c>
      <c r="CH224">
        <v>1</v>
      </c>
      <c r="CI224">
        <v>1</v>
      </c>
      <c r="CJ224">
        <v>1</v>
      </c>
      <c r="CK224">
        <v>2</v>
      </c>
      <c r="CL224">
        <v>1</v>
      </c>
      <c r="CM224">
        <v>4</v>
      </c>
      <c r="CN224">
        <v>3</v>
      </c>
      <c r="CO224">
        <v>4</v>
      </c>
      <c r="CP224">
        <v>2</v>
      </c>
      <c r="CQ224">
        <v>3</v>
      </c>
      <c r="CR224">
        <v>4</v>
      </c>
      <c r="CS224">
        <v>4</v>
      </c>
      <c r="CT224">
        <v>1</v>
      </c>
      <c r="CU224">
        <v>3</v>
      </c>
      <c r="CV224">
        <v>2</v>
      </c>
      <c r="CW224">
        <v>3</v>
      </c>
      <c r="CX224">
        <v>1</v>
      </c>
      <c r="CY224">
        <v>4</v>
      </c>
      <c r="CZ224">
        <v>4</v>
      </c>
      <c r="DA224" s="57">
        <v>4</v>
      </c>
    </row>
    <row r="225" spans="1:105">
      <c r="A225">
        <v>218</v>
      </c>
      <c r="B225" s="9">
        <v>1</v>
      </c>
      <c r="C225" s="9">
        <v>8</v>
      </c>
      <c r="D225" s="9">
        <v>4</v>
      </c>
      <c r="E225" s="9">
        <v>7</v>
      </c>
      <c r="F225" s="9">
        <v>0</v>
      </c>
      <c r="G225" s="9">
        <v>0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1</v>
      </c>
      <c r="N225" s="9"/>
      <c r="O225" s="9"/>
      <c r="P225" s="9"/>
      <c r="Q225" s="9"/>
      <c r="R225" s="9">
        <v>4</v>
      </c>
      <c r="S225" s="9"/>
      <c r="T225" s="9"/>
      <c r="U225" s="9">
        <v>0</v>
      </c>
      <c r="V225" s="9">
        <v>1</v>
      </c>
      <c r="W225" s="9">
        <v>0</v>
      </c>
      <c r="X225" s="9">
        <v>0</v>
      </c>
      <c r="Y225" s="9">
        <v>1</v>
      </c>
      <c r="Z225" s="9">
        <v>0</v>
      </c>
      <c r="AA225" s="9">
        <v>0</v>
      </c>
      <c r="AB225" s="9">
        <v>0</v>
      </c>
      <c r="AC225" s="9"/>
      <c r="AD225" s="9">
        <v>4</v>
      </c>
      <c r="AE225" s="9"/>
      <c r="AF225" s="9">
        <v>1</v>
      </c>
      <c r="AG225" s="9">
        <v>1</v>
      </c>
      <c r="AH225" s="9">
        <v>0</v>
      </c>
      <c r="AI225" s="9">
        <v>0</v>
      </c>
      <c r="AJ225" s="9">
        <v>1</v>
      </c>
      <c r="AK225" s="9">
        <v>0</v>
      </c>
      <c r="AL225" s="9"/>
      <c r="AM225" s="9">
        <v>0</v>
      </c>
      <c r="AN225" s="9">
        <v>1</v>
      </c>
      <c r="AO225" s="9">
        <v>0</v>
      </c>
      <c r="AP225" s="9">
        <v>1</v>
      </c>
      <c r="AQ225" s="9">
        <v>0</v>
      </c>
      <c r="AR225" s="9">
        <v>0</v>
      </c>
      <c r="AS225" s="9"/>
      <c r="AT225" s="9">
        <v>3</v>
      </c>
      <c r="AU225" s="9">
        <v>1</v>
      </c>
      <c r="AV225" s="75">
        <v>2</v>
      </c>
      <c r="AW225" s="75">
        <v>2</v>
      </c>
      <c r="AX225" s="75">
        <v>2</v>
      </c>
      <c r="AY225" s="9" t="s">
        <v>125</v>
      </c>
      <c r="AZ225" s="9">
        <v>2</v>
      </c>
      <c r="BA225" s="9" t="s">
        <v>125</v>
      </c>
      <c r="BB225" s="9" t="s">
        <v>125</v>
      </c>
      <c r="BC225" s="9">
        <v>1</v>
      </c>
      <c r="BD225" s="9">
        <v>1</v>
      </c>
      <c r="BE225" s="9">
        <v>1</v>
      </c>
      <c r="BF225" s="9">
        <v>1</v>
      </c>
      <c r="BG225" s="9">
        <v>2</v>
      </c>
      <c r="BH225">
        <v>2</v>
      </c>
      <c r="BI225">
        <v>2</v>
      </c>
      <c r="BJ225" s="58">
        <v>1</v>
      </c>
      <c r="BK225">
        <v>2</v>
      </c>
      <c r="BL225">
        <v>1</v>
      </c>
      <c r="BM225">
        <v>2</v>
      </c>
      <c r="BN225">
        <v>1</v>
      </c>
      <c r="BO225">
        <v>2</v>
      </c>
      <c r="BP225">
        <v>2</v>
      </c>
      <c r="BQ225" t="s">
        <v>125</v>
      </c>
      <c r="BR225">
        <v>2</v>
      </c>
      <c r="BS225">
        <v>2</v>
      </c>
      <c r="BT225" t="s">
        <v>125</v>
      </c>
      <c r="BU225">
        <v>1</v>
      </c>
      <c r="BV225">
        <v>1</v>
      </c>
      <c r="BW225">
        <v>1</v>
      </c>
      <c r="BX225">
        <v>2</v>
      </c>
      <c r="BY225">
        <v>1</v>
      </c>
      <c r="BZ225">
        <v>1</v>
      </c>
      <c r="CA225">
        <v>1</v>
      </c>
      <c r="CB225">
        <v>2</v>
      </c>
      <c r="CC225">
        <v>2</v>
      </c>
      <c r="CD225">
        <v>2</v>
      </c>
      <c r="CE225">
        <v>1</v>
      </c>
      <c r="CF225">
        <v>1</v>
      </c>
      <c r="CG225">
        <v>2</v>
      </c>
      <c r="CH225">
        <v>2</v>
      </c>
      <c r="CI225">
        <v>2</v>
      </c>
      <c r="CJ225">
        <v>1</v>
      </c>
      <c r="CK225">
        <v>2</v>
      </c>
      <c r="CL225">
        <v>1</v>
      </c>
      <c r="CM225">
        <v>4</v>
      </c>
      <c r="CN225">
        <v>4</v>
      </c>
      <c r="CO225">
        <v>4</v>
      </c>
      <c r="CP225">
        <v>4</v>
      </c>
      <c r="CQ225">
        <v>4</v>
      </c>
      <c r="CR225">
        <v>4</v>
      </c>
      <c r="CS225">
        <v>4</v>
      </c>
      <c r="CT225">
        <v>4</v>
      </c>
      <c r="CU225">
        <v>4</v>
      </c>
      <c r="CV225">
        <v>1</v>
      </c>
      <c r="CW225">
        <v>1</v>
      </c>
      <c r="CX225">
        <v>4</v>
      </c>
      <c r="CY225">
        <v>4</v>
      </c>
      <c r="CZ225">
        <v>4</v>
      </c>
      <c r="DA225" s="57" t="s">
        <v>125</v>
      </c>
    </row>
    <row r="226" spans="1:105">
      <c r="A226">
        <v>219</v>
      </c>
      <c r="B226" s="9">
        <v>1</v>
      </c>
      <c r="C226" s="9">
        <v>8</v>
      </c>
      <c r="D226" s="9">
        <v>4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1</v>
      </c>
      <c r="M226" s="9">
        <v>2</v>
      </c>
      <c r="N226" s="9">
        <v>1</v>
      </c>
      <c r="O226" s="9">
        <v>3</v>
      </c>
      <c r="P226" s="9">
        <v>3</v>
      </c>
      <c r="Q226" s="9">
        <v>4</v>
      </c>
      <c r="R226" s="9">
        <v>4</v>
      </c>
      <c r="S226" s="9">
        <v>4</v>
      </c>
      <c r="T226" s="9"/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1</v>
      </c>
      <c r="AB226" s="9">
        <v>0</v>
      </c>
      <c r="AC226" s="9"/>
      <c r="AD226" s="9">
        <v>4</v>
      </c>
      <c r="AE226" s="9"/>
      <c r="AF226" s="9">
        <v>1</v>
      </c>
      <c r="AG226" s="9">
        <v>1</v>
      </c>
      <c r="AH226" s="9">
        <v>0</v>
      </c>
      <c r="AI226" s="9">
        <v>0</v>
      </c>
      <c r="AJ226" s="9">
        <v>0</v>
      </c>
      <c r="AK226" s="9">
        <v>0</v>
      </c>
      <c r="AL226" s="9"/>
      <c r="AM226" s="9">
        <v>1</v>
      </c>
      <c r="AN226" s="9">
        <v>1</v>
      </c>
      <c r="AO226" s="9">
        <v>1</v>
      </c>
      <c r="AP226" s="9">
        <v>1</v>
      </c>
      <c r="AQ226" s="9">
        <v>0</v>
      </c>
      <c r="AR226" s="9">
        <v>0</v>
      </c>
      <c r="AS226" s="9"/>
      <c r="AT226" s="9">
        <v>3</v>
      </c>
      <c r="AU226" s="9">
        <v>3</v>
      </c>
      <c r="AV226" s="75">
        <v>2</v>
      </c>
      <c r="AW226" s="75">
        <v>2</v>
      </c>
      <c r="AX226" s="75">
        <v>2</v>
      </c>
      <c r="AY226" s="9" t="s">
        <v>125</v>
      </c>
      <c r="AZ226" s="9">
        <v>1</v>
      </c>
      <c r="BA226" s="9">
        <v>1</v>
      </c>
      <c r="BB226" s="9">
        <v>2</v>
      </c>
      <c r="BC226" s="9">
        <v>1</v>
      </c>
      <c r="BD226" s="9">
        <v>1</v>
      </c>
      <c r="BE226" s="9">
        <v>1</v>
      </c>
      <c r="BF226" s="9">
        <v>1</v>
      </c>
      <c r="BG226" s="9">
        <v>1</v>
      </c>
      <c r="BH226">
        <v>1</v>
      </c>
      <c r="BI226">
        <v>2</v>
      </c>
      <c r="BJ226" s="58">
        <v>1</v>
      </c>
      <c r="BK226">
        <v>2</v>
      </c>
      <c r="BL226">
        <v>1</v>
      </c>
      <c r="BM226">
        <v>1</v>
      </c>
      <c r="BN226">
        <v>1</v>
      </c>
      <c r="BO226">
        <v>2</v>
      </c>
      <c r="BP226">
        <v>2</v>
      </c>
      <c r="BQ226" t="s">
        <v>125</v>
      </c>
      <c r="BR226">
        <v>2</v>
      </c>
      <c r="BS226">
        <v>2</v>
      </c>
      <c r="BT226" t="s">
        <v>125</v>
      </c>
      <c r="BU226">
        <v>1</v>
      </c>
      <c r="BV226">
        <v>1</v>
      </c>
      <c r="BW226">
        <v>2</v>
      </c>
      <c r="BX226">
        <v>2</v>
      </c>
      <c r="BY226">
        <v>2</v>
      </c>
      <c r="BZ226">
        <v>2</v>
      </c>
      <c r="CA226">
        <v>2</v>
      </c>
      <c r="CB226">
        <v>2</v>
      </c>
      <c r="CC226">
        <v>2</v>
      </c>
      <c r="CD226">
        <v>2</v>
      </c>
      <c r="CE226">
        <v>2</v>
      </c>
      <c r="CF226">
        <v>2</v>
      </c>
      <c r="CG226">
        <v>2</v>
      </c>
      <c r="CH226">
        <v>2</v>
      </c>
      <c r="CI226">
        <v>2</v>
      </c>
      <c r="CJ226">
        <v>1</v>
      </c>
      <c r="CK226">
        <v>2</v>
      </c>
      <c r="CL226">
        <v>1</v>
      </c>
      <c r="CM226">
        <v>3</v>
      </c>
      <c r="CN226">
        <v>3</v>
      </c>
      <c r="CO226">
        <v>3</v>
      </c>
      <c r="CP226">
        <v>2</v>
      </c>
      <c r="CQ226">
        <v>2</v>
      </c>
      <c r="CR226">
        <v>2</v>
      </c>
      <c r="CS226">
        <v>3</v>
      </c>
      <c r="CT226">
        <v>3</v>
      </c>
      <c r="CU226">
        <v>3</v>
      </c>
      <c r="CV226">
        <v>2</v>
      </c>
      <c r="CW226">
        <v>2</v>
      </c>
      <c r="CX226">
        <v>2</v>
      </c>
      <c r="CY226">
        <v>2</v>
      </c>
      <c r="CZ226">
        <v>3</v>
      </c>
      <c r="DA226" s="57" t="s">
        <v>125</v>
      </c>
    </row>
    <row r="227" spans="1:105">
      <c r="A227">
        <v>220</v>
      </c>
      <c r="B227" s="9">
        <v>2</v>
      </c>
      <c r="C227" s="9">
        <v>6</v>
      </c>
      <c r="D227" s="9">
        <v>7</v>
      </c>
      <c r="E227" s="9">
        <v>7</v>
      </c>
      <c r="F227" s="9">
        <v>0</v>
      </c>
      <c r="G227" s="9">
        <v>0</v>
      </c>
      <c r="H227" s="9">
        <v>0</v>
      </c>
      <c r="I227" s="9">
        <v>1</v>
      </c>
      <c r="J227" s="9">
        <v>1</v>
      </c>
      <c r="K227" s="9">
        <v>0</v>
      </c>
      <c r="L227" s="9">
        <v>0</v>
      </c>
      <c r="M227" s="9">
        <v>2</v>
      </c>
      <c r="N227" s="9">
        <v>0</v>
      </c>
      <c r="O227" s="9">
        <v>0</v>
      </c>
      <c r="P227" s="9">
        <v>0</v>
      </c>
      <c r="Q227" s="9">
        <v>3</v>
      </c>
      <c r="R227" s="9">
        <v>4</v>
      </c>
      <c r="S227" s="9">
        <v>4</v>
      </c>
      <c r="T227" s="9"/>
      <c r="U227" s="9">
        <v>1</v>
      </c>
      <c r="V227" s="9">
        <v>0</v>
      </c>
      <c r="W227" s="9">
        <v>0</v>
      </c>
      <c r="X227" s="9">
        <v>0</v>
      </c>
      <c r="Y227" s="9">
        <v>1</v>
      </c>
      <c r="Z227" s="9">
        <v>0</v>
      </c>
      <c r="AA227" s="9">
        <v>0</v>
      </c>
      <c r="AB227" s="9">
        <v>0</v>
      </c>
      <c r="AC227" s="9"/>
      <c r="AD227" s="9">
        <v>1</v>
      </c>
      <c r="AE227" s="9"/>
      <c r="AF227" s="9">
        <v>1</v>
      </c>
      <c r="AG227" s="9">
        <v>1</v>
      </c>
      <c r="AH227" s="9">
        <v>0</v>
      </c>
      <c r="AI227" s="9">
        <v>0</v>
      </c>
      <c r="AJ227" s="9">
        <v>1</v>
      </c>
      <c r="AK227" s="9">
        <v>0</v>
      </c>
      <c r="AL227" s="9"/>
      <c r="AM227" s="9">
        <v>1</v>
      </c>
      <c r="AN227" s="9">
        <v>0</v>
      </c>
      <c r="AO227" s="9">
        <v>0</v>
      </c>
      <c r="AP227" s="9">
        <v>1</v>
      </c>
      <c r="AQ227" s="9">
        <v>0</v>
      </c>
      <c r="AR227" s="9">
        <v>0</v>
      </c>
      <c r="AS227" s="9"/>
      <c r="AT227" s="9">
        <v>4</v>
      </c>
      <c r="AU227" s="9">
        <v>3</v>
      </c>
      <c r="AV227" s="75">
        <v>2</v>
      </c>
      <c r="AW227" s="75">
        <v>2</v>
      </c>
      <c r="AX227" s="75">
        <v>1</v>
      </c>
      <c r="AY227" s="9">
        <v>1</v>
      </c>
      <c r="AZ227" s="9">
        <v>2</v>
      </c>
      <c r="BA227" s="9" t="s">
        <v>125</v>
      </c>
      <c r="BB227" s="9" t="s">
        <v>125</v>
      </c>
      <c r="BC227" s="9">
        <v>2</v>
      </c>
      <c r="BD227" s="9">
        <v>2</v>
      </c>
      <c r="BE227" s="9" t="s">
        <v>125</v>
      </c>
      <c r="BF227" s="9">
        <v>2</v>
      </c>
      <c r="BG227" s="9" t="s">
        <v>125</v>
      </c>
      <c r="BH227">
        <v>1</v>
      </c>
      <c r="BI227">
        <v>2</v>
      </c>
      <c r="BJ227" s="58">
        <v>2</v>
      </c>
      <c r="BK227">
        <v>2</v>
      </c>
      <c r="BL227">
        <v>1</v>
      </c>
      <c r="BM227">
        <v>1</v>
      </c>
      <c r="BN227">
        <v>2</v>
      </c>
      <c r="BO227">
        <v>2</v>
      </c>
      <c r="BP227">
        <v>2</v>
      </c>
      <c r="BQ227" t="s">
        <v>125</v>
      </c>
      <c r="BR227">
        <v>2</v>
      </c>
      <c r="BS227">
        <v>1</v>
      </c>
      <c r="BT227">
        <v>1</v>
      </c>
      <c r="BU227">
        <v>2</v>
      </c>
      <c r="BV227">
        <v>2</v>
      </c>
      <c r="BW227">
        <v>2</v>
      </c>
      <c r="BX227">
        <v>1</v>
      </c>
      <c r="BY227">
        <v>1</v>
      </c>
      <c r="BZ227">
        <v>2</v>
      </c>
      <c r="CA227">
        <v>2</v>
      </c>
      <c r="CB227">
        <v>2</v>
      </c>
      <c r="CC227">
        <v>2</v>
      </c>
      <c r="CD227">
        <v>2</v>
      </c>
      <c r="CE227">
        <v>1</v>
      </c>
      <c r="CF227">
        <v>2</v>
      </c>
      <c r="CG227">
        <v>2</v>
      </c>
      <c r="CH227">
        <v>2</v>
      </c>
      <c r="CI227">
        <v>2</v>
      </c>
      <c r="CJ227">
        <v>1</v>
      </c>
      <c r="CK227">
        <v>2</v>
      </c>
      <c r="CL227">
        <v>1</v>
      </c>
      <c r="CM227">
        <v>4</v>
      </c>
      <c r="CN227">
        <v>3</v>
      </c>
      <c r="CO227">
        <v>4</v>
      </c>
      <c r="CP227">
        <v>3</v>
      </c>
      <c r="CQ227">
        <v>2</v>
      </c>
      <c r="CR227">
        <v>4</v>
      </c>
      <c r="CS227">
        <v>4</v>
      </c>
      <c r="CT227">
        <v>2</v>
      </c>
      <c r="CU227">
        <v>4</v>
      </c>
      <c r="CV227">
        <v>4</v>
      </c>
      <c r="CW227">
        <v>1</v>
      </c>
      <c r="CX227">
        <v>4</v>
      </c>
      <c r="CY227">
        <v>4</v>
      </c>
      <c r="CZ227">
        <v>3</v>
      </c>
      <c r="DA227" s="57" t="s">
        <v>125</v>
      </c>
    </row>
    <row r="228" spans="1:105">
      <c r="A228">
        <v>221</v>
      </c>
      <c r="B228" s="9">
        <v>2</v>
      </c>
      <c r="C228" s="9">
        <v>9</v>
      </c>
      <c r="D228" s="9">
        <v>4</v>
      </c>
      <c r="E228" s="9">
        <v>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1</v>
      </c>
      <c r="L228" s="9">
        <v>0</v>
      </c>
      <c r="M228" s="9">
        <v>2</v>
      </c>
      <c r="N228" s="9">
        <v>4</v>
      </c>
      <c r="O228" s="9">
        <v>4</v>
      </c>
      <c r="P228" s="9">
        <v>4</v>
      </c>
      <c r="Q228" s="9">
        <v>4</v>
      </c>
      <c r="R228" s="9">
        <v>4</v>
      </c>
      <c r="S228" s="9">
        <v>4</v>
      </c>
      <c r="T228" s="9"/>
      <c r="U228" s="9">
        <v>0</v>
      </c>
      <c r="V228" s="9">
        <v>0</v>
      </c>
      <c r="W228" s="9">
        <v>0</v>
      </c>
      <c r="X228" s="9">
        <v>0</v>
      </c>
      <c r="Y228" s="9">
        <v>1</v>
      </c>
      <c r="Z228" s="9">
        <v>0</v>
      </c>
      <c r="AA228" s="9">
        <v>0</v>
      </c>
      <c r="AB228" s="9">
        <v>0</v>
      </c>
      <c r="AC228" s="9"/>
      <c r="AD228" s="9">
        <v>3</v>
      </c>
      <c r="AE228" s="9"/>
      <c r="AF228" s="9">
        <v>1</v>
      </c>
      <c r="AG228" s="9">
        <v>1</v>
      </c>
      <c r="AH228" s="9">
        <v>0</v>
      </c>
      <c r="AI228" s="9">
        <v>0</v>
      </c>
      <c r="AJ228" s="9">
        <v>1</v>
      </c>
      <c r="AK228" s="9">
        <v>0</v>
      </c>
      <c r="AL228" s="9"/>
      <c r="AM228" s="9">
        <v>1</v>
      </c>
      <c r="AN228" s="9">
        <v>1</v>
      </c>
      <c r="AO228" s="9">
        <v>1</v>
      </c>
      <c r="AP228" s="9">
        <v>1</v>
      </c>
      <c r="AQ228" s="9">
        <v>0</v>
      </c>
      <c r="AR228" s="9">
        <v>0</v>
      </c>
      <c r="AS228" s="9"/>
      <c r="AT228" s="9">
        <v>3</v>
      </c>
      <c r="AU228" s="9">
        <v>3</v>
      </c>
      <c r="AV228" s="75">
        <v>1</v>
      </c>
      <c r="AW228" s="75">
        <v>2</v>
      </c>
      <c r="AX228" s="75">
        <v>1</v>
      </c>
      <c r="AY228" s="9">
        <v>2</v>
      </c>
      <c r="AZ228" s="9">
        <v>1</v>
      </c>
      <c r="BA228" s="9">
        <v>1</v>
      </c>
      <c r="BB228" s="9">
        <v>2</v>
      </c>
      <c r="BC228" s="9">
        <v>1</v>
      </c>
      <c r="BD228" s="9">
        <v>1</v>
      </c>
      <c r="BE228" s="9">
        <v>2</v>
      </c>
      <c r="BF228" s="9">
        <v>2</v>
      </c>
      <c r="BG228" s="9" t="s">
        <v>125</v>
      </c>
      <c r="BH228">
        <v>1</v>
      </c>
      <c r="BI228">
        <v>1</v>
      </c>
      <c r="BJ228" s="58">
        <v>2</v>
      </c>
      <c r="BK228">
        <v>2</v>
      </c>
      <c r="BL228">
        <v>1</v>
      </c>
      <c r="BM228">
        <v>1</v>
      </c>
      <c r="BN228">
        <v>1</v>
      </c>
      <c r="BO228">
        <v>1</v>
      </c>
      <c r="BP228">
        <v>2</v>
      </c>
      <c r="BQ228" t="s">
        <v>125</v>
      </c>
      <c r="BR228">
        <v>1</v>
      </c>
      <c r="BS228">
        <v>1</v>
      </c>
      <c r="BT228">
        <v>1</v>
      </c>
      <c r="BU228">
        <v>1</v>
      </c>
      <c r="BV228">
        <v>2</v>
      </c>
      <c r="BW228">
        <v>2</v>
      </c>
      <c r="BX228">
        <v>2</v>
      </c>
      <c r="BY228">
        <v>1</v>
      </c>
      <c r="BZ228">
        <v>2</v>
      </c>
      <c r="CA228">
        <v>2</v>
      </c>
      <c r="CB228">
        <v>2</v>
      </c>
      <c r="CC228">
        <v>1</v>
      </c>
      <c r="CD228">
        <v>2</v>
      </c>
      <c r="CE228">
        <v>2</v>
      </c>
      <c r="CF228">
        <v>2</v>
      </c>
      <c r="CG228">
        <v>2</v>
      </c>
      <c r="CH228">
        <v>2</v>
      </c>
      <c r="CI228">
        <v>2</v>
      </c>
      <c r="CJ228">
        <v>1</v>
      </c>
      <c r="CK228">
        <v>2</v>
      </c>
      <c r="CL228">
        <v>2</v>
      </c>
      <c r="CM228" t="s">
        <v>125</v>
      </c>
      <c r="CN228" t="s">
        <v>125</v>
      </c>
      <c r="CO228">
        <v>4</v>
      </c>
      <c r="CP228">
        <v>3</v>
      </c>
      <c r="CQ228">
        <v>3</v>
      </c>
      <c r="CR228">
        <v>3</v>
      </c>
      <c r="CS228">
        <v>4</v>
      </c>
      <c r="CT228">
        <v>4</v>
      </c>
      <c r="CU228">
        <v>3</v>
      </c>
      <c r="CV228">
        <v>3</v>
      </c>
      <c r="CW228">
        <v>1</v>
      </c>
      <c r="CX228">
        <v>4</v>
      </c>
      <c r="CY228">
        <v>1</v>
      </c>
      <c r="CZ228">
        <v>3</v>
      </c>
      <c r="DA228" s="57" t="s">
        <v>125</v>
      </c>
    </row>
    <row r="229" spans="1:105">
      <c r="A229">
        <v>222</v>
      </c>
      <c r="B229" s="9">
        <v>1</v>
      </c>
      <c r="C229" s="9">
        <v>5</v>
      </c>
      <c r="D229" s="9">
        <v>1</v>
      </c>
      <c r="E229" s="9">
        <v>16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0</v>
      </c>
      <c r="L229" s="9">
        <v>0</v>
      </c>
      <c r="M229" s="9">
        <v>2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/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1</v>
      </c>
      <c r="AB229" s="9">
        <v>0</v>
      </c>
      <c r="AC229" s="9"/>
      <c r="AD229" s="9">
        <v>3</v>
      </c>
      <c r="AE229" s="9"/>
      <c r="AF229" s="9">
        <v>0</v>
      </c>
      <c r="AG229" s="9">
        <v>0</v>
      </c>
      <c r="AH229" s="9">
        <v>0</v>
      </c>
      <c r="AI229" s="9">
        <v>1</v>
      </c>
      <c r="AJ229" s="9">
        <v>0</v>
      </c>
      <c r="AK229" s="9">
        <v>0</v>
      </c>
      <c r="AL229" s="9"/>
      <c r="AM229" s="9">
        <v>0</v>
      </c>
      <c r="AN229" s="9">
        <v>0</v>
      </c>
      <c r="AO229" s="9">
        <v>0</v>
      </c>
      <c r="AP229" s="9">
        <v>0</v>
      </c>
      <c r="AQ229" s="9">
        <v>1</v>
      </c>
      <c r="AR229" s="9">
        <v>0</v>
      </c>
      <c r="AS229" s="9"/>
      <c r="AT229" s="9">
        <v>1</v>
      </c>
      <c r="AU229" s="9">
        <v>1</v>
      </c>
      <c r="AV229" s="75">
        <v>1</v>
      </c>
      <c r="AW229" s="75">
        <v>1</v>
      </c>
      <c r="AX229" s="75">
        <v>1</v>
      </c>
      <c r="AY229" s="9">
        <v>1</v>
      </c>
      <c r="AZ229" s="9">
        <v>1</v>
      </c>
      <c r="BA229" s="9">
        <v>1</v>
      </c>
      <c r="BB229" s="9">
        <v>1</v>
      </c>
      <c r="BC229" s="9">
        <v>2</v>
      </c>
      <c r="BD229" s="9">
        <v>1</v>
      </c>
      <c r="BE229" s="9">
        <v>2</v>
      </c>
      <c r="BF229" s="9">
        <v>1</v>
      </c>
      <c r="BG229" s="9">
        <v>1</v>
      </c>
      <c r="BH229">
        <v>1</v>
      </c>
      <c r="BI229">
        <v>2</v>
      </c>
      <c r="BJ229" s="58">
        <v>2</v>
      </c>
      <c r="BK229">
        <v>2</v>
      </c>
      <c r="BL229">
        <v>2</v>
      </c>
      <c r="BM229">
        <v>2</v>
      </c>
      <c r="BN229">
        <v>2</v>
      </c>
      <c r="BO229">
        <v>1</v>
      </c>
      <c r="BP229">
        <v>2</v>
      </c>
      <c r="BQ229" t="s">
        <v>125</v>
      </c>
      <c r="BR229">
        <v>1</v>
      </c>
      <c r="BS229">
        <v>2</v>
      </c>
      <c r="BT229" t="s">
        <v>125</v>
      </c>
      <c r="BU229">
        <v>1</v>
      </c>
      <c r="BV229">
        <v>2</v>
      </c>
      <c r="BW229">
        <v>2</v>
      </c>
      <c r="BX229">
        <v>2</v>
      </c>
      <c r="BY229">
        <v>1</v>
      </c>
      <c r="BZ229">
        <v>1</v>
      </c>
      <c r="CA229">
        <v>2</v>
      </c>
      <c r="CB229">
        <v>2</v>
      </c>
      <c r="CC229">
        <v>2</v>
      </c>
      <c r="CD229">
        <v>2</v>
      </c>
      <c r="CE229">
        <v>2</v>
      </c>
      <c r="CF229">
        <v>1</v>
      </c>
      <c r="CG229">
        <v>2</v>
      </c>
      <c r="CH229">
        <v>1</v>
      </c>
      <c r="CI229">
        <v>2</v>
      </c>
      <c r="CJ229">
        <v>2</v>
      </c>
      <c r="CK229">
        <v>2</v>
      </c>
      <c r="CL229">
        <v>2</v>
      </c>
      <c r="CM229" t="s">
        <v>125</v>
      </c>
      <c r="CN229" t="s">
        <v>125</v>
      </c>
      <c r="CO229">
        <v>4</v>
      </c>
      <c r="CP229">
        <v>2</v>
      </c>
      <c r="CQ229">
        <v>2</v>
      </c>
      <c r="CR229">
        <v>2</v>
      </c>
      <c r="CS229">
        <v>3</v>
      </c>
      <c r="CT229">
        <v>2</v>
      </c>
      <c r="CU229">
        <v>2</v>
      </c>
      <c r="CV229">
        <v>2</v>
      </c>
      <c r="CW229">
        <v>1</v>
      </c>
      <c r="CX229">
        <v>4</v>
      </c>
      <c r="CY229">
        <v>1</v>
      </c>
      <c r="CZ229">
        <v>2</v>
      </c>
      <c r="DA229" s="57" t="s">
        <v>125</v>
      </c>
    </row>
    <row r="230" spans="1:105">
      <c r="A230">
        <v>223</v>
      </c>
      <c r="B230" s="9">
        <v>1</v>
      </c>
      <c r="C230" s="9">
        <v>9</v>
      </c>
      <c r="D230" s="9">
        <v>7</v>
      </c>
      <c r="E230" s="9">
        <v>15</v>
      </c>
      <c r="F230" s="9">
        <v>0</v>
      </c>
      <c r="G230" s="9">
        <v>0</v>
      </c>
      <c r="H230" s="9">
        <v>1</v>
      </c>
      <c r="I230" s="9">
        <v>0</v>
      </c>
      <c r="J230" s="9">
        <v>0</v>
      </c>
      <c r="K230" s="9">
        <v>0</v>
      </c>
      <c r="L230" s="9">
        <v>0</v>
      </c>
      <c r="M230" s="9">
        <v>1</v>
      </c>
      <c r="N230" s="9">
        <v>4</v>
      </c>
      <c r="O230" s="9">
        <v>4</v>
      </c>
      <c r="P230" s="9">
        <v>4</v>
      </c>
      <c r="Q230" s="9">
        <v>4</v>
      </c>
      <c r="R230" s="9">
        <v>4</v>
      </c>
      <c r="S230" s="9">
        <v>4</v>
      </c>
      <c r="T230" s="9"/>
      <c r="U230" s="9">
        <v>0</v>
      </c>
      <c r="V230" s="9">
        <v>0</v>
      </c>
      <c r="W230" s="9">
        <v>0</v>
      </c>
      <c r="X230" s="9">
        <v>0</v>
      </c>
      <c r="Y230" s="9">
        <v>1</v>
      </c>
      <c r="Z230" s="9">
        <v>0</v>
      </c>
      <c r="AA230" s="9">
        <v>0</v>
      </c>
      <c r="AB230" s="9">
        <v>0</v>
      </c>
      <c r="AC230" s="9"/>
      <c r="AD230" s="9">
        <v>4</v>
      </c>
      <c r="AE230" s="9"/>
      <c r="AF230" s="9">
        <v>1</v>
      </c>
      <c r="AG230" s="9">
        <v>1</v>
      </c>
      <c r="AH230" s="9">
        <v>0</v>
      </c>
      <c r="AI230" s="9">
        <v>0</v>
      </c>
      <c r="AJ230" s="9">
        <v>0</v>
      </c>
      <c r="AK230" s="9">
        <v>0</v>
      </c>
      <c r="AL230" s="9"/>
      <c r="AM230" s="9">
        <v>1</v>
      </c>
      <c r="AN230" s="9">
        <v>1</v>
      </c>
      <c r="AO230" s="9">
        <v>1</v>
      </c>
      <c r="AP230" s="9">
        <v>1</v>
      </c>
      <c r="AQ230" s="9">
        <v>0</v>
      </c>
      <c r="AR230" s="9">
        <v>0</v>
      </c>
      <c r="AS230" s="9"/>
      <c r="AT230" s="9">
        <v>3</v>
      </c>
      <c r="AU230" s="9">
        <v>3</v>
      </c>
      <c r="AV230" s="75">
        <v>1</v>
      </c>
      <c r="AW230" s="75">
        <v>2</v>
      </c>
      <c r="AX230" s="75">
        <v>1</v>
      </c>
      <c r="AY230" s="9">
        <v>1</v>
      </c>
      <c r="AZ230" s="9">
        <v>1</v>
      </c>
      <c r="BA230" s="9">
        <v>1</v>
      </c>
      <c r="BB230" s="9">
        <v>1</v>
      </c>
      <c r="BC230" s="9">
        <v>1</v>
      </c>
      <c r="BD230" s="9">
        <v>1</v>
      </c>
      <c r="BE230" s="9">
        <v>1</v>
      </c>
      <c r="BF230" s="9">
        <v>1</v>
      </c>
      <c r="BG230" s="9">
        <v>1</v>
      </c>
      <c r="BH230">
        <v>1</v>
      </c>
      <c r="BI230">
        <v>1</v>
      </c>
      <c r="BJ230" s="58">
        <v>1</v>
      </c>
      <c r="BK230">
        <v>1</v>
      </c>
      <c r="BL230">
        <v>1</v>
      </c>
      <c r="BM230">
        <v>1</v>
      </c>
      <c r="BN230">
        <v>1</v>
      </c>
      <c r="BO230">
        <v>2</v>
      </c>
      <c r="BP230">
        <v>1</v>
      </c>
      <c r="BQ230">
        <v>1</v>
      </c>
      <c r="BR230">
        <v>1</v>
      </c>
      <c r="BS230">
        <v>1</v>
      </c>
      <c r="BT230">
        <v>1</v>
      </c>
      <c r="BU230">
        <v>1</v>
      </c>
      <c r="BV230">
        <v>1</v>
      </c>
      <c r="BW230">
        <v>2</v>
      </c>
      <c r="BX230">
        <v>1</v>
      </c>
      <c r="BY230">
        <v>1</v>
      </c>
      <c r="BZ230">
        <v>2</v>
      </c>
      <c r="CA230">
        <v>2</v>
      </c>
      <c r="CB230">
        <v>2</v>
      </c>
      <c r="CC230">
        <v>1</v>
      </c>
      <c r="CD230">
        <v>2</v>
      </c>
      <c r="CE230">
        <v>2</v>
      </c>
      <c r="CF230">
        <v>1</v>
      </c>
      <c r="CG230">
        <v>1</v>
      </c>
      <c r="CH230">
        <v>1</v>
      </c>
      <c r="CI230">
        <v>1</v>
      </c>
      <c r="CJ230">
        <v>1</v>
      </c>
      <c r="CK230">
        <v>1</v>
      </c>
      <c r="CL230">
        <v>2</v>
      </c>
      <c r="CM230" t="s">
        <v>125</v>
      </c>
      <c r="CN230" t="s">
        <v>125</v>
      </c>
      <c r="CO230">
        <v>4</v>
      </c>
      <c r="CP230">
        <v>4</v>
      </c>
      <c r="CQ230">
        <v>3</v>
      </c>
      <c r="CR230">
        <v>4</v>
      </c>
      <c r="CS230">
        <v>3</v>
      </c>
      <c r="CT230">
        <v>4</v>
      </c>
      <c r="CU230">
        <v>4</v>
      </c>
      <c r="CV230">
        <v>4</v>
      </c>
      <c r="CW230">
        <v>4</v>
      </c>
      <c r="CY230">
        <v>4</v>
      </c>
      <c r="CZ230">
        <v>3</v>
      </c>
      <c r="DA230" s="57">
        <v>3</v>
      </c>
    </row>
    <row r="231" spans="1:105">
      <c r="A231">
        <v>224</v>
      </c>
      <c r="B231" s="9">
        <v>2</v>
      </c>
      <c r="C231" s="9">
        <v>3</v>
      </c>
      <c r="D231" s="9">
        <v>1</v>
      </c>
      <c r="E231" s="9">
        <v>2</v>
      </c>
      <c r="F231" s="9">
        <v>0</v>
      </c>
      <c r="G231" s="9">
        <v>0</v>
      </c>
      <c r="H231" s="9">
        <v>0</v>
      </c>
      <c r="I231" s="9">
        <v>1</v>
      </c>
      <c r="J231" s="9">
        <v>0</v>
      </c>
      <c r="K231" s="9">
        <v>0</v>
      </c>
      <c r="L231" s="9">
        <v>0</v>
      </c>
      <c r="M231" s="9">
        <v>2</v>
      </c>
      <c r="N231" s="9">
        <v>3</v>
      </c>
      <c r="O231" s="9">
        <v>3</v>
      </c>
      <c r="P231" s="9">
        <v>3</v>
      </c>
      <c r="Q231" s="9">
        <v>1</v>
      </c>
      <c r="R231" s="9">
        <v>3</v>
      </c>
      <c r="S231" s="9">
        <v>4</v>
      </c>
      <c r="T231" s="9"/>
      <c r="U231" s="9">
        <v>1</v>
      </c>
      <c r="V231" s="9">
        <v>0</v>
      </c>
      <c r="W231" s="9">
        <v>0</v>
      </c>
      <c r="X231" s="9">
        <v>0</v>
      </c>
      <c r="Y231" s="9">
        <v>1</v>
      </c>
      <c r="Z231" s="9">
        <v>1</v>
      </c>
      <c r="AA231" s="9">
        <v>0</v>
      </c>
      <c r="AB231" s="9">
        <v>0</v>
      </c>
      <c r="AC231" s="9"/>
      <c r="AD231" s="9">
        <v>1</v>
      </c>
      <c r="AE231" s="9"/>
      <c r="AF231" s="9">
        <v>1</v>
      </c>
      <c r="AG231" s="9">
        <v>0</v>
      </c>
      <c r="AH231" s="9">
        <v>1</v>
      </c>
      <c r="AI231" s="9">
        <v>0</v>
      </c>
      <c r="AJ231" s="9">
        <v>0</v>
      </c>
      <c r="AK231" s="9">
        <v>0</v>
      </c>
      <c r="AL231" s="9"/>
      <c r="AM231" s="9">
        <v>1</v>
      </c>
      <c r="AN231" s="9">
        <v>1</v>
      </c>
      <c r="AO231" s="9">
        <v>1</v>
      </c>
      <c r="AP231" s="9">
        <v>1</v>
      </c>
      <c r="AQ231" s="9">
        <v>0</v>
      </c>
      <c r="AR231" s="9">
        <v>0</v>
      </c>
      <c r="AS231" s="9"/>
      <c r="AT231" s="9">
        <v>1</v>
      </c>
      <c r="AU231" s="9">
        <v>3</v>
      </c>
      <c r="AV231" s="75">
        <v>2</v>
      </c>
      <c r="AW231" s="75">
        <v>2</v>
      </c>
      <c r="AX231" s="75">
        <v>2</v>
      </c>
      <c r="AY231" s="9" t="s">
        <v>125</v>
      </c>
      <c r="AZ231" s="9">
        <v>1</v>
      </c>
      <c r="BA231" s="9">
        <v>1</v>
      </c>
      <c r="BB231" s="9">
        <v>2</v>
      </c>
      <c r="BC231" s="9">
        <v>1</v>
      </c>
      <c r="BD231" s="9">
        <v>1</v>
      </c>
      <c r="BE231" s="9">
        <v>2</v>
      </c>
      <c r="BF231" s="9">
        <v>2</v>
      </c>
      <c r="BG231" s="9" t="s">
        <v>125</v>
      </c>
      <c r="BH231">
        <v>2</v>
      </c>
      <c r="BI231">
        <v>2</v>
      </c>
      <c r="BJ231" s="58">
        <v>1</v>
      </c>
      <c r="BK231">
        <v>2</v>
      </c>
      <c r="BL231">
        <v>2</v>
      </c>
      <c r="BM231">
        <v>2</v>
      </c>
      <c r="BN231">
        <v>1</v>
      </c>
      <c r="BO231">
        <v>1</v>
      </c>
      <c r="BP231">
        <v>2</v>
      </c>
      <c r="BQ231" t="s">
        <v>125</v>
      </c>
      <c r="BR231">
        <v>2</v>
      </c>
      <c r="BS231">
        <v>2</v>
      </c>
      <c r="BT231" t="s">
        <v>125</v>
      </c>
      <c r="BU231">
        <v>1</v>
      </c>
      <c r="BV231">
        <v>2</v>
      </c>
      <c r="BW231">
        <v>2</v>
      </c>
      <c r="BX231">
        <v>2</v>
      </c>
      <c r="BY231">
        <v>1</v>
      </c>
      <c r="BZ231">
        <v>2</v>
      </c>
      <c r="CA231">
        <v>2</v>
      </c>
      <c r="CB231">
        <v>2</v>
      </c>
      <c r="CC231">
        <v>2</v>
      </c>
      <c r="CD231">
        <v>2</v>
      </c>
      <c r="CE231">
        <v>2</v>
      </c>
      <c r="CF231">
        <v>2</v>
      </c>
      <c r="CG231">
        <v>2</v>
      </c>
      <c r="CH231">
        <v>2</v>
      </c>
      <c r="CI231">
        <v>2</v>
      </c>
      <c r="CJ231">
        <v>2</v>
      </c>
      <c r="CK231">
        <v>2</v>
      </c>
      <c r="CL231">
        <v>2</v>
      </c>
      <c r="CM231" t="s">
        <v>125</v>
      </c>
      <c r="CN231" t="s">
        <v>125</v>
      </c>
      <c r="CO231">
        <v>3</v>
      </c>
      <c r="CP231">
        <v>2</v>
      </c>
      <c r="CQ231">
        <v>4</v>
      </c>
      <c r="CR231">
        <v>3</v>
      </c>
      <c r="CS231">
        <v>3</v>
      </c>
      <c r="CT231">
        <v>3</v>
      </c>
      <c r="CU231">
        <v>2</v>
      </c>
      <c r="CV231">
        <v>2</v>
      </c>
      <c r="CW231">
        <v>1</v>
      </c>
      <c r="CX231">
        <v>3</v>
      </c>
      <c r="CY231">
        <v>3</v>
      </c>
      <c r="CZ231">
        <v>2</v>
      </c>
      <c r="DA231" s="57" t="s">
        <v>125</v>
      </c>
    </row>
    <row r="232" spans="1:105">
      <c r="A232">
        <v>225</v>
      </c>
      <c r="B232" s="9">
        <v>1</v>
      </c>
      <c r="C232" s="9">
        <v>3</v>
      </c>
      <c r="D232" s="9">
        <v>1</v>
      </c>
      <c r="E232" s="9">
        <v>10</v>
      </c>
      <c r="F232" s="9">
        <v>1</v>
      </c>
      <c r="G232" s="9">
        <v>1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2</v>
      </c>
      <c r="N232" s="9">
        <v>4</v>
      </c>
      <c r="O232" s="9">
        <v>0</v>
      </c>
      <c r="P232" s="9">
        <v>0</v>
      </c>
      <c r="Q232" s="9">
        <v>4</v>
      </c>
      <c r="R232" s="9">
        <v>4</v>
      </c>
      <c r="S232" s="9">
        <v>0</v>
      </c>
      <c r="T232" s="9"/>
      <c r="U232" s="9">
        <v>0</v>
      </c>
      <c r="V232" s="9">
        <v>0</v>
      </c>
      <c r="W232" s="9">
        <v>0</v>
      </c>
      <c r="X232" s="9">
        <v>1</v>
      </c>
      <c r="Y232" s="9">
        <v>0</v>
      </c>
      <c r="Z232" s="9">
        <v>0</v>
      </c>
      <c r="AA232" s="9">
        <v>0</v>
      </c>
      <c r="AB232" s="9">
        <v>0</v>
      </c>
      <c r="AC232" s="9"/>
      <c r="AD232" s="9">
        <v>1</v>
      </c>
      <c r="AE232" s="9"/>
      <c r="AF232" s="9">
        <v>0</v>
      </c>
      <c r="AG232" s="9">
        <v>0</v>
      </c>
      <c r="AH232" s="9">
        <v>1</v>
      </c>
      <c r="AI232" s="9">
        <v>0</v>
      </c>
      <c r="AJ232" s="9">
        <v>0</v>
      </c>
      <c r="AK232" s="9">
        <v>0</v>
      </c>
      <c r="AL232" s="9"/>
      <c r="AM232" s="9">
        <v>1</v>
      </c>
      <c r="AN232" s="9">
        <v>1</v>
      </c>
      <c r="AO232" s="9">
        <v>0</v>
      </c>
      <c r="AP232" s="9">
        <v>0</v>
      </c>
      <c r="AQ232" s="9">
        <v>0</v>
      </c>
      <c r="AR232" s="9">
        <v>0</v>
      </c>
      <c r="AS232" s="9"/>
      <c r="AT232" s="9">
        <v>1</v>
      </c>
      <c r="AU232" s="9">
        <v>2</v>
      </c>
      <c r="AV232" s="75">
        <v>1</v>
      </c>
      <c r="AW232" s="75">
        <v>2</v>
      </c>
      <c r="AX232" s="75">
        <v>2</v>
      </c>
      <c r="AY232" s="9" t="s">
        <v>125</v>
      </c>
      <c r="AZ232" s="9">
        <v>1</v>
      </c>
      <c r="BA232" s="9">
        <v>1</v>
      </c>
      <c r="BB232" s="9">
        <v>2</v>
      </c>
      <c r="BC232" s="9">
        <v>1</v>
      </c>
      <c r="BD232" s="9">
        <v>1</v>
      </c>
      <c r="BE232" s="9">
        <v>1</v>
      </c>
      <c r="BF232" s="9">
        <v>1</v>
      </c>
      <c r="BG232" s="9">
        <v>1</v>
      </c>
      <c r="BH232">
        <v>2</v>
      </c>
      <c r="BI232">
        <v>2</v>
      </c>
      <c r="BJ232" s="58">
        <v>2</v>
      </c>
      <c r="BK232">
        <v>2</v>
      </c>
      <c r="BL232">
        <v>1</v>
      </c>
      <c r="BM232">
        <v>2</v>
      </c>
      <c r="BN232">
        <v>2</v>
      </c>
      <c r="BO232">
        <v>1</v>
      </c>
      <c r="BP232">
        <v>2</v>
      </c>
      <c r="BQ232" t="s">
        <v>125</v>
      </c>
      <c r="BR232">
        <v>2</v>
      </c>
      <c r="BS232">
        <v>2</v>
      </c>
      <c r="BT232" t="s">
        <v>125</v>
      </c>
      <c r="BU232">
        <v>1</v>
      </c>
      <c r="BV232">
        <v>2</v>
      </c>
      <c r="BW232">
        <v>2</v>
      </c>
      <c r="BX232">
        <v>2</v>
      </c>
      <c r="BY232">
        <v>2</v>
      </c>
      <c r="BZ232">
        <v>2</v>
      </c>
      <c r="CA232">
        <v>2</v>
      </c>
      <c r="CB232">
        <v>2</v>
      </c>
      <c r="CC232">
        <v>1</v>
      </c>
      <c r="CD232">
        <v>2</v>
      </c>
      <c r="CE232">
        <v>2</v>
      </c>
      <c r="CF232">
        <v>1</v>
      </c>
      <c r="CG232">
        <v>2</v>
      </c>
      <c r="CH232">
        <v>2</v>
      </c>
      <c r="CI232">
        <v>2</v>
      </c>
      <c r="CJ232">
        <v>1</v>
      </c>
      <c r="CK232">
        <v>2</v>
      </c>
      <c r="CL232">
        <v>2</v>
      </c>
      <c r="CM232" t="s">
        <v>125</v>
      </c>
      <c r="CN232" t="s">
        <v>125</v>
      </c>
      <c r="CO232">
        <v>4</v>
      </c>
      <c r="CP232">
        <v>3</v>
      </c>
      <c r="CQ232">
        <v>3</v>
      </c>
      <c r="CR232">
        <v>3</v>
      </c>
      <c r="CS232">
        <v>4</v>
      </c>
      <c r="CT232">
        <v>3</v>
      </c>
      <c r="CU232">
        <v>2</v>
      </c>
      <c r="CV232">
        <v>3</v>
      </c>
      <c r="CW232">
        <v>1</v>
      </c>
      <c r="CX232">
        <v>3</v>
      </c>
      <c r="CY232">
        <v>1</v>
      </c>
      <c r="CZ232">
        <v>3</v>
      </c>
      <c r="DA232" s="57">
        <v>3</v>
      </c>
    </row>
    <row r="233" spans="1:105">
      <c r="A233">
        <v>226</v>
      </c>
      <c r="B233" s="9">
        <v>1</v>
      </c>
      <c r="C233" s="9">
        <v>8</v>
      </c>
      <c r="D233" s="9">
        <v>7</v>
      </c>
      <c r="E233" s="9">
        <v>7</v>
      </c>
      <c r="F233" s="9">
        <v>1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</v>
      </c>
      <c r="N233" s="9">
        <v>0</v>
      </c>
      <c r="O233" s="9">
        <v>0</v>
      </c>
      <c r="P233" s="9">
        <v>0</v>
      </c>
      <c r="Q233" s="9">
        <v>0</v>
      </c>
      <c r="R233" s="9">
        <v>1</v>
      </c>
      <c r="S233" s="9">
        <v>0</v>
      </c>
      <c r="T233" s="9"/>
      <c r="U233" s="9">
        <v>0</v>
      </c>
      <c r="V233" s="9">
        <v>0</v>
      </c>
      <c r="W233" s="9">
        <v>0</v>
      </c>
      <c r="X233" s="9">
        <v>0</v>
      </c>
      <c r="Y233" s="9">
        <v>1</v>
      </c>
      <c r="Z233" s="9">
        <v>1</v>
      </c>
      <c r="AA233" s="9">
        <v>0</v>
      </c>
      <c r="AB233" s="9">
        <v>0</v>
      </c>
      <c r="AC233" s="9"/>
      <c r="AD233" s="9">
        <v>4</v>
      </c>
      <c r="AE233" s="9"/>
      <c r="AF233" s="9">
        <v>1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/>
      <c r="AM233" s="9">
        <v>0</v>
      </c>
      <c r="AN233" s="9">
        <v>0</v>
      </c>
      <c r="AO233" s="9">
        <v>1</v>
      </c>
      <c r="AP233" s="9">
        <v>0</v>
      </c>
      <c r="AQ233" s="9">
        <v>0</v>
      </c>
      <c r="AR233" s="9">
        <v>0</v>
      </c>
      <c r="AS233" s="9"/>
      <c r="AT233" s="9">
        <v>3</v>
      </c>
      <c r="AU233" s="9">
        <v>3</v>
      </c>
      <c r="AV233" s="75">
        <v>1</v>
      </c>
      <c r="AW233" s="75">
        <v>1</v>
      </c>
      <c r="AX233" s="75">
        <v>1</v>
      </c>
      <c r="AY233" s="9">
        <v>1</v>
      </c>
      <c r="AZ233" s="9">
        <v>1</v>
      </c>
      <c r="BA233" s="9">
        <v>1</v>
      </c>
      <c r="BB233" s="9">
        <v>2</v>
      </c>
      <c r="BC233" s="9">
        <v>1</v>
      </c>
      <c r="BD233" s="9">
        <v>1</v>
      </c>
      <c r="BE233" s="9">
        <v>2</v>
      </c>
      <c r="BF233" s="9">
        <v>1</v>
      </c>
      <c r="BG233" s="9">
        <v>1</v>
      </c>
      <c r="BH233">
        <v>1</v>
      </c>
      <c r="BI233">
        <v>2</v>
      </c>
      <c r="BJ233" s="58">
        <v>1</v>
      </c>
      <c r="BK233">
        <v>2</v>
      </c>
      <c r="BL233">
        <v>1</v>
      </c>
      <c r="BM233">
        <v>1</v>
      </c>
      <c r="BN233">
        <v>2</v>
      </c>
      <c r="BO233">
        <v>2</v>
      </c>
      <c r="BP233">
        <v>2</v>
      </c>
      <c r="BQ233" t="s">
        <v>125</v>
      </c>
      <c r="BR233">
        <v>1</v>
      </c>
      <c r="BS233">
        <v>2</v>
      </c>
      <c r="BT233" t="s">
        <v>125</v>
      </c>
      <c r="BU233">
        <v>1</v>
      </c>
      <c r="BV233">
        <v>1</v>
      </c>
      <c r="BW233">
        <v>2</v>
      </c>
      <c r="BX233">
        <v>1</v>
      </c>
      <c r="BY233">
        <v>2</v>
      </c>
      <c r="BZ233">
        <v>2</v>
      </c>
      <c r="CA233">
        <v>1</v>
      </c>
      <c r="CB233">
        <v>2</v>
      </c>
      <c r="CC233">
        <v>2</v>
      </c>
      <c r="CD233">
        <v>1</v>
      </c>
      <c r="CE233">
        <v>2</v>
      </c>
      <c r="CF233">
        <v>1</v>
      </c>
      <c r="CG233">
        <v>1</v>
      </c>
      <c r="CH233">
        <v>1</v>
      </c>
      <c r="CI233">
        <v>1</v>
      </c>
      <c r="CJ233">
        <v>1</v>
      </c>
      <c r="CK233">
        <v>2</v>
      </c>
      <c r="CL233">
        <v>2</v>
      </c>
      <c r="CM233" t="s">
        <v>125</v>
      </c>
      <c r="CN233" t="s">
        <v>125</v>
      </c>
      <c r="CO233">
        <v>4</v>
      </c>
      <c r="CP233">
        <v>4</v>
      </c>
      <c r="CQ233">
        <v>4</v>
      </c>
      <c r="CR233">
        <v>4</v>
      </c>
      <c r="CS233">
        <v>4</v>
      </c>
      <c r="CT233">
        <v>3</v>
      </c>
      <c r="CU233">
        <v>4</v>
      </c>
      <c r="CV233">
        <v>2</v>
      </c>
      <c r="CW233">
        <v>1</v>
      </c>
      <c r="CX233">
        <v>4</v>
      </c>
      <c r="CY233">
        <v>1</v>
      </c>
      <c r="CZ233">
        <v>3</v>
      </c>
      <c r="DA233" s="57">
        <v>3</v>
      </c>
    </row>
    <row r="234" spans="1:105">
      <c r="A234">
        <v>227</v>
      </c>
      <c r="B234" s="9">
        <v>2</v>
      </c>
      <c r="C234" s="9">
        <v>9</v>
      </c>
      <c r="D234" s="9">
        <v>5</v>
      </c>
      <c r="E234" s="9">
        <v>9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1</v>
      </c>
      <c r="M234" s="9">
        <v>2</v>
      </c>
      <c r="N234" s="9">
        <v>0</v>
      </c>
      <c r="O234" s="9">
        <v>4</v>
      </c>
      <c r="P234" s="9">
        <v>4</v>
      </c>
      <c r="Q234" s="9">
        <v>4</v>
      </c>
      <c r="R234" s="9">
        <v>4</v>
      </c>
      <c r="S234" s="9">
        <v>4</v>
      </c>
      <c r="T234" s="9"/>
      <c r="U234" s="9">
        <v>0</v>
      </c>
      <c r="V234" s="9">
        <v>0</v>
      </c>
      <c r="W234" s="9">
        <v>1</v>
      </c>
      <c r="X234" s="9">
        <v>0</v>
      </c>
      <c r="Y234" s="9">
        <v>1</v>
      </c>
      <c r="Z234" s="9">
        <v>1</v>
      </c>
      <c r="AA234" s="9">
        <v>0</v>
      </c>
      <c r="AB234" s="9">
        <v>0</v>
      </c>
      <c r="AC234" s="9"/>
      <c r="AD234" s="9">
        <v>4</v>
      </c>
      <c r="AE234" s="9"/>
      <c r="AF234" s="9">
        <v>1</v>
      </c>
      <c r="AG234" s="9">
        <v>1</v>
      </c>
      <c r="AH234" s="9">
        <v>0</v>
      </c>
      <c r="AI234" s="9">
        <v>1</v>
      </c>
      <c r="AJ234" s="9">
        <v>0</v>
      </c>
      <c r="AK234" s="9">
        <v>0</v>
      </c>
      <c r="AL234" s="9"/>
      <c r="AM234" s="9">
        <v>1</v>
      </c>
      <c r="AN234" s="9">
        <v>1</v>
      </c>
      <c r="AO234" s="9">
        <v>1</v>
      </c>
      <c r="AP234" s="9">
        <v>0</v>
      </c>
      <c r="AQ234" s="9">
        <v>0</v>
      </c>
      <c r="AR234" s="9">
        <v>0</v>
      </c>
      <c r="AS234" s="9"/>
      <c r="AT234" s="9">
        <v>1</v>
      </c>
      <c r="AU234" s="9">
        <v>3</v>
      </c>
      <c r="AV234" s="75">
        <v>1</v>
      </c>
      <c r="AW234" s="75">
        <v>2</v>
      </c>
      <c r="AX234" s="75">
        <v>1</v>
      </c>
      <c r="AY234" s="9">
        <v>2</v>
      </c>
      <c r="AZ234" s="9">
        <v>2</v>
      </c>
      <c r="BA234" s="9" t="s">
        <v>125</v>
      </c>
      <c r="BB234" s="9" t="s">
        <v>125</v>
      </c>
      <c r="BC234" s="9">
        <v>1</v>
      </c>
      <c r="BD234" s="9">
        <v>2</v>
      </c>
      <c r="BE234" s="9" t="s">
        <v>125</v>
      </c>
      <c r="BF234" s="9">
        <v>1</v>
      </c>
      <c r="BG234" s="9">
        <v>1</v>
      </c>
      <c r="BH234">
        <v>1</v>
      </c>
      <c r="BI234">
        <v>2</v>
      </c>
      <c r="BJ234" s="58">
        <v>1</v>
      </c>
      <c r="BK234">
        <v>1</v>
      </c>
      <c r="BL234">
        <v>1</v>
      </c>
      <c r="BM234">
        <v>1</v>
      </c>
      <c r="BN234">
        <v>1</v>
      </c>
      <c r="BO234">
        <v>2</v>
      </c>
      <c r="BP234">
        <v>2</v>
      </c>
      <c r="BQ234" t="s">
        <v>125</v>
      </c>
      <c r="BR234">
        <v>1</v>
      </c>
      <c r="BS234">
        <v>1</v>
      </c>
      <c r="BT234">
        <v>2</v>
      </c>
      <c r="BU234">
        <v>1</v>
      </c>
      <c r="BV234">
        <v>2</v>
      </c>
      <c r="BW234">
        <v>2</v>
      </c>
      <c r="BX234">
        <v>2</v>
      </c>
      <c r="BY234">
        <v>2</v>
      </c>
      <c r="BZ234">
        <v>2</v>
      </c>
      <c r="CA234">
        <v>1</v>
      </c>
      <c r="CB234">
        <v>1</v>
      </c>
      <c r="CC234">
        <v>2</v>
      </c>
      <c r="CD234">
        <v>1</v>
      </c>
      <c r="CE234">
        <v>1</v>
      </c>
      <c r="CF234">
        <v>1</v>
      </c>
      <c r="CG234">
        <v>1</v>
      </c>
      <c r="CH234">
        <v>1</v>
      </c>
      <c r="CI234">
        <v>2</v>
      </c>
      <c r="CJ234">
        <v>1</v>
      </c>
      <c r="CK234">
        <v>2</v>
      </c>
      <c r="CL234">
        <v>1</v>
      </c>
      <c r="CM234">
        <v>3</v>
      </c>
      <c r="CN234">
        <v>3</v>
      </c>
      <c r="CO234">
        <v>4</v>
      </c>
      <c r="CP234">
        <v>4</v>
      </c>
      <c r="CQ234">
        <v>4</v>
      </c>
      <c r="CR234">
        <v>4</v>
      </c>
      <c r="CS234">
        <v>4</v>
      </c>
      <c r="CT234">
        <v>2</v>
      </c>
      <c r="CU234">
        <v>3</v>
      </c>
      <c r="CV234">
        <v>4</v>
      </c>
      <c r="CW234">
        <v>2</v>
      </c>
      <c r="CX234">
        <v>4</v>
      </c>
      <c r="CY234">
        <v>3</v>
      </c>
      <c r="CZ234">
        <v>3</v>
      </c>
      <c r="DA234" s="57" t="s">
        <v>125</v>
      </c>
    </row>
    <row r="235" spans="1:105">
      <c r="A235">
        <v>228</v>
      </c>
      <c r="B235" s="9">
        <v>2</v>
      </c>
      <c r="C235" s="9">
        <v>4</v>
      </c>
      <c r="D235" s="9">
        <v>4</v>
      </c>
      <c r="E235" s="9">
        <v>7</v>
      </c>
      <c r="F235" s="9">
        <v>0</v>
      </c>
      <c r="G235" s="9">
        <v>0</v>
      </c>
      <c r="H235" s="9">
        <v>0</v>
      </c>
      <c r="I235" s="9">
        <v>0</v>
      </c>
      <c r="J235" s="9">
        <v>1</v>
      </c>
      <c r="K235" s="9">
        <v>0</v>
      </c>
      <c r="L235" s="9">
        <v>0</v>
      </c>
      <c r="M235" s="9">
        <v>1</v>
      </c>
      <c r="N235" s="9">
        <v>4</v>
      </c>
      <c r="O235" s="9">
        <v>4</v>
      </c>
      <c r="P235" s="9">
        <v>2</v>
      </c>
      <c r="Q235" s="9">
        <v>4</v>
      </c>
      <c r="R235" s="9">
        <v>3</v>
      </c>
      <c r="S235" s="9">
        <v>3</v>
      </c>
      <c r="T235" s="9"/>
      <c r="U235" s="9">
        <v>0</v>
      </c>
      <c r="V235" s="9">
        <v>1</v>
      </c>
      <c r="W235" s="9">
        <v>0</v>
      </c>
      <c r="X235" s="9">
        <v>0</v>
      </c>
      <c r="Y235" s="9">
        <v>1</v>
      </c>
      <c r="Z235" s="9">
        <v>1</v>
      </c>
      <c r="AA235" s="9">
        <v>0</v>
      </c>
      <c r="AB235" s="9">
        <v>0</v>
      </c>
      <c r="AC235" s="9"/>
      <c r="AD235" s="9">
        <v>1</v>
      </c>
      <c r="AE235" s="9"/>
      <c r="AF235" s="9">
        <v>1</v>
      </c>
      <c r="AG235" s="9">
        <v>1</v>
      </c>
      <c r="AH235" s="9">
        <v>1</v>
      </c>
      <c r="AI235" s="9">
        <v>0</v>
      </c>
      <c r="AJ235" s="9">
        <v>0</v>
      </c>
      <c r="AK235" s="9">
        <v>0</v>
      </c>
      <c r="AL235" s="9"/>
      <c r="AM235" s="9">
        <v>1</v>
      </c>
      <c r="AN235" s="9">
        <v>1</v>
      </c>
      <c r="AO235" s="9">
        <v>1</v>
      </c>
      <c r="AP235" s="9">
        <v>1</v>
      </c>
      <c r="AQ235" s="9">
        <v>0</v>
      </c>
      <c r="AR235" s="9">
        <v>0</v>
      </c>
      <c r="AS235" s="9"/>
      <c r="AT235" s="9">
        <v>3</v>
      </c>
      <c r="AU235" s="9">
        <v>3</v>
      </c>
      <c r="AV235" s="75">
        <v>2</v>
      </c>
      <c r="AW235" s="75">
        <v>2</v>
      </c>
      <c r="AX235" s="75">
        <v>2</v>
      </c>
      <c r="AY235" s="9" t="s">
        <v>125</v>
      </c>
      <c r="AZ235" s="9">
        <v>1</v>
      </c>
      <c r="BA235" s="9">
        <v>1</v>
      </c>
      <c r="BB235" s="9">
        <v>2</v>
      </c>
      <c r="BC235" s="9">
        <v>2</v>
      </c>
      <c r="BD235" s="9">
        <v>1</v>
      </c>
      <c r="BE235" s="9">
        <v>2</v>
      </c>
      <c r="BF235" s="9">
        <v>1</v>
      </c>
      <c r="BG235" s="9">
        <v>2</v>
      </c>
      <c r="BH235">
        <v>2</v>
      </c>
      <c r="BI235">
        <v>1</v>
      </c>
      <c r="BJ235" s="58">
        <v>1</v>
      </c>
      <c r="BK235">
        <v>2</v>
      </c>
      <c r="BL235">
        <v>2</v>
      </c>
      <c r="BM235">
        <v>2</v>
      </c>
      <c r="BN235">
        <v>1</v>
      </c>
      <c r="BO235">
        <v>1</v>
      </c>
      <c r="BP235">
        <v>2</v>
      </c>
      <c r="BQ235" t="s">
        <v>125</v>
      </c>
      <c r="BR235">
        <v>2</v>
      </c>
      <c r="BS235">
        <v>1</v>
      </c>
      <c r="BT235">
        <v>1</v>
      </c>
      <c r="BU235">
        <v>1</v>
      </c>
      <c r="BV235">
        <v>2</v>
      </c>
      <c r="BW235">
        <v>2</v>
      </c>
      <c r="BX235">
        <v>2</v>
      </c>
      <c r="BY235">
        <v>1</v>
      </c>
      <c r="BZ235">
        <v>1</v>
      </c>
      <c r="CA235">
        <v>2</v>
      </c>
      <c r="CB235">
        <v>2</v>
      </c>
      <c r="CC235">
        <v>2</v>
      </c>
      <c r="CD235">
        <v>2</v>
      </c>
      <c r="CE235">
        <v>2</v>
      </c>
      <c r="CF235">
        <v>2</v>
      </c>
      <c r="CG235">
        <v>2</v>
      </c>
      <c r="CH235">
        <v>2</v>
      </c>
      <c r="CI235">
        <v>2</v>
      </c>
      <c r="CJ235">
        <v>2</v>
      </c>
      <c r="CK235">
        <v>2</v>
      </c>
      <c r="CL235">
        <v>2</v>
      </c>
      <c r="CM235" t="s">
        <v>125</v>
      </c>
      <c r="CN235" t="s">
        <v>125</v>
      </c>
      <c r="CO235">
        <v>3</v>
      </c>
      <c r="CP235">
        <v>1</v>
      </c>
      <c r="CQ235">
        <v>1</v>
      </c>
      <c r="CR235">
        <v>1</v>
      </c>
      <c r="CS235">
        <v>3</v>
      </c>
      <c r="CT235">
        <v>2</v>
      </c>
      <c r="CU235">
        <v>1</v>
      </c>
      <c r="CV235">
        <v>1</v>
      </c>
      <c r="CW235">
        <v>1</v>
      </c>
      <c r="CX235">
        <v>1</v>
      </c>
      <c r="CY235">
        <v>3</v>
      </c>
      <c r="CZ235">
        <v>1</v>
      </c>
      <c r="DA235" s="57" t="s">
        <v>125</v>
      </c>
    </row>
    <row r="236" spans="1:105">
      <c r="A236">
        <v>229</v>
      </c>
      <c r="B236" s="9">
        <v>2</v>
      </c>
      <c r="C236" s="9">
        <v>4</v>
      </c>
      <c r="D236" s="9">
        <v>4</v>
      </c>
      <c r="E236" s="9">
        <v>7</v>
      </c>
      <c r="F236" s="9">
        <v>0</v>
      </c>
      <c r="G236" s="9">
        <v>1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2</v>
      </c>
      <c r="N236" s="9">
        <v>3</v>
      </c>
      <c r="O236" s="9">
        <v>0</v>
      </c>
      <c r="P236" s="9">
        <v>3</v>
      </c>
      <c r="Q236" s="9">
        <v>0</v>
      </c>
      <c r="R236" s="9">
        <v>4</v>
      </c>
      <c r="S236" s="9">
        <v>0</v>
      </c>
      <c r="T236" s="9"/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1</v>
      </c>
      <c r="AB236" s="9">
        <v>0</v>
      </c>
      <c r="AC236" s="9"/>
      <c r="AD236" s="9">
        <v>1</v>
      </c>
      <c r="AE236" s="9"/>
      <c r="AF236" s="9">
        <v>1</v>
      </c>
      <c r="AG236" s="9">
        <v>0</v>
      </c>
      <c r="AH236" s="9">
        <v>1</v>
      </c>
      <c r="AI236" s="9">
        <v>1</v>
      </c>
      <c r="AJ236" s="9">
        <v>0</v>
      </c>
      <c r="AK236" s="9">
        <v>0</v>
      </c>
      <c r="AL236" s="9"/>
      <c r="AM236" s="9">
        <v>1</v>
      </c>
      <c r="AN236" s="9">
        <v>1</v>
      </c>
      <c r="AO236" s="9">
        <v>1</v>
      </c>
      <c r="AP236" s="9">
        <v>1</v>
      </c>
      <c r="AQ236" s="9">
        <v>0</v>
      </c>
      <c r="AR236" s="9">
        <v>0</v>
      </c>
      <c r="AS236" s="9"/>
      <c r="AT236" s="9">
        <v>1</v>
      </c>
      <c r="AU236" s="9">
        <v>3</v>
      </c>
      <c r="AV236" s="75">
        <v>2</v>
      </c>
      <c r="AW236" s="75">
        <v>1</v>
      </c>
      <c r="AX236" s="75">
        <v>1</v>
      </c>
      <c r="AY236" s="9">
        <v>2</v>
      </c>
      <c r="AZ236" s="9">
        <v>1</v>
      </c>
      <c r="BA236" s="9">
        <v>2</v>
      </c>
      <c r="BB236" s="9">
        <v>1</v>
      </c>
      <c r="BC236" s="9">
        <v>2</v>
      </c>
      <c r="BD236" s="9">
        <v>1</v>
      </c>
      <c r="BE236" s="9">
        <v>2</v>
      </c>
      <c r="BF236" s="9">
        <v>1</v>
      </c>
      <c r="BG236" s="9">
        <v>1</v>
      </c>
      <c r="BH236">
        <v>1</v>
      </c>
      <c r="BI236">
        <v>1</v>
      </c>
      <c r="BJ236" s="58">
        <v>1</v>
      </c>
      <c r="BK236">
        <v>1</v>
      </c>
      <c r="BL236">
        <v>2</v>
      </c>
      <c r="BM236">
        <v>1</v>
      </c>
      <c r="BN236">
        <v>1</v>
      </c>
      <c r="BO236">
        <v>1</v>
      </c>
      <c r="BP236">
        <v>1</v>
      </c>
      <c r="BQ236">
        <v>1</v>
      </c>
      <c r="BR236">
        <v>2</v>
      </c>
      <c r="BS236">
        <v>1</v>
      </c>
      <c r="BT236">
        <v>1</v>
      </c>
      <c r="BU236">
        <v>1</v>
      </c>
      <c r="BV236">
        <v>2</v>
      </c>
      <c r="BW236">
        <v>2</v>
      </c>
      <c r="BX236">
        <v>2</v>
      </c>
      <c r="BY236">
        <v>2</v>
      </c>
      <c r="BZ236">
        <v>2</v>
      </c>
      <c r="CA236">
        <v>2</v>
      </c>
      <c r="CB236">
        <v>2</v>
      </c>
      <c r="CC236">
        <v>1</v>
      </c>
      <c r="CD236">
        <v>2</v>
      </c>
      <c r="CE236">
        <v>2</v>
      </c>
      <c r="CF236">
        <v>2</v>
      </c>
      <c r="CG236">
        <v>1</v>
      </c>
      <c r="CH236">
        <v>2</v>
      </c>
      <c r="CI236">
        <v>2</v>
      </c>
      <c r="CJ236">
        <v>1</v>
      </c>
      <c r="CK236">
        <v>2</v>
      </c>
      <c r="CL236">
        <v>1</v>
      </c>
      <c r="CM236">
        <v>3</v>
      </c>
      <c r="CN236">
        <v>3</v>
      </c>
      <c r="CO236">
        <v>3</v>
      </c>
      <c r="CP236">
        <v>2</v>
      </c>
      <c r="CQ236">
        <v>3</v>
      </c>
      <c r="CR236">
        <v>3</v>
      </c>
      <c r="CS236">
        <v>4</v>
      </c>
      <c r="CT236">
        <v>3</v>
      </c>
      <c r="CU236">
        <v>3</v>
      </c>
      <c r="CV236">
        <v>2</v>
      </c>
      <c r="CW236">
        <v>1</v>
      </c>
      <c r="CX236">
        <v>3</v>
      </c>
      <c r="CY236">
        <v>3</v>
      </c>
      <c r="CZ236">
        <v>3</v>
      </c>
      <c r="DA236" s="57">
        <v>3</v>
      </c>
    </row>
    <row r="237" spans="1:105">
      <c r="A237">
        <v>230</v>
      </c>
      <c r="B237" s="9">
        <v>1</v>
      </c>
      <c r="C237" s="9">
        <v>6</v>
      </c>
      <c r="D237" s="9">
        <v>1</v>
      </c>
      <c r="E237" s="9">
        <v>11</v>
      </c>
      <c r="F237" s="9">
        <v>1</v>
      </c>
      <c r="G237" s="9">
        <v>0</v>
      </c>
      <c r="H237" s="9">
        <v>0</v>
      </c>
      <c r="I237" s="9">
        <v>1</v>
      </c>
      <c r="J237" s="9">
        <v>1</v>
      </c>
      <c r="K237" s="9">
        <v>0</v>
      </c>
      <c r="L237" s="9">
        <v>0</v>
      </c>
      <c r="M237" s="9">
        <v>1</v>
      </c>
      <c r="N237" s="9">
        <v>4</v>
      </c>
      <c r="O237" s="9">
        <v>0</v>
      </c>
      <c r="P237" s="9">
        <v>0</v>
      </c>
      <c r="Q237" s="9">
        <v>4</v>
      </c>
      <c r="R237" s="9">
        <v>4</v>
      </c>
      <c r="S237" s="9">
        <v>0</v>
      </c>
      <c r="T237" s="9"/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1</v>
      </c>
      <c r="AB237" s="9">
        <v>0</v>
      </c>
      <c r="AC237" s="9"/>
      <c r="AD237" s="9">
        <v>2</v>
      </c>
      <c r="AE237" s="9"/>
      <c r="AF237" s="9">
        <v>1</v>
      </c>
      <c r="AG237" s="9">
        <v>0</v>
      </c>
      <c r="AH237" s="9">
        <v>1</v>
      </c>
      <c r="AI237" s="9">
        <v>0</v>
      </c>
      <c r="AJ237" s="9">
        <v>0</v>
      </c>
      <c r="AK237" s="9">
        <v>0</v>
      </c>
      <c r="AL237" s="9"/>
      <c r="AM237" s="9">
        <v>1</v>
      </c>
      <c r="AN237" s="9">
        <v>1</v>
      </c>
      <c r="AO237" s="9">
        <v>0</v>
      </c>
      <c r="AP237" s="9">
        <v>0</v>
      </c>
      <c r="AQ237" s="9">
        <v>0</v>
      </c>
      <c r="AR237" s="9">
        <v>0</v>
      </c>
      <c r="AS237" s="9"/>
      <c r="AT237" s="9">
        <v>4</v>
      </c>
      <c r="AU237" s="9">
        <v>3</v>
      </c>
      <c r="AV237" s="75">
        <v>2</v>
      </c>
      <c r="AW237" s="75">
        <v>2</v>
      </c>
      <c r="AX237" s="75">
        <v>2</v>
      </c>
      <c r="AY237" s="9" t="s">
        <v>125</v>
      </c>
      <c r="AZ237" s="9">
        <v>1</v>
      </c>
      <c r="BA237" s="9">
        <v>1</v>
      </c>
      <c r="BB237" s="9">
        <v>2</v>
      </c>
      <c r="BC237" s="9">
        <v>1</v>
      </c>
      <c r="BD237" s="9">
        <v>1</v>
      </c>
      <c r="BE237" s="9">
        <v>2</v>
      </c>
      <c r="BF237" s="9">
        <v>1</v>
      </c>
      <c r="BG237" s="9">
        <v>1</v>
      </c>
      <c r="BH237">
        <v>2</v>
      </c>
      <c r="BI237">
        <v>2</v>
      </c>
      <c r="BJ237" s="58">
        <v>1</v>
      </c>
      <c r="BK237">
        <v>1</v>
      </c>
      <c r="BL237">
        <v>1</v>
      </c>
      <c r="BM237">
        <v>2</v>
      </c>
      <c r="BN237">
        <v>2</v>
      </c>
      <c r="BO237">
        <v>2</v>
      </c>
      <c r="BP237">
        <v>2</v>
      </c>
      <c r="BQ237" t="s">
        <v>125</v>
      </c>
      <c r="BR237">
        <v>2</v>
      </c>
      <c r="BS237">
        <v>2</v>
      </c>
      <c r="BT237" t="s">
        <v>125</v>
      </c>
      <c r="BU237">
        <v>1</v>
      </c>
      <c r="BV237">
        <v>1</v>
      </c>
      <c r="BW237">
        <v>2</v>
      </c>
      <c r="BX237">
        <v>2</v>
      </c>
      <c r="BY237">
        <v>1</v>
      </c>
      <c r="BZ237">
        <v>2</v>
      </c>
      <c r="CA237">
        <v>1</v>
      </c>
      <c r="CB237">
        <v>2</v>
      </c>
      <c r="CC237">
        <v>1</v>
      </c>
      <c r="CD237">
        <v>1</v>
      </c>
      <c r="CE237">
        <v>2</v>
      </c>
      <c r="CF237">
        <v>1</v>
      </c>
      <c r="CG237">
        <v>2</v>
      </c>
      <c r="CH237">
        <v>2</v>
      </c>
      <c r="CI237">
        <v>2</v>
      </c>
      <c r="CJ237">
        <v>1</v>
      </c>
      <c r="CK237">
        <v>2</v>
      </c>
      <c r="CL237">
        <v>2</v>
      </c>
      <c r="CM237" t="s">
        <v>125</v>
      </c>
      <c r="CN237" t="s">
        <v>125</v>
      </c>
      <c r="CO237">
        <v>4</v>
      </c>
      <c r="CP237">
        <v>3</v>
      </c>
      <c r="CQ237">
        <v>4</v>
      </c>
      <c r="CR237">
        <v>4</v>
      </c>
      <c r="CS237">
        <v>4</v>
      </c>
      <c r="CT237">
        <v>2</v>
      </c>
      <c r="CU237">
        <v>3</v>
      </c>
      <c r="CV237">
        <v>2</v>
      </c>
      <c r="CW237">
        <v>1</v>
      </c>
      <c r="CX237">
        <v>3</v>
      </c>
      <c r="CY237">
        <v>3</v>
      </c>
      <c r="CZ237">
        <v>3</v>
      </c>
      <c r="DA237" s="57">
        <v>3</v>
      </c>
    </row>
    <row r="238" spans="1:105">
      <c r="A238">
        <v>231</v>
      </c>
      <c r="B238" s="9">
        <v>1</v>
      </c>
      <c r="C238" s="9">
        <v>4</v>
      </c>
      <c r="D238" s="9">
        <v>1</v>
      </c>
      <c r="E238" s="9">
        <v>9</v>
      </c>
      <c r="F238" s="9">
        <v>0</v>
      </c>
      <c r="G238" s="9">
        <v>1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</v>
      </c>
      <c r="N238" s="9">
        <v>4</v>
      </c>
      <c r="O238" s="9">
        <v>4</v>
      </c>
      <c r="P238" s="9">
        <v>4</v>
      </c>
      <c r="Q238" s="9">
        <v>0</v>
      </c>
      <c r="R238" s="9">
        <v>4</v>
      </c>
      <c r="S238" s="9">
        <v>0</v>
      </c>
      <c r="T238" s="9"/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1</v>
      </c>
      <c r="AB238" s="9">
        <v>0</v>
      </c>
      <c r="AC238" s="9"/>
      <c r="AD238" s="9">
        <v>5</v>
      </c>
      <c r="AE238" s="9"/>
      <c r="AF238" s="9">
        <v>1</v>
      </c>
      <c r="AG238" s="9">
        <v>0</v>
      </c>
      <c r="AH238" s="9">
        <v>1</v>
      </c>
      <c r="AI238" s="9">
        <v>0</v>
      </c>
      <c r="AJ238" s="9">
        <v>0</v>
      </c>
      <c r="AK238" s="9">
        <v>0</v>
      </c>
      <c r="AL238" s="9"/>
      <c r="AM238" s="9">
        <v>1</v>
      </c>
      <c r="AN238" s="9">
        <v>1</v>
      </c>
      <c r="AO238" s="9">
        <v>0</v>
      </c>
      <c r="AP238" s="9">
        <v>0</v>
      </c>
      <c r="AQ238" s="9">
        <v>0</v>
      </c>
      <c r="AR238" s="9">
        <v>0</v>
      </c>
      <c r="AS238" s="9"/>
      <c r="AT238" s="9">
        <v>1</v>
      </c>
      <c r="AU238" s="9">
        <v>2</v>
      </c>
      <c r="AV238" s="75">
        <v>1</v>
      </c>
      <c r="AW238" s="75">
        <v>2</v>
      </c>
      <c r="AX238" s="75">
        <v>1</v>
      </c>
      <c r="AY238" s="9">
        <v>2</v>
      </c>
      <c r="AZ238" s="9">
        <v>1</v>
      </c>
      <c r="BA238" s="9">
        <v>2</v>
      </c>
      <c r="BB238" s="9"/>
      <c r="BC238" s="9">
        <v>1</v>
      </c>
      <c r="BD238" s="9">
        <v>1</v>
      </c>
      <c r="BE238" s="9">
        <v>1</v>
      </c>
      <c r="BF238" s="9">
        <v>1</v>
      </c>
      <c r="BG238" s="9">
        <v>1</v>
      </c>
      <c r="BH238">
        <v>1</v>
      </c>
      <c r="BI238">
        <v>2</v>
      </c>
      <c r="BJ238" s="58">
        <v>1</v>
      </c>
      <c r="BK238">
        <v>2</v>
      </c>
      <c r="BL238">
        <v>1</v>
      </c>
      <c r="BM238">
        <v>1</v>
      </c>
      <c r="BN238">
        <v>1</v>
      </c>
      <c r="BO238">
        <v>2</v>
      </c>
      <c r="BP238">
        <v>1</v>
      </c>
      <c r="BQ238">
        <v>1</v>
      </c>
      <c r="BR238">
        <v>1</v>
      </c>
      <c r="BS238">
        <v>2</v>
      </c>
      <c r="BT238" t="s">
        <v>125</v>
      </c>
      <c r="BU238">
        <v>1</v>
      </c>
      <c r="BV238">
        <v>2</v>
      </c>
      <c r="BW238">
        <v>1</v>
      </c>
      <c r="BX238">
        <v>2</v>
      </c>
      <c r="BY238">
        <v>2</v>
      </c>
      <c r="BZ238">
        <v>2</v>
      </c>
      <c r="CA238">
        <v>2</v>
      </c>
      <c r="CB238">
        <v>2</v>
      </c>
      <c r="CC238">
        <v>2</v>
      </c>
      <c r="CD238">
        <v>2</v>
      </c>
      <c r="CE238">
        <v>2</v>
      </c>
      <c r="CF238">
        <v>1</v>
      </c>
      <c r="CG238">
        <v>2</v>
      </c>
      <c r="CH238">
        <v>2</v>
      </c>
      <c r="CI238">
        <v>2</v>
      </c>
      <c r="CJ238">
        <v>1</v>
      </c>
      <c r="CK238">
        <v>2</v>
      </c>
      <c r="CL238">
        <v>2</v>
      </c>
      <c r="CM238" t="s">
        <v>125</v>
      </c>
      <c r="CN238" t="s">
        <v>125</v>
      </c>
      <c r="CO238">
        <v>4</v>
      </c>
      <c r="CP238">
        <v>2</v>
      </c>
      <c r="CQ238">
        <v>4</v>
      </c>
      <c r="CR238">
        <v>3</v>
      </c>
      <c r="CS238">
        <v>4</v>
      </c>
      <c r="CT238">
        <v>3</v>
      </c>
      <c r="CU238">
        <v>2</v>
      </c>
      <c r="CV238">
        <v>1</v>
      </c>
      <c r="CW238">
        <v>1</v>
      </c>
      <c r="CX238">
        <v>4</v>
      </c>
      <c r="CY238">
        <v>3</v>
      </c>
      <c r="CZ238">
        <v>3</v>
      </c>
      <c r="DA238" s="57">
        <v>3</v>
      </c>
    </row>
    <row r="239" spans="1:105">
      <c r="A239">
        <v>232</v>
      </c>
      <c r="B239" s="9">
        <v>2</v>
      </c>
      <c r="C239" s="9">
        <v>5</v>
      </c>
      <c r="D239" s="9">
        <v>4</v>
      </c>
      <c r="E239" s="9">
        <v>7</v>
      </c>
      <c r="F239" s="9">
        <v>0</v>
      </c>
      <c r="G239" s="9">
        <v>0</v>
      </c>
      <c r="H239" s="9">
        <v>0</v>
      </c>
      <c r="I239" s="9">
        <v>0</v>
      </c>
      <c r="J239" s="9">
        <v>1</v>
      </c>
      <c r="K239" s="9">
        <v>0</v>
      </c>
      <c r="L239" s="9">
        <v>0</v>
      </c>
      <c r="M239" s="9">
        <v>2</v>
      </c>
      <c r="N239" s="9">
        <v>2</v>
      </c>
      <c r="O239" s="9">
        <v>2</v>
      </c>
      <c r="P239" s="9">
        <v>2</v>
      </c>
      <c r="Q239" s="9">
        <v>2</v>
      </c>
      <c r="R239" s="9">
        <v>3</v>
      </c>
      <c r="S239" s="9">
        <v>4</v>
      </c>
      <c r="T239" s="9"/>
      <c r="U239" s="9">
        <v>0</v>
      </c>
      <c r="V239" s="9">
        <v>0</v>
      </c>
      <c r="W239" s="9">
        <v>1</v>
      </c>
      <c r="X239" s="9">
        <v>0</v>
      </c>
      <c r="Y239" s="9">
        <v>0</v>
      </c>
      <c r="Z239" s="9">
        <v>1</v>
      </c>
      <c r="AA239" s="9">
        <v>0</v>
      </c>
      <c r="AB239" s="9">
        <v>0</v>
      </c>
      <c r="AC239" s="9"/>
      <c r="AD239" s="9">
        <v>2</v>
      </c>
      <c r="AE239" s="9"/>
      <c r="AF239" s="9">
        <v>0</v>
      </c>
      <c r="AG239" s="9">
        <v>0</v>
      </c>
      <c r="AH239" s="9">
        <v>1</v>
      </c>
      <c r="AI239" s="9">
        <v>0</v>
      </c>
      <c r="AJ239" s="9">
        <v>1</v>
      </c>
      <c r="AK239" s="9">
        <v>1</v>
      </c>
      <c r="AL239" s="9"/>
      <c r="AM239" s="9">
        <v>1</v>
      </c>
      <c r="AN239" s="9">
        <v>1</v>
      </c>
      <c r="AO239" s="9">
        <v>1</v>
      </c>
      <c r="AP239" s="9">
        <v>1</v>
      </c>
      <c r="AQ239" s="9">
        <v>0</v>
      </c>
      <c r="AR239" s="9">
        <v>1</v>
      </c>
      <c r="AS239" s="9"/>
      <c r="AT239" s="9">
        <v>1</v>
      </c>
      <c r="AU239" s="9">
        <v>2</v>
      </c>
      <c r="AV239" s="75">
        <v>1</v>
      </c>
      <c r="AW239" s="75">
        <v>1</v>
      </c>
      <c r="AX239" s="75">
        <v>1</v>
      </c>
      <c r="AY239" s="9">
        <v>1</v>
      </c>
      <c r="AZ239" s="9">
        <v>1</v>
      </c>
      <c r="BA239" s="9">
        <v>1</v>
      </c>
      <c r="BB239" s="9">
        <v>2</v>
      </c>
      <c r="BC239" s="9">
        <v>1</v>
      </c>
      <c r="BD239" s="9">
        <v>2</v>
      </c>
      <c r="BE239" s="9" t="s">
        <v>125</v>
      </c>
      <c r="BF239" s="9">
        <v>1</v>
      </c>
      <c r="BG239" s="9">
        <v>1</v>
      </c>
      <c r="BH239">
        <v>1</v>
      </c>
      <c r="BI239">
        <v>1</v>
      </c>
      <c r="BJ239" s="58">
        <v>1</v>
      </c>
      <c r="BK239">
        <v>1</v>
      </c>
      <c r="BL239">
        <v>1</v>
      </c>
      <c r="BM239">
        <v>1</v>
      </c>
      <c r="BN239">
        <v>1</v>
      </c>
      <c r="BO239">
        <v>1</v>
      </c>
      <c r="BP239">
        <v>1</v>
      </c>
      <c r="BQ239">
        <v>1</v>
      </c>
      <c r="BR239">
        <v>1</v>
      </c>
      <c r="BS239">
        <v>1</v>
      </c>
      <c r="BT239">
        <v>1</v>
      </c>
      <c r="BU239">
        <v>1</v>
      </c>
      <c r="BV239">
        <v>1</v>
      </c>
      <c r="BW239">
        <v>1</v>
      </c>
      <c r="BX239">
        <v>1</v>
      </c>
      <c r="BY239">
        <v>1</v>
      </c>
      <c r="BZ239">
        <v>1</v>
      </c>
      <c r="CA239">
        <v>1</v>
      </c>
      <c r="CB239">
        <v>1</v>
      </c>
      <c r="CC239">
        <v>1</v>
      </c>
      <c r="CD239">
        <v>1</v>
      </c>
      <c r="CE239">
        <v>1</v>
      </c>
      <c r="CF239">
        <v>1</v>
      </c>
      <c r="CG239">
        <v>1</v>
      </c>
      <c r="CH239">
        <v>1</v>
      </c>
      <c r="CI239">
        <v>1</v>
      </c>
      <c r="CJ239">
        <v>1</v>
      </c>
      <c r="CK239">
        <v>1</v>
      </c>
      <c r="CL239">
        <v>1</v>
      </c>
      <c r="CM239">
        <v>4</v>
      </c>
      <c r="CN239">
        <v>3</v>
      </c>
      <c r="CO239">
        <v>4</v>
      </c>
      <c r="CP239">
        <v>4</v>
      </c>
      <c r="CQ239">
        <v>4</v>
      </c>
      <c r="CR239">
        <v>4</v>
      </c>
      <c r="CS239">
        <v>4</v>
      </c>
      <c r="CT239">
        <v>4</v>
      </c>
      <c r="CU239">
        <v>4</v>
      </c>
      <c r="CV239">
        <v>3</v>
      </c>
      <c r="CW239">
        <v>2</v>
      </c>
      <c r="CX239">
        <v>3</v>
      </c>
      <c r="CY239">
        <v>4</v>
      </c>
      <c r="CZ239">
        <v>4</v>
      </c>
      <c r="DA239" s="57" t="s">
        <v>125</v>
      </c>
    </row>
    <row r="240" spans="1:105">
      <c r="A240">
        <v>233</v>
      </c>
      <c r="B240" s="9">
        <v>2</v>
      </c>
      <c r="C240" s="9">
        <v>4</v>
      </c>
      <c r="D240" s="9">
        <v>4</v>
      </c>
      <c r="E240" s="9">
        <v>8</v>
      </c>
      <c r="F240" s="9">
        <v>0</v>
      </c>
      <c r="G240" s="9">
        <v>0</v>
      </c>
      <c r="H240" s="9">
        <v>1</v>
      </c>
      <c r="I240" s="9">
        <v>1</v>
      </c>
      <c r="J240" s="9">
        <v>0</v>
      </c>
      <c r="K240" s="9">
        <v>0</v>
      </c>
      <c r="L240" s="9">
        <v>0</v>
      </c>
      <c r="M240" s="9">
        <v>2</v>
      </c>
      <c r="N240" s="9">
        <v>3</v>
      </c>
      <c r="O240" s="9">
        <v>3</v>
      </c>
      <c r="P240" s="9">
        <v>3</v>
      </c>
      <c r="Q240" s="9">
        <v>3</v>
      </c>
      <c r="R240" s="9">
        <v>4</v>
      </c>
      <c r="S240" s="9">
        <v>4</v>
      </c>
      <c r="T240" s="9"/>
      <c r="U240" s="9">
        <v>0</v>
      </c>
      <c r="V240" s="9">
        <v>1</v>
      </c>
      <c r="W240" s="9">
        <v>0</v>
      </c>
      <c r="X240" s="9">
        <v>1</v>
      </c>
      <c r="Y240" s="9">
        <v>0</v>
      </c>
      <c r="Z240" s="9">
        <v>0</v>
      </c>
      <c r="AA240" s="9">
        <v>0</v>
      </c>
      <c r="AB240" s="9">
        <v>0</v>
      </c>
      <c r="AC240" s="9"/>
      <c r="AD240" s="9">
        <v>1</v>
      </c>
      <c r="AE240" s="9"/>
      <c r="AF240" s="9">
        <v>1</v>
      </c>
      <c r="AG240" s="9">
        <v>0</v>
      </c>
      <c r="AH240" s="9">
        <v>1</v>
      </c>
      <c r="AI240" s="9">
        <v>0</v>
      </c>
      <c r="AJ240" s="9">
        <v>0</v>
      </c>
      <c r="AK240" s="9">
        <v>0</v>
      </c>
      <c r="AL240" s="9"/>
      <c r="AM240" s="9">
        <v>1</v>
      </c>
      <c r="AN240" s="9">
        <v>1</v>
      </c>
      <c r="AO240" s="9">
        <v>1</v>
      </c>
      <c r="AP240" s="9">
        <v>0</v>
      </c>
      <c r="AQ240" s="9">
        <v>0</v>
      </c>
      <c r="AR240" s="9">
        <v>0</v>
      </c>
      <c r="AS240" s="9"/>
      <c r="AT240" s="9">
        <v>1</v>
      </c>
      <c r="AU240" s="9">
        <v>2</v>
      </c>
      <c r="AV240" s="75">
        <v>2</v>
      </c>
      <c r="AW240" s="75">
        <v>1</v>
      </c>
      <c r="AX240" s="75">
        <v>1</v>
      </c>
      <c r="AY240" s="9">
        <v>1</v>
      </c>
      <c r="AZ240" s="9">
        <v>1</v>
      </c>
      <c r="BA240" s="9">
        <v>1</v>
      </c>
      <c r="BB240" s="9">
        <v>2</v>
      </c>
      <c r="BC240" s="9">
        <v>1</v>
      </c>
      <c r="BD240" s="9">
        <v>1</v>
      </c>
      <c r="BE240" s="9">
        <v>2</v>
      </c>
      <c r="BF240" s="9">
        <v>1</v>
      </c>
      <c r="BG240" s="9">
        <v>1</v>
      </c>
      <c r="BH240">
        <v>1</v>
      </c>
      <c r="BI240">
        <v>1</v>
      </c>
      <c r="BJ240" s="58">
        <v>1</v>
      </c>
      <c r="BK240">
        <v>1</v>
      </c>
      <c r="BL240">
        <v>1</v>
      </c>
      <c r="BM240">
        <v>1</v>
      </c>
      <c r="BN240">
        <v>1</v>
      </c>
      <c r="BO240">
        <v>2</v>
      </c>
      <c r="BP240">
        <v>2</v>
      </c>
      <c r="BQ240" t="s">
        <v>125</v>
      </c>
      <c r="BR240">
        <v>2</v>
      </c>
      <c r="BS240">
        <v>1</v>
      </c>
      <c r="BT240">
        <v>1</v>
      </c>
      <c r="BU240">
        <v>1</v>
      </c>
      <c r="BV240">
        <v>1</v>
      </c>
      <c r="BW240">
        <v>1</v>
      </c>
      <c r="BX240">
        <v>2</v>
      </c>
      <c r="BY240">
        <v>2</v>
      </c>
      <c r="BZ240">
        <v>2</v>
      </c>
      <c r="CA240">
        <v>2</v>
      </c>
      <c r="CB240">
        <v>2</v>
      </c>
      <c r="CC240">
        <v>2</v>
      </c>
      <c r="CD240">
        <v>2</v>
      </c>
      <c r="CE240">
        <v>2</v>
      </c>
      <c r="CF240">
        <v>2</v>
      </c>
      <c r="CG240">
        <v>1</v>
      </c>
      <c r="CH240">
        <v>2</v>
      </c>
      <c r="CI240">
        <v>2</v>
      </c>
      <c r="CJ240">
        <v>1</v>
      </c>
      <c r="CK240">
        <v>1</v>
      </c>
      <c r="CL240">
        <v>1</v>
      </c>
      <c r="CM240">
        <v>4</v>
      </c>
      <c r="CN240">
        <v>3</v>
      </c>
      <c r="CO240">
        <v>3</v>
      </c>
      <c r="CP240">
        <v>2</v>
      </c>
      <c r="CQ240">
        <v>4</v>
      </c>
      <c r="CR240">
        <v>3</v>
      </c>
      <c r="CS240">
        <v>3</v>
      </c>
      <c r="CT240">
        <v>2</v>
      </c>
      <c r="CU240">
        <v>3</v>
      </c>
      <c r="CV240">
        <v>3</v>
      </c>
      <c r="CW240">
        <v>1</v>
      </c>
      <c r="CX240">
        <v>4</v>
      </c>
      <c r="CY240">
        <v>3</v>
      </c>
      <c r="CZ240">
        <v>3</v>
      </c>
      <c r="DA240" s="57">
        <v>3</v>
      </c>
    </row>
    <row r="241" spans="1:105">
      <c r="A241">
        <v>234</v>
      </c>
      <c r="B241" s="9">
        <v>2</v>
      </c>
      <c r="C241" s="9">
        <v>9</v>
      </c>
      <c r="D241" s="9">
        <v>7</v>
      </c>
      <c r="E241" s="9">
        <v>5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1</v>
      </c>
      <c r="M241" s="9">
        <v>2</v>
      </c>
      <c r="N241" s="9"/>
      <c r="O241" s="9"/>
      <c r="P241" s="9"/>
      <c r="Q241" s="9">
        <v>4</v>
      </c>
      <c r="R241" s="9"/>
      <c r="S241" s="9"/>
      <c r="T241" s="9"/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1</v>
      </c>
      <c r="AB241" s="9">
        <v>0</v>
      </c>
      <c r="AC241" s="9"/>
      <c r="AD241" s="9">
        <v>4</v>
      </c>
      <c r="AE241" s="9"/>
      <c r="AF241" s="9">
        <v>0</v>
      </c>
      <c r="AG241" s="9">
        <v>0</v>
      </c>
      <c r="AH241" s="9">
        <v>0</v>
      </c>
      <c r="AI241" s="9">
        <v>0</v>
      </c>
      <c r="AJ241" s="9">
        <v>1</v>
      </c>
      <c r="AK241" s="9">
        <v>1</v>
      </c>
      <c r="AL241" s="9"/>
      <c r="AM241" s="9">
        <v>1</v>
      </c>
      <c r="AN241" s="9">
        <v>1</v>
      </c>
      <c r="AO241" s="9">
        <v>1</v>
      </c>
      <c r="AP241" s="9">
        <v>1</v>
      </c>
      <c r="AQ241" s="9">
        <v>0</v>
      </c>
      <c r="AR241" s="9">
        <v>1</v>
      </c>
      <c r="AS241" s="9"/>
      <c r="AT241" s="9">
        <v>1</v>
      </c>
      <c r="AU241" s="9">
        <v>3</v>
      </c>
      <c r="AV241" s="75">
        <v>1</v>
      </c>
      <c r="AW241" s="75">
        <v>2</v>
      </c>
      <c r="AX241" s="75">
        <v>1</v>
      </c>
      <c r="AY241" s="9">
        <v>2</v>
      </c>
      <c r="AZ241" s="9">
        <v>2</v>
      </c>
      <c r="BA241" s="9" t="s">
        <v>125</v>
      </c>
      <c r="BB241" s="9" t="s">
        <v>125</v>
      </c>
      <c r="BC241" s="9"/>
      <c r="BD241" s="9"/>
      <c r="BE241" s="9" t="s">
        <v>125</v>
      </c>
      <c r="BF241" s="9">
        <v>1</v>
      </c>
      <c r="BG241" s="9">
        <v>1</v>
      </c>
      <c r="BH241">
        <v>1</v>
      </c>
      <c r="BI241">
        <v>1</v>
      </c>
      <c r="BJ241" s="58">
        <v>1</v>
      </c>
      <c r="BK241">
        <v>2</v>
      </c>
      <c r="BL241">
        <v>1</v>
      </c>
      <c r="BM241">
        <v>1</v>
      </c>
      <c r="BN241">
        <v>1</v>
      </c>
      <c r="BO241">
        <v>2</v>
      </c>
      <c r="BP241">
        <v>2</v>
      </c>
      <c r="BQ241" t="s">
        <v>125</v>
      </c>
      <c r="BT241" t="s">
        <v>125</v>
      </c>
      <c r="BU241">
        <v>1</v>
      </c>
      <c r="BV241">
        <v>1</v>
      </c>
      <c r="BW241">
        <v>1</v>
      </c>
      <c r="BX241">
        <v>1</v>
      </c>
      <c r="BZ241">
        <v>2</v>
      </c>
      <c r="CA241">
        <v>2</v>
      </c>
      <c r="CB241">
        <v>2</v>
      </c>
      <c r="CC241">
        <v>2</v>
      </c>
      <c r="CE241">
        <v>1</v>
      </c>
      <c r="CF241">
        <v>1</v>
      </c>
      <c r="CG241">
        <v>2</v>
      </c>
      <c r="CH241">
        <v>2</v>
      </c>
      <c r="CJ241">
        <v>1</v>
      </c>
      <c r="CL241">
        <v>1</v>
      </c>
      <c r="CM241">
        <v>4</v>
      </c>
      <c r="CN241">
        <v>4</v>
      </c>
      <c r="CO241">
        <v>4</v>
      </c>
      <c r="CP241">
        <v>3</v>
      </c>
      <c r="CQ241">
        <v>4</v>
      </c>
      <c r="CR241">
        <v>4</v>
      </c>
      <c r="CS241">
        <v>4</v>
      </c>
      <c r="CT241">
        <v>4</v>
      </c>
      <c r="CU241">
        <v>4</v>
      </c>
      <c r="CV241">
        <v>3</v>
      </c>
      <c r="CW241">
        <v>2</v>
      </c>
      <c r="CX241">
        <v>4</v>
      </c>
      <c r="CY241">
        <v>4</v>
      </c>
      <c r="CZ241">
        <v>4</v>
      </c>
      <c r="DA241" s="57" t="s">
        <v>125</v>
      </c>
    </row>
    <row r="242" spans="1:105">
      <c r="A242">
        <v>235</v>
      </c>
      <c r="B242" s="9">
        <v>2</v>
      </c>
      <c r="C242" s="9">
        <v>2</v>
      </c>
      <c r="D242" s="9">
        <v>5</v>
      </c>
      <c r="E242" s="9">
        <v>9</v>
      </c>
      <c r="F242" s="9">
        <v>1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3</v>
      </c>
      <c r="N242" s="9">
        <v>4</v>
      </c>
      <c r="O242" s="9">
        <v>3</v>
      </c>
      <c r="P242" s="9">
        <v>2</v>
      </c>
      <c r="Q242" s="9">
        <v>3</v>
      </c>
      <c r="R242" s="9">
        <v>4</v>
      </c>
      <c r="S242" s="9">
        <v>4</v>
      </c>
      <c r="T242" s="9"/>
      <c r="U242" s="9">
        <v>0</v>
      </c>
      <c r="V242" s="9">
        <v>0</v>
      </c>
      <c r="W242" s="9">
        <v>0</v>
      </c>
      <c r="X242" s="9">
        <v>1</v>
      </c>
      <c r="Y242" s="9">
        <v>1</v>
      </c>
      <c r="Z242" s="9">
        <v>0</v>
      </c>
      <c r="AA242" s="9">
        <v>0</v>
      </c>
      <c r="AB242" s="9">
        <v>0</v>
      </c>
      <c r="AC242" s="9"/>
      <c r="AD242" s="9">
        <v>2</v>
      </c>
      <c r="AE242" s="9"/>
      <c r="AF242" s="9">
        <v>1</v>
      </c>
      <c r="AG242" s="9">
        <v>0</v>
      </c>
      <c r="AH242" s="9">
        <v>1</v>
      </c>
      <c r="AI242" s="9">
        <v>1</v>
      </c>
      <c r="AJ242" s="9">
        <v>0</v>
      </c>
      <c r="AK242" s="9">
        <v>0</v>
      </c>
      <c r="AL242" s="9"/>
      <c r="AM242" s="9">
        <v>1</v>
      </c>
      <c r="AN242" s="9">
        <v>1</v>
      </c>
      <c r="AO242" s="9">
        <v>1</v>
      </c>
      <c r="AP242" s="9">
        <v>1</v>
      </c>
      <c r="AQ242" s="9">
        <v>0</v>
      </c>
      <c r="AR242" s="9">
        <v>1</v>
      </c>
      <c r="AS242" s="9"/>
      <c r="AT242" s="9">
        <v>1</v>
      </c>
      <c r="AU242" s="9">
        <v>4</v>
      </c>
      <c r="AV242" s="75">
        <v>1</v>
      </c>
      <c r="AW242" s="75">
        <v>1</v>
      </c>
      <c r="AX242" s="75">
        <v>1</v>
      </c>
      <c r="AY242" s="9">
        <v>2</v>
      </c>
      <c r="AZ242" s="9">
        <v>1</v>
      </c>
      <c r="BA242" s="9">
        <v>1</v>
      </c>
      <c r="BB242" s="9">
        <v>2</v>
      </c>
      <c r="BC242" s="9">
        <v>2</v>
      </c>
      <c r="BD242" s="9">
        <v>1</v>
      </c>
      <c r="BE242" s="9">
        <v>2</v>
      </c>
      <c r="BF242" s="9">
        <v>1</v>
      </c>
      <c r="BG242" s="9">
        <v>1</v>
      </c>
      <c r="BH242">
        <v>1</v>
      </c>
      <c r="BI242">
        <v>2</v>
      </c>
      <c r="BJ242" s="58">
        <v>1</v>
      </c>
      <c r="BK242">
        <v>2</v>
      </c>
      <c r="BL242">
        <v>1</v>
      </c>
      <c r="BM242">
        <v>1</v>
      </c>
      <c r="BN242">
        <v>1</v>
      </c>
      <c r="BO242">
        <v>1</v>
      </c>
      <c r="BP242">
        <v>1</v>
      </c>
      <c r="BQ242">
        <v>1</v>
      </c>
      <c r="BR242">
        <v>1</v>
      </c>
      <c r="BS242">
        <v>2</v>
      </c>
      <c r="BT242" t="s">
        <v>125</v>
      </c>
      <c r="BU242">
        <v>1</v>
      </c>
      <c r="BV242">
        <v>2</v>
      </c>
      <c r="BW242">
        <v>2</v>
      </c>
      <c r="BX242">
        <v>2</v>
      </c>
      <c r="BY242">
        <v>2</v>
      </c>
      <c r="BZ242">
        <v>2</v>
      </c>
      <c r="CA242">
        <v>2</v>
      </c>
      <c r="CB242">
        <v>2</v>
      </c>
      <c r="CC242">
        <v>1</v>
      </c>
      <c r="CD242">
        <v>2</v>
      </c>
      <c r="CE242">
        <v>2</v>
      </c>
      <c r="CF242">
        <v>1</v>
      </c>
      <c r="CG242">
        <v>2</v>
      </c>
      <c r="CH242">
        <v>2</v>
      </c>
      <c r="CI242">
        <v>2</v>
      </c>
      <c r="CJ242">
        <v>1</v>
      </c>
      <c r="CK242">
        <v>2</v>
      </c>
      <c r="CL242">
        <v>2</v>
      </c>
      <c r="CM242" t="s">
        <v>125</v>
      </c>
      <c r="CN242" t="s">
        <v>125</v>
      </c>
      <c r="CO242">
        <v>4</v>
      </c>
      <c r="CP242">
        <v>3</v>
      </c>
      <c r="CQ242">
        <v>3</v>
      </c>
      <c r="CR242">
        <v>3</v>
      </c>
      <c r="CS242">
        <v>3</v>
      </c>
      <c r="CT242">
        <v>3</v>
      </c>
      <c r="CU242">
        <v>3</v>
      </c>
      <c r="CV242">
        <v>2</v>
      </c>
      <c r="CW242">
        <v>1</v>
      </c>
      <c r="CX242">
        <v>3</v>
      </c>
      <c r="CY242">
        <v>3</v>
      </c>
      <c r="CZ242">
        <v>3</v>
      </c>
      <c r="DA242" s="57">
        <v>3</v>
      </c>
    </row>
    <row r="243" spans="1:105">
      <c r="A243">
        <v>236</v>
      </c>
      <c r="B243" s="9">
        <v>2</v>
      </c>
      <c r="C243" s="9">
        <v>4</v>
      </c>
      <c r="D243" s="9">
        <v>1</v>
      </c>
      <c r="E243" s="9">
        <v>11</v>
      </c>
      <c r="F243" s="9">
        <v>0</v>
      </c>
      <c r="G243" s="9">
        <v>0</v>
      </c>
      <c r="H243" s="9">
        <v>0</v>
      </c>
      <c r="I243" s="9">
        <v>1</v>
      </c>
      <c r="J243" s="9">
        <v>0</v>
      </c>
      <c r="K243" s="9">
        <v>0</v>
      </c>
      <c r="L243" s="9">
        <v>0</v>
      </c>
      <c r="M243" s="9">
        <v>2</v>
      </c>
      <c r="N243" s="9">
        <v>0</v>
      </c>
      <c r="O243" s="9">
        <v>0</v>
      </c>
      <c r="P243" s="9">
        <v>0</v>
      </c>
      <c r="Q243" s="9">
        <v>0</v>
      </c>
      <c r="R243" s="9">
        <v>4</v>
      </c>
      <c r="S243" s="9">
        <v>4</v>
      </c>
      <c r="T243" s="9"/>
      <c r="U243" s="9">
        <v>1</v>
      </c>
      <c r="V243" s="9">
        <v>1</v>
      </c>
      <c r="W243" s="9">
        <v>0</v>
      </c>
      <c r="X243" s="9">
        <v>0</v>
      </c>
      <c r="Y243" s="9">
        <v>1</v>
      </c>
      <c r="Z243" s="9">
        <v>0</v>
      </c>
      <c r="AA243" s="9">
        <v>0</v>
      </c>
      <c r="AB243" s="9">
        <v>0</v>
      </c>
      <c r="AC243" s="9"/>
      <c r="AD243" s="9">
        <v>1</v>
      </c>
      <c r="AE243" s="9"/>
      <c r="AF243" s="9">
        <v>1</v>
      </c>
      <c r="AG243" s="9">
        <v>0</v>
      </c>
      <c r="AH243" s="9">
        <v>1</v>
      </c>
      <c r="AI243" s="9">
        <v>0</v>
      </c>
      <c r="AJ243" s="9">
        <v>0</v>
      </c>
      <c r="AK243" s="9">
        <v>0</v>
      </c>
      <c r="AL243" s="9"/>
      <c r="AM243" s="9">
        <v>1</v>
      </c>
      <c r="AN243" s="9">
        <v>1</v>
      </c>
      <c r="AO243" s="9">
        <v>1</v>
      </c>
      <c r="AP243" s="9">
        <v>1</v>
      </c>
      <c r="AQ243" s="9">
        <v>0</v>
      </c>
      <c r="AR243" s="9">
        <v>0</v>
      </c>
      <c r="AS243" s="9"/>
      <c r="AT243" s="9">
        <v>1</v>
      </c>
      <c r="AU243" s="9">
        <v>2</v>
      </c>
      <c r="AV243" s="75">
        <v>2</v>
      </c>
      <c r="AW243" s="75">
        <v>1</v>
      </c>
      <c r="AX243" s="75">
        <v>2</v>
      </c>
      <c r="AY243" s="9" t="s">
        <v>125</v>
      </c>
      <c r="AZ243" s="9">
        <v>1</v>
      </c>
      <c r="BA243" s="9">
        <v>2</v>
      </c>
      <c r="BB243" s="9"/>
      <c r="BC243" s="9">
        <v>1</v>
      </c>
      <c r="BD243" s="9">
        <v>1</v>
      </c>
      <c r="BE243" s="9">
        <v>1</v>
      </c>
      <c r="BF243" s="9">
        <v>1</v>
      </c>
      <c r="BG243" s="9">
        <v>1</v>
      </c>
      <c r="BH243">
        <v>1</v>
      </c>
      <c r="BI243">
        <v>1</v>
      </c>
      <c r="BJ243" s="58">
        <v>1</v>
      </c>
      <c r="BK243">
        <v>2</v>
      </c>
      <c r="BL243">
        <v>2</v>
      </c>
      <c r="BM243">
        <v>2</v>
      </c>
      <c r="BN243">
        <v>2</v>
      </c>
      <c r="BO243">
        <v>2</v>
      </c>
      <c r="BP243">
        <v>1</v>
      </c>
      <c r="BQ243">
        <v>1</v>
      </c>
      <c r="BR243">
        <v>2</v>
      </c>
      <c r="BS243">
        <v>2</v>
      </c>
      <c r="BT243" t="s">
        <v>125</v>
      </c>
      <c r="BU243">
        <v>1</v>
      </c>
      <c r="BV243">
        <v>2</v>
      </c>
      <c r="BW243">
        <v>2</v>
      </c>
      <c r="BX243">
        <v>2</v>
      </c>
      <c r="BY243">
        <v>2</v>
      </c>
      <c r="BZ243">
        <v>2</v>
      </c>
      <c r="CA243">
        <v>2</v>
      </c>
      <c r="CB243">
        <v>2</v>
      </c>
      <c r="CC243">
        <v>2</v>
      </c>
      <c r="CD243">
        <v>2</v>
      </c>
      <c r="CE243">
        <v>2</v>
      </c>
      <c r="CF243">
        <v>2</v>
      </c>
      <c r="CG243">
        <v>1</v>
      </c>
      <c r="CH243">
        <v>2</v>
      </c>
      <c r="CI243">
        <v>2</v>
      </c>
      <c r="CJ243">
        <v>1</v>
      </c>
      <c r="CK243">
        <v>2</v>
      </c>
      <c r="CL243">
        <v>1</v>
      </c>
      <c r="CM243">
        <v>2</v>
      </c>
      <c r="CN243">
        <v>4</v>
      </c>
      <c r="CO243">
        <v>4</v>
      </c>
      <c r="CP243">
        <v>2</v>
      </c>
      <c r="CQ243">
        <v>4</v>
      </c>
      <c r="CR243">
        <v>3</v>
      </c>
      <c r="CS243">
        <v>4</v>
      </c>
      <c r="CT243">
        <v>4</v>
      </c>
      <c r="CU243">
        <v>3</v>
      </c>
      <c r="CV243">
        <v>1</v>
      </c>
      <c r="CW243">
        <v>1</v>
      </c>
      <c r="CX243">
        <v>2</v>
      </c>
      <c r="CY243">
        <v>1</v>
      </c>
      <c r="CZ243">
        <v>2</v>
      </c>
      <c r="DA243" s="57" t="s">
        <v>125</v>
      </c>
    </row>
    <row r="244" spans="1:105">
      <c r="A244">
        <v>237</v>
      </c>
      <c r="B244" s="9">
        <v>2</v>
      </c>
      <c r="C244" s="9">
        <v>5</v>
      </c>
      <c r="D244" s="9">
        <v>1</v>
      </c>
      <c r="E244" s="9">
        <v>7</v>
      </c>
      <c r="F244" s="9">
        <v>0</v>
      </c>
      <c r="G244" s="9">
        <v>0</v>
      </c>
      <c r="H244" s="9">
        <v>0</v>
      </c>
      <c r="I244" s="9">
        <v>1</v>
      </c>
      <c r="J244" s="9">
        <v>0</v>
      </c>
      <c r="K244" s="9">
        <v>0</v>
      </c>
      <c r="L244" s="9">
        <v>0</v>
      </c>
      <c r="M244" s="9">
        <v>2</v>
      </c>
      <c r="N244" s="9">
        <v>4</v>
      </c>
      <c r="O244" s="9">
        <v>4</v>
      </c>
      <c r="P244" s="9">
        <v>4</v>
      </c>
      <c r="Q244" s="9">
        <v>1</v>
      </c>
      <c r="R244" s="9">
        <v>4</v>
      </c>
      <c r="S244" s="9">
        <v>4</v>
      </c>
      <c r="T244" s="9"/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1</v>
      </c>
      <c r="AB244" s="9">
        <v>0</v>
      </c>
      <c r="AC244" s="9"/>
      <c r="AD244" s="9">
        <v>3</v>
      </c>
      <c r="AE244" s="9"/>
      <c r="AF244" s="9">
        <v>1</v>
      </c>
      <c r="AG244" s="9">
        <v>0</v>
      </c>
      <c r="AH244" s="9">
        <v>1</v>
      </c>
      <c r="AI244" s="9">
        <v>0</v>
      </c>
      <c r="AJ244" s="9">
        <v>0</v>
      </c>
      <c r="AK244" s="9">
        <v>0</v>
      </c>
      <c r="AL244" s="9"/>
      <c r="AM244" s="9">
        <v>1</v>
      </c>
      <c r="AN244" s="9">
        <v>1</v>
      </c>
      <c r="AO244" s="9">
        <v>1</v>
      </c>
      <c r="AP244" s="9">
        <v>0</v>
      </c>
      <c r="AQ244" s="9">
        <v>0</v>
      </c>
      <c r="AR244" s="9">
        <v>0</v>
      </c>
      <c r="AS244" s="9"/>
      <c r="AT244" s="9">
        <v>3</v>
      </c>
      <c r="AU244" s="9">
        <v>3</v>
      </c>
      <c r="AV244" s="75">
        <v>2</v>
      </c>
      <c r="AW244" s="75">
        <v>2</v>
      </c>
      <c r="AX244" s="75">
        <v>1</v>
      </c>
      <c r="AY244" s="9">
        <v>2</v>
      </c>
      <c r="AZ244" s="9">
        <v>1</v>
      </c>
      <c r="BA244" s="9">
        <v>1</v>
      </c>
      <c r="BB244" s="9">
        <v>2</v>
      </c>
      <c r="BC244" s="9">
        <v>2</v>
      </c>
      <c r="BD244" s="9">
        <v>1</v>
      </c>
      <c r="BE244" s="9">
        <v>1</v>
      </c>
      <c r="BF244" s="9">
        <v>1</v>
      </c>
      <c r="BG244" s="9">
        <v>1</v>
      </c>
      <c r="BH244">
        <v>1</v>
      </c>
      <c r="BI244">
        <v>1</v>
      </c>
      <c r="BJ244" s="58">
        <v>1</v>
      </c>
      <c r="BK244">
        <v>2</v>
      </c>
      <c r="BL244">
        <v>1</v>
      </c>
      <c r="BM244">
        <v>1</v>
      </c>
      <c r="BN244">
        <v>1</v>
      </c>
      <c r="BO244">
        <v>2</v>
      </c>
      <c r="BP244">
        <v>2</v>
      </c>
      <c r="BQ244" t="s">
        <v>125</v>
      </c>
      <c r="BR244">
        <v>2</v>
      </c>
      <c r="BS244">
        <v>2</v>
      </c>
      <c r="BT244" t="s">
        <v>125</v>
      </c>
      <c r="BU244">
        <v>1</v>
      </c>
      <c r="BV244">
        <v>1</v>
      </c>
      <c r="BW244">
        <v>1</v>
      </c>
      <c r="BX244">
        <v>2</v>
      </c>
      <c r="BY244">
        <v>2</v>
      </c>
      <c r="BZ244">
        <v>2</v>
      </c>
      <c r="CA244">
        <v>2</v>
      </c>
      <c r="CB244">
        <v>2</v>
      </c>
      <c r="CC244">
        <v>2</v>
      </c>
      <c r="CD244">
        <v>2</v>
      </c>
      <c r="CE244">
        <v>2</v>
      </c>
      <c r="CF244">
        <v>1</v>
      </c>
      <c r="CG244">
        <v>2</v>
      </c>
      <c r="CH244">
        <v>2</v>
      </c>
      <c r="CI244">
        <v>2</v>
      </c>
      <c r="CJ244">
        <v>2</v>
      </c>
      <c r="CK244">
        <v>2</v>
      </c>
      <c r="CL244">
        <v>1</v>
      </c>
      <c r="CM244">
        <v>3</v>
      </c>
      <c r="CN244">
        <v>3</v>
      </c>
      <c r="CO244">
        <v>4</v>
      </c>
      <c r="CP244">
        <v>2</v>
      </c>
      <c r="CQ244">
        <v>3</v>
      </c>
      <c r="CR244">
        <v>3</v>
      </c>
      <c r="CS244">
        <v>3</v>
      </c>
      <c r="CT244">
        <v>3</v>
      </c>
      <c r="CU244">
        <v>3</v>
      </c>
      <c r="CV244">
        <v>3</v>
      </c>
      <c r="CW244">
        <v>1</v>
      </c>
      <c r="CX244">
        <v>2</v>
      </c>
      <c r="CY244">
        <v>3</v>
      </c>
      <c r="CZ244">
        <v>0</v>
      </c>
      <c r="DA244" s="57" t="s">
        <v>125</v>
      </c>
    </row>
    <row r="245" spans="1:105">
      <c r="A245">
        <v>238</v>
      </c>
      <c r="B245" s="9">
        <v>1</v>
      </c>
      <c r="C245" s="9">
        <v>7</v>
      </c>
      <c r="D245" s="9">
        <v>3</v>
      </c>
      <c r="E245" s="9">
        <v>11</v>
      </c>
      <c r="F245" s="9">
        <v>0</v>
      </c>
      <c r="G245" s="9">
        <v>0</v>
      </c>
      <c r="H245" s="9">
        <v>0</v>
      </c>
      <c r="I245" s="9">
        <v>1</v>
      </c>
      <c r="J245" s="9">
        <v>1</v>
      </c>
      <c r="K245" s="9">
        <v>0</v>
      </c>
      <c r="L245" s="9">
        <v>0</v>
      </c>
      <c r="M245" s="9">
        <v>1</v>
      </c>
      <c r="N245" s="9">
        <v>4</v>
      </c>
      <c r="O245" s="9">
        <v>4</v>
      </c>
      <c r="P245" s="9">
        <v>4</v>
      </c>
      <c r="Q245" s="9">
        <v>4</v>
      </c>
      <c r="R245" s="9">
        <v>4</v>
      </c>
      <c r="S245" s="9">
        <v>4</v>
      </c>
      <c r="T245" s="9"/>
      <c r="U245" s="9">
        <v>0</v>
      </c>
      <c r="V245" s="9">
        <v>0</v>
      </c>
      <c r="W245" s="9">
        <v>0</v>
      </c>
      <c r="X245" s="9">
        <v>0</v>
      </c>
      <c r="Y245" s="9">
        <v>1</v>
      </c>
      <c r="Z245" s="9">
        <v>0</v>
      </c>
      <c r="AA245" s="9">
        <v>0</v>
      </c>
      <c r="AB245" s="9">
        <v>0</v>
      </c>
      <c r="AC245" s="9"/>
      <c r="AD245" s="9">
        <v>4</v>
      </c>
      <c r="AE245" s="9"/>
      <c r="AF245" s="9">
        <v>1</v>
      </c>
      <c r="AG245" s="9">
        <v>1</v>
      </c>
      <c r="AH245" s="9">
        <v>0</v>
      </c>
      <c r="AI245" s="9">
        <v>0</v>
      </c>
      <c r="AJ245" s="9">
        <v>0</v>
      </c>
      <c r="AK245" s="9">
        <v>0</v>
      </c>
      <c r="AL245" s="9"/>
      <c r="AM245" s="9">
        <v>1</v>
      </c>
      <c r="AN245" s="9">
        <v>1</v>
      </c>
      <c r="AO245" s="9">
        <v>1</v>
      </c>
      <c r="AP245" s="9">
        <v>0</v>
      </c>
      <c r="AQ245" s="9">
        <v>0</v>
      </c>
      <c r="AR245" s="9">
        <v>0</v>
      </c>
      <c r="AS245" s="9"/>
      <c r="AT245" s="9">
        <v>4</v>
      </c>
      <c r="AU245" s="9">
        <v>3</v>
      </c>
      <c r="AV245" s="75">
        <v>2</v>
      </c>
      <c r="AW245" s="75">
        <v>2</v>
      </c>
      <c r="AX245" s="75">
        <v>1</v>
      </c>
      <c r="AY245" s="9">
        <v>2</v>
      </c>
      <c r="AZ245" s="9">
        <v>1</v>
      </c>
      <c r="BA245" s="9">
        <v>1</v>
      </c>
      <c r="BB245" s="9">
        <v>2</v>
      </c>
      <c r="BC245" s="9">
        <v>1</v>
      </c>
      <c r="BD245" s="9">
        <v>1</v>
      </c>
      <c r="BE245" s="9">
        <v>1</v>
      </c>
      <c r="BF245" s="9">
        <v>1</v>
      </c>
      <c r="BG245" s="9">
        <v>1</v>
      </c>
      <c r="BH245">
        <v>1</v>
      </c>
      <c r="BI245">
        <v>2</v>
      </c>
      <c r="BJ245" s="58">
        <v>1</v>
      </c>
      <c r="BK245">
        <v>1</v>
      </c>
      <c r="BL245">
        <v>2</v>
      </c>
      <c r="BM245">
        <v>2</v>
      </c>
      <c r="BN245">
        <v>1</v>
      </c>
      <c r="BO245">
        <v>2</v>
      </c>
      <c r="BP245">
        <v>1</v>
      </c>
      <c r="BQ245">
        <v>1</v>
      </c>
      <c r="BR245">
        <v>2</v>
      </c>
      <c r="BS245">
        <v>2</v>
      </c>
      <c r="BT245" t="s">
        <v>125</v>
      </c>
      <c r="BU245">
        <v>1</v>
      </c>
      <c r="BV245">
        <v>1</v>
      </c>
      <c r="BW245">
        <v>2</v>
      </c>
      <c r="BX245">
        <v>2</v>
      </c>
      <c r="BY245">
        <v>2</v>
      </c>
      <c r="BZ245">
        <v>2</v>
      </c>
      <c r="CA245">
        <v>1</v>
      </c>
      <c r="CB245">
        <v>1</v>
      </c>
      <c r="CC245">
        <v>1</v>
      </c>
      <c r="CD245">
        <v>1</v>
      </c>
      <c r="CE245">
        <v>2</v>
      </c>
      <c r="CF245">
        <v>1</v>
      </c>
      <c r="CG245">
        <v>1</v>
      </c>
      <c r="CH245">
        <v>1</v>
      </c>
      <c r="CI245">
        <v>1</v>
      </c>
      <c r="CJ245">
        <v>1</v>
      </c>
      <c r="CK245">
        <v>2</v>
      </c>
      <c r="CL245">
        <v>1</v>
      </c>
      <c r="CM245">
        <v>3</v>
      </c>
      <c r="CN245">
        <v>3</v>
      </c>
      <c r="CO245">
        <v>4</v>
      </c>
      <c r="CP245">
        <v>4</v>
      </c>
      <c r="CQ245">
        <v>4</v>
      </c>
      <c r="CR245">
        <v>3</v>
      </c>
      <c r="CS245">
        <v>3</v>
      </c>
      <c r="CT245">
        <v>3</v>
      </c>
      <c r="CU245">
        <v>3</v>
      </c>
      <c r="CV245">
        <v>2</v>
      </c>
      <c r="CW245">
        <v>1</v>
      </c>
      <c r="CX245">
        <v>3</v>
      </c>
      <c r="CY245">
        <v>3</v>
      </c>
      <c r="CZ245">
        <v>2</v>
      </c>
      <c r="DA245" s="57" t="s">
        <v>125</v>
      </c>
    </row>
    <row r="246" spans="1:105">
      <c r="A246">
        <v>239</v>
      </c>
      <c r="B246" s="9">
        <v>2</v>
      </c>
      <c r="C246" s="9">
        <v>8</v>
      </c>
      <c r="D246" s="9">
        <v>5</v>
      </c>
      <c r="E246" s="9">
        <v>4</v>
      </c>
      <c r="F246" s="9">
        <v>0</v>
      </c>
      <c r="G246" s="9">
        <v>0</v>
      </c>
      <c r="H246" s="9">
        <v>0</v>
      </c>
      <c r="I246" s="9">
        <v>1</v>
      </c>
      <c r="J246" s="9">
        <v>0</v>
      </c>
      <c r="K246" s="9">
        <v>0</v>
      </c>
      <c r="L246" s="9">
        <v>0</v>
      </c>
      <c r="M246" s="9">
        <v>2</v>
      </c>
      <c r="N246" s="9">
        <v>4</v>
      </c>
      <c r="O246" s="9">
        <v>4</v>
      </c>
      <c r="P246" s="9">
        <v>4</v>
      </c>
      <c r="Q246" s="9">
        <v>4</v>
      </c>
      <c r="R246" s="9">
        <v>4</v>
      </c>
      <c r="S246" s="9">
        <v>4</v>
      </c>
      <c r="T246" s="9"/>
      <c r="U246" s="9">
        <v>0</v>
      </c>
      <c r="V246" s="9">
        <v>0</v>
      </c>
      <c r="W246" s="9">
        <v>0</v>
      </c>
      <c r="X246" s="9">
        <v>0</v>
      </c>
      <c r="Y246" s="9">
        <v>1</v>
      </c>
      <c r="Z246" s="9">
        <v>1</v>
      </c>
      <c r="AA246" s="9">
        <v>0</v>
      </c>
      <c r="AB246" s="9">
        <v>0</v>
      </c>
      <c r="AC246" s="9"/>
      <c r="AD246" s="9">
        <v>4</v>
      </c>
      <c r="AE246" s="9"/>
      <c r="AF246" s="9">
        <v>1</v>
      </c>
      <c r="AG246" s="9">
        <v>0</v>
      </c>
      <c r="AH246" s="9">
        <v>0</v>
      </c>
      <c r="AI246" s="9">
        <v>1</v>
      </c>
      <c r="AJ246" s="9">
        <v>1</v>
      </c>
      <c r="AK246" s="9">
        <v>0</v>
      </c>
      <c r="AL246" s="9"/>
      <c r="AM246" s="9">
        <v>1</v>
      </c>
      <c r="AN246" s="9">
        <v>1</v>
      </c>
      <c r="AO246" s="9">
        <v>1</v>
      </c>
      <c r="AP246" s="9">
        <v>1</v>
      </c>
      <c r="AQ246" s="9">
        <v>0</v>
      </c>
      <c r="AR246" s="9">
        <v>0</v>
      </c>
      <c r="AS246" s="9"/>
      <c r="AT246" s="9">
        <v>4</v>
      </c>
      <c r="AU246" s="9">
        <v>4</v>
      </c>
      <c r="AV246" s="75">
        <v>1</v>
      </c>
      <c r="AW246" s="75">
        <v>2</v>
      </c>
      <c r="AX246" s="75">
        <v>1</v>
      </c>
      <c r="AY246" s="9">
        <v>2</v>
      </c>
      <c r="AZ246" s="9">
        <v>1</v>
      </c>
      <c r="BA246" s="9">
        <v>1</v>
      </c>
      <c r="BB246" s="9">
        <v>2</v>
      </c>
      <c r="BC246" s="9">
        <v>2</v>
      </c>
      <c r="BD246" s="9">
        <v>1</v>
      </c>
      <c r="BE246" s="9">
        <v>1</v>
      </c>
      <c r="BF246" s="9">
        <v>1</v>
      </c>
      <c r="BG246" s="9">
        <v>1</v>
      </c>
      <c r="BH246">
        <v>1</v>
      </c>
      <c r="BI246">
        <v>2</v>
      </c>
      <c r="BJ246" s="58">
        <v>2</v>
      </c>
      <c r="BK246">
        <v>2</v>
      </c>
      <c r="BL246">
        <v>1</v>
      </c>
      <c r="BM246">
        <v>1</v>
      </c>
      <c r="BN246">
        <v>2</v>
      </c>
      <c r="BO246">
        <v>2</v>
      </c>
      <c r="BP246">
        <v>1</v>
      </c>
      <c r="BQ246">
        <v>1</v>
      </c>
      <c r="BR246">
        <v>2</v>
      </c>
      <c r="BS246">
        <v>1</v>
      </c>
      <c r="BT246">
        <v>2</v>
      </c>
      <c r="BU246">
        <v>1</v>
      </c>
      <c r="BV246">
        <v>1</v>
      </c>
      <c r="BW246">
        <v>2</v>
      </c>
      <c r="BX246">
        <v>2</v>
      </c>
      <c r="BY246">
        <v>1</v>
      </c>
      <c r="BZ246">
        <v>2</v>
      </c>
      <c r="CA246">
        <v>2</v>
      </c>
      <c r="CB246">
        <v>2</v>
      </c>
      <c r="CC246">
        <v>2</v>
      </c>
      <c r="CD246">
        <v>2</v>
      </c>
      <c r="CE246">
        <v>2</v>
      </c>
      <c r="CF246">
        <v>2</v>
      </c>
      <c r="CG246">
        <v>2</v>
      </c>
      <c r="CH246">
        <v>2</v>
      </c>
      <c r="CI246">
        <v>2</v>
      </c>
      <c r="CJ246">
        <v>1</v>
      </c>
      <c r="CK246">
        <v>2</v>
      </c>
      <c r="CL246">
        <v>2</v>
      </c>
      <c r="CM246" t="s">
        <v>125</v>
      </c>
      <c r="CN246" t="s">
        <v>125</v>
      </c>
      <c r="CO246">
        <v>4</v>
      </c>
      <c r="CP246">
        <v>3</v>
      </c>
      <c r="CQ246">
        <v>4</v>
      </c>
      <c r="CR246">
        <v>3</v>
      </c>
      <c r="CS246">
        <v>4</v>
      </c>
      <c r="CT246">
        <v>4</v>
      </c>
      <c r="CU246">
        <v>4</v>
      </c>
      <c r="CV246">
        <v>2</v>
      </c>
      <c r="CW246">
        <v>1</v>
      </c>
      <c r="CX246">
        <v>4</v>
      </c>
      <c r="CY246">
        <v>1</v>
      </c>
      <c r="CZ246">
        <v>3</v>
      </c>
      <c r="DA246" s="57" t="s">
        <v>125</v>
      </c>
    </row>
    <row r="247" spans="1:105">
      <c r="A247">
        <v>240</v>
      </c>
      <c r="B247" s="9">
        <v>1</v>
      </c>
      <c r="C247" s="9">
        <v>7</v>
      </c>
      <c r="D247" s="9">
        <v>7</v>
      </c>
      <c r="E247" s="9">
        <v>8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1</v>
      </c>
      <c r="L247" s="9">
        <v>0</v>
      </c>
      <c r="M247" s="9">
        <v>2</v>
      </c>
      <c r="N247" s="9">
        <v>4</v>
      </c>
      <c r="O247" s="9">
        <v>3</v>
      </c>
      <c r="P247" s="9">
        <v>3</v>
      </c>
      <c r="Q247" s="9">
        <v>3</v>
      </c>
      <c r="R247" s="9">
        <v>4</v>
      </c>
      <c r="S247" s="9">
        <v>3</v>
      </c>
      <c r="T247" s="9"/>
      <c r="U247" s="9">
        <v>0</v>
      </c>
      <c r="V247" s="9">
        <v>0</v>
      </c>
      <c r="W247" s="9">
        <v>0</v>
      </c>
      <c r="X247" s="9">
        <v>0</v>
      </c>
      <c r="Y247" s="9">
        <v>1</v>
      </c>
      <c r="Z247" s="9">
        <v>0</v>
      </c>
      <c r="AA247" s="9">
        <v>0</v>
      </c>
      <c r="AB247" s="9">
        <v>1</v>
      </c>
      <c r="AC247" s="9"/>
      <c r="AD247" s="9">
        <v>2</v>
      </c>
      <c r="AE247" s="9"/>
      <c r="AF247" s="9">
        <v>1</v>
      </c>
      <c r="AG247" s="9">
        <v>1</v>
      </c>
      <c r="AH247" s="9">
        <v>1</v>
      </c>
      <c r="AI247" s="9">
        <v>0</v>
      </c>
      <c r="AJ247" s="9">
        <v>0</v>
      </c>
      <c r="AK247" s="9">
        <v>0</v>
      </c>
      <c r="AL247" s="9"/>
      <c r="AM247" s="9">
        <v>1</v>
      </c>
      <c r="AN247" s="9">
        <v>1</v>
      </c>
      <c r="AO247" s="9">
        <v>1</v>
      </c>
      <c r="AP247" s="9">
        <v>0</v>
      </c>
      <c r="AQ247" s="9">
        <v>0</v>
      </c>
      <c r="AR247" s="9">
        <v>0</v>
      </c>
      <c r="AS247" s="9"/>
      <c r="AT247" s="9">
        <v>1</v>
      </c>
      <c r="AU247" s="9">
        <v>3</v>
      </c>
      <c r="AV247" s="75">
        <v>1</v>
      </c>
      <c r="AW247" s="75">
        <v>1</v>
      </c>
      <c r="AX247" s="75">
        <v>1</v>
      </c>
      <c r="AY247" s="9">
        <v>2</v>
      </c>
      <c r="AZ247" s="9">
        <v>1</v>
      </c>
      <c r="BA247" s="9">
        <v>2</v>
      </c>
      <c r="BB247" s="9"/>
      <c r="BC247" s="9">
        <v>2</v>
      </c>
      <c r="BD247" s="9">
        <v>1</v>
      </c>
      <c r="BE247" s="9">
        <v>2</v>
      </c>
      <c r="BF247" s="9">
        <v>2</v>
      </c>
      <c r="BG247" s="9" t="s">
        <v>125</v>
      </c>
      <c r="BH247">
        <v>1</v>
      </c>
      <c r="BI247">
        <v>2</v>
      </c>
      <c r="BJ247" s="58">
        <v>2</v>
      </c>
      <c r="BK247">
        <v>2</v>
      </c>
      <c r="BL247">
        <v>2</v>
      </c>
      <c r="BM247">
        <v>2</v>
      </c>
      <c r="BN247">
        <v>1</v>
      </c>
      <c r="BO247">
        <v>2</v>
      </c>
      <c r="BP247">
        <v>2</v>
      </c>
      <c r="BQ247" t="s">
        <v>125</v>
      </c>
      <c r="BR247">
        <v>1</v>
      </c>
      <c r="BS247">
        <v>1</v>
      </c>
      <c r="BT247">
        <v>2</v>
      </c>
      <c r="BU247">
        <v>1</v>
      </c>
      <c r="BV247">
        <v>2</v>
      </c>
      <c r="BW247">
        <v>2</v>
      </c>
      <c r="BX247">
        <v>2</v>
      </c>
      <c r="BY247">
        <v>2</v>
      </c>
      <c r="BZ247">
        <v>2</v>
      </c>
      <c r="CA247">
        <v>2</v>
      </c>
      <c r="CB247">
        <v>2</v>
      </c>
      <c r="CC247">
        <v>2</v>
      </c>
      <c r="CD247">
        <v>2</v>
      </c>
      <c r="CE247">
        <v>2</v>
      </c>
      <c r="CF247">
        <v>1</v>
      </c>
      <c r="CG247">
        <v>2</v>
      </c>
      <c r="CH247">
        <v>2</v>
      </c>
      <c r="CI247">
        <v>2</v>
      </c>
      <c r="CJ247">
        <v>1</v>
      </c>
      <c r="CK247">
        <v>2</v>
      </c>
      <c r="CL247">
        <v>1</v>
      </c>
      <c r="CM247">
        <v>4</v>
      </c>
      <c r="CN247">
        <v>4</v>
      </c>
      <c r="CO247">
        <v>4</v>
      </c>
      <c r="CP247">
        <v>3</v>
      </c>
      <c r="CQ247">
        <v>3</v>
      </c>
      <c r="CR247">
        <v>3</v>
      </c>
      <c r="CS247">
        <v>3</v>
      </c>
      <c r="CT247">
        <v>2</v>
      </c>
      <c r="CU247">
        <v>2</v>
      </c>
      <c r="CV247">
        <v>1</v>
      </c>
      <c r="CW247">
        <v>1</v>
      </c>
      <c r="CX247">
        <v>3</v>
      </c>
      <c r="CY247">
        <v>4</v>
      </c>
      <c r="CZ247">
        <v>3</v>
      </c>
      <c r="DA247" s="57" t="s">
        <v>125</v>
      </c>
    </row>
    <row r="248" spans="1:105">
      <c r="A248">
        <v>241</v>
      </c>
      <c r="B248" s="9">
        <v>2</v>
      </c>
      <c r="C248" s="9">
        <v>3</v>
      </c>
      <c r="D248" s="9">
        <v>5</v>
      </c>
      <c r="E248" s="9">
        <v>6</v>
      </c>
      <c r="F248" s="9">
        <v>0</v>
      </c>
      <c r="G248" s="9">
        <v>1</v>
      </c>
      <c r="H248" s="9">
        <v>0</v>
      </c>
      <c r="I248" s="9">
        <v>1</v>
      </c>
      <c r="J248" s="9">
        <v>1</v>
      </c>
      <c r="K248" s="9">
        <v>0</v>
      </c>
      <c r="L248" s="9">
        <v>0</v>
      </c>
      <c r="M248" s="9">
        <v>1</v>
      </c>
      <c r="N248" s="9">
        <v>4</v>
      </c>
      <c r="O248" s="9">
        <v>4</v>
      </c>
      <c r="P248" s="9">
        <v>4</v>
      </c>
      <c r="Q248" s="9">
        <v>4</v>
      </c>
      <c r="R248" s="9">
        <v>4</v>
      </c>
      <c r="S248" s="9">
        <v>4</v>
      </c>
      <c r="T248" s="9"/>
      <c r="U248" s="9">
        <v>1</v>
      </c>
      <c r="V248" s="9">
        <v>0</v>
      </c>
      <c r="W248" s="9">
        <v>0</v>
      </c>
      <c r="X248" s="9">
        <v>0</v>
      </c>
      <c r="Y248" s="9">
        <v>1</v>
      </c>
      <c r="Z248" s="9">
        <v>0</v>
      </c>
      <c r="AA248" s="9">
        <v>0</v>
      </c>
      <c r="AB248" s="9">
        <v>0</v>
      </c>
      <c r="AC248" s="9"/>
      <c r="AD248" s="9">
        <v>4</v>
      </c>
      <c r="AE248" s="9"/>
      <c r="AF248" s="9">
        <v>1</v>
      </c>
      <c r="AG248" s="9">
        <v>0</v>
      </c>
      <c r="AH248" s="9">
        <v>1</v>
      </c>
      <c r="AI248" s="9">
        <v>1</v>
      </c>
      <c r="AJ248" s="9">
        <v>0</v>
      </c>
      <c r="AK248" s="9">
        <v>0</v>
      </c>
      <c r="AL248" s="9"/>
      <c r="AM248" s="9">
        <v>1</v>
      </c>
      <c r="AN248" s="9">
        <v>1</v>
      </c>
      <c r="AO248" s="9">
        <v>1</v>
      </c>
      <c r="AP248" s="9">
        <v>1</v>
      </c>
      <c r="AQ248" s="9">
        <v>0</v>
      </c>
      <c r="AR248" s="9">
        <v>0</v>
      </c>
      <c r="AS248" s="9"/>
      <c r="AT248" s="9">
        <v>1</v>
      </c>
      <c r="AU248" s="9">
        <v>3</v>
      </c>
      <c r="AV248" s="75">
        <v>1</v>
      </c>
      <c r="AW248" s="75">
        <v>2</v>
      </c>
      <c r="AX248" s="75">
        <v>1</v>
      </c>
      <c r="AY248" s="9">
        <v>1</v>
      </c>
      <c r="AZ248" s="9">
        <v>1</v>
      </c>
      <c r="BA248" s="9">
        <v>1</v>
      </c>
      <c r="BB248" s="9">
        <v>2</v>
      </c>
      <c r="BC248" s="9">
        <v>1</v>
      </c>
      <c r="BD248" s="9">
        <v>1</v>
      </c>
      <c r="BE248" s="9">
        <v>1</v>
      </c>
      <c r="BF248" s="9">
        <v>1</v>
      </c>
      <c r="BG248" s="9">
        <v>1</v>
      </c>
      <c r="BH248">
        <v>2</v>
      </c>
      <c r="BI248">
        <v>2</v>
      </c>
      <c r="BJ248" s="58">
        <v>2</v>
      </c>
      <c r="BK248">
        <v>1</v>
      </c>
      <c r="BL248">
        <v>1</v>
      </c>
      <c r="BM248">
        <v>1</v>
      </c>
      <c r="BN248">
        <v>2</v>
      </c>
      <c r="BO248">
        <v>2</v>
      </c>
      <c r="BP248">
        <v>1</v>
      </c>
      <c r="BQ248">
        <v>1</v>
      </c>
      <c r="BR248">
        <v>2</v>
      </c>
      <c r="BS248">
        <v>2</v>
      </c>
      <c r="BT248" t="s">
        <v>125</v>
      </c>
      <c r="BU248">
        <v>1</v>
      </c>
      <c r="BV248">
        <v>1</v>
      </c>
      <c r="BW248">
        <v>2</v>
      </c>
      <c r="BX248">
        <v>2</v>
      </c>
      <c r="BY248">
        <v>1</v>
      </c>
      <c r="BZ248">
        <v>2</v>
      </c>
      <c r="CA248">
        <v>2</v>
      </c>
      <c r="CB248">
        <v>2</v>
      </c>
      <c r="CC248">
        <v>1</v>
      </c>
      <c r="CD248">
        <v>2</v>
      </c>
      <c r="CE248">
        <v>2</v>
      </c>
      <c r="CF248">
        <v>1</v>
      </c>
      <c r="CG248">
        <v>1</v>
      </c>
      <c r="CH248">
        <v>1</v>
      </c>
      <c r="CI248">
        <v>1</v>
      </c>
      <c r="CJ248">
        <v>2</v>
      </c>
      <c r="CK248">
        <v>2</v>
      </c>
      <c r="CL248">
        <v>2</v>
      </c>
      <c r="CM248" t="s">
        <v>125</v>
      </c>
      <c r="CN248" t="s">
        <v>125</v>
      </c>
      <c r="CO248">
        <v>3</v>
      </c>
      <c r="CP248">
        <v>3</v>
      </c>
      <c r="CQ248">
        <v>4</v>
      </c>
      <c r="CR248">
        <v>3</v>
      </c>
      <c r="CS248">
        <v>3</v>
      </c>
      <c r="CT248">
        <v>3</v>
      </c>
      <c r="CU248">
        <v>2</v>
      </c>
      <c r="CV248">
        <v>3</v>
      </c>
      <c r="CW248">
        <v>1</v>
      </c>
      <c r="CX248">
        <v>3</v>
      </c>
      <c r="CY248">
        <v>3</v>
      </c>
      <c r="CZ248">
        <v>3</v>
      </c>
      <c r="DA248" s="57">
        <v>3</v>
      </c>
    </row>
    <row r="249" spans="1:105">
      <c r="A249">
        <v>242</v>
      </c>
      <c r="B249" s="9">
        <v>1</v>
      </c>
      <c r="C249" s="9">
        <v>5</v>
      </c>
      <c r="D249" s="9">
        <v>1</v>
      </c>
      <c r="E249" s="9">
        <v>1</v>
      </c>
      <c r="F249" s="9">
        <v>0</v>
      </c>
      <c r="G249" s="9">
        <v>0</v>
      </c>
      <c r="H249" s="9">
        <v>0</v>
      </c>
      <c r="I249" s="9">
        <v>1</v>
      </c>
      <c r="J249" s="9">
        <v>1</v>
      </c>
      <c r="K249" s="9">
        <v>0</v>
      </c>
      <c r="L249" s="9">
        <v>0</v>
      </c>
      <c r="M249" s="9">
        <v>1</v>
      </c>
      <c r="N249" s="9">
        <v>4</v>
      </c>
      <c r="O249" s="9">
        <v>4</v>
      </c>
      <c r="P249" s="9">
        <v>1</v>
      </c>
      <c r="Q249" s="9">
        <v>1</v>
      </c>
      <c r="R249" s="9">
        <v>1</v>
      </c>
      <c r="S249" s="9">
        <v>4</v>
      </c>
      <c r="T249" s="9"/>
      <c r="U249" s="9">
        <v>0</v>
      </c>
      <c r="V249" s="9">
        <v>0</v>
      </c>
      <c r="W249" s="9">
        <v>1</v>
      </c>
      <c r="X249" s="9">
        <v>1</v>
      </c>
      <c r="Y249" s="9">
        <v>0</v>
      </c>
      <c r="Z249" s="9">
        <v>1</v>
      </c>
      <c r="AA249" s="9">
        <v>0</v>
      </c>
      <c r="AB249" s="9">
        <v>0</v>
      </c>
      <c r="AC249" s="9"/>
      <c r="AD249" s="9">
        <v>3</v>
      </c>
      <c r="AE249" s="9"/>
      <c r="AF249" s="9">
        <v>0</v>
      </c>
      <c r="AG249" s="9">
        <v>0</v>
      </c>
      <c r="AH249" s="9">
        <v>1</v>
      </c>
      <c r="AI249" s="9">
        <v>0</v>
      </c>
      <c r="AJ249" s="9">
        <v>0</v>
      </c>
      <c r="AK249" s="9">
        <v>0</v>
      </c>
      <c r="AL249" s="9"/>
      <c r="AM249" s="9">
        <v>1</v>
      </c>
      <c r="AN249" s="9">
        <v>1</v>
      </c>
      <c r="AO249" s="9">
        <v>1</v>
      </c>
      <c r="AP249" s="9">
        <v>1</v>
      </c>
      <c r="AQ249" s="9">
        <v>0</v>
      </c>
      <c r="AR249" s="9">
        <v>0</v>
      </c>
      <c r="AS249" s="9"/>
      <c r="AT249" s="9">
        <v>1</v>
      </c>
      <c r="AU249" s="9">
        <v>3</v>
      </c>
      <c r="AV249" s="75">
        <v>1</v>
      </c>
      <c r="AW249" s="75">
        <v>1</v>
      </c>
      <c r="AX249" s="75">
        <v>1</v>
      </c>
      <c r="AY249" s="9">
        <v>1</v>
      </c>
      <c r="AZ249" s="9">
        <v>1</v>
      </c>
      <c r="BA249" s="9">
        <v>1</v>
      </c>
      <c r="BB249" s="9">
        <v>1</v>
      </c>
      <c r="BC249" s="9">
        <v>2</v>
      </c>
      <c r="BD249" s="9">
        <v>1</v>
      </c>
      <c r="BE249" s="9">
        <v>1</v>
      </c>
      <c r="BF249" s="9">
        <v>1</v>
      </c>
      <c r="BG249" s="9">
        <v>1</v>
      </c>
      <c r="BH249">
        <v>1</v>
      </c>
      <c r="BI249">
        <v>1</v>
      </c>
      <c r="BJ249" s="58">
        <v>1</v>
      </c>
      <c r="BK249">
        <v>1</v>
      </c>
      <c r="BL249">
        <v>1</v>
      </c>
      <c r="BM249">
        <v>2</v>
      </c>
      <c r="BN249">
        <v>1</v>
      </c>
      <c r="BO249">
        <v>2</v>
      </c>
      <c r="BP249">
        <v>2</v>
      </c>
      <c r="BQ249" t="s">
        <v>125</v>
      </c>
      <c r="BR249">
        <v>1</v>
      </c>
      <c r="BS249">
        <v>2</v>
      </c>
      <c r="BT249" t="s">
        <v>125</v>
      </c>
      <c r="BU249">
        <v>1</v>
      </c>
      <c r="BV249">
        <v>1</v>
      </c>
      <c r="BW249">
        <v>2</v>
      </c>
      <c r="BX249">
        <v>2</v>
      </c>
      <c r="BY249">
        <v>1</v>
      </c>
      <c r="BZ249">
        <v>2</v>
      </c>
      <c r="CA249">
        <v>1</v>
      </c>
      <c r="CB249">
        <v>2</v>
      </c>
      <c r="CC249">
        <v>2</v>
      </c>
      <c r="CD249">
        <v>2</v>
      </c>
      <c r="CE249">
        <v>2</v>
      </c>
      <c r="CF249">
        <v>1</v>
      </c>
      <c r="CG249">
        <v>1</v>
      </c>
      <c r="CH249">
        <v>2</v>
      </c>
      <c r="CI249">
        <v>2</v>
      </c>
      <c r="CJ249">
        <v>1</v>
      </c>
      <c r="CK249">
        <v>2</v>
      </c>
      <c r="CL249">
        <v>1</v>
      </c>
      <c r="CM249">
        <v>1</v>
      </c>
      <c r="CN249">
        <v>3</v>
      </c>
      <c r="CO249">
        <v>4</v>
      </c>
      <c r="CP249">
        <v>4</v>
      </c>
      <c r="CQ249">
        <v>4</v>
      </c>
      <c r="CR249">
        <v>4</v>
      </c>
      <c r="CS249">
        <v>4</v>
      </c>
      <c r="CT249">
        <v>3</v>
      </c>
      <c r="CU249">
        <v>3</v>
      </c>
      <c r="CV249">
        <v>2</v>
      </c>
      <c r="CW249">
        <v>1</v>
      </c>
      <c r="CX249">
        <v>3</v>
      </c>
      <c r="CY249">
        <v>3</v>
      </c>
      <c r="CZ249">
        <v>2</v>
      </c>
      <c r="DA249" s="57" t="s">
        <v>125</v>
      </c>
    </row>
    <row r="250" spans="1:105">
      <c r="A250">
        <v>243</v>
      </c>
      <c r="B250" s="9">
        <v>2</v>
      </c>
      <c r="C250" s="9">
        <v>2</v>
      </c>
      <c r="D250" s="9">
        <v>4</v>
      </c>
      <c r="E250" s="9">
        <v>9</v>
      </c>
      <c r="F250" s="9">
        <v>0</v>
      </c>
      <c r="G250" s="9">
        <v>0</v>
      </c>
      <c r="H250" s="9">
        <v>0</v>
      </c>
      <c r="I250" s="9">
        <v>1</v>
      </c>
      <c r="J250" s="9">
        <v>0</v>
      </c>
      <c r="K250" s="9">
        <v>0</v>
      </c>
      <c r="L250" s="9">
        <v>0</v>
      </c>
      <c r="M250" s="9">
        <v>3</v>
      </c>
      <c r="N250" s="9">
        <v>4</v>
      </c>
      <c r="O250" s="9">
        <v>3</v>
      </c>
      <c r="P250" s="9">
        <v>4</v>
      </c>
      <c r="Q250" s="9">
        <v>2</v>
      </c>
      <c r="R250" s="9">
        <v>3</v>
      </c>
      <c r="S250" s="9">
        <v>3</v>
      </c>
      <c r="T250" s="9"/>
      <c r="U250" s="9">
        <v>1</v>
      </c>
      <c r="V250" s="9">
        <v>0</v>
      </c>
      <c r="W250" s="9">
        <v>1</v>
      </c>
      <c r="X250" s="9">
        <v>0</v>
      </c>
      <c r="Y250" s="9">
        <v>1</v>
      </c>
      <c r="Z250" s="9">
        <v>0</v>
      </c>
      <c r="AA250" s="9">
        <v>0</v>
      </c>
      <c r="AB250" s="9">
        <v>0</v>
      </c>
      <c r="AC250" s="9"/>
      <c r="AD250" s="9">
        <v>1</v>
      </c>
      <c r="AE250" s="9"/>
      <c r="AF250" s="9">
        <v>1</v>
      </c>
      <c r="AG250" s="9">
        <v>0</v>
      </c>
      <c r="AH250" s="9">
        <v>1</v>
      </c>
      <c r="AI250" s="9">
        <v>1</v>
      </c>
      <c r="AJ250" s="9">
        <v>0</v>
      </c>
      <c r="AK250" s="9">
        <v>0</v>
      </c>
      <c r="AL250" s="9"/>
      <c r="AM250" s="9">
        <v>1</v>
      </c>
      <c r="AN250" s="9">
        <v>1</v>
      </c>
      <c r="AO250" s="9">
        <v>1</v>
      </c>
      <c r="AP250" s="9">
        <v>1</v>
      </c>
      <c r="AQ250" s="9">
        <v>0</v>
      </c>
      <c r="AR250" s="9">
        <v>0</v>
      </c>
      <c r="AS250" s="9"/>
      <c r="AT250" s="9">
        <v>1</v>
      </c>
      <c r="AU250" s="9">
        <v>2</v>
      </c>
      <c r="AV250" s="75">
        <v>2</v>
      </c>
      <c r="AW250" s="75">
        <v>2</v>
      </c>
      <c r="AX250" s="75">
        <v>2</v>
      </c>
      <c r="AY250" s="9" t="s">
        <v>125</v>
      </c>
      <c r="AZ250" s="9">
        <v>2</v>
      </c>
      <c r="BA250" s="9" t="s">
        <v>125</v>
      </c>
      <c r="BB250" s="9" t="s">
        <v>125</v>
      </c>
      <c r="BC250" s="9">
        <v>2</v>
      </c>
      <c r="BD250" s="9">
        <v>2</v>
      </c>
      <c r="BE250" s="9" t="s">
        <v>125</v>
      </c>
      <c r="BF250" s="9">
        <v>1</v>
      </c>
      <c r="BG250" s="9">
        <v>1</v>
      </c>
      <c r="BH250">
        <v>2</v>
      </c>
      <c r="BI250">
        <v>2</v>
      </c>
      <c r="BJ250" s="58">
        <v>1</v>
      </c>
      <c r="BK250">
        <v>1</v>
      </c>
      <c r="BL250">
        <v>1</v>
      </c>
      <c r="BM250">
        <v>2</v>
      </c>
      <c r="BN250">
        <v>1</v>
      </c>
      <c r="BO250">
        <v>2</v>
      </c>
      <c r="BP250">
        <v>2</v>
      </c>
      <c r="BQ250" t="s">
        <v>125</v>
      </c>
      <c r="BR250">
        <v>1</v>
      </c>
      <c r="BS250">
        <v>2</v>
      </c>
      <c r="BT250" t="s">
        <v>125</v>
      </c>
      <c r="BU250">
        <v>1</v>
      </c>
      <c r="BV250">
        <v>1</v>
      </c>
      <c r="BW250">
        <v>1</v>
      </c>
      <c r="BX250">
        <v>2</v>
      </c>
      <c r="BY250">
        <v>1</v>
      </c>
      <c r="BZ250">
        <v>2</v>
      </c>
      <c r="CA250">
        <v>2</v>
      </c>
      <c r="CB250">
        <v>2</v>
      </c>
      <c r="CC250">
        <v>1</v>
      </c>
      <c r="CD250">
        <v>2</v>
      </c>
      <c r="CE250">
        <v>2</v>
      </c>
      <c r="CF250">
        <v>1</v>
      </c>
      <c r="CG250">
        <v>1</v>
      </c>
      <c r="CH250">
        <v>2</v>
      </c>
      <c r="CI250">
        <v>2</v>
      </c>
      <c r="CJ250">
        <v>2</v>
      </c>
      <c r="CK250">
        <v>2</v>
      </c>
      <c r="CL250">
        <v>1</v>
      </c>
      <c r="CM250">
        <v>4</v>
      </c>
      <c r="CN250">
        <v>3</v>
      </c>
      <c r="CO250">
        <v>4</v>
      </c>
      <c r="CP250">
        <v>1</v>
      </c>
      <c r="CQ250">
        <v>3</v>
      </c>
      <c r="CR250">
        <v>2</v>
      </c>
      <c r="CS250">
        <v>2</v>
      </c>
      <c r="CT250">
        <v>4</v>
      </c>
      <c r="CU250">
        <v>1</v>
      </c>
      <c r="CV250">
        <v>2</v>
      </c>
      <c r="CW250">
        <v>1</v>
      </c>
      <c r="CX250">
        <v>2</v>
      </c>
      <c r="CY250">
        <v>3</v>
      </c>
      <c r="CZ250">
        <v>3</v>
      </c>
      <c r="DA250" s="57" t="s">
        <v>125</v>
      </c>
    </row>
    <row r="251" spans="1:105">
      <c r="A251">
        <v>244</v>
      </c>
      <c r="B251" s="9">
        <v>2</v>
      </c>
      <c r="C251" s="9">
        <v>5</v>
      </c>
      <c r="D251" s="9">
        <v>1</v>
      </c>
      <c r="E251" s="9">
        <v>11</v>
      </c>
      <c r="F251" s="9">
        <v>0</v>
      </c>
      <c r="G251" s="9">
        <v>0</v>
      </c>
      <c r="H251" s="9">
        <v>0</v>
      </c>
      <c r="I251" s="9">
        <v>1</v>
      </c>
      <c r="J251" s="9">
        <v>1</v>
      </c>
      <c r="K251" s="9">
        <v>0</v>
      </c>
      <c r="L251" s="9">
        <v>0</v>
      </c>
      <c r="M251" s="9">
        <v>1</v>
      </c>
      <c r="N251" s="9">
        <v>0</v>
      </c>
      <c r="O251" s="9">
        <v>0</v>
      </c>
      <c r="P251" s="9">
        <v>0</v>
      </c>
      <c r="Q251" s="9">
        <v>4</v>
      </c>
      <c r="R251" s="9">
        <v>4</v>
      </c>
      <c r="S251" s="9">
        <v>0</v>
      </c>
      <c r="T251" s="9"/>
      <c r="U251" s="9">
        <v>0</v>
      </c>
      <c r="V251" s="9">
        <v>0</v>
      </c>
      <c r="W251" s="9">
        <v>1</v>
      </c>
      <c r="X251" s="9">
        <v>0</v>
      </c>
      <c r="Y251" s="9">
        <v>1</v>
      </c>
      <c r="Z251" s="9">
        <v>1</v>
      </c>
      <c r="AA251" s="9">
        <v>0</v>
      </c>
      <c r="AB251" s="9">
        <v>0</v>
      </c>
      <c r="AC251" s="9"/>
      <c r="AD251" s="9">
        <v>1</v>
      </c>
      <c r="AE251" s="9"/>
      <c r="AF251" s="9">
        <v>1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/>
      <c r="AM251" s="9">
        <v>1</v>
      </c>
      <c r="AN251" s="9">
        <v>1</v>
      </c>
      <c r="AO251" s="9">
        <v>0</v>
      </c>
      <c r="AP251" s="9">
        <v>0</v>
      </c>
      <c r="AQ251" s="9">
        <v>0</v>
      </c>
      <c r="AR251" s="9">
        <v>0</v>
      </c>
      <c r="AS251" s="9"/>
      <c r="AT251" s="9">
        <v>3</v>
      </c>
      <c r="AU251" s="9">
        <v>3</v>
      </c>
      <c r="AV251" s="75">
        <v>1</v>
      </c>
      <c r="AW251" s="75">
        <v>2</v>
      </c>
      <c r="AX251" s="75">
        <v>2</v>
      </c>
      <c r="AY251" s="9" t="s">
        <v>125</v>
      </c>
      <c r="AZ251" s="9">
        <v>1</v>
      </c>
      <c r="BA251" s="9">
        <v>1</v>
      </c>
      <c r="BB251" s="9">
        <v>2</v>
      </c>
      <c r="BC251" s="9">
        <v>2</v>
      </c>
      <c r="BD251" s="9">
        <v>1</v>
      </c>
      <c r="BE251" s="9">
        <v>1</v>
      </c>
      <c r="BF251" s="9">
        <v>1</v>
      </c>
      <c r="BG251" s="9">
        <v>1</v>
      </c>
      <c r="BH251">
        <v>2</v>
      </c>
      <c r="BI251">
        <v>1</v>
      </c>
      <c r="BJ251" s="58">
        <v>2</v>
      </c>
      <c r="BK251">
        <v>2</v>
      </c>
      <c r="BL251">
        <v>2</v>
      </c>
      <c r="BM251">
        <v>2</v>
      </c>
      <c r="BN251">
        <v>1</v>
      </c>
      <c r="BO251">
        <v>2</v>
      </c>
      <c r="BP251">
        <v>2</v>
      </c>
      <c r="BQ251" t="s">
        <v>125</v>
      </c>
      <c r="BR251">
        <v>2</v>
      </c>
      <c r="BS251">
        <v>2</v>
      </c>
      <c r="BT251" t="s">
        <v>125</v>
      </c>
      <c r="BU251">
        <v>2</v>
      </c>
      <c r="BV251">
        <v>2</v>
      </c>
      <c r="BW251">
        <v>2</v>
      </c>
      <c r="BX251">
        <v>2</v>
      </c>
      <c r="BY251">
        <v>1</v>
      </c>
      <c r="BZ251">
        <v>2</v>
      </c>
      <c r="CA251">
        <v>2</v>
      </c>
      <c r="CB251">
        <v>2</v>
      </c>
      <c r="CC251">
        <v>2</v>
      </c>
      <c r="CD251">
        <v>2</v>
      </c>
      <c r="CE251">
        <v>2</v>
      </c>
      <c r="CF251">
        <v>2</v>
      </c>
      <c r="CG251">
        <v>2</v>
      </c>
      <c r="CH251">
        <v>2</v>
      </c>
      <c r="CI251">
        <v>2</v>
      </c>
      <c r="CJ251">
        <v>1</v>
      </c>
      <c r="CK251">
        <v>2</v>
      </c>
      <c r="CL251">
        <v>1</v>
      </c>
      <c r="CM251">
        <v>2</v>
      </c>
      <c r="CN251">
        <v>3</v>
      </c>
      <c r="CO251">
        <v>4</v>
      </c>
      <c r="CP251">
        <v>1</v>
      </c>
      <c r="CQ251">
        <v>4</v>
      </c>
      <c r="CR251">
        <v>3</v>
      </c>
      <c r="CS251">
        <v>3</v>
      </c>
      <c r="CT251">
        <v>4</v>
      </c>
      <c r="CU251">
        <v>2</v>
      </c>
      <c r="CV251">
        <v>1</v>
      </c>
      <c r="CW251">
        <v>1</v>
      </c>
      <c r="CX251">
        <v>2</v>
      </c>
      <c r="CY251">
        <v>4</v>
      </c>
      <c r="CZ251">
        <v>0</v>
      </c>
      <c r="DA251" s="57" t="s">
        <v>125</v>
      </c>
    </row>
    <row r="252" spans="1:105">
      <c r="A252">
        <v>245</v>
      </c>
      <c r="B252" s="9">
        <v>1</v>
      </c>
      <c r="C252" s="9">
        <v>8</v>
      </c>
      <c r="D252" s="9">
        <v>7</v>
      </c>
      <c r="E252" s="9">
        <v>3</v>
      </c>
      <c r="F252" s="9">
        <v>0</v>
      </c>
      <c r="G252" s="9">
        <v>0</v>
      </c>
      <c r="H252" s="9">
        <v>0</v>
      </c>
      <c r="I252" s="9">
        <v>0</v>
      </c>
      <c r="J252" s="9">
        <v>1</v>
      </c>
      <c r="K252" s="9">
        <v>0</v>
      </c>
      <c r="L252" s="9">
        <v>0</v>
      </c>
      <c r="M252" s="9">
        <v>2</v>
      </c>
      <c r="N252" s="9">
        <v>3</v>
      </c>
      <c r="O252" s="9">
        <v>3</v>
      </c>
      <c r="P252" s="9">
        <v>3</v>
      </c>
      <c r="Q252" s="9">
        <v>3</v>
      </c>
      <c r="R252" s="9">
        <v>4</v>
      </c>
      <c r="S252" s="9">
        <v>3</v>
      </c>
      <c r="T252" s="9"/>
      <c r="U252" s="9">
        <v>0</v>
      </c>
      <c r="V252" s="9">
        <v>0</v>
      </c>
      <c r="W252" s="9">
        <v>1</v>
      </c>
      <c r="X252" s="9">
        <v>0</v>
      </c>
      <c r="Y252" s="9">
        <v>1</v>
      </c>
      <c r="Z252" s="9">
        <v>0</v>
      </c>
      <c r="AA252" s="9">
        <v>0</v>
      </c>
      <c r="AB252" s="9">
        <v>0</v>
      </c>
      <c r="AC252" s="9"/>
      <c r="AD252" s="9">
        <v>4</v>
      </c>
      <c r="AE252" s="9"/>
      <c r="AF252" s="9">
        <v>1</v>
      </c>
      <c r="AG252" s="9">
        <v>1</v>
      </c>
      <c r="AH252" s="9">
        <v>0</v>
      </c>
      <c r="AI252" s="9">
        <v>0</v>
      </c>
      <c r="AJ252" s="9">
        <v>1</v>
      </c>
      <c r="AK252" s="9">
        <v>0</v>
      </c>
      <c r="AL252" s="9"/>
      <c r="AM252" s="9">
        <v>1</v>
      </c>
      <c r="AN252" s="9">
        <v>1</v>
      </c>
      <c r="AO252" s="9">
        <v>1</v>
      </c>
      <c r="AP252" s="9">
        <v>1</v>
      </c>
      <c r="AQ252" s="9">
        <v>0</v>
      </c>
      <c r="AR252" s="9">
        <v>0</v>
      </c>
      <c r="AS252" s="9"/>
      <c r="AT252" s="9">
        <v>1</v>
      </c>
      <c r="AU252" s="9">
        <v>3</v>
      </c>
      <c r="AV252" s="75">
        <v>1</v>
      </c>
      <c r="AW252" s="75">
        <v>1</v>
      </c>
      <c r="AX252" s="75">
        <v>1</v>
      </c>
      <c r="AY252" s="9">
        <v>2</v>
      </c>
      <c r="AZ252" s="9">
        <v>1</v>
      </c>
      <c r="BA252" s="9">
        <v>1</v>
      </c>
      <c r="BB252" s="9">
        <v>2</v>
      </c>
      <c r="BC252" s="9">
        <v>2</v>
      </c>
      <c r="BD252" s="9">
        <v>2</v>
      </c>
      <c r="BE252" s="9" t="s">
        <v>125</v>
      </c>
      <c r="BF252" s="9">
        <v>1</v>
      </c>
      <c r="BG252" s="9">
        <v>1</v>
      </c>
      <c r="BH252">
        <v>1</v>
      </c>
      <c r="BI252">
        <v>1</v>
      </c>
      <c r="BJ252" s="58">
        <v>1</v>
      </c>
      <c r="BK252">
        <v>1</v>
      </c>
      <c r="BL252">
        <v>1</v>
      </c>
      <c r="BM252">
        <v>1</v>
      </c>
      <c r="BN252">
        <v>1</v>
      </c>
      <c r="BO252">
        <v>2</v>
      </c>
      <c r="BP252">
        <v>2</v>
      </c>
      <c r="BQ252" t="s">
        <v>125</v>
      </c>
      <c r="BR252">
        <v>2</v>
      </c>
      <c r="BS252">
        <v>2</v>
      </c>
      <c r="BT252" t="s">
        <v>125</v>
      </c>
      <c r="BU252">
        <v>1</v>
      </c>
      <c r="BV252">
        <v>1</v>
      </c>
      <c r="BW252">
        <v>2</v>
      </c>
      <c r="BX252">
        <v>1</v>
      </c>
      <c r="BY252">
        <v>2</v>
      </c>
      <c r="BZ252">
        <v>2</v>
      </c>
      <c r="CA252">
        <v>2</v>
      </c>
      <c r="CB252">
        <v>2</v>
      </c>
      <c r="CC252">
        <v>1</v>
      </c>
      <c r="CD252">
        <v>1</v>
      </c>
      <c r="CE252">
        <v>2</v>
      </c>
      <c r="CF252">
        <v>1</v>
      </c>
      <c r="CG252">
        <v>1</v>
      </c>
      <c r="CH252">
        <v>1</v>
      </c>
      <c r="CI252">
        <v>1</v>
      </c>
      <c r="CJ252">
        <v>1</v>
      </c>
      <c r="CK252">
        <v>2</v>
      </c>
      <c r="CL252">
        <v>1</v>
      </c>
      <c r="CM252">
        <v>3</v>
      </c>
      <c r="CN252">
        <v>4</v>
      </c>
      <c r="CO252">
        <v>4</v>
      </c>
      <c r="CP252">
        <v>3</v>
      </c>
      <c r="CQ252">
        <v>3</v>
      </c>
      <c r="CR252">
        <v>4</v>
      </c>
      <c r="CS252">
        <v>4</v>
      </c>
      <c r="CT252">
        <v>4</v>
      </c>
      <c r="CU252">
        <v>3</v>
      </c>
      <c r="CV252">
        <v>3</v>
      </c>
      <c r="CW252">
        <v>3</v>
      </c>
      <c r="CX252">
        <v>3</v>
      </c>
      <c r="CY252">
        <v>4</v>
      </c>
      <c r="CZ252">
        <v>4</v>
      </c>
      <c r="DA252" s="57" t="s">
        <v>125</v>
      </c>
    </row>
    <row r="253" spans="1:105">
      <c r="A253">
        <v>246</v>
      </c>
      <c r="B253" s="9">
        <v>2</v>
      </c>
      <c r="C253" s="9">
        <v>4</v>
      </c>
      <c r="D253" s="9">
        <v>1</v>
      </c>
      <c r="E253" s="9">
        <v>5</v>
      </c>
      <c r="F253" s="9">
        <v>0</v>
      </c>
      <c r="G253" s="9">
        <v>0</v>
      </c>
      <c r="H253" s="9">
        <v>1</v>
      </c>
      <c r="I253" s="9">
        <v>0</v>
      </c>
      <c r="J253" s="9">
        <v>0</v>
      </c>
      <c r="K253" s="9">
        <v>0</v>
      </c>
      <c r="L253" s="9">
        <v>0</v>
      </c>
      <c r="M253" s="9">
        <v>2</v>
      </c>
      <c r="N253" s="9">
        <v>4</v>
      </c>
      <c r="O253" s="9">
        <v>0</v>
      </c>
      <c r="P253" s="9">
        <v>0</v>
      </c>
      <c r="Q253" s="9">
        <v>0</v>
      </c>
      <c r="R253" s="9">
        <v>4</v>
      </c>
      <c r="S253" s="9">
        <v>4</v>
      </c>
      <c r="T253" s="9"/>
      <c r="U253" s="9">
        <v>0</v>
      </c>
      <c r="V253" s="9">
        <v>1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/>
      <c r="AD253" s="9">
        <v>2</v>
      </c>
      <c r="AE253" s="9"/>
      <c r="AF253" s="9">
        <v>1</v>
      </c>
      <c r="AG253" s="9">
        <v>0</v>
      </c>
      <c r="AH253" s="9">
        <v>1</v>
      </c>
      <c r="AI253" s="9">
        <v>0</v>
      </c>
      <c r="AJ253" s="9">
        <v>0</v>
      </c>
      <c r="AK253" s="9">
        <v>0</v>
      </c>
      <c r="AL253" s="9"/>
      <c r="AM253" s="9">
        <v>1</v>
      </c>
      <c r="AN253" s="9">
        <v>0</v>
      </c>
      <c r="AO253" s="9">
        <v>1</v>
      </c>
      <c r="AP253" s="9">
        <v>1</v>
      </c>
      <c r="AQ253" s="9">
        <v>0</v>
      </c>
      <c r="AR253" s="9">
        <v>0</v>
      </c>
      <c r="AS253" s="9"/>
      <c r="AT253" s="9">
        <v>1</v>
      </c>
      <c r="AU253" s="9">
        <v>1</v>
      </c>
      <c r="AV253" s="75">
        <v>1</v>
      </c>
      <c r="AW253" s="75">
        <v>1</v>
      </c>
      <c r="AX253" s="75">
        <v>1</v>
      </c>
      <c r="AY253" s="9">
        <v>1</v>
      </c>
      <c r="AZ253" s="9">
        <v>1</v>
      </c>
      <c r="BA253" s="9">
        <v>1</v>
      </c>
      <c r="BB253" s="9">
        <v>2</v>
      </c>
      <c r="BC253" s="9">
        <v>1</v>
      </c>
      <c r="BD253" s="9">
        <v>1</v>
      </c>
      <c r="BE253" s="9">
        <v>1</v>
      </c>
      <c r="BF253" s="9">
        <v>1</v>
      </c>
      <c r="BG253" s="9">
        <v>1</v>
      </c>
      <c r="BH253">
        <v>1</v>
      </c>
      <c r="BI253">
        <v>2</v>
      </c>
      <c r="BJ253" s="58">
        <v>1</v>
      </c>
      <c r="BK253">
        <v>2</v>
      </c>
      <c r="BL253">
        <v>2</v>
      </c>
      <c r="BM253">
        <v>1</v>
      </c>
      <c r="BN253">
        <v>1</v>
      </c>
      <c r="BO253">
        <v>2</v>
      </c>
      <c r="BP253">
        <v>2</v>
      </c>
      <c r="BQ253" t="s">
        <v>125</v>
      </c>
      <c r="BR253">
        <v>2</v>
      </c>
      <c r="BS253">
        <v>1</v>
      </c>
      <c r="BT253">
        <v>1</v>
      </c>
      <c r="BU253">
        <v>1</v>
      </c>
      <c r="BV253">
        <v>2</v>
      </c>
      <c r="BW253">
        <v>1</v>
      </c>
      <c r="BX253">
        <v>2</v>
      </c>
      <c r="BY253">
        <v>1</v>
      </c>
      <c r="BZ253">
        <v>2</v>
      </c>
      <c r="CA253">
        <v>2</v>
      </c>
      <c r="CB253">
        <v>2</v>
      </c>
      <c r="CC253">
        <v>2</v>
      </c>
      <c r="CD253">
        <v>1</v>
      </c>
      <c r="CE253">
        <v>2</v>
      </c>
      <c r="CF253">
        <v>1</v>
      </c>
      <c r="CG253">
        <v>2</v>
      </c>
      <c r="CH253">
        <v>1</v>
      </c>
      <c r="CI253">
        <v>2</v>
      </c>
      <c r="CJ253">
        <v>2</v>
      </c>
      <c r="CK253">
        <v>2</v>
      </c>
      <c r="CL253">
        <v>1</v>
      </c>
      <c r="CM253">
        <v>4</v>
      </c>
      <c r="CN253">
        <v>3</v>
      </c>
      <c r="CO253">
        <v>4</v>
      </c>
      <c r="CP253">
        <v>3</v>
      </c>
      <c r="CQ253">
        <v>4</v>
      </c>
      <c r="CR253">
        <v>4</v>
      </c>
      <c r="CS253">
        <v>4</v>
      </c>
      <c r="CT253">
        <v>4</v>
      </c>
      <c r="CU253">
        <v>4</v>
      </c>
      <c r="CV253">
        <v>3</v>
      </c>
      <c r="CW253">
        <v>2</v>
      </c>
      <c r="CX253">
        <v>2</v>
      </c>
      <c r="CY253">
        <v>4</v>
      </c>
      <c r="CZ253">
        <v>4</v>
      </c>
      <c r="DA253" s="57">
        <v>4</v>
      </c>
    </row>
    <row r="254" spans="1:105">
      <c r="A254">
        <v>247</v>
      </c>
      <c r="B254" s="9">
        <v>2</v>
      </c>
      <c r="C254" s="9">
        <v>4</v>
      </c>
      <c r="D254" s="9">
        <v>1</v>
      </c>
      <c r="E254" s="9">
        <v>8</v>
      </c>
      <c r="F254" s="9">
        <v>0</v>
      </c>
      <c r="G254" s="9">
        <v>0</v>
      </c>
      <c r="H254" s="9">
        <v>1</v>
      </c>
      <c r="I254" s="9">
        <v>1</v>
      </c>
      <c r="J254" s="9">
        <v>0</v>
      </c>
      <c r="K254" s="9">
        <v>0</v>
      </c>
      <c r="L254" s="9">
        <v>0</v>
      </c>
      <c r="M254" s="9">
        <v>2</v>
      </c>
      <c r="N254" s="9">
        <v>4</v>
      </c>
      <c r="O254" s="9">
        <v>4</v>
      </c>
      <c r="P254" s="9">
        <v>4</v>
      </c>
      <c r="Q254" s="9">
        <v>4</v>
      </c>
      <c r="R254" s="9">
        <v>4</v>
      </c>
      <c r="S254" s="9">
        <v>4</v>
      </c>
      <c r="T254" s="9"/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1</v>
      </c>
      <c r="AB254" s="9">
        <v>0</v>
      </c>
      <c r="AC254" s="9"/>
      <c r="AD254" s="9">
        <v>5</v>
      </c>
      <c r="AE254" s="9"/>
      <c r="AF254" s="9">
        <v>1</v>
      </c>
      <c r="AG254" s="9">
        <v>0</v>
      </c>
      <c r="AH254" s="9">
        <v>0</v>
      </c>
      <c r="AI254" s="9">
        <v>1</v>
      </c>
      <c r="AJ254" s="9">
        <v>0</v>
      </c>
      <c r="AK254" s="9">
        <v>0</v>
      </c>
      <c r="AL254" s="9"/>
      <c r="AM254" s="9">
        <v>1</v>
      </c>
      <c r="AN254" s="9">
        <v>1</v>
      </c>
      <c r="AO254" s="9">
        <v>1</v>
      </c>
      <c r="AP254" s="9">
        <v>1</v>
      </c>
      <c r="AQ254" s="9">
        <v>0</v>
      </c>
      <c r="AR254" s="9">
        <v>0</v>
      </c>
      <c r="AS254" s="9"/>
      <c r="AT254" s="9">
        <v>1</v>
      </c>
      <c r="AU254" s="9">
        <v>3</v>
      </c>
      <c r="AV254" s="75">
        <v>2</v>
      </c>
      <c r="AW254" s="75">
        <v>1</v>
      </c>
      <c r="AX254" s="75">
        <v>1</v>
      </c>
      <c r="AY254" s="9">
        <v>1</v>
      </c>
      <c r="AZ254" s="9">
        <v>1</v>
      </c>
      <c r="BA254" s="9">
        <v>1</v>
      </c>
      <c r="BB254" s="9">
        <v>2</v>
      </c>
      <c r="BC254" s="9">
        <v>1</v>
      </c>
      <c r="BD254" s="9">
        <v>2</v>
      </c>
      <c r="BE254" s="9" t="s">
        <v>125</v>
      </c>
      <c r="BF254" s="9">
        <v>1</v>
      </c>
      <c r="BG254" s="9">
        <v>1</v>
      </c>
      <c r="BH254">
        <v>2</v>
      </c>
      <c r="BI254">
        <v>2</v>
      </c>
      <c r="BJ254" s="58">
        <v>2</v>
      </c>
      <c r="BK254">
        <v>1</v>
      </c>
      <c r="BL254">
        <v>1</v>
      </c>
      <c r="BM254">
        <v>2</v>
      </c>
      <c r="BN254">
        <v>1</v>
      </c>
      <c r="BO254">
        <v>2</v>
      </c>
      <c r="BP254">
        <v>2</v>
      </c>
      <c r="BQ254" t="s">
        <v>125</v>
      </c>
      <c r="BR254">
        <v>2</v>
      </c>
      <c r="BS254">
        <v>2</v>
      </c>
      <c r="BT254" t="s">
        <v>125</v>
      </c>
      <c r="BU254">
        <v>1</v>
      </c>
      <c r="BV254">
        <v>2</v>
      </c>
      <c r="BW254">
        <v>1</v>
      </c>
      <c r="BX254">
        <v>2</v>
      </c>
      <c r="BY254">
        <v>2</v>
      </c>
      <c r="BZ254">
        <v>2</v>
      </c>
      <c r="CA254">
        <v>1</v>
      </c>
      <c r="CB254">
        <v>1</v>
      </c>
      <c r="CC254">
        <v>2</v>
      </c>
      <c r="CD254">
        <v>1</v>
      </c>
      <c r="CE254">
        <v>2</v>
      </c>
      <c r="CF254">
        <v>2</v>
      </c>
      <c r="CG254">
        <v>1</v>
      </c>
      <c r="CH254">
        <v>1</v>
      </c>
      <c r="CI254">
        <v>1</v>
      </c>
      <c r="CJ254">
        <v>1</v>
      </c>
      <c r="CK254">
        <v>2</v>
      </c>
      <c r="CL254">
        <v>1</v>
      </c>
      <c r="CM254">
        <v>4</v>
      </c>
      <c r="CN254">
        <v>4</v>
      </c>
      <c r="CO254">
        <v>4</v>
      </c>
      <c r="CP254">
        <v>3</v>
      </c>
      <c r="CQ254">
        <v>4</v>
      </c>
      <c r="CR254">
        <v>3</v>
      </c>
      <c r="CS254">
        <v>4</v>
      </c>
      <c r="CT254">
        <v>4</v>
      </c>
      <c r="CU254">
        <v>4</v>
      </c>
      <c r="CV254">
        <v>3</v>
      </c>
      <c r="CW254">
        <v>1</v>
      </c>
      <c r="CX254">
        <v>4</v>
      </c>
      <c r="CY254">
        <v>3</v>
      </c>
      <c r="CZ254">
        <v>3</v>
      </c>
      <c r="DA254" s="57">
        <v>3</v>
      </c>
    </row>
    <row r="255" spans="1:105">
      <c r="A255">
        <v>248</v>
      </c>
      <c r="B255" s="9">
        <v>1</v>
      </c>
      <c r="C255" s="9">
        <v>9</v>
      </c>
      <c r="D255" s="9">
        <v>7</v>
      </c>
      <c r="E255" s="9">
        <v>2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1</v>
      </c>
      <c r="L255" s="9">
        <v>0</v>
      </c>
      <c r="M255" s="9">
        <v>1</v>
      </c>
      <c r="N255" s="9">
        <v>4</v>
      </c>
      <c r="O255" s="9">
        <v>4</v>
      </c>
      <c r="P255" s="9">
        <v>4</v>
      </c>
      <c r="Q255" s="9">
        <v>4</v>
      </c>
      <c r="R255" s="9">
        <v>4</v>
      </c>
      <c r="S255" s="9">
        <v>4</v>
      </c>
      <c r="T255" s="9"/>
      <c r="U255" s="9">
        <v>0</v>
      </c>
      <c r="V255" s="9">
        <v>0</v>
      </c>
      <c r="W255" s="9">
        <v>1</v>
      </c>
      <c r="X255" s="9">
        <v>0</v>
      </c>
      <c r="Y255" s="9">
        <v>1</v>
      </c>
      <c r="Z255" s="9">
        <v>0</v>
      </c>
      <c r="AA255" s="9">
        <v>0</v>
      </c>
      <c r="AB255" s="9">
        <v>0</v>
      </c>
      <c r="AC255" s="9"/>
      <c r="AD255" s="9">
        <v>4</v>
      </c>
      <c r="AE255" s="9"/>
      <c r="AF255" s="9">
        <v>1</v>
      </c>
      <c r="AG255" s="9">
        <v>1</v>
      </c>
      <c r="AH255" s="9">
        <v>0</v>
      </c>
      <c r="AI255" s="9">
        <v>0</v>
      </c>
      <c r="AJ255" s="9">
        <v>0</v>
      </c>
      <c r="AK255" s="9">
        <v>0</v>
      </c>
      <c r="AL255" s="9"/>
      <c r="AM255" s="9">
        <v>1</v>
      </c>
      <c r="AN255" s="9">
        <v>1</v>
      </c>
      <c r="AO255" s="9">
        <v>0</v>
      </c>
      <c r="AP255" s="9">
        <v>1</v>
      </c>
      <c r="AQ255" s="9">
        <v>0</v>
      </c>
      <c r="AR255" s="9">
        <v>0</v>
      </c>
      <c r="AS255" s="9"/>
      <c r="AT255" s="9">
        <v>2</v>
      </c>
      <c r="AU255" s="9">
        <v>2</v>
      </c>
      <c r="AV255" s="75">
        <v>2</v>
      </c>
      <c r="AW255" s="75">
        <v>2</v>
      </c>
      <c r="AX255" s="75">
        <v>1</v>
      </c>
      <c r="AY255" s="9">
        <v>2</v>
      </c>
      <c r="AZ255" s="9">
        <v>1</v>
      </c>
      <c r="BA255" s="9">
        <v>1</v>
      </c>
      <c r="BB255" s="9">
        <v>1</v>
      </c>
      <c r="BC255" s="9">
        <v>1</v>
      </c>
      <c r="BD255" s="9">
        <v>1</v>
      </c>
      <c r="BE255" s="9">
        <v>1</v>
      </c>
      <c r="BF255" s="9">
        <v>1</v>
      </c>
      <c r="BG255" s="9">
        <v>1</v>
      </c>
      <c r="BH255">
        <v>2</v>
      </c>
      <c r="BI255">
        <v>2</v>
      </c>
      <c r="BJ255" s="58">
        <v>1</v>
      </c>
      <c r="BK255">
        <v>1</v>
      </c>
      <c r="BL255">
        <v>1</v>
      </c>
      <c r="BM255">
        <v>1</v>
      </c>
      <c r="BN255">
        <v>2</v>
      </c>
      <c r="BO255">
        <v>2</v>
      </c>
      <c r="BP255">
        <v>2</v>
      </c>
      <c r="BQ255" t="s">
        <v>125</v>
      </c>
      <c r="BR255">
        <v>1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2</v>
      </c>
      <c r="BY255">
        <v>1</v>
      </c>
      <c r="BZ255">
        <v>1</v>
      </c>
      <c r="CA255">
        <v>1</v>
      </c>
      <c r="CB255">
        <v>2</v>
      </c>
      <c r="CC255">
        <v>1</v>
      </c>
      <c r="CD255">
        <v>1</v>
      </c>
      <c r="CE255">
        <v>2</v>
      </c>
      <c r="CF255">
        <v>1</v>
      </c>
      <c r="CG255">
        <v>1</v>
      </c>
      <c r="CH255">
        <v>2</v>
      </c>
      <c r="CI255">
        <v>1</v>
      </c>
      <c r="CJ255">
        <v>1</v>
      </c>
      <c r="CK255">
        <v>2</v>
      </c>
      <c r="CL255">
        <v>1</v>
      </c>
      <c r="CM255">
        <v>4</v>
      </c>
      <c r="CN255">
        <v>4</v>
      </c>
      <c r="CO255">
        <v>4</v>
      </c>
      <c r="CP255">
        <v>4</v>
      </c>
      <c r="CQ255">
        <v>4</v>
      </c>
      <c r="CR255">
        <v>4</v>
      </c>
      <c r="CS255">
        <v>4</v>
      </c>
      <c r="CT255">
        <v>3</v>
      </c>
      <c r="CU255">
        <v>3</v>
      </c>
      <c r="CV255">
        <v>3</v>
      </c>
      <c r="CW255">
        <v>1</v>
      </c>
      <c r="CX255">
        <v>3</v>
      </c>
      <c r="CY255">
        <v>3</v>
      </c>
      <c r="CZ255">
        <v>3</v>
      </c>
      <c r="DA255" s="57" t="s">
        <v>125</v>
      </c>
    </row>
    <row r="256" spans="1:105">
      <c r="A256">
        <v>249</v>
      </c>
      <c r="B256" s="9">
        <v>2</v>
      </c>
      <c r="C256" s="9">
        <v>9</v>
      </c>
      <c r="D256" s="9">
        <v>7</v>
      </c>
      <c r="E256" s="9">
        <v>8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1</v>
      </c>
      <c r="L256" s="9">
        <v>0</v>
      </c>
      <c r="M256" s="9">
        <v>2</v>
      </c>
      <c r="N256" s="9">
        <v>4</v>
      </c>
      <c r="O256" s="9">
        <v>4</v>
      </c>
      <c r="P256" s="9">
        <v>4</v>
      </c>
      <c r="Q256" s="9">
        <v>4</v>
      </c>
      <c r="R256" s="9">
        <v>4</v>
      </c>
      <c r="S256" s="9">
        <v>4</v>
      </c>
      <c r="T256" s="9"/>
      <c r="U256" s="9">
        <v>0</v>
      </c>
      <c r="V256" s="9">
        <v>0</v>
      </c>
      <c r="W256" s="9">
        <v>0</v>
      </c>
      <c r="X256" s="9">
        <v>0</v>
      </c>
      <c r="Y256" s="9">
        <v>1</v>
      </c>
      <c r="Z256" s="9">
        <v>0</v>
      </c>
      <c r="AA256" s="9">
        <v>0</v>
      </c>
      <c r="AB256" s="9">
        <v>0</v>
      </c>
      <c r="AC256" s="9"/>
      <c r="AD256" s="9">
        <v>4</v>
      </c>
      <c r="AE256" s="9"/>
      <c r="AF256" s="9">
        <v>1</v>
      </c>
      <c r="AG256" s="9">
        <v>1</v>
      </c>
      <c r="AH256" s="9">
        <v>0</v>
      </c>
      <c r="AI256" s="9">
        <v>0</v>
      </c>
      <c r="AJ256" s="9">
        <v>0</v>
      </c>
      <c r="AK256" s="9">
        <v>0</v>
      </c>
      <c r="AL256" s="9"/>
      <c r="AM256" s="9">
        <v>1</v>
      </c>
      <c r="AN256" s="9">
        <v>1</v>
      </c>
      <c r="AO256" s="9">
        <v>1</v>
      </c>
      <c r="AP256" s="9">
        <v>1</v>
      </c>
      <c r="AQ256" s="9">
        <v>0</v>
      </c>
      <c r="AR256" s="9">
        <v>0</v>
      </c>
      <c r="AS256" s="9"/>
      <c r="AT256" s="9">
        <v>3</v>
      </c>
      <c r="AU256" s="9">
        <v>1</v>
      </c>
      <c r="AV256" s="75">
        <v>1</v>
      </c>
      <c r="AW256" s="75">
        <v>1</v>
      </c>
      <c r="AX256" s="75">
        <v>2</v>
      </c>
      <c r="AY256" s="9" t="s">
        <v>125</v>
      </c>
      <c r="AZ256" s="9">
        <v>2</v>
      </c>
      <c r="BA256" s="9" t="s">
        <v>125</v>
      </c>
      <c r="BB256" s="9" t="s">
        <v>125</v>
      </c>
      <c r="BC256" s="9">
        <v>1</v>
      </c>
      <c r="BD256" s="9">
        <v>2</v>
      </c>
      <c r="BE256" s="9" t="s">
        <v>125</v>
      </c>
      <c r="BF256" s="9">
        <v>1</v>
      </c>
      <c r="BG256" s="9">
        <v>1</v>
      </c>
      <c r="BH256">
        <v>2</v>
      </c>
      <c r="BI256">
        <v>2</v>
      </c>
      <c r="BJ256" s="58">
        <v>2</v>
      </c>
      <c r="BK256">
        <v>2</v>
      </c>
      <c r="BL256">
        <v>1</v>
      </c>
      <c r="BM256">
        <v>1</v>
      </c>
      <c r="BN256">
        <v>1</v>
      </c>
      <c r="BO256">
        <v>2</v>
      </c>
      <c r="BP256">
        <v>2</v>
      </c>
      <c r="BQ256" t="s">
        <v>125</v>
      </c>
      <c r="BR256">
        <v>1</v>
      </c>
      <c r="BS256">
        <v>2</v>
      </c>
      <c r="BT256" t="s">
        <v>125</v>
      </c>
      <c r="BU256">
        <v>2</v>
      </c>
      <c r="BV256">
        <v>1</v>
      </c>
      <c r="BW256">
        <v>1</v>
      </c>
      <c r="BX256">
        <v>2</v>
      </c>
      <c r="BY256">
        <v>2</v>
      </c>
      <c r="BZ256">
        <v>2</v>
      </c>
      <c r="CA256">
        <v>2</v>
      </c>
      <c r="CB256">
        <v>2</v>
      </c>
      <c r="CC256">
        <v>2</v>
      </c>
      <c r="CD256">
        <v>2</v>
      </c>
      <c r="CE256">
        <v>1</v>
      </c>
      <c r="CF256">
        <v>2</v>
      </c>
      <c r="CG256">
        <v>2</v>
      </c>
      <c r="CH256">
        <v>2</v>
      </c>
      <c r="CI256">
        <v>2</v>
      </c>
      <c r="CJ256">
        <v>1</v>
      </c>
      <c r="CK256">
        <v>2</v>
      </c>
      <c r="CL256">
        <v>2</v>
      </c>
      <c r="CM256" t="s">
        <v>125</v>
      </c>
      <c r="CN256" t="s">
        <v>125</v>
      </c>
      <c r="CO256">
        <v>4</v>
      </c>
      <c r="CP256">
        <v>2</v>
      </c>
      <c r="CQ256">
        <v>4</v>
      </c>
      <c r="CR256">
        <v>3</v>
      </c>
      <c r="CS256">
        <v>4</v>
      </c>
      <c r="CT256">
        <v>2</v>
      </c>
      <c r="CU256">
        <v>3</v>
      </c>
      <c r="CV256">
        <v>3</v>
      </c>
      <c r="CW256">
        <v>1</v>
      </c>
      <c r="CX256">
        <v>3</v>
      </c>
      <c r="CY256">
        <v>3</v>
      </c>
      <c r="CZ256">
        <v>3</v>
      </c>
      <c r="DA256" s="57" t="s">
        <v>125</v>
      </c>
    </row>
    <row r="257" spans="1:105">
      <c r="A257">
        <v>250</v>
      </c>
      <c r="B257" s="9">
        <v>2</v>
      </c>
      <c r="C257" s="9">
        <v>4</v>
      </c>
      <c r="D257" s="9">
        <v>3</v>
      </c>
      <c r="E257" s="9">
        <v>13</v>
      </c>
      <c r="F257" s="9">
        <v>0</v>
      </c>
      <c r="G257" s="9">
        <v>0</v>
      </c>
      <c r="H257" s="9">
        <v>1</v>
      </c>
      <c r="I257" s="9">
        <v>0</v>
      </c>
      <c r="J257" s="9">
        <v>0</v>
      </c>
      <c r="K257" s="9">
        <v>0</v>
      </c>
      <c r="L257" s="9">
        <v>0</v>
      </c>
      <c r="M257" s="9">
        <v>2</v>
      </c>
      <c r="N257" s="9">
        <v>3</v>
      </c>
      <c r="O257" s="9">
        <v>3</v>
      </c>
      <c r="P257" s="9">
        <v>4</v>
      </c>
      <c r="Q257" s="9">
        <v>4</v>
      </c>
      <c r="R257" s="9">
        <v>4</v>
      </c>
      <c r="S257" s="9">
        <v>4</v>
      </c>
      <c r="T257" s="9"/>
      <c r="U257" s="9">
        <v>0</v>
      </c>
      <c r="V257" s="9">
        <v>0</v>
      </c>
      <c r="W257" s="9">
        <v>0</v>
      </c>
      <c r="X257" s="9">
        <v>1</v>
      </c>
      <c r="Y257" s="9">
        <v>0</v>
      </c>
      <c r="Z257" s="9">
        <v>1</v>
      </c>
      <c r="AA257" s="9">
        <v>0</v>
      </c>
      <c r="AB257" s="9">
        <v>0</v>
      </c>
      <c r="AC257" s="9"/>
      <c r="AD257" s="9">
        <v>2</v>
      </c>
      <c r="AE257" s="9"/>
      <c r="AF257" s="9">
        <v>1</v>
      </c>
      <c r="AG257" s="9">
        <v>1</v>
      </c>
      <c r="AH257" s="9">
        <v>1</v>
      </c>
      <c r="AI257" s="9">
        <v>0</v>
      </c>
      <c r="AJ257" s="9">
        <v>0</v>
      </c>
      <c r="AK257" s="9">
        <v>0</v>
      </c>
      <c r="AL257" s="9"/>
      <c r="AM257" s="9">
        <v>1</v>
      </c>
      <c r="AN257" s="9">
        <v>1</v>
      </c>
      <c r="AO257" s="9">
        <v>1</v>
      </c>
      <c r="AP257" s="9">
        <v>1</v>
      </c>
      <c r="AQ257" s="9">
        <v>0</v>
      </c>
      <c r="AR257" s="9">
        <v>1</v>
      </c>
      <c r="AS257" s="9"/>
      <c r="AT257" s="9">
        <v>1</v>
      </c>
      <c r="AU257" s="9">
        <v>2</v>
      </c>
      <c r="AV257" s="75">
        <v>1</v>
      </c>
      <c r="AW257" s="75">
        <v>1</v>
      </c>
      <c r="AX257" s="75">
        <v>1</v>
      </c>
      <c r="AY257" s="9">
        <v>1</v>
      </c>
      <c r="AZ257" s="9">
        <v>1</v>
      </c>
      <c r="BA257" s="9">
        <v>1</v>
      </c>
      <c r="BB257" s="9">
        <v>1</v>
      </c>
      <c r="BC257" s="9">
        <v>1</v>
      </c>
      <c r="BD257" s="9">
        <v>1</v>
      </c>
      <c r="BE257" s="9">
        <v>1</v>
      </c>
      <c r="BF257" s="9">
        <v>1</v>
      </c>
      <c r="BG257" s="9">
        <v>1</v>
      </c>
      <c r="BH257">
        <v>1</v>
      </c>
      <c r="BI257">
        <v>1</v>
      </c>
      <c r="BJ257" s="58">
        <v>1</v>
      </c>
      <c r="BK257">
        <v>1</v>
      </c>
      <c r="BL257">
        <v>1</v>
      </c>
      <c r="BM257">
        <v>1</v>
      </c>
      <c r="BN257">
        <v>1</v>
      </c>
      <c r="BO257">
        <v>2</v>
      </c>
      <c r="BP257">
        <v>1</v>
      </c>
      <c r="BQ257">
        <v>1</v>
      </c>
      <c r="BR257">
        <v>1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2</v>
      </c>
      <c r="BY257">
        <v>1</v>
      </c>
      <c r="BZ257">
        <v>2</v>
      </c>
      <c r="CA257">
        <v>1</v>
      </c>
      <c r="CB257">
        <v>1</v>
      </c>
      <c r="CC257">
        <v>1</v>
      </c>
      <c r="CD257">
        <v>1</v>
      </c>
      <c r="CE257">
        <v>2</v>
      </c>
      <c r="CF257">
        <v>1</v>
      </c>
      <c r="CG257">
        <v>1</v>
      </c>
      <c r="CH257">
        <v>1</v>
      </c>
      <c r="CI257">
        <v>2</v>
      </c>
      <c r="CJ257">
        <v>1</v>
      </c>
      <c r="CK257">
        <v>2</v>
      </c>
      <c r="CL257">
        <v>1</v>
      </c>
      <c r="CM257">
        <v>4</v>
      </c>
      <c r="CN257">
        <v>4</v>
      </c>
      <c r="CO257">
        <v>4</v>
      </c>
      <c r="CP257">
        <v>4</v>
      </c>
      <c r="CQ257">
        <v>4</v>
      </c>
      <c r="CR257">
        <v>4</v>
      </c>
      <c r="CS257">
        <v>3</v>
      </c>
      <c r="CT257">
        <v>3</v>
      </c>
      <c r="CU257">
        <v>3</v>
      </c>
      <c r="CV257">
        <v>4</v>
      </c>
      <c r="CW257">
        <v>1</v>
      </c>
      <c r="CX257">
        <v>3</v>
      </c>
      <c r="CY257">
        <v>3</v>
      </c>
      <c r="CZ257">
        <v>3</v>
      </c>
      <c r="DA257" s="57">
        <v>3</v>
      </c>
    </row>
    <row r="258" spans="1:105">
      <c r="A258">
        <v>251</v>
      </c>
      <c r="B258" s="9">
        <v>1</v>
      </c>
      <c r="C258" s="9">
        <v>6</v>
      </c>
      <c r="D258" s="9">
        <v>7</v>
      </c>
      <c r="E258" s="9">
        <v>14</v>
      </c>
      <c r="F258" s="9">
        <v>0</v>
      </c>
      <c r="G258" s="9">
        <v>0</v>
      </c>
      <c r="H258" s="9">
        <v>0</v>
      </c>
      <c r="I258" s="9">
        <v>1</v>
      </c>
      <c r="J258" s="9">
        <v>0</v>
      </c>
      <c r="K258" s="9">
        <v>0</v>
      </c>
      <c r="L258" s="9">
        <v>0</v>
      </c>
      <c r="M258" s="9">
        <v>1</v>
      </c>
      <c r="N258" s="9">
        <v>0</v>
      </c>
      <c r="O258" s="9">
        <v>3</v>
      </c>
      <c r="P258" s="9">
        <v>3</v>
      </c>
      <c r="Q258" s="9">
        <v>4</v>
      </c>
      <c r="R258" s="9">
        <v>3</v>
      </c>
      <c r="S258" s="9">
        <v>3</v>
      </c>
      <c r="T258" s="9"/>
      <c r="U258" s="9">
        <v>0</v>
      </c>
      <c r="V258" s="9">
        <v>0</v>
      </c>
      <c r="W258" s="9">
        <v>0</v>
      </c>
      <c r="X258" s="9">
        <v>0</v>
      </c>
      <c r="Y258" s="9">
        <v>1</v>
      </c>
      <c r="Z258" s="9">
        <v>1</v>
      </c>
      <c r="AA258" s="9">
        <v>0</v>
      </c>
      <c r="AB258" s="9">
        <v>1</v>
      </c>
      <c r="AC258" s="9"/>
      <c r="AD258" s="9">
        <v>6</v>
      </c>
      <c r="AE258" s="9"/>
      <c r="AF258" s="9">
        <v>1</v>
      </c>
      <c r="AG258" s="9">
        <v>0</v>
      </c>
      <c r="AH258" s="9">
        <v>1</v>
      </c>
      <c r="AI258" s="9">
        <v>0</v>
      </c>
      <c r="AJ258" s="9">
        <v>0</v>
      </c>
      <c r="AK258" s="9">
        <v>1</v>
      </c>
      <c r="AL258" s="9"/>
      <c r="AM258" s="9">
        <v>1</v>
      </c>
      <c r="AN258" s="9">
        <v>1</v>
      </c>
      <c r="AO258" s="9">
        <v>0</v>
      </c>
      <c r="AP258" s="9">
        <v>1</v>
      </c>
      <c r="AQ258" s="9">
        <v>0</v>
      </c>
      <c r="AR258" s="9">
        <v>1</v>
      </c>
      <c r="AS258" s="9"/>
      <c r="AT258" s="9">
        <v>3</v>
      </c>
      <c r="AU258" s="9">
        <v>3</v>
      </c>
      <c r="AV258" s="75">
        <v>1</v>
      </c>
      <c r="AW258" s="75">
        <v>1</v>
      </c>
      <c r="AX258" s="75">
        <v>1</v>
      </c>
      <c r="AY258" s="9">
        <v>1</v>
      </c>
      <c r="AZ258" s="9">
        <v>1</v>
      </c>
      <c r="BA258" s="9">
        <v>1</v>
      </c>
      <c r="BB258" s="9">
        <v>2</v>
      </c>
      <c r="BC258" s="9">
        <v>2</v>
      </c>
      <c r="BD258" s="9">
        <v>1</v>
      </c>
      <c r="BE258" s="9">
        <v>2</v>
      </c>
      <c r="BF258" s="9">
        <v>2</v>
      </c>
      <c r="BG258" s="9" t="s">
        <v>125</v>
      </c>
      <c r="BH258">
        <v>1</v>
      </c>
      <c r="BI258">
        <v>2</v>
      </c>
      <c r="BJ258" s="58">
        <v>1</v>
      </c>
      <c r="BK258">
        <v>2</v>
      </c>
      <c r="BL258">
        <v>1</v>
      </c>
      <c r="BM258">
        <v>2</v>
      </c>
      <c r="BN258">
        <v>1</v>
      </c>
      <c r="BO258">
        <v>2</v>
      </c>
      <c r="BP258">
        <v>2</v>
      </c>
      <c r="BQ258" t="s">
        <v>125</v>
      </c>
      <c r="BR258">
        <v>2</v>
      </c>
      <c r="BS258">
        <v>2</v>
      </c>
      <c r="BT258" t="s">
        <v>125</v>
      </c>
      <c r="BU258">
        <v>1</v>
      </c>
      <c r="BV258">
        <v>1</v>
      </c>
      <c r="BW258">
        <v>2</v>
      </c>
      <c r="BX258">
        <v>2</v>
      </c>
      <c r="BY258">
        <v>2</v>
      </c>
      <c r="BZ258">
        <v>2</v>
      </c>
      <c r="CA258">
        <v>1</v>
      </c>
      <c r="CB258">
        <v>2</v>
      </c>
      <c r="CC258">
        <v>2</v>
      </c>
      <c r="CD258">
        <v>1</v>
      </c>
      <c r="CE258">
        <v>2</v>
      </c>
      <c r="CF258">
        <v>2</v>
      </c>
      <c r="CG258">
        <v>2</v>
      </c>
      <c r="CH258">
        <v>1</v>
      </c>
      <c r="CI258">
        <v>2</v>
      </c>
      <c r="CJ258">
        <v>1</v>
      </c>
      <c r="CK258">
        <v>2</v>
      </c>
      <c r="CL258">
        <v>1</v>
      </c>
      <c r="CM258">
        <v>4</v>
      </c>
      <c r="CN258">
        <v>3</v>
      </c>
      <c r="CO258">
        <v>3</v>
      </c>
      <c r="CP258">
        <v>3</v>
      </c>
      <c r="CQ258">
        <v>1</v>
      </c>
      <c r="CR258">
        <v>2</v>
      </c>
      <c r="CS258">
        <v>4</v>
      </c>
      <c r="CT258">
        <v>4</v>
      </c>
      <c r="CU258">
        <v>4</v>
      </c>
      <c r="CV258">
        <v>1</v>
      </c>
      <c r="CW258">
        <v>1</v>
      </c>
      <c r="CX258">
        <v>2</v>
      </c>
      <c r="CY258">
        <v>3</v>
      </c>
      <c r="CZ258">
        <v>2</v>
      </c>
      <c r="DA258" s="57" t="s">
        <v>125</v>
      </c>
    </row>
    <row r="259" spans="1:105">
      <c r="A259">
        <v>252</v>
      </c>
      <c r="B259" s="9">
        <v>1</v>
      </c>
      <c r="C259" s="9">
        <v>6</v>
      </c>
      <c r="D259" s="9">
        <v>7</v>
      </c>
      <c r="E259" s="9">
        <v>6</v>
      </c>
      <c r="F259" s="9">
        <v>0</v>
      </c>
      <c r="G259" s="9">
        <v>0</v>
      </c>
      <c r="H259" s="9">
        <v>0</v>
      </c>
      <c r="I259" s="9">
        <v>1</v>
      </c>
      <c r="J259" s="9">
        <v>0</v>
      </c>
      <c r="K259" s="9">
        <v>0</v>
      </c>
      <c r="L259" s="9">
        <v>0</v>
      </c>
      <c r="M259" s="9">
        <v>2</v>
      </c>
      <c r="N259" s="9">
        <v>3</v>
      </c>
      <c r="O259" s="9">
        <v>3</v>
      </c>
      <c r="P259" s="9">
        <v>2</v>
      </c>
      <c r="Q259" s="9">
        <v>2</v>
      </c>
      <c r="R259" s="9">
        <v>3</v>
      </c>
      <c r="S259" s="9">
        <v>3</v>
      </c>
      <c r="T259" s="9"/>
      <c r="U259" s="9">
        <v>0</v>
      </c>
      <c r="V259" s="9">
        <v>0</v>
      </c>
      <c r="W259" s="9">
        <v>1</v>
      </c>
      <c r="X259" s="9">
        <v>0</v>
      </c>
      <c r="Y259" s="9">
        <v>1</v>
      </c>
      <c r="Z259" s="9">
        <v>0</v>
      </c>
      <c r="AA259" s="9">
        <v>0</v>
      </c>
      <c r="AB259" s="9">
        <v>0</v>
      </c>
      <c r="AC259" s="9"/>
      <c r="AD259" s="9">
        <v>4</v>
      </c>
      <c r="AE259" s="9"/>
      <c r="AF259" s="9">
        <v>1</v>
      </c>
      <c r="AG259" s="9">
        <v>1</v>
      </c>
      <c r="AH259" s="9">
        <v>0</v>
      </c>
      <c r="AI259" s="9">
        <v>0</v>
      </c>
      <c r="AJ259" s="9">
        <v>0</v>
      </c>
      <c r="AK259" s="9">
        <v>0</v>
      </c>
      <c r="AL259" s="9"/>
      <c r="AM259" s="9">
        <v>1</v>
      </c>
      <c r="AN259" s="9">
        <v>1</v>
      </c>
      <c r="AO259" s="9">
        <v>0</v>
      </c>
      <c r="AP259" s="9">
        <v>1</v>
      </c>
      <c r="AQ259" s="9">
        <v>0</v>
      </c>
      <c r="AR259" s="9">
        <v>0</v>
      </c>
      <c r="AS259" s="9"/>
      <c r="AT259" s="9">
        <v>1</v>
      </c>
      <c r="AU259" s="9">
        <v>1</v>
      </c>
      <c r="AV259" s="75">
        <v>1</v>
      </c>
      <c r="AW259" s="75">
        <v>1</v>
      </c>
      <c r="AX259" s="75">
        <v>1</v>
      </c>
      <c r="AY259" s="9">
        <v>1</v>
      </c>
      <c r="AZ259" s="9">
        <v>1</v>
      </c>
      <c r="BA259" s="9">
        <v>2</v>
      </c>
      <c r="BB259" s="9"/>
      <c r="BC259" s="9">
        <v>1</v>
      </c>
      <c r="BD259" s="9">
        <v>1</v>
      </c>
      <c r="BE259" s="9">
        <v>1</v>
      </c>
      <c r="BF259" s="9">
        <v>1</v>
      </c>
      <c r="BG259" s="9">
        <v>2</v>
      </c>
      <c r="BH259">
        <v>1</v>
      </c>
      <c r="BI259">
        <v>2</v>
      </c>
      <c r="BJ259" s="58">
        <v>1</v>
      </c>
      <c r="BK259">
        <v>2</v>
      </c>
      <c r="BL259">
        <v>1</v>
      </c>
      <c r="BM259">
        <v>2</v>
      </c>
      <c r="BN259">
        <v>1</v>
      </c>
      <c r="BO259">
        <v>2</v>
      </c>
      <c r="BP259">
        <v>2</v>
      </c>
      <c r="BQ259" t="s">
        <v>125</v>
      </c>
      <c r="BR259">
        <v>1</v>
      </c>
      <c r="BS259">
        <v>2</v>
      </c>
      <c r="BT259" t="s">
        <v>125</v>
      </c>
      <c r="BU259">
        <v>1</v>
      </c>
      <c r="BV259">
        <v>2</v>
      </c>
      <c r="BW259">
        <v>2</v>
      </c>
      <c r="BX259">
        <v>2</v>
      </c>
      <c r="BY259">
        <v>1</v>
      </c>
      <c r="BZ259">
        <v>1</v>
      </c>
      <c r="CA259">
        <v>2</v>
      </c>
      <c r="CB259">
        <v>2</v>
      </c>
      <c r="CC259">
        <v>2</v>
      </c>
      <c r="CD259">
        <v>2</v>
      </c>
      <c r="CE259">
        <v>2</v>
      </c>
      <c r="CF259">
        <v>2</v>
      </c>
      <c r="CG259">
        <v>1</v>
      </c>
      <c r="CH259">
        <v>2</v>
      </c>
      <c r="CI259">
        <v>2</v>
      </c>
      <c r="CJ259">
        <v>2</v>
      </c>
      <c r="CK259">
        <v>2</v>
      </c>
      <c r="CL259">
        <v>2</v>
      </c>
      <c r="CM259" t="s">
        <v>125</v>
      </c>
      <c r="CN259" t="s">
        <v>125</v>
      </c>
      <c r="CO259">
        <v>4</v>
      </c>
      <c r="CP259">
        <v>3</v>
      </c>
      <c r="CQ259">
        <v>3</v>
      </c>
      <c r="CR259">
        <v>3</v>
      </c>
      <c r="CS259">
        <v>3</v>
      </c>
      <c r="CT259">
        <v>2</v>
      </c>
      <c r="CU259">
        <v>3</v>
      </c>
      <c r="CV259">
        <v>2</v>
      </c>
      <c r="CW259">
        <v>1</v>
      </c>
      <c r="CX259">
        <v>3</v>
      </c>
      <c r="CY259">
        <v>2</v>
      </c>
      <c r="CZ259">
        <v>3</v>
      </c>
      <c r="DA259" s="57" t="s">
        <v>125</v>
      </c>
    </row>
    <row r="260" spans="1:105">
      <c r="A260">
        <v>253</v>
      </c>
      <c r="B260" s="9">
        <v>2</v>
      </c>
      <c r="C260" s="9">
        <v>5</v>
      </c>
      <c r="D260" s="9">
        <v>1</v>
      </c>
      <c r="E260" s="9">
        <v>1</v>
      </c>
      <c r="F260" s="9">
        <v>0</v>
      </c>
      <c r="G260" s="9">
        <v>0</v>
      </c>
      <c r="H260" s="9">
        <v>0</v>
      </c>
      <c r="I260" s="9">
        <v>1</v>
      </c>
      <c r="J260" s="9">
        <v>0</v>
      </c>
      <c r="K260" s="9">
        <v>0</v>
      </c>
      <c r="L260" s="9">
        <v>0</v>
      </c>
      <c r="M260" s="9">
        <v>2</v>
      </c>
      <c r="N260" s="9"/>
      <c r="O260" s="9">
        <v>3</v>
      </c>
      <c r="P260" s="9">
        <v>3</v>
      </c>
      <c r="Q260" s="9">
        <v>3</v>
      </c>
      <c r="R260" s="9">
        <v>4</v>
      </c>
      <c r="S260" s="9">
        <v>3</v>
      </c>
      <c r="T260" s="9"/>
      <c r="U260" s="9">
        <v>0</v>
      </c>
      <c r="V260" s="9">
        <v>0</v>
      </c>
      <c r="W260" s="9">
        <v>0</v>
      </c>
      <c r="X260" s="9">
        <v>1</v>
      </c>
      <c r="Y260" s="9">
        <v>0</v>
      </c>
      <c r="Z260" s="9">
        <v>0</v>
      </c>
      <c r="AA260" s="9">
        <v>0</v>
      </c>
      <c r="AB260" s="9">
        <v>0</v>
      </c>
      <c r="AC260" s="9"/>
      <c r="AD260" s="9">
        <v>4</v>
      </c>
      <c r="AE260" s="9"/>
      <c r="AF260" s="9">
        <v>1</v>
      </c>
      <c r="AG260" s="9">
        <v>1</v>
      </c>
      <c r="AH260" s="9">
        <v>1</v>
      </c>
      <c r="AI260" s="9">
        <v>0</v>
      </c>
      <c r="AJ260" s="9">
        <v>0</v>
      </c>
      <c r="AK260" s="9">
        <v>0</v>
      </c>
      <c r="AL260" s="9"/>
      <c r="AM260" s="9">
        <v>1</v>
      </c>
      <c r="AN260" s="9">
        <v>1</v>
      </c>
      <c r="AO260" s="9">
        <v>0</v>
      </c>
      <c r="AP260" s="9">
        <v>0</v>
      </c>
      <c r="AQ260" s="9">
        <v>0</v>
      </c>
      <c r="AR260" s="9">
        <v>1</v>
      </c>
      <c r="AS260" s="9"/>
      <c r="AT260" s="9">
        <v>1</v>
      </c>
      <c r="AU260" s="9">
        <v>3</v>
      </c>
      <c r="AV260" s="75">
        <v>1</v>
      </c>
      <c r="AW260" s="75">
        <v>1</v>
      </c>
      <c r="AX260" s="75">
        <v>1</v>
      </c>
      <c r="AY260" s="9">
        <v>1</v>
      </c>
      <c r="AZ260" s="9">
        <v>1</v>
      </c>
      <c r="BA260" s="9">
        <v>1</v>
      </c>
      <c r="BB260" s="9">
        <v>2</v>
      </c>
      <c r="BC260" s="9">
        <v>1</v>
      </c>
      <c r="BD260" s="9">
        <v>1</v>
      </c>
      <c r="BE260" s="9">
        <v>2</v>
      </c>
      <c r="BF260" s="9">
        <v>1</v>
      </c>
      <c r="BG260" s="9">
        <v>1</v>
      </c>
      <c r="BH260">
        <v>1</v>
      </c>
      <c r="BI260">
        <v>2</v>
      </c>
      <c r="BJ260" s="58">
        <v>1</v>
      </c>
      <c r="BK260">
        <v>2</v>
      </c>
      <c r="BL260">
        <v>2</v>
      </c>
      <c r="BM260">
        <v>1</v>
      </c>
      <c r="BN260">
        <v>2</v>
      </c>
      <c r="BO260">
        <v>2</v>
      </c>
      <c r="BP260">
        <v>2</v>
      </c>
      <c r="BQ260" t="s">
        <v>125</v>
      </c>
      <c r="BR260">
        <v>1</v>
      </c>
      <c r="BS260">
        <v>2</v>
      </c>
      <c r="BT260" t="s">
        <v>125</v>
      </c>
      <c r="BU260">
        <v>1</v>
      </c>
      <c r="BV260">
        <v>1</v>
      </c>
      <c r="BW260">
        <v>1</v>
      </c>
      <c r="BX260">
        <v>1</v>
      </c>
      <c r="BY260">
        <v>2</v>
      </c>
      <c r="BZ260">
        <v>2</v>
      </c>
      <c r="CA260">
        <v>1</v>
      </c>
      <c r="CB260">
        <v>2</v>
      </c>
      <c r="CC260">
        <v>1</v>
      </c>
      <c r="CD260">
        <v>2</v>
      </c>
      <c r="CE260">
        <v>2</v>
      </c>
      <c r="CF260">
        <v>1</v>
      </c>
      <c r="CG260">
        <v>2</v>
      </c>
      <c r="CH260">
        <v>2</v>
      </c>
      <c r="CI260">
        <v>2</v>
      </c>
      <c r="CJ260">
        <v>1</v>
      </c>
      <c r="CK260">
        <v>2</v>
      </c>
      <c r="CL260">
        <v>2</v>
      </c>
      <c r="CM260" t="s">
        <v>125</v>
      </c>
      <c r="CN260" t="s">
        <v>125</v>
      </c>
      <c r="CO260">
        <v>4</v>
      </c>
      <c r="CP260">
        <v>3</v>
      </c>
      <c r="CQ260">
        <v>4</v>
      </c>
      <c r="CR260">
        <v>3</v>
      </c>
      <c r="CS260">
        <v>3</v>
      </c>
      <c r="CT260">
        <v>4</v>
      </c>
      <c r="CU260">
        <v>3</v>
      </c>
      <c r="CV260">
        <v>2</v>
      </c>
      <c r="CW260">
        <v>2</v>
      </c>
      <c r="CX260">
        <v>3</v>
      </c>
      <c r="CY260">
        <v>3</v>
      </c>
      <c r="CZ260">
        <v>3</v>
      </c>
      <c r="DA260" s="57" t="s">
        <v>125</v>
      </c>
    </row>
    <row r="261" spans="1:105">
      <c r="A261">
        <v>254</v>
      </c>
      <c r="B261" s="9">
        <v>1</v>
      </c>
      <c r="C261" s="9">
        <v>6</v>
      </c>
      <c r="D261" s="9">
        <v>1</v>
      </c>
      <c r="E261" s="9">
        <v>14</v>
      </c>
      <c r="F261" s="9">
        <v>0</v>
      </c>
      <c r="G261" s="9">
        <v>0</v>
      </c>
      <c r="H261" s="9">
        <v>0</v>
      </c>
      <c r="I261" s="9">
        <v>1</v>
      </c>
      <c r="J261" s="9">
        <v>0</v>
      </c>
      <c r="K261" s="9">
        <v>0</v>
      </c>
      <c r="L261" s="9">
        <v>0</v>
      </c>
      <c r="M261" s="9">
        <v>2</v>
      </c>
      <c r="N261" s="9">
        <v>3</v>
      </c>
      <c r="O261" s="9">
        <v>3</v>
      </c>
      <c r="P261" s="9">
        <v>3</v>
      </c>
      <c r="Q261" s="9">
        <v>1</v>
      </c>
      <c r="R261" s="9">
        <v>3</v>
      </c>
      <c r="S261" s="9">
        <v>2</v>
      </c>
      <c r="T261" s="9"/>
      <c r="U261" s="9">
        <v>0</v>
      </c>
      <c r="V261" s="9">
        <v>0</v>
      </c>
      <c r="W261" s="9">
        <v>0</v>
      </c>
      <c r="X261" s="9">
        <v>0</v>
      </c>
      <c r="Y261" s="9">
        <v>1</v>
      </c>
      <c r="Z261" s="9">
        <v>0</v>
      </c>
      <c r="AA261" s="9">
        <v>0</v>
      </c>
      <c r="AB261" s="9">
        <v>0</v>
      </c>
      <c r="AC261" s="9"/>
      <c r="AD261" s="9">
        <v>5</v>
      </c>
      <c r="AE261" s="9"/>
      <c r="AF261" s="9">
        <v>1</v>
      </c>
      <c r="AG261" s="9">
        <v>1</v>
      </c>
      <c r="AH261" s="9">
        <v>1</v>
      </c>
      <c r="AI261" s="9">
        <v>1</v>
      </c>
      <c r="AJ261" s="9">
        <v>0</v>
      </c>
      <c r="AK261" s="9">
        <v>0</v>
      </c>
      <c r="AL261" s="9"/>
      <c r="AM261" s="9">
        <v>1</v>
      </c>
      <c r="AN261" s="9">
        <v>1</v>
      </c>
      <c r="AO261" s="9">
        <v>1</v>
      </c>
      <c r="AP261" s="9">
        <v>1</v>
      </c>
      <c r="AQ261" s="9">
        <v>0</v>
      </c>
      <c r="AR261" s="9">
        <v>0</v>
      </c>
      <c r="AS261" s="9"/>
      <c r="AT261" s="9">
        <v>1</v>
      </c>
      <c r="AU261" s="9">
        <v>3</v>
      </c>
      <c r="AV261" s="75">
        <v>2</v>
      </c>
      <c r="AW261" s="75">
        <v>2</v>
      </c>
      <c r="AX261" s="75">
        <v>1</v>
      </c>
      <c r="AY261" s="9">
        <v>1</v>
      </c>
      <c r="AZ261" s="9">
        <v>1</v>
      </c>
      <c r="BA261" s="9">
        <v>1</v>
      </c>
      <c r="BB261" s="9">
        <v>1</v>
      </c>
      <c r="BC261" s="9">
        <v>2</v>
      </c>
      <c r="BD261" s="9">
        <v>1</v>
      </c>
      <c r="BE261" s="9">
        <v>1</v>
      </c>
      <c r="BF261" s="9">
        <v>2</v>
      </c>
      <c r="BG261" s="9" t="s">
        <v>125</v>
      </c>
      <c r="BH261">
        <v>2</v>
      </c>
      <c r="BI261">
        <v>2</v>
      </c>
      <c r="BJ261" s="58">
        <v>2</v>
      </c>
      <c r="BK261">
        <v>2</v>
      </c>
      <c r="BL261">
        <v>1</v>
      </c>
      <c r="BM261">
        <v>1</v>
      </c>
      <c r="BN261">
        <v>1</v>
      </c>
      <c r="BO261">
        <v>1</v>
      </c>
      <c r="BP261">
        <v>2</v>
      </c>
      <c r="BQ261" t="s">
        <v>125</v>
      </c>
      <c r="BR261">
        <v>1</v>
      </c>
      <c r="BS261">
        <v>2</v>
      </c>
      <c r="BT261" t="s">
        <v>125</v>
      </c>
      <c r="BU261">
        <v>1</v>
      </c>
      <c r="BV261">
        <v>1</v>
      </c>
      <c r="BW261">
        <v>2</v>
      </c>
      <c r="BX261">
        <v>1</v>
      </c>
      <c r="BY261">
        <v>2</v>
      </c>
      <c r="BZ261">
        <v>2</v>
      </c>
      <c r="CA261">
        <v>2</v>
      </c>
      <c r="CB261">
        <v>2</v>
      </c>
      <c r="CC261">
        <v>2</v>
      </c>
      <c r="CD261">
        <v>2</v>
      </c>
      <c r="CE261">
        <v>2</v>
      </c>
      <c r="CF261">
        <v>2</v>
      </c>
      <c r="CG261">
        <v>2</v>
      </c>
      <c r="CH261">
        <v>2</v>
      </c>
      <c r="CI261">
        <v>2</v>
      </c>
      <c r="CJ261">
        <v>2</v>
      </c>
      <c r="CK261">
        <v>2</v>
      </c>
      <c r="CL261">
        <v>1</v>
      </c>
      <c r="CM261">
        <v>3</v>
      </c>
      <c r="CN261">
        <v>3</v>
      </c>
      <c r="CO261">
        <v>3</v>
      </c>
      <c r="CP261">
        <v>2</v>
      </c>
      <c r="CQ261">
        <v>3</v>
      </c>
      <c r="CR261">
        <v>2</v>
      </c>
      <c r="CS261">
        <v>3</v>
      </c>
      <c r="CT261">
        <v>3</v>
      </c>
      <c r="CU261">
        <v>3</v>
      </c>
      <c r="CV261">
        <v>1</v>
      </c>
      <c r="CW261">
        <v>1</v>
      </c>
      <c r="CX261">
        <v>3</v>
      </c>
      <c r="CY261">
        <v>3</v>
      </c>
      <c r="CZ261">
        <v>3</v>
      </c>
      <c r="DA261" s="57" t="s">
        <v>125</v>
      </c>
    </row>
    <row r="262" spans="1:105">
      <c r="A262">
        <v>255</v>
      </c>
      <c r="B262" s="9">
        <v>2</v>
      </c>
      <c r="C262" s="9">
        <v>4</v>
      </c>
      <c r="D262" s="9">
        <v>4</v>
      </c>
      <c r="E262" s="9">
        <v>9</v>
      </c>
      <c r="F262" s="9">
        <v>0</v>
      </c>
      <c r="G262" s="9">
        <v>1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2</v>
      </c>
      <c r="N262" s="9">
        <v>4</v>
      </c>
      <c r="O262" s="9">
        <v>0</v>
      </c>
      <c r="P262" s="9">
        <v>0</v>
      </c>
      <c r="Q262" s="9">
        <v>0</v>
      </c>
      <c r="R262" s="9">
        <v>4</v>
      </c>
      <c r="S262" s="9">
        <v>0</v>
      </c>
      <c r="T262" s="9"/>
      <c r="U262" s="9">
        <v>1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/>
      <c r="AD262" s="9">
        <v>4</v>
      </c>
      <c r="AE262" s="9"/>
      <c r="AF262" s="9">
        <v>1</v>
      </c>
      <c r="AG262" s="9">
        <v>0</v>
      </c>
      <c r="AH262" s="9">
        <v>0</v>
      </c>
      <c r="AI262" s="9">
        <v>1</v>
      </c>
      <c r="AJ262" s="9">
        <v>0</v>
      </c>
      <c r="AK262" s="9">
        <v>0</v>
      </c>
      <c r="AL262" s="9"/>
      <c r="AM262" s="9">
        <v>1</v>
      </c>
      <c r="AN262" s="9">
        <v>1</v>
      </c>
      <c r="AO262" s="9">
        <v>0</v>
      </c>
      <c r="AP262" s="9">
        <v>1</v>
      </c>
      <c r="AQ262" s="9">
        <v>0</v>
      </c>
      <c r="AR262" s="9">
        <v>0</v>
      </c>
      <c r="AS262" s="9"/>
      <c r="AT262" s="9">
        <v>1</v>
      </c>
      <c r="AU262" s="9">
        <v>4</v>
      </c>
      <c r="AV262" s="75">
        <v>2</v>
      </c>
      <c r="AW262" s="75">
        <v>2</v>
      </c>
      <c r="AX262" s="75">
        <v>1</v>
      </c>
      <c r="AY262" s="9">
        <v>2</v>
      </c>
      <c r="AZ262" s="9">
        <v>1</v>
      </c>
      <c r="BA262" s="9">
        <v>2</v>
      </c>
      <c r="BB262" s="9"/>
      <c r="BC262" s="9">
        <v>2</v>
      </c>
      <c r="BD262" s="9">
        <v>1</v>
      </c>
      <c r="BE262" s="9">
        <v>1</v>
      </c>
      <c r="BF262" s="9">
        <v>1</v>
      </c>
      <c r="BG262" s="9">
        <v>1</v>
      </c>
      <c r="BH262">
        <v>2</v>
      </c>
      <c r="BI262">
        <v>2</v>
      </c>
      <c r="BJ262" s="58">
        <v>1</v>
      </c>
      <c r="BK262">
        <v>2</v>
      </c>
      <c r="BL262">
        <v>1</v>
      </c>
      <c r="BM262">
        <v>1</v>
      </c>
      <c r="BN262">
        <v>1</v>
      </c>
      <c r="BO262">
        <v>2</v>
      </c>
      <c r="BP262">
        <v>2</v>
      </c>
      <c r="BQ262" t="s">
        <v>125</v>
      </c>
      <c r="BR262">
        <v>2</v>
      </c>
      <c r="BS262">
        <v>2</v>
      </c>
      <c r="BT262" t="s">
        <v>125</v>
      </c>
      <c r="BU262">
        <v>1</v>
      </c>
      <c r="BV262">
        <v>1</v>
      </c>
      <c r="BW262">
        <v>1</v>
      </c>
      <c r="BX262">
        <v>1</v>
      </c>
      <c r="BY262">
        <v>2</v>
      </c>
      <c r="BZ262">
        <v>2</v>
      </c>
      <c r="CA262">
        <v>2</v>
      </c>
      <c r="CB262">
        <v>2</v>
      </c>
      <c r="CC262">
        <v>1</v>
      </c>
      <c r="CD262">
        <v>2</v>
      </c>
      <c r="CE262">
        <v>2</v>
      </c>
      <c r="CF262">
        <v>1</v>
      </c>
      <c r="CG262">
        <v>2</v>
      </c>
      <c r="CH262">
        <v>2</v>
      </c>
      <c r="CI262">
        <v>1</v>
      </c>
      <c r="CJ262">
        <v>1</v>
      </c>
      <c r="CK262">
        <v>2</v>
      </c>
      <c r="CL262">
        <v>1</v>
      </c>
      <c r="CM262">
        <v>4</v>
      </c>
      <c r="CN262">
        <v>3</v>
      </c>
      <c r="CO262">
        <v>4</v>
      </c>
      <c r="CP262">
        <v>2</v>
      </c>
      <c r="CQ262">
        <v>3</v>
      </c>
      <c r="CR262">
        <v>3</v>
      </c>
      <c r="CS262">
        <v>3</v>
      </c>
      <c r="CT262">
        <v>4</v>
      </c>
      <c r="CU262">
        <v>3</v>
      </c>
      <c r="CV262">
        <v>2</v>
      </c>
      <c r="CW262">
        <v>1</v>
      </c>
      <c r="CX262">
        <v>4</v>
      </c>
      <c r="CY262">
        <v>3</v>
      </c>
      <c r="CZ262">
        <v>3</v>
      </c>
      <c r="DA262" s="57">
        <v>3</v>
      </c>
    </row>
    <row r="263" spans="1:105">
      <c r="A263">
        <v>256</v>
      </c>
      <c r="B263" s="9">
        <v>1</v>
      </c>
      <c r="C263" s="9">
        <v>3</v>
      </c>
      <c r="D263" s="9">
        <v>1</v>
      </c>
      <c r="E263" s="9">
        <v>3</v>
      </c>
      <c r="F263" s="9">
        <v>1</v>
      </c>
      <c r="G263" s="9">
        <v>0</v>
      </c>
      <c r="H263" s="9">
        <v>0</v>
      </c>
      <c r="I263" s="9">
        <v>1</v>
      </c>
      <c r="J263" s="9">
        <v>0</v>
      </c>
      <c r="K263" s="9">
        <v>0</v>
      </c>
      <c r="L263" s="9">
        <v>0</v>
      </c>
      <c r="M263" s="9">
        <v>3</v>
      </c>
      <c r="N263" s="9">
        <v>4</v>
      </c>
      <c r="O263" s="9">
        <v>0</v>
      </c>
      <c r="P263" s="9">
        <v>0</v>
      </c>
      <c r="Q263" s="9">
        <v>0</v>
      </c>
      <c r="R263" s="9">
        <v>4</v>
      </c>
      <c r="S263" s="9">
        <v>0</v>
      </c>
      <c r="T263" s="9"/>
      <c r="U263" s="9">
        <v>0</v>
      </c>
      <c r="V263" s="9">
        <v>0</v>
      </c>
      <c r="W263" s="9">
        <v>0</v>
      </c>
      <c r="X263" s="9">
        <v>0</v>
      </c>
      <c r="Y263" s="9">
        <v>1</v>
      </c>
      <c r="Z263" s="9">
        <v>0</v>
      </c>
      <c r="AA263" s="9">
        <v>0</v>
      </c>
      <c r="AB263" s="9">
        <v>0</v>
      </c>
      <c r="AC263" s="9"/>
      <c r="AD263" s="9">
        <v>1</v>
      </c>
      <c r="AE263" s="9"/>
      <c r="AF263" s="9">
        <v>1</v>
      </c>
      <c r="AG263" s="9">
        <v>0</v>
      </c>
      <c r="AH263" s="9">
        <v>1</v>
      </c>
      <c r="AI263" s="9">
        <v>0</v>
      </c>
      <c r="AJ263" s="9">
        <v>0</v>
      </c>
      <c r="AK263" s="9">
        <v>0</v>
      </c>
      <c r="AL263" s="9"/>
      <c r="AM263" s="9">
        <v>1</v>
      </c>
      <c r="AN263" s="9">
        <v>1</v>
      </c>
      <c r="AO263" s="9">
        <v>0</v>
      </c>
      <c r="AP263" s="9">
        <v>0</v>
      </c>
      <c r="AQ263" s="9">
        <v>0</v>
      </c>
      <c r="AR263" s="9">
        <v>0</v>
      </c>
      <c r="AS263" s="9"/>
      <c r="AT263" s="9">
        <v>1</v>
      </c>
      <c r="AU263" s="9">
        <v>1</v>
      </c>
      <c r="AV263" s="75">
        <v>2</v>
      </c>
      <c r="AW263" s="75">
        <v>2</v>
      </c>
      <c r="AX263" s="75">
        <v>1</v>
      </c>
      <c r="AY263" s="9">
        <v>1</v>
      </c>
      <c r="AZ263" s="9">
        <v>1</v>
      </c>
      <c r="BA263" s="9">
        <v>1</v>
      </c>
      <c r="BB263" s="9">
        <v>2</v>
      </c>
      <c r="BC263" s="9">
        <v>2</v>
      </c>
      <c r="BD263" s="9">
        <v>1</v>
      </c>
      <c r="BE263" s="9">
        <v>1</v>
      </c>
      <c r="BF263" s="9">
        <v>2</v>
      </c>
      <c r="BG263" s="9" t="s">
        <v>125</v>
      </c>
      <c r="BH263">
        <v>2</v>
      </c>
      <c r="BI263">
        <v>2</v>
      </c>
      <c r="BJ263" s="58">
        <v>1</v>
      </c>
      <c r="BK263">
        <v>2</v>
      </c>
      <c r="BL263">
        <v>1</v>
      </c>
      <c r="BM263">
        <v>1</v>
      </c>
      <c r="BN263">
        <v>1</v>
      </c>
      <c r="BO263">
        <v>2</v>
      </c>
      <c r="BP263">
        <v>1</v>
      </c>
      <c r="BQ263">
        <v>1</v>
      </c>
      <c r="BR263">
        <v>1</v>
      </c>
      <c r="BS263">
        <v>2</v>
      </c>
      <c r="BT263" t="s">
        <v>125</v>
      </c>
      <c r="BU263">
        <v>1</v>
      </c>
      <c r="BV263">
        <v>2</v>
      </c>
      <c r="BW263">
        <v>2</v>
      </c>
      <c r="BX263">
        <v>2</v>
      </c>
      <c r="BY263">
        <v>1</v>
      </c>
      <c r="BZ263">
        <v>2</v>
      </c>
      <c r="CA263">
        <v>2</v>
      </c>
      <c r="CB263">
        <v>2</v>
      </c>
      <c r="CC263">
        <v>2</v>
      </c>
      <c r="CD263">
        <v>2</v>
      </c>
      <c r="CE263">
        <v>2</v>
      </c>
      <c r="CF263">
        <v>1</v>
      </c>
      <c r="CG263">
        <v>2</v>
      </c>
      <c r="CH263">
        <v>2</v>
      </c>
      <c r="CI263">
        <v>2</v>
      </c>
      <c r="CJ263">
        <v>1</v>
      </c>
      <c r="CK263">
        <v>2</v>
      </c>
      <c r="CL263">
        <v>1</v>
      </c>
      <c r="CM263">
        <v>3</v>
      </c>
      <c r="CN263">
        <v>4</v>
      </c>
      <c r="CO263">
        <v>4</v>
      </c>
      <c r="CP263">
        <v>1</v>
      </c>
      <c r="CQ263">
        <v>3</v>
      </c>
      <c r="CR263">
        <v>2</v>
      </c>
      <c r="CS263">
        <v>3</v>
      </c>
      <c r="CT263">
        <v>3</v>
      </c>
      <c r="CU263">
        <v>3</v>
      </c>
      <c r="CV263">
        <v>2</v>
      </c>
      <c r="CW263">
        <v>1</v>
      </c>
      <c r="CX263">
        <v>3</v>
      </c>
      <c r="CY263">
        <v>3</v>
      </c>
      <c r="CZ263">
        <v>4</v>
      </c>
      <c r="DA263" s="57">
        <v>4</v>
      </c>
    </row>
    <row r="264" spans="1:105">
      <c r="A264">
        <v>257</v>
      </c>
      <c r="B264" s="9">
        <v>1</v>
      </c>
      <c r="C264" s="9">
        <v>9</v>
      </c>
      <c r="D264" s="9">
        <v>4</v>
      </c>
      <c r="E264" s="9">
        <v>4</v>
      </c>
      <c r="F264" s="9">
        <v>0</v>
      </c>
      <c r="G264" s="9">
        <v>0</v>
      </c>
      <c r="H264" s="9">
        <v>0</v>
      </c>
      <c r="I264" s="9">
        <v>0</v>
      </c>
      <c r="J264" s="9">
        <v>1</v>
      </c>
      <c r="K264" s="9">
        <v>0</v>
      </c>
      <c r="L264" s="9">
        <v>0</v>
      </c>
      <c r="M264" s="9">
        <v>2</v>
      </c>
      <c r="N264" s="9">
        <v>4</v>
      </c>
      <c r="O264" s="9">
        <v>4</v>
      </c>
      <c r="P264" s="9">
        <v>3</v>
      </c>
      <c r="Q264" s="9">
        <v>4</v>
      </c>
      <c r="R264" s="9">
        <v>4</v>
      </c>
      <c r="S264" s="9">
        <v>3</v>
      </c>
      <c r="T264" s="9"/>
      <c r="U264" s="9">
        <v>1</v>
      </c>
      <c r="V264" s="9">
        <v>0</v>
      </c>
      <c r="W264" s="9">
        <v>0</v>
      </c>
      <c r="X264" s="9">
        <v>0</v>
      </c>
      <c r="Y264" s="9">
        <v>1</v>
      </c>
      <c r="Z264" s="9">
        <v>1</v>
      </c>
      <c r="AA264" s="9">
        <v>0</v>
      </c>
      <c r="AB264" s="9">
        <v>0</v>
      </c>
      <c r="AC264" s="9"/>
      <c r="AD264" s="9">
        <v>2</v>
      </c>
      <c r="AE264" s="9"/>
      <c r="AF264" s="9">
        <v>0</v>
      </c>
      <c r="AG264" s="9">
        <v>0</v>
      </c>
      <c r="AH264" s="9">
        <v>1</v>
      </c>
      <c r="AI264" s="9">
        <v>1</v>
      </c>
      <c r="AJ264" s="9">
        <v>0</v>
      </c>
      <c r="AK264" s="9">
        <v>0</v>
      </c>
      <c r="AL264" s="9"/>
      <c r="AM264" s="9">
        <v>1</v>
      </c>
      <c r="AN264" s="9">
        <v>1</v>
      </c>
      <c r="AO264" s="9">
        <v>0</v>
      </c>
      <c r="AP264" s="9">
        <v>1</v>
      </c>
      <c r="AQ264" s="9">
        <v>0</v>
      </c>
      <c r="AR264" s="9">
        <v>0</v>
      </c>
      <c r="AS264" s="9"/>
      <c r="AT264" s="9">
        <v>2</v>
      </c>
      <c r="AU264" s="9">
        <v>1</v>
      </c>
      <c r="AV264" s="75">
        <v>2</v>
      </c>
      <c r="AW264" s="75">
        <v>2</v>
      </c>
      <c r="AX264" s="75">
        <v>1</v>
      </c>
      <c r="AY264" s="9">
        <v>2</v>
      </c>
      <c r="AZ264" s="9">
        <v>1</v>
      </c>
      <c r="BA264" s="9">
        <v>1</v>
      </c>
      <c r="BB264" s="9">
        <v>2</v>
      </c>
      <c r="BC264" s="9">
        <v>1</v>
      </c>
      <c r="BD264" s="9">
        <v>1</v>
      </c>
      <c r="BE264" s="9">
        <v>1</v>
      </c>
      <c r="BF264" s="9">
        <v>1</v>
      </c>
      <c r="BG264" s="9">
        <v>1</v>
      </c>
      <c r="BH264">
        <v>1</v>
      </c>
      <c r="BI264">
        <v>1</v>
      </c>
      <c r="BJ264" s="58">
        <v>1</v>
      </c>
      <c r="BK264">
        <v>1</v>
      </c>
      <c r="BL264">
        <v>1</v>
      </c>
      <c r="BM264">
        <v>1</v>
      </c>
      <c r="BN264">
        <v>2</v>
      </c>
      <c r="BO264">
        <v>1</v>
      </c>
      <c r="BP264">
        <v>2</v>
      </c>
      <c r="BQ264" t="s">
        <v>125</v>
      </c>
      <c r="BR264">
        <v>1</v>
      </c>
      <c r="BS264">
        <v>2</v>
      </c>
      <c r="BT264" t="s">
        <v>125</v>
      </c>
      <c r="BU264">
        <v>1</v>
      </c>
      <c r="BV264">
        <v>1</v>
      </c>
      <c r="BW264">
        <v>1</v>
      </c>
      <c r="BX264">
        <v>2</v>
      </c>
      <c r="BY264">
        <v>1</v>
      </c>
      <c r="BZ264">
        <v>2</v>
      </c>
      <c r="CA264">
        <v>1</v>
      </c>
      <c r="CB264">
        <v>2</v>
      </c>
      <c r="CC264">
        <v>2</v>
      </c>
      <c r="CD264">
        <v>2</v>
      </c>
      <c r="CE264">
        <v>2</v>
      </c>
      <c r="CF264">
        <v>2</v>
      </c>
      <c r="CG264">
        <v>1</v>
      </c>
      <c r="CH264">
        <v>1</v>
      </c>
      <c r="CI264">
        <v>2</v>
      </c>
      <c r="CJ264">
        <v>2</v>
      </c>
      <c r="CK264">
        <v>2</v>
      </c>
      <c r="CL264">
        <v>1</v>
      </c>
      <c r="CM264">
        <v>3</v>
      </c>
      <c r="CN264">
        <v>4</v>
      </c>
      <c r="CO264">
        <v>4</v>
      </c>
      <c r="CP264">
        <v>4</v>
      </c>
      <c r="CQ264">
        <v>4</v>
      </c>
      <c r="CR264">
        <v>4</v>
      </c>
      <c r="CS264">
        <v>4</v>
      </c>
      <c r="CT264">
        <v>1</v>
      </c>
      <c r="CU264">
        <v>3</v>
      </c>
      <c r="CV264">
        <v>3</v>
      </c>
      <c r="CW264">
        <v>2</v>
      </c>
      <c r="CX264">
        <v>3</v>
      </c>
      <c r="CY264">
        <v>1</v>
      </c>
      <c r="CZ264">
        <v>3</v>
      </c>
      <c r="DA264" s="57" t="s">
        <v>125</v>
      </c>
    </row>
    <row r="265" spans="1:105">
      <c r="A265">
        <v>258</v>
      </c>
      <c r="B265" s="9">
        <v>2</v>
      </c>
      <c r="C265" s="9">
        <v>6</v>
      </c>
      <c r="D265" s="9">
        <v>5</v>
      </c>
      <c r="E265" s="9">
        <v>10</v>
      </c>
      <c r="F265" s="9">
        <v>0</v>
      </c>
      <c r="G265" s="9">
        <v>0</v>
      </c>
      <c r="H265" s="9">
        <v>0</v>
      </c>
      <c r="I265" s="9">
        <v>1</v>
      </c>
      <c r="J265" s="9">
        <v>0</v>
      </c>
      <c r="K265" s="9">
        <v>1</v>
      </c>
      <c r="L265" s="9">
        <v>0</v>
      </c>
      <c r="M265" s="9">
        <v>3</v>
      </c>
      <c r="N265" s="9">
        <v>0</v>
      </c>
      <c r="O265" s="9">
        <v>0</v>
      </c>
      <c r="P265" s="9">
        <v>0</v>
      </c>
      <c r="Q265" s="9">
        <v>0</v>
      </c>
      <c r="R265" s="9">
        <v>4</v>
      </c>
      <c r="S265" s="9">
        <v>3</v>
      </c>
      <c r="T265" s="9"/>
      <c r="U265" s="9">
        <v>0</v>
      </c>
      <c r="V265" s="9">
        <v>0</v>
      </c>
      <c r="W265" s="9">
        <v>0</v>
      </c>
      <c r="X265" s="9">
        <v>0</v>
      </c>
      <c r="Y265" s="9">
        <v>1</v>
      </c>
      <c r="Z265" s="9">
        <v>1</v>
      </c>
      <c r="AA265" s="9">
        <v>0</v>
      </c>
      <c r="AB265" s="9">
        <v>0</v>
      </c>
      <c r="AC265" s="9"/>
      <c r="AD265" s="9">
        <v>1</v>
      </c>
      <c r="AE265" s="9"/>
      <c r="AF265" s="9">
        <v>1</v>
      </c>
      <c r="AG265" s="9">
        <v>1</v>
      </c>
      <c r="AH265" s="9">
        <v>1</v>
      </c>
      <c r="AI265" s="9">
        <v>0</v>
      </c>
      <c r="AJ265" s="9">
        <v>0</v>
      </c>
      <c r="AK265" s="9">
        <v>0</v>
      </c>
      <c r="AL265" s="9"/>
      <c r="AM265" s="9">
        <v>1</v>
      </c>
      <c r="AN265" s="9">
        <v>1</v>
      </c>
      <c r="AO265" s="9">
        <v>1</v>
      </c>
      <c r="AP265" s="9">
        <v>0</v>
      </c>
      <c r="AQ265" s="9">
        <v>0</v>
      </c>
      <c r="AR265" s="9">
        <v>0</v>
      </c>
      <c r="AS265" s="9"/>
      <c r="AT265" s="9">
        <v>1</v>
      </c>
      <c r="AU265" s="9">
        <v>4</v>
      </c>
      <c r="AV265" s="75">
        <v>2</v>
      </c>
      <c r="AW265" s="75">
        <v>2</v>
      </c>
      <c r="AX265" s="75">
        <v>1</v>
      </c>
      <c r="AY265" s="9">
        <v>2</v>
      </c>
      <c r="AZ265" s="9">
        <v>1</v>
      </c>
      <c r="BA265" s="9">
        <v>1</v>
      </c>
      <c r="BB265" s="9">
        <v>2</v>
      </c>
      <c r="BC265" s="9">
        <v>1</v>
      </c>
      <c r="BD265" s="9">
        <v>1</v>
      </c>
      <c r="BE265" s="9">
        <v>1</v>
      </c>
      <c r="BF265" s="9">
        <v>1</v>
      </c>
      <c r="BG265" s="9">
        <v>1</v>
      </c>
      <c r="BH265">
        <v>1</v>
      </c>
      <c r="BI265">
        <v>2</v>
      </c>
      <c r="BJ265" s="58">
        <v>1</v>
      </c>
      <c r="BK265">
        <v>2</v>
      </c>
      <c r="BL265">
        <v>1</v>
      </c>
      <c r="BM265">
        <v>1</v>
      </c>
      <c r="BN265">
        <v>1</v>
      </c>
      <c r="BO265">
        <v>2</v>
      </c>
      <c r="BP265">
        <v>2</v>
      </c>
      <c r="BQ265" t="s">
        <v>125</v>
      </c>
      <c r="BR265">
        <v>2</v>
      </c>
      <c r="BS265">
        <v>1</v>
      </c>
      <c r="BT265">
        <v>2</v>
      </c>
      <c r="BU265">
        <v>1</v>
      </c>
      <c r="BV265">
        <v>1</v>
      </c>
      <c r="BW265">
        <v>2</v>
      </c>
      <c r="BX265">
        <v>2</v>
      </c>
      <c r="BY265">
        <v>2</v>
      </c>
      <c r="BZ265">
        <v>2</v>
      </c>
      <c r="CA265">
        <v>2</v>
      </c>
      <c r="CB265">
        <v>2</v>
      </c>
      <c r="CC265">
        <v>2</v>
      </c>
      <c r="CD265">
        <v>2</v>
      </c>
      <c r="CE265">
        <v>2</v>
      </c>
      <c r="CF265">
        <v>2</v>
      </c>
      <c r="CG265">
        <v>2</v>
      </c>
      <c r="CH265">
        <v>2</v>
      </c>
      <c r="CI265">
        <v>2</v>
      </c>
      <c r="CJ265">
        <v>1</v>
      </c>
      <c r="CK265">
        <v>2</v>
      </c>
      <c r="CL265">
        <v>1</v>
      </c>
      <c r="CM265">
        <v>3</v>
      </c>
      <c r="CN265">
        <v>3</v>
      </c>
      <c r="CO265">
        <v>4</v>
      </c>
      <c r="CP265">
        <v>2</v>
      </c>
      <c r="CQ265">
        <v>3</v>
      </c>
      <c r="CR265">
        <v>3</v>
      </c>
      <c r="CS265">
        <v>4</v>
      </c>
      <c r="CT265">
        <v>3</v>
      </c>
      <c r="CU265">
        <v>3</v>
      </c>
      <c r="CV265">
        <v>3</v>
      </c>
      <c r="CW265">
        <v>1</v>
      </c>
      <c r="CX265">
        <v>3</v>
      </c>
      <c r="CY265">
        <v>3</v>
      </c>
      <c r="CZ265">
        <v>0</v>
      </c>
      <c r="DA265" s="57" t="s">
        <v>125</v>
      </c>
    </row>
    <row r="266" spans="1:105">
      <c r="A266">
        <v>259</v>
      </c>
      <c r="B266" s="9">
        <v>2</v>
      </c>
      <c r="C266" s="9">
        <v>9</v>
      </c>
      <c r="D266" s="9">
        <v>7</v>
      </c>
      <c r="E266" s="9">
        <v>8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1</v>
      </c>
      <c r="L266" s="9">
        <v>0</v>
      </c>
      <c r="M266" s="9">
        <v>2</v>
      </c>
      <c r="N266" s="9"/>
      <c r="O266" s="9"/>
      <c r="P266" s="9"/>
      <c r="Q266" s="9">
        <v>3</v>
      </c>
      <c r="R266" s="9">
        <v>0</v>
      </c>
      <c r="S266" s="9">
        <v>0</v>
      </c>
      <c r="T266" s="9"/>
      <c r="U266" s="9">
        <v>0</v>
      </c>
      <c r="V266" s="9">
        <v>0</v>
      </c>
      <c r="W266" s="9">
        <v>0</v>
      </c>
      <c r="X266" s="9">
        <v>0</v>
      </c>
      <c r="Y266" s="9">
        <v>1</v>
      </c>
      <c r="Z266" s="9">
        <v>0</v>
      </c>
      <c r="AA266" s="9">
        <v>0</v>
      </c>
      <c r="AB266" s="9">
        <v>0</v>
      </c>
      <c r="AC266" s="9"/>
      <c r="AD266" s="9">
        <v>1</v>
      </c>
      <c r="AE266" s="9"/>
      <c r="AF266" s="9">
        <v>1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/>
      <c r="AM266" s="9">
        <v>0</v>
      </c>
      <c r="AN266" s="9">
        <v>1</v>
      </c>
      <c r="AO266" s="9">
        <v>0</v>
      </c>
      <c r="AP266" s="9">
        <v>1</v>
      </c>
      <c r="AQ266" s="9">
        <v>0</v>
      </c>
      <c r="AR266" s="9">
        <v>0</v>
      </c>
      <c r="AS266" s="9"/>
      <c r="AT266" s="9">
        <v>4</v>
      </c>
      <c r="AU266" s="9">
        <v>3</v>
      </c>
      <c r="AV266" s="75">
        <v>2</v>
      </c>
      <c r="AW266" s="75">
        <v>2</v>
      </c>
      <c r="AX266" s="75">
        <v>2</v>
      </c>
      <c r="AY266" s="9" t="s">
        <v>125</v>
      </c>
      <c r="AZ266" s="9">
        <v>2</v>
      </c>
      <c r="BA266" s="9" t="s">
        <v>125</v>
      </c>
      <c r="BB266" s="9" t="s">
        <v>125</v>
      </c>
      <c r="BC266" s="9">
        <v>1</v>
      </c>
      <c r="BD266" s="9">
        <v>1</v>
      </c>
      <c r="BE266" s="9">
        <v>1</v>
      </c>
      <c r="BF266" s="9">
        <v>1</v>
      </c>
      <c r="BG266" s="9">
        <v>1</v>
      </c>
      <c r="BH266">
        <v>2</v>
      </c>
      <c r="BI266">
        <v>2</v>
      </c>
      <c r="BJ266" s="58">
        <v>2</v>
      </c>
      <c r="BK266">
        <v>2</v>
      </c>
      <c r="BL266">
        <v>2</v>
      </c>
      <c r="BM266">
        <v>2</v>
      </c>
      <c r="BN266">
        <v>2</v>
      </c>
      <c r="BO266">
        <v>2</v>
      </c>
      <c r="BP266">
        <v>2</v>
      </c>
      <c r="BQ266" t="s">
        <v>125</v>
      </c>
      <c r="BR266">
        <v>2</v>
      </c>
      <c r="BS266">
        <v>2</v>
      </c>
      <c r="BT266" t="s">
        <v>125</v>
      </c>
      <c r="BU266">
        <v>2</v>
      </c>
      <c r="BV266">
        <v>2</v>
      </c>
      <c r="BW266">
        <v>2</v>
      </c>
      <c r="BX266">
        <v>2</v>
      </c>
      <c r="BY266">
        <v>2</v>
      </c>
      <c r="BZ266">
        <v>2</v>
      </c>
      <c r="CA266">
        <v>2</v>
      </c>
      <c r="CB266">
        <v>2</v>
      </c>
      <c r="CC266">
        <v>2</v>
      </c>
      <c r="CD266">
        <v>2</v>
      </c>
      <c r="CE266">
        <v>2</v>
      </c>
      <c r="CF266">
        <v>2</v>
      </c>
      <c r="CG266">
        <v>2</v>
      </c>
      <c r="CH266">
        <v>2</v>
      </c>
      <c r="CI266">
        <v>2</v>
      </c>
      <c r="CJ266">
        <v>2</v>
      </c>
      <c r="CK266">
        <v>2</v>
      </c>
      <c r="CL266">
        <v>2</v>
      </c>
      <c r="CM266" t="s">
        <v>125</v>
      </c>
      <c r="CN266" t="s">
        <v>125</v>
      </c>
      <c r="CO266">
        <v>3</v>
      </c>
      <c r="CP266">
        <v>2</v>
      </c>
      <c r="CQ266">
        <v>3</v>
      </c>
      <c r="CR266">
        <v>4</v>
      </c>
      <c r="CS266">
        <v>4</v>
      </c>
      <c r="CT266">
        <v>3</v>
      </c>
      <c r="CU266">
        <v>3</v>
      </c>
      <c r="CV266">
        <v>4</v>
      </c>
      <c r="CW266">
        <v>1</v>
      </c>
      <c r="CX266">
        <v>3</v>
      </c>
      <c r="CY266">
        <v>1</v>
      </c>
      <c r="CZ266">
        <v>0</v>
      </c>
      <c r="DA266" s="57" t="s">
        <v>125</v>
      </c>
    </row>
    <row r="267" spans="1:105">
      <c r="A267">
        <v>260</v>
      </c>
      <c r="B267" s="9">
        <v>2</v>
      </c>
      <c r="C267" s="9">
        <v>2</v>
      </c>
      <c r="D267" s="9">
        <v>5</v>
      </c>
      <c r="E267" s="9">
        <v>8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1</v>
      </c>
      <c r="L267" s="9">
        <v>0</v>
      </c>
      <c r="M267" s="9">
        <v>3</v>
      </c>
      <c r="N267" s="9">
        <v>4</v>
      </c>
      <c r="O267" s="9">
        <v>4</v>
      </c>
      <c r="P267" s="9">
        <v>4</v>
      </c>
      <c r="Q267" s="9">
        <v>4</v>
      </c>
      <c r="R267" s="9">
        <v>4</v>
      </c>
      <c r="S267" s="9">
        <v>4</v>
      </c>
      <c r="T267" s="9"/>
      <c r="U267" s="9">
        <v>1</v>
      </c>
      <c r="V267" s="9">
        <v>0</v>
      </c>
      <c r="W267" s="9">
        <v>0</v>
      </c>
      <c r="X267" s="9">
        <v>0</v>
      </c>
      <c r="Y267" s="9">
        <v>1</v>
      </c>
      <c r="Z267" s="9">
        <v>0</v>
      </c>
      <c r="AA267" s="9">
        <v>0</v>
      </c>
      <c r="AB267" s="9">
        <v>1</v>
      </c>
      <c r="AC267" s="9"/>
      <c r="AD267" s="9">
        <v>1</v>
      </c>
      <c r="AE267" s="9"/>
      <c r="AF267" s="9">
        <v>1</v>
      </c>
      <c r="AG267" s="9">
        <v>0</v>
      </c>
      <c r="AH267" s="9">
        <v>1</v>
      </c>
      <c r="AI267" s="9">
        <v>0</v>
      </c>
      <c r="AJ267" s="9">
        <v>0</v>
      </c>
      <c r="AK267" s="9">
        <v>0</v>
      </c>
      <c r="AL267" s="9"/>
      <c r="AM267" s="9">
        <v>0</v>
      </c>
      <c r="AN267" s="9">
        <v>1</v>
      </c>
      <c r="AO267" s="9">
        <v>1</v>
      </c>
      <c r="AP267" s="9">
        <v>0</v>
      </c>
      <c r="AQ267" s="9">
        <v>0</v>
      </c>
      <c r="AR267" s="9">
        <v>1</v>
      </c>
      <c r="AS267" s="9"/>
      <c r="AT267" s="9">
        <v>1</v>
      </c>
      <c r="AU267" s="9">
        <v>1</v>
      </c>
      <c r="AV267" s="75">
        <v>2</v>
      </c>
      <c r="AW267" s="75">
        <v>2</v>
      </c>
      <c r="AX267" s="75">
        <v>1</v>
      </c>
      <c r="AY267" s="9">
        <v>2</v>
      </c>
      <c r="AZ267" s="9">
        <v>1</v>
      </c>
      <c r="BA267" s="9">
        <v>2</v>
      </c>
      <c r="BB267" s="9"/>
      <c r="BC267" s="9">
        <v>2</v>
      </c>
      <c r="BD267" s="9">
        <v>1</v>
      </c>
      <c r="BE267" s="9">
        <v>2</v>
      </c>
      <c r="BF267" s="9">
        <v>1</v>
      </c>
      <c r="BG267" s="9">
        <v>2</v>
      </c>
      <c r="BH267">
        <v>2</v>
      </c>
      <c r="BI267">
        <v>1</v>
      </c>
      <c r="BJ267" s="58">
        <v>1</v>
      </c>
      <c r="BK267">
        <v>2</v>
      </c>
      <c r="BL267">
        <v>1</v>
      </c>
      <c r="BM267">
        <v>2</v>
      </c>
      <c r="BN267">
        <v>1</v>
      </c>
      <c r="BO267">
        <v>2</v>
      </c>
      <c r="BP267">
        <v>2</v>
      </c>
      <c r="BQ267" t="s">
        <v>125</v>
      </c>
      <c r="BR267">
        <v>1</v>
      </c>
      <c r="BS267">
        <v>2</v>
      </c>
      <c r="BT267" t="s">
        <v>125</v>
      </c>
      <c r="BU267">
        <v>1</v>
      </c>
      <c r="BV267">
        <v>2</v>
      </c>
      <c r="BW267">
        <v>2</v>
      </c>
      <c r="BX267">
        <v>2</v>
      </c>
      <c r="BY267">
        <v>2</v>
      </c>
      <c r="BZ267">
        <v>2</v>
      </c>
      <c r="CA267">
        <v>2</v>
      </c>
      <c r="CB267">
        <v>2</v>
      </c>
      <c r="CC267">
        <v>2</v>
      </c>
      <c r="CD267">
        <v>1</v>
      </c>
      <c r="CE267">
        <v>2</v>
      </c>
      <c r="CF267">
        <v>1</v>
      </c>
      <c r="CG267">
        <v>2</v>
      </c>
      <c r="CH267">
        <v>2</v>
      </c>
      <c r="CI267">
        <v>2</v>
      </c>
      <c r="CJ267">
        <v>1</v>
      </c>
      <c r="CK267">
        <v>2</v>
      </c>
      <c r="CL267">
        <v>1</v>
      </c>
      <c r="CM267">
        <v>4</v>
      </c>
      <c r="CN267">
        <v>4</v>
      </c>
      <c r="CO267">
        <v>4</v>
      </c>
      <c r="CP267">
        <v>3</v>
      </c>
      <c r="CQ267">
        <v>4</v>
      </c>
      <c r="CR267">
        <v>3</v>
      </c>
      <c r="CS267">
        <v>4</v>
      </c>
      <c r="CT267">
        <v>2</v>
      </c>
      <c r="CU267">
        <v>2</v>
      </c>
      <c r="CV267">
        <v>1</v>
      </c>
      <c r="CW267">
        <v>1</v>
      </c>
      <c r="CX267">
        <v>3</v>
      </c>
      <c r="CY267">
        <v>1</v>
      </c>
      <c r="CZ267">
        <v>0</v>
      </c>
      <c r="DA267" s="57" t="s">
        <v>125</v>
      </c>
    </row>
    <row r="268" spans="1:105">
      <c r="A268">
        <v>261</v>
      </c>
      <c r="B268" s="9">
        <v>1</v>
      </c>
      <c r="C268" s="9">
        <v>4</v>
      </c>
      <c r="D268" s="9">
        <v>1</v>
      </c>
      <c r="E268" s="9">
        <v>3</v>
      </c>
      <c r="F268" s="9">
        <v>0</v>
      </c>
      <c r="G268" s="9">
        <v>1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2</v>
      </c>
      <c r="N268" s="9">
        <v>4</v>
      </c>
      <c r="O268" s="9">
        <v>0</v>
      </c>
      <c r="P268" s="9">
        <v>3</v>
      </c>
      <c r="Q268" s="9">
        <v>0</v>
      </c>
      <c r="R268" s="9">
        <v>4</v>
      </c>
      <c r="S268" s="9">
        <v>0</v>
      </c>
      <c r="T268" s="9"/>
      <c r="U268" s="9">
        <v>0</v>
      </c>
      <c r="V268" s="9">
        <v>0</v>
      </c>
      <c r="W268" s="9">
        <v>0</v>
      </c>
      <c r="X268" s="9">
        <v>1</v>
      </c>
      <c r="Y268" s="9">
        <v>0</v>
      </c>
      <c r="Z268" s="9">
        <v>1</v>
      </c>
      <c r="AA268" s="9">
        <v>0</v>
      </c>
      <c r="AB268" s="9">
        <v>0</v>
      </c>
      <c r="AC268" s="9"/>
      <c r="AD268" s="9">
        <v>2</v>
      </c>
      <c r="AE268" s="9"/>
      <c r="AF268" s="9">
        <v>1</v>
      </c>
      <c r="AG268" s="9">
        <v>0</v>
      </c>
      <c r="AH268" s="9">
        <v>1</v>
      </c>
      <c r="AI268" s="9">
        <v>0</v>
      </c>
      <c r="AJ268" s="9">
        <v>0</v>
      </c>
      <c r="AK268" s="9">
        <v>0</v>
      </c>
      <c r="AL268" s="9"/>
      <c r="AM268" s="9">
        <v>1</v>
      </c>
      <c r="AN268" s="9">
        <v>1</v>
      </c>
      <c r="AO268" s="9">
        <v>1</v>
      </c>
      <c r="AP268" s="9">
        <v>0</v>
      </c>
      <c r="AQ268" s="9">
        <v>0</v>
      </c>
      <c r="AR268" s="9">
        <v>0</v>
      </c>
      <c r="AS268" s="9"/>
      <c r="AT268" s="9">
        <v>1</v>
      </c>
      <c r="AU268" s="9">
        <v>1</v>
      </c>
      <c r="AV268" s="75">
        <v>2</v>
      </c>
      <c r="AW268" s="75">
        <v>1</v>
      </c>
      <c r="AX268" s="75">
        <v>1</v>
      </c>
      <c r="AY268" s="9">
        <v>1</v>
      </c>
      <c r="AZ268" s="9">
        <v>1</v>
      </c>
      <c r="BA268" s="9">
        <v>1</v>
      </c>
      <c r="BB268" s="9">
        <v>2</v>
      </c>
      <c r="BC268" s="9">
        <v>1</v>
      </c>
      <c r="BD268" s="9">
        <v>1</v>
      </c>
      <c r="BE268" s="9">
        <v>1</v>
      </c>
      <c r="BF268" s="9">
        <v>1</v>
      </c>
      <c r="BG268" s="9">
        <v>1</v>
      </c>
      <c r="BH268">
        <v>1</v>
      </c>
      <c r="BI268">
        <v>1</v>
      </c>
      <c r="BJ268" s="58">
        <v>1</v>
      </c>
      <c r="BK268">
        <v>1</v>
      </c>
      <c r="BL268">
        <v>1</v>
      </c>
      <c r="BM268">
        <v>2</v>
      </c>
      <c r="BN268">
        <v>2</v>
      </c>
      <c r="BO268">
        <v>2</v>
      </c>
      <c r="BP268">
        <v>1</v>
      </c>
      <c r="BQ268">
        <v>1</v>
      </c>
      <c r="BR268">
        <v>2</v>
      </c>
      <c r="BS268">
        <v>2</v>
      </c>
      <c r="BT268" t="s">
        <v>125</v>
      </c>
      <c r="BU268">
        <v>1</v>
      </c>
      <c r="BV268">
        <v>1</v>
      </c>
      <c r="BW268">
        <v>1</v>
      </c>
      <c r="BX268">
        <v>2</v>
      </c>
      <c r="BY268">
        <v>1</v>
      </c>
      <c r="BZ268">
        <v>1</v>
      </c>
      <c r="CA268">
        <v>1</v>
      </c>
      <c r="CB268">
        <v>2</v>
      </c>
      <c r="CC268">
        <v>1</v>
      </c>
      <c r="CD268">
        <v>2</v>
      </c>
      <c r="CE268">
        <v>2</v>
      </c>
      <c r="CF268">
        <v>1</v>
      </c>
      <c r="CG268">
        <v>1</v>
      </c>
      <c r="CH268">
        <v>1</v>
      </c>
      <c r="CI268">
        <v>2</v>
      </c>
      <c r="CJ268">
        <v>1</v>
      </c>
      <c r="CK268">
        <v>2</v>
      </c>
      <c r="CL268">
        <v>1</v>
      </c>
      <c r="CM268">
        <v>3</v>
      </c>
      <c r="CN268">
        <v>4</v>
      </c>
      <c r="CO268">
        <v>4</v>
      </c>
      <c r="CP268">
        <v>4</v>
      </c>
      <c r="CQ268">
        <v>4</v>
      </c>
      <c r="CR268">
        <v>4</v>
      </c>
      <c r="CS268">
        <v>4</v>
      </c>
      <c r="CT268">
        <v>4</v>
      </c>
      <c r="CU268">
        <v>3</v>
      </c>
      <c r="CV268">
        <v>1</v>
      </c>
      <c r="CW268">
        <v>1</v>
      </c>
      <c r="CX268">
        <v>4</v>
      </c>
      <c r="CY268">
        <v>3</v>
      </c>
      <c r="CZ268">
        <v>4</v>
      </c>
      <c r="DA268" s="57">
        <v>4</v>
      </c>
    </row>
    <row r="269" spans="1:105">
      <c r="A269">
        <v>262</v>
      </c>
      <c r="B269" s="9">
        <v>2</v>
      </c>
      <c r="C269" s="9">
        <v>3</v>
      </c>
      <c r="D269" s="9">
        <v>6</v>
      </c>
      <c r="E269" s="9">
        <v>12</v>
      </c>
      <c r="F269" s="9">
        <v>0</v>
      </c>
      <c r="G269" s="9">
        <v>0</v>
      </c>
      <c r="H269" s="9">
        <v>0</v>
      </c>
      <c r="I269" s="9">
        <v>1</v>
      </c>
      <c r="J269" s="9">
        <v>0</v>
      </c>
      <c r="K269" s="9">
        <v>0</v>
      </c>
      <c r="L269" s="9">
        <v>0</v>
      </c>
      <c r="M269" s="9">
        <v>1</v>
      </c>
      <c r="N269" s="9">
        <v>1</v>
      </c>
      <c r="O269" s="9">
        <v>2</v>
      </c>
      <c r="P269" s="9">
        <v>3</v>
      </c>
      <c r="Q269" s="9">
        <v>1</v>
      </c>
      <c r="R269" s="9">
        <v>2</v>
      </c>
      <c r="S269" s="9">
        <v>2</v>
      </c>
      <c r="T269" s="9"/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1</v>
      </c>
      <c r="AB269" s="9">
        <v>0</v>
      </c>
      <c r="AC269" s="9"/>
      <c r="AD269" s="9"/>
      <c r="AE269" s="9"/>
      <c r="AF269" s="9">
        <v>1</v>
      </c>
      <c r="AG269" s="9">
        <v>1</v>
      </c>
      <c r="AH269" s="9">
        <v>1</v>
      </c>
      <c r="AI269" s="9">
        <v>0</v>
      </c>
      <c r="AJ269" s="9">
        <v>0</v>
      </c>
      <c r="AK269" s="9">
        <v>0</v>
      </c>
      <c r="AL269" s="9"/>
      <c r="AM269" s="9">
        <v>1</v>
      </c>
      <c r="AN269" s="9">
        <v>1</v>
      </c>
      <c r="AO269" s="9">
        <v>1</v>
      </c>
      <c r="AP269" s="9">
        <v>0</v>
      </c>
      <c r="AQ269" s="9">
        <v>0</v>
      </c>
      <c r="AR269" s="9">
        <v>0</v>
      </c>
      <c r="AS269" s="9"/>
      <c r="AT269" s="9">
        <v>3</v>
      </c>
      <c r="AU269" s="9">
        <v>1</v>
      </c>
      <c r="AV269" s="75">
        <v>2</v>
      </c>
      <c r="AW269" s="75">
        <v>2</v>
      </c>
      <c r="AX269" s="75">
        <v>1</v>
      </c>
      <c r="AY269" s="9">
        <v>1</v>
      </c>
      <c r="AZ269" s="9">
        <v>1</v>
      </c>
      <c r="BA269" s="9">
        <v>1</v>
      </c>
      <c r="BB269" s="9">
        <v>2</v>
      </c>
      <c r="BC269" s="9">
        <v>2</v>
      </c>
      <c r="BD269" s="9">
        <v>1</v>
      </c>
      <c r="BE269" s="9">
        <v>2</v>
      </c>
      <c r="BF269" s="9">
        <v>2</v>
      </c>
      <c r="BG269" s="9" t="s">
        <v>125</v>
      </c>
      <c r="BH269">
        <v>1</v>
      </c>
      <c r="BI269">
        <v>1</v>
      </c>
      <c r="BJ269" s="58">
        <v>1</v>
      </c>
      <c r="BK269">
        <v>2</v>
      </c>
      <c r="BL269">
        <v>2</v>
      </c>
      <c r="BM269">
        <v>2</v>
      </c>
      <c r="BN269">
        <v>2</v>
      </c>
      <c r="BO269">
        <v>2</v>
      </c>
      <c r="BP269">
        <v>2</v>
      </c>
      <c r="BQ269" t="s">
        <v>125</v>
      </c>
      <c r="BR269">
        <v>1</v>
      </c>
      <c r="BS269">
        <v>2</v>
      </c>
      <c r="BT269" t="s">
        <v>125</v>
      </c>
      <c r="BU269">
        <v>1</v>
      </c>
      <c r="BV269">
        <v>2</v>
      </c>
      <c r="BW269">
        <v>2</v>
      </c>
      <c r="BX269">
        <v>2</v>
      </c>
      <c r="BY269">
        <v>1</v>
      </c>
      <c r="BZ269">
        <v>1</v>
      </c>
      <c r="CA269">
        <v>1</v>
      </c>
      <c r="CB269">
        <v>2</v>
      </c>
      <c r="CC269">
        <v>2</v>
      </c>
      <c r="CD269">
        <v>1</v>
      </c>
      <c r="CE269">
        <v>1</v>
      </c>
      <c r="CF269">
        <v>1</v>
      </c>
      <c r="CG269">
        <v>2</v>
      </c>
      <c r="CH269">
        <v>2</v>
      </c>
      <c r="CI269">
        <v>2</v>
      </c>
      <c r="CJ269">
        <v>1</v>
      </c>
      <c r="CK269">
        <v>2</v>
      </c>
      <c r="CL269">
        <v>1</v>
      </c>
      <c r="CM269">
        <v>4</v>
      </c>
      <c r="CN269">
        <v>4</v>
      </c>
      <c r="CO269">
        <v>3</v>
      </c>
      <c r="CP269">
        <v>3</v>
      </c>
      <c r="CQ269">
        <v>3</v>
      </c>
      <c r="CR269">
        <v>4</v>
      </c>
      <c r="CS269">
        <v>4</v>
      </c>
      <c r="CT269">
        <v>4</v>
      </c>
      <c r="CU269">
        <v>3</v>
      </c>
      <c r="CV269">
        <v>1</v>
      </c>
      <c r="CW269">
        <v>2</v>
      </c>
      <c r="CX269">
        <v>2</v>
      </c>
      <c r="CY269">
        <v>3</v>
      </c>
      <c r="CZ269">
        <v>3</v>
      </c>
      <c r="DA269" s="57" t="s">
        <v>125</v>
      </c>
    </row>
    <row r="270" spans="1:105">
      <c r="A270">
        <v>263</v>
      </c>
      <c r="B270" s="9">
        <v>1</v>
      </c>
      <c r="C270" s="9">
        <v>4</v>
      </c>
      <c r="D270" s="9">
        <v>1</v>
      </c>
      <c r="E270" s="9">
        <v>16</v>
      </c>
      <c r="F270" s="9">
        <v>0</v>
      </c>
      <c r="G270" s="9">
        <v>0</v>
      </c>
      <c r="H270" s="9">
        <v>0</v>
      </c>
      <c r="I270" s="9">
        <v>1</v>
      </c>
      <c r="J270" s="9">
        <v>0</v>
      </c>
      <c r="K270" s="9">
        <v>0</v>
      </c>
      <c r="L270" s="9">
        <v>0</v>
      </c>
      <c r="M270" s="9">
        <v>2</v>
      </c>
      <c r="N270" s="9">
        <v>4</v>
      </c>
      <c r="O270" s="9">
        <v>3</v>
      </c>
      <c r="P270" s="9">
        <v>3</v>
      </c>
      <c r="Q270" s="9">
        <v>3</v>
      </c>
      <c r="R270" s="9">
        <v>4</v>
      </c>
      <c r="S270" s="9">
        <v>3</v>
      </c>
      <c r="T270" s="9"/>
      <c r="U270" s="9">
        <v>1</v>
      </c>
      <c r="V270" s="9">
        <v>0</v>
      </c>
      <c r="W270" s="9">
        <v>1</v>
      </c>
      <c r="X270" s="9">
        <v>1</v>
      </c>
      <c r="Y270" s="9">
        <v>0</v>
      </c>
      <c r="Z270" s="9">
        <v>0</v>
      </c>
      <c r="AA270" s="9">
        <v>0</v>
      </c>
      <c r="AB270" s="9">
        <v>0</v>
      </c>
      <c r="AC270" s="9"/>
      <c r="AD270" s="9">
        <v>1</v>
      </c>
      <c r="AE270" s="9"/>
      <c r="AF270" s="9">
        <v>0</v>
      </c>
      <c r="AG270" s="9">
        <v>0</v>
      </c>
      <c r="AH270" s="9">
        <v>1</v>
      </c>
      <c r="AI270" s="9">
        <v>1</v>
      </c>
      <c r="AJ270" s="9">
        <v>1</v>
      </c>
      <c r="AK270" s="9">
        <v>0</v>
      </c>
      <c r="AL270" s="9"/>
      <c r="AM270" s="9">
        <v>0</v>
      </c>
      <c r="AN270" s="9">
        <v>1</v>
      </c>
      <c r="AO270" s="9">
        <v>0</v>
      </c>
      <c r="AP270" s="9">
        <v>1</v>
      </c>
      <c r="AQ270" s="9">
        <v>0</v>
      </c>
      <c r="AR270" s="9">
        <v>0</v>
      </c>
      <c r="AS270" s="9"/>
      <c r="AT270" s="9">
        <v>3</v>
      </c>
      <c r="AU270" s="9">
        <v>2</v>
      </c>
      <c r="AV270" s="75">
        <v>2</v>
      </c>
      <c r="AW270" s="75">
        <v>1</v>
      </c>
      <c r="AX270" s="75">
        <v>1</v>
      </c>
      <c r="AY270" s="9">
        <v>1</v>
      </c>
      <c r="AZ270" s="9">
        <v>1</v>
      </c>
      <c r="BA270" s="9">
        <v>1</v>
      </c>
      <c r="BB270" s="9">
        <v>2</v>
      </c>
      <c r="BC270" s="9">
        <v>2</v>
      </c>
      <c r="BD270" s="9">
        <v>1</v>
      </c>
      <c r="BE270" s="9">
        <v>2</v>
      </c>
      <c r="BF270" s="9">
        <v>1</v>
      </c>
      <c r="BG270" s="9">
        <v>1</v>
      </c>
      <c r="BH270">
        <v>1</v>
      </c>
      <c r="BI270">
        <v>2</v>
      </c>
      <c r="BJ270" s="58">
        <v>1</v>
      </c>
      <c r="BK270">
        <v>2</v>
      </c>
      <c r="BL270">
        <v>2</v>
      </c>
      <c r="BM270">
        <v>2</v>
      </c>
      <c r="BN270">
        <v>1</v>
      </c>
      <c r="BO270">
        <v>2</v>
      </c>
      <c r="BP270">
        <v>1</v>
      </c>
      <c r="BQ270">
        <v>2</v>
      </c>
      <c r="BR270">
        <v>2</v>
      </c>
      <c r="BS270">
        <v>2</v>
      </c>
      <c r="BT270" t="s">
        <v>125</v>
      </c>
      <c r="BU270">
        <v>1</v>
      </c>
      <c r="BV270">
        <v>1</v>
      </c>
      <c r="BW270">
        <v>1</v>
      </c>
      <c r="BX270">
        <v>1</v>
      </c>
      <c r="BY270">
        <v>2</v>
      </c>
      <c r="BZ270">
        <v>2</v>
      </c>
      <c r="CA270">
        <v>1</v>
      </c>
      <c r="CB270">
        <v>1</v>
      </c>
      <c r="CC270">
        <v>1</v>
      </c>
      <c r="CD270">
        <v>2</v>
      </c>
      <c r="CE270">
        <v>2</v>
      </c>
      <c r="CF270">
        <v>1</v>
      </c>
      <c r="CG270">
        <v>2</v>
      </c>
      <c r="CH270">
        <v>2</v>
      </c>
      <c r="CI270">
        <v>2</v>
      </c>
      <c r="CJ270">
        <v>1</v>
      </c>
      <c r="CK270">
        <v>2</v>
      </c>
      <c r="CL270">
        <v>2</v>
      </c>
      <c r="CM270" t="s">
        <v>125</v>
      </c>
      <c r="CN270" t="s">
        <v>125</v>
      </c>
      <c r="CO270">
        <v>4</v>
      </c>
      <c r="CP270">
        <v>4</v>
      </c>
      <c r="CQ270">
        <v>1</v>
      </c>
      <c r="CR270">
        <v>4</v>
      </c>
      <c r="CS270">
        <v>4</v>
      </c>
      <c r="CT270">
        <v>3</v>
      </c>
      <c r="CU270">
        <v>1</v>
      </c>
      <c r="CV270">
        <v>1</v>
      </c>
      <c r="CW270">
        <v>1</v>
      </c>
      <c r="CX270">
        <v>2</v>
      </c>
      <c r="CY270">
        <v>4</v>
      </c>
      <c r="CZ270">
        <v>3</v>
      </c>
      <c r="DA270" s="57" t="s">
        <v>125</v>
      </c>
    </row>
    <row r="271" spans="1:105">
      <c r="A271">
        <v>264</v>
      </c>
      <c r="B271" s="9">
        <v>2</v>
      </c>
      <c r="C271" s="9">
        <v>7</v>
      </c>
      <c r="D271" s="9">
        <v>7</v>
      </c>
      <c r="E271" s="9">
        <v>5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1</v>
      </c>
      <c r="L271" s="9">
        <v>0</v>
      </c>
      <c r="M271" s="9">
        <v>2</v>
      </c>
      <c r="N271" s="9">
        <v>0</v>
      </c>
      <c r="O271" s="9">
        <v>0</v>
      </c>
      <c r="P271" s="9">
        <v>0</v>
      </c>
      <c r="Q271" s="9">
        <v>1</v>
      </c>
      <c r="R271" s="9">
        <v>3</v>
      </c>
      <c r="S271" s="9">
        <v>4</v>
      </c>
      <c r="T271" s="9"/>
      <c r="U271" s="9">
        <v>1</v>
      </c>
      <c r="V271" s="9">
        <v>1</v>
      </c>
      <c r="W271" s="9">
        <v>0</v>
      </c>
      <c r="X271" s="9">
        <v>0</v>
      </c>
      <c r="Y271" s="9">
        <v>0</v>
      </c>
      <c r="Z271" s="9">
        <v>1</v>
      </c>
      <c r="AA271" s="9">
        <v>0</v>
      </c>
      <c r="AB271" s="9">
        <v>0</v>
      </c>
      <c r="AC271" s="9"/>
      <c r="AD271" s="9">
        <v>1</v>
      </c>
      <c r="AE271" s="9"/>
      <c r="AF271" s="9">
        <v>1</v>
      </c>
      <c r="AG271" s="9">
        <v>1</v>
      </c>
      <c r="AH271" s="9">
        <v>0</v>
      </c>
      <c r="AI271" s="9">
        <v>0</v>
      </c>
      <c r="AJ271" s="9">
        <v>0</v>
      </c>
      <c r="AK271" s="9">
        <v>0</v>
      </c>
      <c r="AL271" s="9"/>
      <c r="AM271" s="9">
        <v>1</v>
      </c>
      <c r="AN271" s="9">
        <v>1</v>
      </c>
      <c r="AO271" s="9">
        <v>1</v>
      </c>
      <c r="AP271" s="9">
        <v>1</v>
      </c>
      <c r="AQ271" s="9">
        <v>0</v>
      </c>
      <c r="AR271" s="9">
        <v>0</v>
      </c>
      <c r="AS271" s="9"/>
      <c r="AT271" s="9">
        <v>3</v>
      </c>
      <c r="AU271" s="9">
        <v>2</v>
      </c>
      <c r="AV271" s="75">
        <v>2</v>
      </c>
      <c r="AW271" s="75">
        <v>2</v>
      </c>
      <c r="AX271" s="75">
        <v>1</v>
      </c>
      <c r="AY271" s="9">
        <v>1</v>
      </c>
      <c r="AZ271" s="9">
        <v>2</v>
      </c>
      <c r="BA271" s="9" t="s">
        <v>125</v>
      </c>
      <c r="BB271" s="9" t="s">
        <v>125</v>
      </c>
      <c r="BC271" s="9">
        <v>2</v>
      </c>
      <c r="BD271" s="9">
        <v>1</v>
      </c>
      <c r="BE271" s="9">
        <v>1</v>
      </c>
      <c r="BF271" s="9">
        <v>2</v>
      </c>
      <c r="BG271" s="9" t="s">
        <v>125</v>
      </c>
      <c r="BH271">
        <v>1</v>
      </c>
      <c r="BI271">
        <v>2</v>
      </c>
      <c r="BJ271" s="58">
        <v>2</v>
      </c>
      <c r="BK271">
        <v>2</v>
      </c>
      <c r="BL271">
        <v>1</v>
      </c>
      <c r="BM271">
        <v>1</v>
      </c>
      <c r="BN271">
        <v>1</v>
      </c>
      <c r="BO271">
        <v>2</v>
      </c>
      <c r="BP271">
        <v>2</v>
      </c>
      <c r="BQ271" t="s">
        <v>125</v>
      </c>
      <c r="BR271">
        <v>2</v>
      </c>
      <c r="BS271">
        <v>1</v>
      </c>
      <c r="BT271">
        <v>2</v>
      </c>
      <c r="BU271">
        <v>2</v>
      </c>
      <c r="BV271">
        <v>1</v>
      </c>
      <c r="BW271">
        <v>2</v>
      </c>
      <c r="BX271">
        <v>2</v>
      </c>
      <c r="BY271">
        <v>2</v>
      </c>
      <c r="BZ271">
        <v>2</v>
      </c>
      <c r="CA271">
        <v>2</v>
      </c>
      <c r="CB271">
        <v>2</v>
      </c>
      <c r="CC271">
        <v>2</v>
      </c>
      <c r="CD271">
        <v>1</v>
      </c>
      <c r="CE271">
        <v>1</v>
      </c>
      <c r="CF271">
        <v>2</v>
      </c>
      <c r="CG271">
        <v>2</v>
      </c>
      <c r="CH271">
        <v>2</v>
      </c>
      <c r="CI271">
        <v>2</v>
      </c>
      <c r="CJ271">
        <v>1</v>
      </c>
      <c r="CK271">
        <v>2</v>
      </c>
      <c r="CL271">
        <v>2</v>
      </c>
      <c r="CM271" t="s">
        <v>125</v>
      </c>
      <c r="CN271" t="s">
        <v>125</v>
      </c>
      <c r="CO271">
        <v>4</v>
      </c>
      <c r="CP271">
        <v>2</v>
      </c>
      <c r="CQ271">
        <v>3</v>
      </c>
      <c r="CR271">
        <v>2</v>
      </c>
      <c r="CS271">
        <v>3</v>
      </c>
      <c r="CT271">
        <v>3</v>
      </c>
      <c r="CU271">
        <v>3</v>
      </c>
      <c r="CV271">
        <v>2</v>
      </c>
      <c r="CW271">
        <v>2</v>
      </c>
      <c r="CX271">
        <v>3</v>
      </c>
      <c r="CY271">
        <v>1</v>
      </c>
      <c r="CZ271">
        <v>2</v>
      </c>
      <c r="DA271" s="57" t="s">
        <v>125</v>
      </c>
    </row>
    <row r="272" spans="1:105">
      <c r="A272">
        <v>265</v>
      </c>
      <c r="B272" s="9">
        <v>2</v>
      </c>
      <c r="C272" s="9">
        <v>9</v>
      </c>
      <c r="D272" s="9">
        <v>7</v>
      </c>
      <c r="E272" s="9">
        <v>5</v>
      </c>
      <c r="F272" s="9">
        <v>0</v>
      </c>
      <c r="G272" s="9">
        <v>0</v>
      </c>
      <c r="H272" s="9">
        <v>0</v>
      </c>
      <c r="I272" s="9">
        <v>1</v>
      </c>
      <c r="J272" s="9">
        <v>0</v>
      </c>
      <c r="K272" s="9">
        <v>0</v>
      </c>
      <c r="L272" s="9">
        <v>0</v>
      </c>
      <c r="M272" s="9">
        <v>2</v>
      </c>
      <c r="N272" s="9">
        <v>0</v>
      </c>
      <c r="O272" s="9">
        <v>4</v>
      </c>
      <c r="P272" s="9">
        <v>0</v>
      </c>
      <c r="Q272" s="9">
        <v>4</v>
      </c>
      <c r="R272" s="9">
        <v>4</v>
      </c>
      <c r="S272" s="9"/>
      <c r="T272" s="9"/>
      <c r="U272" s="9">
        <v>0</v>
      </c>
      <c r="V272" s="9">
        <v>0</v>
      </c>
      <c r="W272" s="9">
        <v>1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/>
      <c r="AD272" s="9">
        <v>5</v>
      </c>
      <c r="AE272" s="9"/>
      <c r="AF272" s="9">
        <v>0</v>
      </c>
      <c r="AG272" s="9">
        <v>1</v>
      </c>
      <c r="AH272" s="9">
        <v>0</v>
      </c>
      <c r="AI272" s="9">
        <v>0</v>
      </c>
      <c r="AJ272" s="9">
        <v>0</v>
      </c>
      <c r="AK272" s="9">
        <v>0</v>
      </c>
      <c r="AL272" s="9"/>
      <c r="AM272" s="9">
        <v>0</v>
      </c>
      <c r="AN272" s="9">
        <v>1</v>
      </c>
      <c r="AO272" s="9">
        <v>0</v>
      </c>
      <c r="AP272" s="9">
        <v>0</v>
      </c>
      <c r="AQ272" s="9">
        <v>0</v>
      </c>
      <c r="AR272" s="9">
        <v>0</v>
      </c>
      <c r="AS272" s="9"/>
      <c r="AT272" s="9">
        <v>4</v>
      </c>
      <c r="AU272" s="9">
        <v>3</v>
      </c>
      <c r="AV272" s="75">
        <v>2</v>
      </c>
      <c r="AW272" s="75">
        <v>2</v>
      </c>
      <c r="AX272" s="75">
        <v>2</v>
      </c>
      <c r="AY272" s="9" t="s">
        <v>125</v>
      </c>
      <c r="AZ272" s="9">
        <v>2</v>
      </c>
      <c r="BA272" s="9" t="s">
        <v>125</v>
      </c>
      <c r="BB272" s="9" t="s">
        <v>125</v>
      </c>
      <c r="BC272" s="9">
        <v>2</v>
      </c>
      <c r="BD272" s="9">
        <v>1</v>
      </c>
      <c r="BE272" s="9">
        <v>2</v>
      </c>
      <c r="BF272" s="9">
        <v>1</v>
      </c>
      <c r="BG272" s="9">
        <v>2</v>
      </c>
      <c r="BH272">
        <v>2</v>
      </c>
      <c r="BI272">
        <v>2</v>
      </c>
      <c r="BJ272" s="58">
        <v>1</v>
      </c>
      <c r="BK272">
        <v>2</v>
      </c>
      <c r="BL272">
        <v>2</v>
      </c>
      <c r="BM272">
        <v>2</v>
      </c>
      <c r="BN272">
        <v>2</v>
      </c>
      <c r="BO272">
        <v>2</v>
      </c>
      <c r="BP272">
        <v>2</v>
      </c>
      <c r="BQ272" t="s">
        <v>125</v>
      </c>
      <c r="BR272">
        <v>2</v>
      </c>
      <c r="BS272">
        <v>2</v>
      </c>
      <c r="BT272" t="s">
        <v>125</v>
      </c>
      <c r="BU272">
        <v>2</v>
      </c>
      <c r="BV272">
        <v>2</v>
      </c>
      <c r="BW272">
        <v>2</v>
      </c>
      <c r="BX272">
        <v>2</v>
      </c>
      <c r="BY272">
        <v>2</v>
      </c>
      <c r="BZ272">
        <v>1</v>
      </c>
      <c r="CA272">
        <v>2</v>
      </c>
      <c r="CB272">
        <v>2</v>
      </c>
      <c r="CC272">
        <v>1</v>
      </c>
      <c r="CD272">
        <v>2</v>
      </c>
      <c r="CE272">
        <v>2</v>
      </c>
      <c r="CF272">
        <v>1</v>
      </c>
      <c r="CG272">
        <v>2</v>
      </c>
      <c r="CH272">
        <v>2</v>
      </c>
      <c r="CI272">
        <v>1</v>
      </c>
      <c r="CJ272">
        <v>1</v>
      </c>
      <c r="CK272">
        <v>2</v>
      </c>
      <c r="CL272">
        <v>1</v>
      </c>
      <c r="CM272">
        <v>1</v>
      </c>
      <c r="CN272">
        <v>1</v>
      </c>
      <c r="CO272">
        <v>4</v>
      </c>
      <c r="CP272">
        <v>4</v>
      </c>
      <c r="CQ272">
        <v>1</v>
      </c>
      <c r="CR272">
        <v>3</v>
      </c>
      <c r="CS272">
        <v>4</v>
      </c>
      <c r="CT272">
        <v>3</v>
      </c>
      <c r="CU272">
        <v>3</v>
      </c>
      <c r="CV272">
        <v>3</v>
      </c>
      <c r="CW272">
        <v>1</v>
      </c>
      <c r="CX272">
        <v>3</v>
      </c>
      <c r="CY272">
        <v>1</v>
      </c>
      <c r="CZ272">
        <v>4</v>
      </c>
      <c r="DA272" s="57" t="s">
        <v>125</v>
      </c>
    </row>
    <row r="273" spans="1:105">
      <c r="A273">
        <v>266</v>
      </c>
      <c r="B273" s="9"/>
      <c r="C273" s="9">
        <v>9</v>
      </c>
      <c r="D273" s="9">
        <v>7</v>
      </c>
      <c r="E273" s="9">
        <v>6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1</v>
      </c>
      <c r="L273" s="9">
        <v>0</v>
      </c>
      <c r="M273" s="9">
        <v>2</v>
      </c>
      <c r="N273" s="9">
        <v>4</v>
      </c>
      <c r="O273" s="9">
        <v>4</v>
      </c>
      <c r="P273" s="9">
        <v>4</v>
      </c>
      <c r="Q273" s="9">
        <v>4</v>
      </c>
      <c r="R273" s="9">
        <v>4</v>
      </c>
      <c r="S273" s="9">
        <v>4</v>
      </c>
      <c r="T273" s="9"/>
      <c r="U273" s="9">
        <v>0</v>
      </c>
      <c r="V273" s="9">
        <v>0</v>
      </c>
      <c r="W273" s="9">
        <v>0</v>
      </c>
      <c r="X273" s="9">
        <v>0</v>
      </c>
      <c r="Y273" s="9">
        <v>1</v>
      </c>
      <c r="Z273" s="9">
        <v>1</v>
      </c>
      <c r="AA273" s="9">
        <v>0</v>
      </c>
      <c r="AB273" s="9">
        <v>0</v>
      </c>
      <c r="AC273" s="9"/>
      <c r="AD273" s="9">
        <v>4</v>
      </c>
      <c r="AE273" s="9"/>
      <c r="AF273" s="9">
        <v>1</v>
      </c>
      <c r="AG273" s="9">
        <v>1</v>
      </c>
      <c r="AH273" s="9">
        <v>1</v>
      </c>
      <c r="AI273" s="9">
        <v>0</v>
      </c>
      <c r="AJ273" s="9">
        <v>1</v>
      </c>
      <c r="AK273" s="9">
        <v>0</v>
      </c>
      <c r="AL273" s="9"/>
      <c r="AM273" s="9">
        <v>1</v>
      </c>
      <c r="AN273" s="9">
        <v>1</v>
      </c>
      <c r="AO273" s="9">
        <v>1</v>
      </c>
      <c r="AP273" s="9">
        <v>0</v>
      </c>
      <c r="AQ273" s="9">
        <v>0</v>
      </c>
      <c r="AR273" s="9">
        <v>0</v>
      </c>
      <c r="AS273" s="9"/>
      <c r="AT273" s="9">
        <v>1</v>
      </c>
      <c r="AU273" s="9">
        <v>1</v>
      </c>
      <c r="AV273" s="75">
        <v>2</v>
      </c>
      <c r="AW273" s="75">
        <v>2</v>
      </c>
      <c r="AX273" s="75">
        <v>1</v>
      </c>
      <c r="AY273" s="9">
        <v>2</v>
      </c>
      <c r="AZ273" s="9">
        <v>1</v>
      </c>
      <c r="BA273" s="9">
        <v>1</v>
      </c>
      <c r="BB273" s="9">
        <v>1</v>
      </c>
      <c r="BC273" s="9">
        <v>2</v>
      </c>
      <c r="BD273" s="9">
        <v>1</v>
      </c>
      <c r="BE273" s="9">
        <v>2</v>
      </c>
      <c r="BF273" s="9">
        <v>1</v>
      </c>
      <c r="BG273" s="9">
        <v>1</v>
      </c>
      <c r="BH273">
        <v>1</v>
      </c>
      <c r="BI273">
        <v>2</v>
      </c>
      <c r="BJ273" s="58">
        <v>2</v>
      </c>
      <c r="BK273">
        <v>2</v>
      </c>
      <c r="BL273">
        <v>2</v>
      </c>
      <c r="BM273">
        <v>2</v>
      </c>
      <c r="BN273">
        <v>2</v>
      </c>
      <c r="BO273">
        <v>2</v>
      </c>
      <c r="BP273">
        <v>2</v>
      </c>
      <c r="BQ273" t="s">
        <v>125</v>
      </c>
      <c r="BR273">
        <v>1</v>
      </c>
      <c r="BS273">
        <v>2</v>
      </c>
      <c r="BT273" t="s">
        <v>125</v>
      </c>
      <c r="BU273">
        <v>1</v>
      </c>
      <c r="BV273">
        <v>1</v>
      </c>
      <c r="BW273">
        <v>2</v>
      </c>
      <c r="BX273">
        <v>2</v>
      </c>
      <c r="BY273">
        <v>2</v>
      </c>
      <c r="BZ273">
        <v>2</v>
      </c>
      <c r="CA273">
        <v>2</v>
      </c>
      <c r="CB273">
        <v>2</v>
      </c>
      <c r="CC273">
        <v>2</v>
      </c>
      <c r="CD273">
        <v>2</v>
      </c>
      <c r="CE273">
        <v>2</v>
      </c>
      <c r="CF273">
        <v>2</v>
      </c>
      <c r="CG273">
        <v>2</v>
      </c>
      <c r="CH273">
        <v>2</v>
      </c>
      <c r="CI273">
        <v>2</v>
      </c>
      <c r="CJ273">
        <v>1</v>
      </c>
      <c r="CK273">
        <v>2</v>
      </c>
      <c r="CL273">
        <v>1</v>
      </c>
      <c r="CM273">
        <v>3</v>
      </c>
      <c r="CN273">
        <v>4</v>
      </c>
      <c r="CO273">
        <v>4</v>
      </c>
      <c r="CP273">
        <v>1</v>
      </c>
      <c r="CQ273">
        <v>4</v>
      </c>
      <c r="CR273">
        <v>4</v>
      </c>
      <c r="CS273">
        <v>4</v>
      </c>
      <c r="CT273">
        <v>3</v>
      </c>
      <c r="CU273">
        <v>3</v>
      </c>
      <c r="CV273">
        <v>2</v>
      </c>
      <c r="CW273">
        <v>1</v>
      </c>
      <c r="CX273">
        <v>2</v>
      </c>
      <c r="CY273">
        <v>3</v>
      </c>
      <c r="CZ273">
        <v>3</v>
      </c>
      <c r="DA273" s="57" t="s">
        <v>125</v>
      </c>
    </row>
    <row r="274" spans="1:105">
      <c r="A274">
        <v>267</v>
      </c>
      <c r="B274" s="9">
        <v>1</v>
      </c>
      <c r="C274" s="9">
        <v>3</v>
      </c>
      <c r="D274" s="9">
        <v>1</v>
      </c>
      <c r="E274" s="9">
        <v>4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1</v>
      </c>
      <c r="M274" s="9">
        <v>2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/>
      <c r="U274" s="9">
        <v>1</v>
      </c>
      <c r="V274" s="9">
        <v>1</v>
      </c>
      <c r="W274" s="9">
        <v>0</v>
      </c>
      <c r="X274" s="9">
        <v>0</v>
      </c>
      <c r="Y274" s="9">
        <v>0</v>
      </c>
      <c r="Z274" s="9">
        <v>1</v>
      </c>
      <c r="AA274" s="9">
        <v>0</v>
      </c>
      <c r="AB274" s="9">
        <v>0</v>
      </c>
      <c r="AC274" s="9"/>
      <c r="AD274" s="9">
        <v>3</v>
      </c>
      <c r="AE274" s="9"/>
      <c r="AF274" s="9">
        <v>1</v>
      </c>
      <c r="AG274" s="9">
        <v>0</v>
      </c>
      <c r="AH274" s="9">
        <v>0</v>
      </c>
      <c r="AI274" s="9">
        <v>1</v>
      </c>
      <c r="AJ274" s="9">
        <v>0</v>
      </c>
      <c r="AK274" s="9">
        <v>0</v>
      </c>
      <c r="AL274" s="9"/>
      <c r="AM274" s="9">
        <v>1</v>
      </c>
      <c r="AN274" s="9">
        <v>1</v>
      </c>
      <c r="AO274" s="9">
        <v>1</v>
      </c>
      <c r="AP274" s="9">
        <v>1</v>
      </c>
      <c r="AQ274" s="9">
        <v>0</v>
      </c>
      <c r="AR274" s="9">
        <v>0</v>
      </c>
      <c r="AS274" s="9"/>
      <c r="AT274" s="9">
        <v>1</v>
      </c>
      <c r="AU274" s="9">
        <v>1</v>
      </c>
      <c r="AV274" s="75">
        <v>2</v>
      </c>
      <c r="AW274" s="75">
        <v>2</v>
      </c>
      <c r="AX274" s="75">
        <v>2</v>
      </c>
      <c r="AY274" s="9" t="s">
        <v>125</v>
      </c>
      <c r="AZ274" s="9">
        <v>1</v>
      </c>
      <c r="BA274" s="9">
        <v>1</v>
      </c>
      <c r="BB274" s="9">
        <v>2</v>
      </c>
      <c r="BC274" s="9">
        <v>2</v>
      </c>
      <c r="BD274" s="9">
        <v>1</v>
      </c>
      <c r="BE274" s="9">
        <v>1</v>
      </c>
      <c r="BF274" s="9">
        <v>2</v>
      </c>
      <c r="BG274" s="9" t="s">
        <v>125</v>
      </c>
      <c r="BH274">
        <v>2</v>
      </c>
      <c r="BI274">
        <v>2</v>
      </c>
      <c r="BJ274" s="58">
        <v>1</v>
      </c>
      <c r="BK274">
        <v>1</v>
      </c>
      <c r="BL274">
        <v>2</v>
      </c>
      <c r="BM274">
        <v>2</v>
      </c>
      <c r="BN274">
        <v>1</v>
      </c>
      <c r="BO274">
        <v>2</v>
      </c>
      <c r="BP274">
        <v>2</v>
      </c>
      <c r="BQ274" t="s">
        <v>125</v>
      </c>
      <c r="BR274">
        <v>2</v>
      </c>
      <c r="BS274">
        <v>2</v>
      </c>
      <c r="BT274" t="s">
        <v>125</v>
      </c>
      <c r="BU274">
        <v>1</v>
      </c>
      <c r="BV274">
        <v>2</v>
      </c>
      <c r="BW274">
        <v>2</v>
      </c>
      <c r="BX274">
        <v>2</v>
      </c>
      <c r="BY274">
        <v>1</v>
      </c>
      <c r="BZ274">
        <v>2</v>
      </c>
      <c r="CA274">
        <v>2</v>
      </c>
      <c r="CB274">
        <v>2</v>
      </c>
      <c r="CC274">
        <v>2</v>
      </c>
      <c r="CD274">
        <v>2</v>
      </c>
      <c r="CE274">
        <v>2</v>
      </c>
      <c r="CF274">
        <v>2</v>
      </c>
      <c r="CG274">
        <v>2</v>
      </c>
      <c r="CH274">
        <v>2</v>
      </c>
      <c r="CI274">
        <v>2</v>
      </c>
      <c r="CJ274">
        <v>2</v>
      </c>
      <c r="CK274">
        <v>2</v>
      </c>
      <c r="CL274">
        <v>1</v>
      </c>
      <c r="CM274">
        <v>2</v>
      </c>
      <c r="CN274">
        <v>3</v>
      </c>
      <c r="CO274">
        <v>3</v>
      </c>
      <c r="CP274">
        <v>1</v>
      </c>
      <c r="CQ274">
        <v>3</v>
      </c>
      <c r="CR274">
        <v>2</v>
      </c>
      <c r="CS274">
        <v>2</v>
      </c>
      <c r="CT274">
        <v>2</v>
      </c>
      <c r="CU274">
        <v>2</v>
      </c>
      <c r="CV274">
        <v>2</v>
      </c>
      <c r="CW274">
        <v>1</v>
      </c>
      <c r="CX274">
        <v>1</v>
      </c>
      <c r="CY274">
        <v>3</v>
      </c>
      <c r="CZ274">
        <v>1</v>
      </c>
      <c r="DA274" s="57" t="s">
        <v>125</v>
      </c>
    </row>
    <row r="275" spans="1:105">
      <c r="A275">
        <v>268</v>
      </c>
      <c r="B275" s="9">
        <v>1</v>
      </c>
      <c r="C275" s="9">
        <v>5</v>
      </c>
      <c r="D275" s="9">
        <v>1</v>
      </c>
      <c r="E275" s="9">
        <v>13</v>
      </c>
      <c r="F275" s="9">
        <v>0</v>
      </c>
      <c r="G275" s="9">
        <v>0</v>
      </c>
      <c r="H275" s="9">
        <v>1</v>
      </c>
      <c r="I275" s="9">
        <v>0</v>
      </c>
      <c r="J275" s="9">
        <v>0</v>
      </c>
      <c r="K275" s="9">
        <v>0</v>
      </c>
      <c r="L275" s="9">
        <v>0</v>
      </c>
      <c r="M275" s="9">
        <v>2</v>
      </c>
      <c r="N275" s="9">
        <v>4</v>
      </c>
      <c r="O275" s="9">
        <v>4</v>
      </c>
      <c r="P275" s="9">
        <v>4</v>
      </c>
      <c r="Q275" s="9">
        <v>4</v>
      </c>
      <c r="R275" s="9">
        <v>4</v>
      </c>
      <c r="S275" s="9">
        <v>4</v>
      </c>
      <c r="T275" s="9"/>
      <c r="U275" s="9">
        <v>0</v>
      </c>
      <c r="V275" s="9">
        <v>0</v>
      </c>
      <c r="W275" s="9">
        <v>0</v>
      </c>
      <c r="X275" s="9">
        <v>1</v>
      </c>
      <c r="Y275" s="9">
        <v>0</v>
      </c>
      <c r="Z275" s="9">
        <v>0</v>
      </c>
      <c r="AA275" s="9">
        <v>0</v>
      </c>
      <c r="AB275" s="9">
        <v>0</v>
      </c>
      <c r="AC275" s="9"/>
      <c r="AD275" s="9">
        <v>2</v>
      </c>
      <c r="AE275" s="9"/>
      <c r="AF275" s="9">
        <v>1</v>
      </c>
      <c r="AG275" s="9">
        <v>0</v>
      </c>
      <c r="AH275" s="9">
        <v>1</v>
      </c>
      <c r="AI275" s="9">
        <v>0</v>
      </c>
      <c r="AJ275" s="9">
        <v>0</v>
      </c>
      <c r="AK275" s="9">
        <v>0</v>
      </c>
      <c r="AL275" s="9"/>
      <c r="AM275" s="9">
        <v>1</v>
      </c>
      <c r="AN275" s="9">
        <v>1</v>
      </c>
      <c r="AO275" s="9">
        <v>0</v>
      </c>
      <c r="AP275" s="9">
        <v>1</v>
      </c>
      <c r="AQ275" s="9">
        <v>0</v>
      </c>
      <c r="AR275" s="9">
        <v>0</v>
      </c>
      <c r="AS275" s="9"/>
      <c r="AT275" s="9">
        <v>1</v>
      </c>
      <c r="AU275" s="9">
        <v>2</v>
      </c>
      <c r="AV275" s="75">
        <v>1</v>
      </c>
      <c r="AW275" s="75">
        <v>1</v>
      </c>
      <c r="AX275" s="75">
        <v>1</v>
      </c>
      <c r="AY275" s="9">
        <v>2</v>
      </c>
      <c r="AZ275" s="9">
        <v>1</v>
      </c>
      <c r="BA275" s="9">
        <v>1</v>
      </c>
      <c r="BB275" s="9">
        <v>2</v>
      </c>
      <c r="BC275" s="9">
        <v>2</v>
      </c>
      <c r="BD275" s="9">
        <v>1</v>
      </c>
      <c r="BE275" s="9">
        <v>2</v>
      </c>
      <c r="BF275" s="9">
        <v>1</v>
      </c>
      <c r="BG275" s="9">
        <v>1</v>
      </c>
      <c r="BH275">
        <v>1</v>
      </c>
      <c r="BI275">
        <v>1</v>
      </c>
      <c r="BJ275" s="58">
        <v>1</v>
      </c>
      <c r="BK275">
        <v>1</v>
      </c>
      <c r="BL275">
        <v>1</v>
      </c>
      <c r="BM275">
        <v>2</v>
      </c>
      <c r="BN275">
        <v>2</v>
      </c>
      <c r="BO275">
        <v>2</v>
      </c>
      <c r="BP275">
        <v>1</v>
      </c>
      <c r="BQ275">
        <v>1</v>
      </c>
      <c r="BR275">
        <v>1</v>
      </c>
      <c r="BS275">
        <v>2</v>
      </c>
      <c r="BT275" t="s">
        <v>125</v>
      </c>
      <c r="BU275">
        <v>1</v>
      </c>
      <c r="BV275">
        <v>2</v>
      </c>
      <c r="BW275">
        <v>2</v>
      </c>
      <c r="BX275">
        <v>2</v>
      </c>
      <c r="BY275">
        <v>2</v>
      </c>
      <c r="BZ275">
        <v>2</v>
      </c>
      <c r="CA275">
        <v>2</v>
      </c>
      <c r="CB275">
        <v>2</v>
      </c>
      <c r="CC275">
        <v>1</v>
      </c>
      <c r="CD275">
        <v>2</v>
      </c>
      <c r="CE275">
        <v>2</v>
      </c>
      <c r="CF275">
        <v>1</v>
      </c>
      <c r="CG275">
        <v>2</v>
      </c>
      <c r="CH275">
        <v>2</v>
      </c>
      <c r="CI275">
        <v>2</v>
      </c>
      <c r="CJ275">
        <v>1</v>
      </c>
      <c r="CK275">
        <v>2</v>
      </c>
      <c r="CL275">
        <v>2</v>
      </c>
      <c r="CM275" t="s">
        <v>125</v>
      </c>
      <c r="CN275" t="s">
        <v>125</v>
      </c>
      <c r="CO275">
        <v>4</v>
      </c>
      <c r="CP275">
        <v>2</v>
      </c>
      <c r="CQ275">
        <v>4</v>
      </c>
      <c r="CR275">
        <v>3</v>
      </c>
      <c r="CS275">
        <v>4</v>
      </c>
      <c r="CT275">
        <v>4</v>
      </c>
      <c r="CU275">
        <v>3</v>
      </c>
      <c r="CV275">
        <v>2</v>
      </c>
      <c r="CW275">
        <v>2</v>
      </c>
      <c r="CX275">
        <v>3</v>
      </c>
      <c r="CY275">
        <v>3</v>
      </c>
      <c r="CZ275">
        <v>4</v>
      </c>
      <c r="DA275" s="57">
        <v>4</v>
      </c>
    </row>
    <row r="276" spans="1:105">
      <c r="A276">
        <v>269</v>
      </c>
      <c r="B276" s="9">
        <v>2</v>
      </c>
      <c r="C276" s="9">
        <v>5</v>
      </c>
      <c r="D276" s="9">
        <v>5</v>
      </c>
      <c r="E276" s="9">
        <v>9</v>
      </c>
      <c r="F276" s="9">
        <v>0</v>
      </c>
      <c r="G276" s="9">
        <v>0</v>
      </c>
      <c r="H276" s="9">
        <v>0</v>
      </c>
      <c r="I276" s="9">
        <v>0</v>
      </c>
      <c r="J276" s="9">
        <v>1</v>
      </c>
      <c r="K276" s="9">
        <v>0</v>
      </c>
      <c r="L276" s="9">
        <v>0</v>
      </c>
      <c r="M276" s="9">
        <v>2</v>
      </c>
      <c r="N276" s="9">
        <v>4</v>
      </c>
      <c r="O276" s="9">
        <v>4</v>
      </c>
      <c r="P276" s="9">
        <v>4</v>
      </c>
      <c r="Q276" s="9">
        <v>4</v>
      </c>
      <c r="R276" s="9">
        <v>3</v>
      </c>
      <c r="S276" s="9">
        <v>4</v>
      </c>
      <c r="T276" s="9"/>
      <c r="U276" s="9">
        <v>0</v>
      </c>
      <c r="V276" s="9">
        <v>0</v>
      </c>
      <c r="W276" s="9">
        <v>0</v>
      </c>
      <c r="X276" s="9">
        <v>1</v>
      </c>
      <c r="Y276" s="9">
        <v>0</v>
      </c>
      <c r="Z276" s="9">
        <v>0</v>
      </c>
      <c r="AA276" s="9">
        <v>0</v>
      </c>
      <c r="AB276" s="9">
        <v>0</v>
      </c>
      <c r="AC276" s="9"/>
      <c r="AD276" s="9">
        <v>2</v>
      </c>
      <c r="AE276" s="9"/>
      <c r="AF276" s="9">
        <v>1</v>
      </c>
      <c r="AG276" s="9">
        <v>1</v>
      </c>
      <c r="AH276" s="9">
        <v>0</v>
      </c>
      <c r="AI276" s="9">
        <v>0</v>
      </c>
      <c r="AJ276" s="9">
        <v>0</v>
      </c>
      <c r="AK276" s="9">
        <v>0</v>
      </c>
      <c r="AL276" s="9"/>
      <c r="AM276" s="9">
        <v>1</v>
      </c>
      <c r="AN276" s="9">
        <v>1</v>
      </c>
      <c r="AO276" s="9">
        <v>1</v>
      </c>
      <c r="AP276" s="9">
        <v>1</v>
      </c>
      <c r="AQ276" s="9">
        <v>0</v>
      </c>
      <c r="AR276" s="9">
        <v>0</v>
      </c>
      <c r="AS276" s="9"/>
      <c r="AT276" s="9">
        <v>2</v>
      </c>
      <c r="AU276" s="9">
        <v>2</v>
      </c>
      <c r="AV276" s="75">
        <v>2</v>
      </c>
      <c r="AW276" s="75">
        <v>2</v>
      </c>
      <c r="AX276" s="75">
        <v>1</v>
      </c>
      <c r="AY276" s="9">
        <v>1</v>
      </c>
      <c r="AZ276" s="9">
        <v>1</v>
      </c>
      <c r="BA276" s="9">
        <v>1</v>
      </c>
      <c r="BB276" s="9">
        <v>2</v>
      </c>
      <c r="BC276" s="9">
        <v>1</v>
      </c>
      <c r="BD276" s="9">
        <v>1</v>
      </c>
      <c r="BE276" s="9">
        <v>2</v>
      </c>
      <c r="BF276" s="9">
        <v>1</v>
      </c>
      <c r="BG276" s="9">
        <v>2</v>
      </c>
      <c r="BH276">
        <v>1</v>
      </c>
      <c r="BI276">
        <v>2</v>
      </c>
      <c r="BJ276" s="58">
        <v>2</v>
      </c>
      <c r="BK276">
        <v>1</v>
      </c>
      <c r="BL276">
        <v>1</v>
      </c>
      <c r="BM276">
        <v>1</v>
      </c>
      <c r="BN276">
        <v>2</v>
      </c>
      <c r="BO276">
        <v>2</v>
      </c>
      <c r="BP276">
        <v>2</v>
      </c>
      <c r="BQ276" t="s">
        <v>125</v>
      </c>
      <c r="BR276">
        <v>1</v>
      </c>
      <c r="BS276">
        <v>1</v>
      </c>
      <c r="BT276">
        <v>1</v>
      </c>
      <c r="BU276">
        <v>1</v>
      </c>
      <c r="BV276">
        <v>2</v>
      </c>
      <c r="BW276">
        <v>2</v>
      </c>
      <c r="BX276">
        <v>2</v>
      </c>
      <c r="BY276">
        <v>1</v>
      </c>
      <c r="BZ276">
        <v>2</v>
      </c>
      <c r="CA276">
        <v>1</v>
      </c>
      <c r="CB276">
        <v>1</v>
      </c>
      <c r="CC276">
        <v>2</v>
      </c>
      <c r="CD276">
        <v>2</v>
      </c>
      <c r="CE276">
        <v>2</v>
      </c>
      <c r="CF276">
        <v>2</v>
      </c>
      <c r="CG276">
        <v>2</v>
      </c>
      <c r="CH276">
        <v>1</v>
      </c>
      <c r="CI276">
        <v>1</v>
      </c>
      <c r="CJ276">
        <v>1</v>
      </c>
      <c r="CK276">
        <v>2</v>
      </c>
      <c r="CL276">
        <v>1</v>
      </c>
      <c r="CM276">
        <v>3</v>
      </c>
      <c r="CN276">
        <v>3</v>
      </c>
      <c r="CO276">
        <v>4</v>
      </c>
      <c r="CP276">
        <v>2</v>
      </c>
      <c r="CQ276">
        <v>4</v>
      </c>
      <c r="CR276">
        <v>3</v>
      </c>
      <c r="CS276">
        <v>3</v>
      </c>
      <c r="CT276">
        <v>3</v>
      </c>
      <c r="CU276">
        <v>3</v>
      </c>
      <c r="CV276">
        <v>2</v>
      </c>
      <c r="CW276">
        <v>3</v>
      </c>
      <c r="CX276">
        <v>3</v>
      </c>
      <c r="CY276">
        <v>3</v>
      </c>
      <c r="CZ276">
        <v>3</v>
      </c>
      <c r="DA276" s="57" t="s">
        <v>125</v>
      </c>
    </row>
    <row r="277" spans="1:105">
      <c r="A277">
        <v>270</v>
      </c>
      <c r="B277" s="9">
        <v>1</v>
      </c>
      <c r="C277" s="9">
        <v>9</v>
      </c>
      <c r="D277" s="9">
        <v>7</v>
      </c>
      <c r="E277" s="9">
        <v>9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1</v>
      </c>
      <c r="M277" s="9">
        <v>3</v>
      </c>
      <c r="N277" s="9">
        <v>0</v>
      </c>
      <c r="O277" s="9">
        <v>0</v>
      </c>
      <c r="P277" s="9">
        <v>0</v>
      </c>
      <c r="Q277" s="9">
        <v>3</v>
      </c>
      <c r="R277" s="9">
        <v>0</v>
      </c>
      <c r="S277" s="9">
        <v>0</v>
      </c>
      <c r="T277" s="9"/>
      <c r="U277" s="9">
        <v>1</v>
      </c>
      <c r="V277" s="9">
        <v>0</v>
      </c>
      <c r="W277" s="9">
        <v>0</v>
      </c>
      <c r="X277" s="9">
        <v>0</v>
      </c>
      <c r="Y277" s="9">
        <v>1</v>
      </c>
      <c r="Z277" s="9">
        <v>0</v>
      </c>
      <c r="AA277" s="9">
        <v>0</v>
      </c>
      <c r="AB277" s="9">
        <v>0</v>
      </c>
      <c r="AC277" s="9"/>
      <c r="AD277" s="9">
        <v>1</v>
      </c>
      <c r="AE277" s="9"/>
      <c r="AF277" s="9">
        <v>1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/>
      <c r="AM277" s="9">
        <v>0</v>
      </c>
      <c r="AN277" s="9">
        <v>1</v>
      </c>
      <c r="AO277" s="9">
        <v>0</v>
      </c>
      <c r="AP277" s="9">
        <v>0</v>
      </c>
      <c r="AQ277" s="9">
        <v>0</v>
      </c>
      <c r="AR277" s="9">
        <v>0</v>
      </c>
      <c r="AS277" s="9"/>
      <c r="AT277" s="9">
        <v>4</v>
      </c>
      <c r="AU277" s="9">
        <v>3</v>
      </c>
      <c r="AV277" s="75">
        <v>2</v>
      </c>
      <c r="AW277" s="75">
        <v>2</v>
      </c>
      <c r="AX277" s="75">
        <v>2</v>
      </c>
      <c r="AY277" s="9" t="s">
        <v>125</v>
      </c>
      <c r="AZ277" s="9">
        <v>1</v>
      </c>
      <c r="BA277" s="9">
        <v>1</v>
      </c>
      <c r="BB277" s="9">
        <v>1</v>
      </c>
      <c r="BC277" s="9">
        <v>2</v>
      </c>
      <c r="BD277" s="9">
        <v>1</v>
      </c>
      <c r="BE277" s="9">
        <v>2</v>
      </c>
      <c r="BF277" s="9">
        <v>2</v>
      </c>
      <c r="BG277" s="9" t="s">
        <v>125</v>
      </c>
      <c r="BH277">
        <v>1</v>
      </c>
      <c r="BI277">
        <v>2</v>
      </c>
      <c r="BJ277" s="58">
        <v>2</v>
      </c>
      <c r="BK277">
        <v>2</v>
      </c>
      <c r="BL277">
        <v>2</v>
      </c>
      <c r="BM277">
        <v>2</v>
      </c>
      <c r="BN277">
        <v>1</v>
      </c>
      <c r="BO277">
        <v>2</v>
      </c>
      <c r="BP277">
        <v>2</v>
      </c>
      <c r="BQ277" t="s">
        <v>125</v>
      </c>
      <c r="BR277">
        <v>2</v>
      </c>
      <c r="BS277">
        <v>2</v>
      </c>
      <c r="BT277" t="s">
        <v>125</v>
      </c>
      <c r="BU277">
        <v>2</v>
      </c>
      <c r="BV277">
        <v>2</v>
      </c>
      <c r="BW277">
        <v>2</v>
      </c>
      <c r="BX277">
        <v>2</v>
      </c>
      <c r="BY277">
        <v>2</v>
      </c>
      <c r="BZ277">
        <v>2</v>
      </c>
      <c r="CA277">
        <v>2</v>
      </c>
      <c r="CB277">
        <v>2</v>
      </c>
      <c r="CC277">
        <v>2</v>
      </c>
      <c r="CD277">
        <v>2</v>
      </c>
      <c r="CE277">
        <v>2</v>
      </c>
      <c r="CF277">
        <v>2</v>
      </c>
      <c r="CG277">
        <v>2</v>
      </c>
      <c r="CH277">
        <v>2</v>
      </c>
      <c r="CI277">
        <v>2</v>
      </c>
      <c r="CJ277">
        <v>2</v>
      </c>
      <c r="CK277">
        <v>2</v>
      </c>
      <c r="CL277">
        <v>1</v>
      </c>
      <c r="CM277">
        <v>3</v>
      </c>
      <c r="CN277">
        <v>3</v>
      </c>
      <c r="CO277">
        <v>3</v>
      </c>
      <c r="CP277">
        <v>2</v>
      </c>
      <c r="CQ277">
        <v>2</v>
      </c>
      <c r="CR277">
        <v>2</v>
      </c>
      <c r="CS277">
        <v>3</v>
      </c>
      <c r="CT277">
        <v>2</v>
      </c>
      <c r="CU277">
        <v>3</v>
      </c>
      <c r="CV277">
        <v>2</v>
      </c>
      <c r="CW277">
        <v>1</v>
      </c>
      <c r="CX277">
        <v>3</v>
      </c>
      <c r="CY277">
        <v>1</v>
      </c>
      <c r="CZ277">
        <v>1</v>
      </c>
      <c r="DA277" s="57" t="s">
        <v>125</v>
      </c>
    </row>
    <row r="278" spans="1:105">
      <c r="A278">
        <v>271</v>
      </c>
      <c r="B278" s="9">
        <v>1</v>
      </c>
      <c r="C278" s="9">
        <v>9</v>
      </c>
      <c r="D278" s="9">
        <v>7</v>
      </c>
      <c r="E278" s="9">
        <v>11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1</v>
      </c>
      <c r="L278" s="9">
        <v>0</v>
      </c>
      <c r="M278" s="9">
        <v>2</v>
      </c>
      <c r="N278" s="9">
        <v>4</v>
      </c>
      <c r="O278" s="9">
        <v>4</v>
      </c>
      <c r="P278" s="9">
        <v>4</v>
      </c>
      <c r="Q278" s="9">
        <v>4</v>
      </c>
      <c r="R278" s="9">
        <v>4</v>
      </c>
      <c r="S278" s="9">
        <v>4</v>
      </c>
      <c r="T278" s="9"/>
      <c r="U278" s="9">
        <v>0</v>
      </c>
      <c r="V278" s="9">
        <v>0</v>
      </c>
      <c r="W278" s="9">
        <v>0</v>
      </c>
      <c r="X278" s="9">
        <v>0</v>
      </c>
      <c r="Y278" s="9">
        <v>1</v>
      </c>
      <c r="Z278" s="9">
        <v>0</v>
      </c>
      <c r="AA278" s="9">
        <v>0</v>
      </c>
      <c r="AB278" s="9">
        <v>0</v>
      </c>
      <c r="AC278" s="9"/>
      <c r="AD278" s="9">
        <v>5</v>
      </c>
      <c r="AE278" s="9"/>
      <c r="AF278" s="9">
        <v>1</v>
      </c>
      <c r="AG278" s="9">
        <v>1</v>
      </c>
      <c r="AH278" s="9">
        <v>0</v>
      </c>
      <c r="AI278" s="9">
        <v>0</v>
      </c>
      <c r="AJ278" s="9">
        <v>0</v>
      </c>
      <c r="AK278" s="9">
        <v>0</v>
      </c>
      <c r="AL278" s="9"/>
      <c r="AM278" s="9">
        <v>1</v>
      </c>
      <c r="AN278" s="9">
        <v>1</v>
      </c>
      <c r="AO278" s="9">
        <v>1</v>
      </c>
      <c r="AP278" s="9">
        <v>1</v>
      </c>
      <c r="AQ278" s="9">
        <v>0</v>
      </c>
      <c r="AR278" s="9">
        <v>0</v>
      </c>
      <c r="AS278" s="9"/>
      <c r="AT278" s="9">
        <v>3</v>
      </c>
      <c r="AU278" s="9">
        <v>3</v>
      </c>
      <c r="AV278" s="75">
        <v>2</v>
      </c>
      <c r="AW278" s="75">
        <v>2</v>
      </c>
      <c r="AX278" s="75">
        <v>1</v>
      </c>
      <c r="AY278" s="9">
        <v>1</v>
      </c>
      <c r="AZ278" s="9">
        <v>2</v>
      </c>
      <c r="BA278" s="9" t="s">
        <v>125</v>
      </c>
      <c r="BB278" s="9" t="s">
        <v>125</v>
      </c>
      <c r="BC278" s="9">
        <v>1</v>
      </c>
      <c r="BD278" s="9">
        <v>1</v>
      </c>
      <c r="BE278" s="9">
        <v>2</v>
      </c>
      <c r="BF278" s="9">
        <v>1</v>
      </c>
      <c r="BG278" s="9">
        <v>2</v>
      </c>
      <c r="BH278">
        <v>2</v>
      </c>
      <c r="BI278">
        <v>2</v>
      </c>
      <c r="BJ278" s="58">
        <v>1</v>
      </c>
      <c r="BK278">
        <v>2</v>
      </c>
      <c r="BL278">
        <v>2</v>
      </c>
      <c r="BM278">
        <v>2</v>
      </c>
      <c r="BN278">
        <v>2</v>
      </c>
      <c r="BO278">
        <v>2</v>
      </c>
      <c r="BP278">
        <v>2</v>
      </c>
      <c r="BQ278" t="s">
        <v>125</v>
      </c>
      <c r="BR278">
        <v>2</v>
      </c>
      <c r="BS278">
        <v>2</v>
      </c>
      <c r="BT278" t="s">
        <v>125</v>
      </c>
      <c r="BU278">
        <v>1</v>
      </c>
      <c r="BV278">
        <v>1</v>
      </c>
      <c r="BW278">
        <v>2</v>
      </c>
      <c r="BX278">
        <v>2</v>
      </c>
      <c r="BY278">
        <v>2</v>
      </c>
      <c r="BZ278">
        <v>2</v>
      </c>
      <c r="CA278">
        <v>2</v>
      </c>
      <c r="CB278">
        <v>2</v>
      </c>
      <c r="CC278">
        <v>2</v>
      </c>
      <c r="CD278">
        <v>2</v>
      </c>
      <c r="CE278">
        <v>2</v>
      </c>
      <c r="CF278">
        <v>1</v>
      </c>
      <c r="CG278">
        <v>2</v>
      </c>
      <c r="CH278">
        <v>1</v>
      </c>
      <c r="CI278">
        <v>2</v>
      </c>
      <c r="CJ278">
        <v>1</v>
      </c>
      <c r="CK278">
        <v>2</v>
      </c>
      <c r="CL278">
        <v>2</v>
      </c>
      <c r="CM278" t="s">
        <v>125</v>
      </c>
      <c r="CN278" t="s">
        <v>125</v>
      </c>
      <c r="CO278">
        <v>4</v>
      </c>
      <c r="CP278">
        <v>2</v>
      </c>
      <c r="CQ278">
        <v>4</v>
      </c>
      <c r="CR278">
        <v>3</v>
      </c>
      <c r="CS278">
        <v>4</v>
      </c>
      <c r="CT278">
        <v>3</v>
      </c>
      <c r="CU278">
        <v>3</v>
      </c>
      <c r="CV278">
        <v>2</v>
      </c>
      <c r="CW278">
        <v>1</v>
      </c>
      <c r="CX278">
        <v>3</v>
      </c>
      <c r="CY278">
        <v>3</v>
      </c>
      <c r="CZ278">
        <v>3</v>
      </c>
      <c r="DA278" s="57" t="s">
        <v>125</v>
      </c>
    </row>
    <row r="279" spans="1:105">
      <c r="A279">
        <v>272</v>
      </c>
      <c r="B279" s="9">
        <v>2</v>
      </c>
      <c r="C279" s="9">
        <v>9</v>
      </c>
      <c r="D279" s="9">
        <v>5</v>
      </c>
      <c r="E279" s="9">
        <v>12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1</v>
      </c>
      <c r="L279" s="9">
        <v>0</v>
      </c>
      <c r="M279" s="9">
        <v>2</v>
      </c>
      <c r="N279" s="9">
        <v>0</v>
      </c>
      <c r="O279" s="9">
        <v>0</v>
      </c>
      <c r="P279" s="9">
        <v>0</v>
      </c>
      <c r="Q279" s="9">
        <v>2</v>
      </c>
      <c r="R279" s="9">
        <v>0</v>
      </c>
      <c r="S279" s="9">
        <v>0</v>
      </c>
      <c r="T279" s="9"/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1</v>
      </c>
      <c r="AA279" s="9">
        <v>0</v>
      </c>
      <c r="AB279" s="9">
        <v>0</v>
      </c>
      <c r="AC279" s="9"/>
      <c r="AD279" s="9">
        <v>2</v>
      </c>
      <c r="AE279" s="9"/>
      <c r="AF279" s="9">
        <v>1</v>
      </c>
      <c r="AG279" s="9">
        <v>1</v>
      </c>
      <c r="AH279" s="9">
        <v>0</v>
      </c>
      <c r="AI279" s="9">
        <v>0</v>
      </c>
      <c r="AJ279" s="9">
        <v>0</v>
      </c>
      <c r="AK279" s="9">
        <v>0</v>
      </c>
      <c r="AL279" s="9"/>
      <c r="AM279" s="9">
        <v>1</v>
      </c>
      <c r="AN279" s="9">
        <v>1</v>
      </c>
      <c r="AO279" s="9">
        <v>1</v>
      </c>
      <c r="AP279" s="9">
        <v>1</v>
      </c>
      <c r="AQ279" s="9">
        <v>0</v>
      </c>
      <c r="AR279" s="9">
        <v>0</v>
      </c>
      <c r="AS279" s="9"/>
      <c r="AT279" s="9">
        <v>1</v>
      </c>
      <c r="AU279" s="9">
        <v>1</v>
      </c>
      <c r="AV279" s="75">
        <v>1</v>
      </c>
      <c r="AW279" s="75">
        <v>1</v>
      </c>
      <c r="AX279" s="75">
        <v>1</v>
      </c>
      <c r="AY279" s="9">
        <v>2</v>
      </c>
      <c r="AZ279" s="9">
        <v>1</v>
      </c>
      <c r="BA279" s="9">
        <v>1</v>
      </c>
      <c r="BB279" s="9">
        <v>2</v>
      </c>
      <c r="BC279" s="9">
        <v>1</v>
      </c>
      <c r="BD279" s="9">
        <v>1</v>
      </c>
      <c r="BE279" s="9">
        <v>2</v>
      </c>
      <c r="BF279" s="9">
        <v>2</v>
      </c>
      <c r="BG279" s="9" t="s">
        <v>125</v>
      </c>
      <c r="BH279">
        <v>1</v>
      </c>
      <c r="BI279">
        <v>2</v>
      </c>
      <c r="BJ279" s="58">
        <v>1</v>
      </c>
      <c r="BK279">
        <v>2</v>
      </c>
      <c r="BL279">
        <v>1</v>
      </c>
      <c r="BM279">
        <v>1</v>
      </c>
      <c r="BN279">
        <v>1</v>
      </c>
      <c r="BO279">
        <v>2</v>
      </c>
      <c r="BP279">
        <v>2</v>
      </c>
      <c r="BQ279" t="s">
        <v>125</v>
      </c>
      <c r="BR279">
        <v>1</v>
      </c>
      <c r="BS279">
        <v>1</v>
      </c>
      <c r="BT279">
        <v>2</v>
      </c>
      <c r="BU279">
        <v>1</v>
      </c>
      <c r="BV279">
        <v>2</v>
      </c>
      <c r="BW279">
        <v>2</v>
      </c>
      <c r="BX279">
        <v>2</v>
      </c>
      <c r="BY279">
        <v>1</v>
      </c>
      <c r="BZ279">
        <v>1</v>
      </c>
      <c r="CA279">
        <v>1</v>
      </c>
      <c r="CB279">
        <v>2</v>
      </c>
      <c r="CC279">
        <v>2</v>
      </c>
      <c r="CD279">
        <v>2</v>
      </c>
      <c r="CE279">
        <v>2</v>
      </c>
      <c r="CF279">
        <v>2</v>
      </c>
      <c r="CG279">
        <v>2</v>
      </c>
      <c r="CH279">
        <v>2</v>
      </c>
      <c r="CI279">
        <v>2</v>
      </c>
      <c r="CJ279">
        <v>1</v>
      </c>
      <c r="CK279">
        <v>2</v>
      </c>
      <c r="CL279">
        <v>1</v>
      </c>
      <c r="CM279">
        <v>3</v>
      </c>
      <c r="CN279">
        <v>4</v>
      </c>
      <c r="CO279">
        <v>4</v>
      </c>
      <c r="CP279">
        <v>3</v>
      </c>
      <c r="CQ279">
        <v>3</v>
      </c>
      <c r="CR279">
        <v>3</v>
      </c>
      <c r="CS279">
        <v>3</v>
      </c>
      <c r="CT279">
        <v>3</v>
      </c>
      <c r="CU279">
        <v>3</v>
      </c>
      <c r="CV279">
        <v>3</v>
      </c>
      <c r="CW279">
        <v>1</v>
      </c>
      <c r="CX279">
        <v>3</v>
      </c>
      <c r="CY279">
        <v>3</v>
      </c>
      <c r="CZ279">
        <v>3</v>
      </c>
      <c r="DA279" s="57" t="s">
        <v>125</v>
      </c>
    </row>
    <row r="280" spans="1:105">
      <c r="A280">
        <v>273</v>
      </c>
      <c r="B280" s="9">
        <v>1</v>
      </c>
      <c r="C280" s="9">
        <v>2</v>
      </c>
      <c r="D280" s="9">
        <v>1</v>
      </c>
      <c r="E280" s="9">
        <v>3</v>
      </c>
      <c r="F280" s="9">
        <v>0</v>
      </c>
      <c r="G280" s="9">
        <v>0</v>
      </c>
      <c r="H280" s="9">
        <v>0</v>
      </c>
      <c r="I280" s="9">
        <v>1</v>
      </c>
      <c r="J280" s="9">
        <v>0</v>
      </c>
      <c r="K280" s="9">
        <v>0</v>
      </c>
      <c r="L280" s="9">
        <v>0</v>
      </c>
      <c r="M280" s="9">
        <v>2</v>
      </c>
      <c r="N280" s="9">
        <v>4</v>
      </c>
      <c r="O280" s="9">
        <v>4</v>
      </c>
      <c r="P280" s="9">
        <v>4</v>
      </c>
      <c r="Q280" s="9">
        <v>4</v>
      </c>
      <c r="R280" s="9">
        <v>4</v>
      </c>
      <c r="S280" s="9">
        <v>4</v>
      </c>
      <c r="T280" s="9"/>
      <c r="U280" s="9">
        <v>0</v>
      </c>
      <c r="V280" s="9">
        <v>0</v>
      </c>
      <c r="W280" s="9">
        <v>0</v>
      </c>
      <c r="X280" s="9">
        <v>0</v>
      </c>
      <c r="Y280" s="9">
        <v>1</v>
      </c>
      <c r="Z280" s="9">
        <v>0</v>
      </c>
      <c r="AA280" s="9">
        <v>0</v>
      </c>
      <c r="AB280" s="9">
        <v>0</v>
      </c>
      <c r="AC280" s="9"/>
      <c r="AD280" s="9">
        <v>1</v>
      </c>
      <c r="AE280" s="9"/>
      <c r="AF280" s="9">
        <v>0</v>
      </c>
      <c r="AG280" s="9">
        <v>0</v>
      </c>
      <c r="AH280" s="9">
        <v>1</v>
      </c>
      <c r="AI280" s="9">
        <v>1</v>
      </c>
      <c r="AJ280" s="9">
        <v>0</v>
      </c>
      <c r="AK280" s="9">
        <v>0</v>
      </c>
      <c r="AL280" s="9"/>
      <c r="AM280" s="9">
        <v>1</v>
      </c>
      <c r="AN280" s="9">
        <v>1</v>
      </c>
      <c r="AO280" s="9">
        <v>0</v>
      </c>
      <c r="AP280" s="9">
        <v>0</v>
      </c>
      <c r="AQ280" s="9">
        <v>0</v>
      </c>
      <c r="AR280" s="9">
        <v>0</v>
      </c>
      <c r="AS280" s="9"/>
      <c r="AT280" s="9">
        <v>3</v>
      </c>
      <c r="AU280" s="9">
        <v>1</v>
      </c>
      <c r="AV280" s="75">
        <v>1</v>
      </c>
      <c r="AW280" s="75">
        <v>2</v>
      </c>
      <c r="AX280" s="75">
        <v>1</v>
      </c>
      <c r="AY280" s="9">
        <v>2</v>
      </c>
      <c r="AZ280" s="9">
        <v>2</v>
      </c>
      <c r="BA280" s="9" t="s">
        <v>125</v>
      </c>
      <c r="BB280" s="9" t="s">
        <v>125</v>
      </c>
      <c r="BC280" s="9">
        <v>1</v>
      </c>
      <c r="BD280" s="9">
        <v>1</v>
      </c>
      <c r="BE280" s="9">
        <v>1</v>
      </c>
      <c r="BF280" s="9">
        <v>2</v>
      </c>
      <c r="BG280" s="9" t="s">
        <v>125</v>
      </c>
      <c r="BH280">
        <v>1</v>
      </c>
      <c r="BI280">
        <v>1</v>
      </c>
      <c r="BJ280" s="58">
        <v>1</v>
      </c>
      <c r="BK280">
        <v>2</v>
      </c>
      <c r="BL280">
        <v>1</v>
      </c>
      <c r="BM280">
        <v>2</v>
      </c>
      <c r="BN280">
        <v>1</v>
      </c>
      <c r="BO280">
        <v>2</v>
      </c>
      <c r="BP280">
        <v>1</v>
      </c>
      <c r="BQ280">
        <v>1</v>
      </c>
      <c r="BR280">
        <v>1</v>
      </c>
      <c r="BS280">
        <v>2</v>
      </c>
      <c r="BT280" t="s">
        <v>125</v>
      </c>
      <c r="BU280">
        <v>1</v>
      </c>
      <c r="BV280">
        <v>1</v>
      </c>
      <c r="BW280">
        <v>2</v>
      </c>
      <c r="BX280">
        <v>2</v>
      </c>
      <c r="BY280">
        <v>1</v>
      </c>
      <c r="BZ280">
        <v>2</v>
      </c>
      <c r="CA280">
        <v>1</v>
      </c>
      <c r="CB280">
        <v>2</v>
      </c>
      <c r="CC280">
        <v>2</v>
      </c>
      <c r="CD280">
        <v>1</v>
      </c>
      <c r="CE280">
        <v>1</v>
      </c>
      <c r="CF280">
        <v>2</v>
      </c>
      <c r="CG280">
        <v>2</v>
      </c>
      <c r="CH280">
        <v>2</v>
      </c>
      <c r="CI280">
        <v>2</v>
      </c>
      <c r="CJ280">
        <v>1</v>
      </c>
      <c r="CK280">
        <v>2</v>
      </c>
      <c r="CL280">
        <v>1</v>
      </c>
      <c r="CM280">
        <v>3</v>
      </c>
      <c r="CN280">
        <v>3</v>
      </c>
      <c r="CO280">
        <v>3</v>
      </c>
      <c r="CP280">
        <v>3</v>
      </c>
      <c r="CQ280">
        <v>4</v>
      </c>
      <c r="CR280">
        <v>4</v>
      </c>
      <c r="CS280">
        <v>3</v>
      </c>
      <c r="CT280">
        <v>4</v>
      </c>
      <c r="CU280">
        <v>3</v>
      </c>
      <c r="CV280">
        <v>3</v>
      </c>
      <c r="CW280">
        <v>1</v>
      </c>
      <c r="CX280">
        <v>4</v>
      </c>
      <c r="CY280">
        <v>3</v>
      </c>
      <c r="CZ280">
        <v>3</v>
      </c>
      <c r="DA280" s="57" t="s">
        <v>125</v>
      </c>
    </row>
    <row r="281" spans="1:105">
      <c r="A281">
        <v>274</v>
      </c>
      <c r="B281" s="9">
        <v>2</v>
      </c>
      <c r="C281" s="9">
        <v>7</v>
      </c>
      <c r="D281" s="9">
        <v>5</v>
      </c>
      <c r="E281" s="9">
        <v>11</v>
      </c>
      <c r="F281" s="9">
        <v>0</v>
      </c>
      <c r="G281" s="9">
        <v>0</v>
      </c>
      <c r="H281" s="9">
        <v>0</v>
      </c>
      <c r="I281" s="9">
        <v>1</v>
      </c>
      <c r="J281" s="9">
        <v>0</v>
      </c>
      <c r="K281" s="9">
        <v>0</v>
      </c>
      <c r="L281" s="9">
        <v>0</v>
      </c>
      <c r="M281" s="9">
        <v>1</v>
      </c>
      <c r="N281" s="9">
        <v>4</v>
      </c>
      <c r="O281" s="9">
        <v>4</v>
      </c>
      <c r="P281" s="9">
        <v>3</v>
      </c>
      <c r="Q281" s="9">
        <v>2</v>
      </c>
      <c r="R281" s="9">
        <v>4</v>
      </c>
      <c r="S281" s="9">
        <v>4</v>
      </c>
      <c r="T281" s="9"/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1</v>
      </c>
      <c r="AC281" s="9"/>
      <c r="AD281" s="9">
        <v>2</v>
      </c>
      <c r="AE281" s="9"/>
      <c r="AF281" s="9">
        <v>1</v>
      </c>
      <c r="AG281" s="9">
        <v>0</v>
      </c>
      <c r="AH281" s="9">
        <v>1</v>
      </c>
      <c r="AI281" s="9">
        <v>0</v>
      </c>
      <c r="AJ281" s="9">
        <v>0</v>
      </c>
      <c r="AK281" s="9">
        <v>0</v>
      </c>
      <c r="AL281" s="9"/>
      <c r="AM281" s="9">
        <v>1</v>
      </c>
      <c r="AN281" s="9">
        <v>1</v>
      </c>
      <c r="AO281" s="9">
        <v>0</v>
      </c>
      <c r="AP281" s="9">
        <v>0</v>
      </c>
      <c r="AQ281" s="9">
        <v>0</v>
      </c>
      <c r="AR281" s="9">
        <v>0</v>
      </c>
      <c r="AS281" s="9"/>
      <c r="AT281" s="9">
        <v>1</v>
      </c>
      <c r="AU281" s="9">
        <v>2</v>
      </c>
      <c r="AV281" s="75">
        <v>1</v>
      </c>
      <c r="AW281" s="75">
        <v>2</v>
      </c>
      <c r="AX281" s="75">
        <v>1</v>
      </c>
      <c r="AY281" s="9">
        <v>2</v>
      </c>
      <c r="AZ281" s="9">
        <v>1</v>
      </c>
      <c r="BA281" s="9">
        <v>2</v>
      </c>
      <c r="BB281" s="9"/>
      <c r="BC281" s="9">
        <v>1</v>
      </c>
      <c r="BD281" s="9">
        <v>1</v>
      </c>
      <c r="BE281" s="9">
        <v>1</v>
      </c>
      <c r="BF281" s="9">
        <v>1</v>
      </c>
      <c r="BG281" s="9">
        <v>1</v>
      </c>
      <c r="BH281">
        <v>1</v>
      </c>
      <c r="BI281">
        <v>2</v>
      </c>
      <c r="BJ281" s="58">
        <v>2</v>
      </c>
      <c r="BK281">
        <v>2</v>
      </c>
      <c r="BL281">
        <v>2</v>
      </c>
      <c r="BM281">
        <v>1</v>
      </c>
      <c r="BN281">
        <v>1</v>
      </c>
      <c r="BO281">
        <v>2</v>
      </c>
      <c r="BP281">
        <v>2</v>
      </c>
      <c r="BQ281" t="s">
        <v>125</v>
      </c>
      <c r="BR281">
        <v>1</v>
      </c>
      <c r="BS281">
        <v>1</v>
      </c>
      <c r="BT281">
        <v>1</v>
      </c>
      <c r="BU281">
        <v>1</v>
      </c>
      <c r="BV281">
        <v>1</v>
      </c>
      <c r="BW281">
        <v>2</v>
      </c>
      <c r="BX281">
        <v>2</v>
      </c>
      <c r="BY281">
        <v>2</v>
      </c>
      <c r="BZ281">
        <v>2</v>
      </c>
      <c r="CA281">
        <v>2</v>
      </c>
      <c r="CB281">
        <v>2</v>
      </c>
      <c r="CC281">
        <v>1</v>
      </c>
      <c r="CD281">
        <v>1</v>
      </c>
      <c r="CE281">
        <v>2</v>
      </c>
      <c r="CF281">
        <v>2</v>
      </c>
      <c r="CG281">
        <v>1</v>
      </c>
      <c r="CH281">
        <v>2</v>
      </c>
      <c r="CI281">
        <v>2</v>
      </c>
      <c r="CJ281">
        <v>1</v>
      </c>
      <c r="CK281">
        <v>2</v>
      </c>
      <c r="CL281">
        <v>1</v>
      </c>
      <c r="CM281">
        <v>3</v>
      </c>
      <c r="CN281">
        <v>3</v>
      </c>
      <c r="CO281">
        <v>4</v>
      </c>
      <c r="CP281">
        <v>3</v>
      </c>
      <c r="CQ281">
        <v>4</v>
      </c>
      <c r="CR281">
        <v>3</v>
      </c>
      <c r="CS281">
        <v>3</v>
      </c>
      <c r="CT281">
        <v>4</v>
      </c>
      <c r="CU281">
        <v>3</v>
      </c>
      <c r="CV281">
        <v>3</v>
      </c>
      <c r="CW281">
        <v>1</v>
      </c>
      <c r="CX281">
        <v>2</v>
      </c>
      <c r="CY281">
        <v>3</v>
      </c>
      <c r="CZ281">
        <v>3</v>
      </c>
      <c r="DA281" s="57" t="s">
        <v>125</v>
      </c>
    </row>
    <row r="282" spans="1:105">
      <c r="A282">
        <v>275</v>
      </c>
      <c r="B282" s="9">
        <v>1</v>
      </c>
      <c r="C282" s="9">
        <v>9</v>
      </c>
      <c r="D282" s="9">
        <v>7</v>
      </c>
      <c r="E282" s="9">
        <v>1</v>
      </c>
      <c r="F282" s="9">
        <v>0</v>
      </c>
      <c r="G282" s="9">
        <v>0</v>
      </c>
      <c r="H282" s="9">
        <v>0</v>
      </c>
      <c r="I282" s="9">
        <v>1</v>
      </c>
      <c r="J282" s="9">
        <v>0</v>
      </c>
      <c r="K282" s="9">
        <v>0</v>
      </c>
      <c r="L282" s="9">
        <v>0</v>
      </c>
      <c r="M282" s="9">
        <v>1</v>
      </c>
      <c r="N282" s="9">
        <v>0</v>
      </c>
      <c r="O282" s="9">
        <v>3</v>
      </c>
      <c r="P282" s="9">
        <v>3</v>
      </c>
      <c r="Q282" s="9">
        <v>3</v>
      </c>
      <c r="R282" s="9">
        <v>3</v>
      </c>
      <c r="S282" s="9">
        <v>3</v>
      </c>
      <c r="T282" s="9"/>
      <c r="U282" s="9">
        <v>0</v>
      </c>
      <c r="V282" s="9">
        <v>0</v>
      </c>
      <c r="W282" s="9">
        <v>1</v>
      </c>
      <c r="X282" s="9">
        <v>0</v>
      </c>
      <c r="Y282" s="9">
        <v>1</v>
      </c>
      <c r="Z282" s="9">
        <v>1</v>
      </c>
      <c r="AA282" s="9">
        <v>0</v>
      </c>
      <c r="AB282" s="9">
        <v>0</v>
      </c>
      <c r="AC282" s="9"/>
      <c r="AD282" s="9">
        <v>4</v>
      </c>
      <c r="AE282" s="9"/>
      <c r="AF282" s="9">
        <v>1</v>
      </c>
      <c r="AG282" s="9">
        <v>1</v>
      </c>
      <c r="AH282" s="9">
        <v>0</v>
      </c>
      <c r="AI282" s="9">
        <v>0</v>
      </c>
      <c r="AJ282" s="9">
        <v>1</v>
      </c>
      <c r="AK282" s="9">
        <v>0</v>
      </c>
      <c r="AL282" s="9"/>
      <c r="AM282" s="9">
        <v>1</v>
      </c>
      <c r="AN282" s="9">
        <v>1</v>
      </c>
      <c r="AO282" s="9">
        <v>1</v>
      </c>
      <c r="AP282" s="9">
        <v>1</v>
      </c>
      <c r="AQ282" s="9">
        <v>0</v>
      </c>
      <c r="AR282" s="9">
        <v>0</v>
      </c>
      <c r="AS282" s="9"/>
      <c r="AT282" s="9">
        <v>3</v>
      </c>
      <c r="AU282" s="9">
        <v>2</v>
      </c>
      <c r="AV282" s="75">
        <v>2</v>
      </c>
      <c r="AW282" s="75">
        <v>2</v>
      </c>
      <c r="AX282" s="75">
        <v>1</v>
      </c>
      <c r="AY282" s="9">
        <v>2</v>
      </c>
      <c r="AZ282" s="9">
        <v>1</v>
      </c>
      <c r="BA282" s="9">
        <v>1</v>
      </c>
      <c r="BB282" s="9">
        <v>2</v>
      </c>
      <c r="BC282" s="9">
        <v>2</v>
      </c>
      <c r="BD282" s="9">
        <v>1</v>
      </c>
      <c r="BE282" s="9">
        <v>2</v>
      </c>
      <c r="BF282" s="9">
        <v>1</v>
      </c>
      <c r="BG282" s="9">
        <v>1</v>
      </c>
      <c r="BH282">
        <v>1</v>
      </c>
      <c r="BI282">
        <v>2</v>
      </c>
      <c r="BJ282" s="58">
        <v>1</v>
      </c>
      <c r="BK282">
        <v>1</v>
      </c>
      <c r="BL282">
        <v>1</v>
      </c>
      <c r="BM282">
        <v>2</v>
      </c>
      <c r="BN282">
        <v>2</v>
      </c>
      <c r="BO282">
        <v>2</v>
      </c>
      <c r="BP282">
        <v>2</v>
      </c>
      <c r="BQ282" t="s">
        <v>125</v>
      </c>
      <c r="BT282" t="s">
        <v>125</v>
      </c>
      <c r="CH282">
        <v>2</v>
      </c>
      <c r="CI282">
        <v>1</v>
      </c>
      <c r="CJ282">
        <v>1</v>
      </c>
      <c r="CK282">
        <v>2</v>
      </c>
      <c r="CL282">
        <v>1</v>
      </c>
      <c r="CM282">
        <v>4</v>
      </c>
      <c r="CN282">
        <v>4</v>
      </c>
      <c r="CO282">
        <v>4</v>
      </c>
      <c r="CP282">
        <v>3</v>
      </c>
      <c r="CQ282">
        <v>4</v>
      </c>
      <c r="CR282">
        <v>4</v>
      </c>
      <c r="CS282">
        <v>4</v>
      </c>
      <c r="CT282">
        <v>2</v>
      </c>
      <c r="CU282">
        <v>2</v>
      </c>
      <c r="CV282">
        <v>4</v>
      </c>
      <c r="CW282">
        <v>1</v>
      </c>
      <c r="CX282">
        <v>3</v>
      </c>
      <c r="CY282">
        <v>1</v>
      </c>
      <c r="CZ282">
        <v>0</v>
      </c>
      <c r="DA282" s="57" t="s">
        <v>125</v>
      </c>
    </row>
    <row r="283" spans="1:105">
      <c r="A283">
        <v>276</v>
      </c>
      <c r="B283" s="9">
        <v>2</v>
      </c>
      <c r="C283" s="9">
        <v>7</v>
      </c>
      <c r="D283" s="9">
        <v>4</v>
      </c>
      <c r="E283" s="9">
        <v>14</v>
      </c>
      <c r="F283" s="9">
        <v>0</v>
      </c>
      <c r="G283" s="9">
        <v>0</v>
      </c>
      <c r="H283" s="9">
        <v>0</v>
      </c>
      <c r="I283" s="9">
        <v>1</v>
      </c>
      <c r="J283" s="9">
        <v>0</v>
      </c>
      <c r="K283" s="9">
        <v>0</v>
      </c>
      <c r="L283" s="9">
        <v>0</v>
      </c>
      <c r="M283" s="9">
        <v>1</v>
      </c>
      <c r="N283" s="9">
        <v>4</v>
      </c>
      <c r="O283" s="9">
        <v>4</v>
      </c>
      <c r="P283" s="9">
        <v>4</v>
      </c>
      <c r="Q283" s="9">
        <v>4</v>
      </c>
      <c r="R283" s="9">
        <v>4</v>
      </c>
      <c r="S283" s="9">
        <v>4</v>
      </c>
      <c r="T283" s="9"/>
      <c r="U283" s="9">
        <v>0</v>
      </c>
      <c r="V283" s="9">
        <v>0</v>
      </c>
      <c r="W283" s="9">
        <v>0</v>
      </c>
      <c r="X283" s="9">
        <v>0</v>
      </c>
      <c r="Y283" s="9">
        <v>1</v>
      </c>
      <c r="Z283" s="9">
        <v>0</v>
      </c>
      <c r="AA283" s="9">
        <v>0</v>
      </c>
      <c r="AB283" s="9">
        <v>0</v>
      </c>
      <c r="AC283" s="9"/>
      <c r="AD283" s="9">
        <v>3</v>
      </c>
      <c r="AE283" s="9"/>
      <c r="AF283" s="9">
        <v>1</v>
      </c>
      <c r="AG283" s="9">
        <v>1</v>
      </c>
      <c r="AH283" s="9">
        <v>0</v>
      </c>
      <c r="AI283" s="9">
        <v>0</v>
      </c>
      <c r="AJ283" s="9">
        <v>0</v>
      </c>
      <c r="AK283" s="9">
        <v>0</v>
      </c>
      <c r="AL283" s="9"/>
      <c r="AM283" s="9">
        <v>1</v>
      </c>
      <c r="AN283" s="9">
        <v>1</v>
      </c>
      <c r="AO283" s="9">
        <v>1</v>
      </c>
      <c r="AP283" s="9">
        <v>1</v>
      </c>
      <c r="AQ283" s="9">
        <v>0</v>
      </c>
      <c r="AR283" s="9">
        <v>0</v>
      </c>
      <c r="AS283" s="9"/>
      <c r="AT283" s="9">
        <v>1</v>
      </c>
      <c r="AU283" s="9">
        <v>2</v>
      </c>
      <c r="AV283" s="75">
        <v>1</v>
      </c>
      <c r="AW283" s="75">
        <v>1</v>
      </c>
      <c r="AX283" s="75">
        <v>1</v>
      </c>
      <c r="AY283" s="9">
        <v>1</v>
      </c>
      <c r="AZ283" s="9">
        <v>1</v>
      </c>
      <c r="BA283" s="9">
        <v>1</v>
      </c>
      <c r="BB283" s="9">
        <v>2</v>
      </c>
      <c r="BC283" s="9">
        <v>1</v>
      </c>
      <c r="BD283" s="9">
        <v>1</v>
      </c>
      <c r="BE283" s="9">
        <v>1</v>
      </c>
      <c r="BF283" s="9">
        <v>1</v>
      </c>
      <c r="BG283" s="9">
        <v>1</v>
      </c>
      <c r="BI283">
        <v>2</v>
      </c>
      <c r="BJ283" s="58">
        <v>1</v>
      </c>
      <c r="BK283">
        <v>2</v>
      </c>
      <c r="BL283">
        <v>1</v>
      </c>
      <c r="BM283">
        <v>1</v>
      </c>
      <c r="BN283">
        <v>1</v>
      </c>
      <c r="BO283">
        <v>2</v>
      </c>
      <c r="BP283">
        <v>2</v>
      </c>
      <c r="BQ283" t="s">
        <v>125</v>
      </c>
      <c r="BR283">
        <v>2</v>
      </c>
      <c r="BS283">
        <v>2</v>
      </c>
      <c r="BT283" t="s">
        <v>125</v>
      </c>
      <c r="BU283">
        <v>1</v>
      </c>
      <c r="BV283">
        <v>1</v>
      </c>
      <c r="BW283">
        <v>2</v>
      </c>
      <c r="BX283">
        <v>2</v>
      </c>
      <c r="BY283">
        <v>2</v>
      </c>
      <c r="BZ283">
        <v>2</v>
      </c>
      <c r="CA283">
        <v>2</v>
      </c>
      <c r="CB283">
        <v>2</v>
      </c>
      <c r="CC283">
        <v>2</v>
      </c>
      <c r="CD283">
        <v>2</v>
      </c>
      <c r="CE283">
        <v>2</v>
      </c>
      <c r="CF283">
        <v>2</v>
      </c>
      <c r="CG283">
        <v>2</v>
      </c>
      <c r="CH283">
        <v>2</v>
      </c>
      <c r="CI283">
        <v>2</v>
      </c>
      <c r="CJ283">
        <v>1</v>
      </c>
      <c r="CK283">
        <v>2</v>
      </c>
      <c r="CL283">
        <v>1</v>
      </c>
      <c r="CM283">
        <v>3</v>
      </c>
      <c r="CN283">
        <v>3</v>
      </c>
      <c r="CO283">
        <v>4</v>
      </c>
      <c r="CP283">
        <v>3</v>
      </c>
      <c r="CQ283">
        <v>3</v>
      </c>
      <c r="CR283">
        <v>4</v>
      </c>
      <c r="CS283">
        <v>4</v>
      </c>
      <c r="CT283">
        <v>3</v>
      </c>
      <c r="CU283">
        <v>2</v>
      </c>
      <c r="CV283">
        <v>1</v>
      </c>
      <c r="CW283">
        <v>2</v>
      </c>
      <c r="CX283">
        <v>3</v>
      </c>
      <c r="CY283">
        <v>2</v>
      </c>
      <c r="CZ283">
        <v>3</v>
      </c>
      <c r="DA283" s="57" t="s">
        <v>125</v>
      </c>
    </row>
    <row r="284" spans="1:105">
      <c r="A284">
        <v>277</v>
      </c>
      <c r="B284" s="9">
        <v>1</v>
      </c>
      <c r="C284" s="9">
        <v>7</v>
      </c>
      <c r="D284" s="9">
        <v>4</v>
      </c>
      <c r="E284" s="9">
        <v>14</v>
      </c>
      <c r="F284" s="9">
        <v>0</v>
      </c>
      <c r="G284" s="9">
        <v>0</v>
      </c>
      <c r="H284" s="9">
        <v>0</v>
      </c>
      <c r="I284" s="9">
        <v>1</v>
      </c>
      <c r="J284" s="9">
        <v>0</v>
      </c>
      <c r="K284" s="9">
        <v>0</v>
      </c>
      <c r="L284" s="9">
        <v>0</v>
      </c>
      <c r="M284" s="9">
        <v>2</v>
      </c>
      <c r="N284" s="9">
        <v>2</v>
      </c>
      <c r="O284" s="9">
        <v>2</v>
      </c>
      <c r="P284" s="9">
        <v>2</v>
      </c>
      <c r="Q284" s="9">
        <v>2</v>
      </c>
      <c r="R284" s="9">
        <v>2</v>
      </c>
      <c r="S284" s="9">
        <v>2</v>
      </c>
      <c r="T284" s="9"/>
      <c r="U284" s="9">
        <v>1</v>
      </c>
      <c r="V284" s="9">
        <v>0</v>
      </c>
      <c r="W284" s="9">
        <v>0</v>
      </c>
      <c r="X284" s="9">
        <v>0</v>
      </c>
      <c r="Y284" s="9">
        <v>1</v>
      </c>
      <c r="Z284" s="9">
        <v>1</v>
      </c>
      <c r="AA284" s="9">
        <v>0</v>
      </c>
      <c r="AB284" s="9">
        <v>0</v>
      </c>
      <c r="AC284" s="9"/>
      <c r="AD284" s="9">
        <v>1</v>
      </c>
      <c r="AE284" s="9"/>
      <c r="AF284" s="9">
        <v>1</v>
      </c>
      <c r="AG284" s="9">
        <v>1</v>
      </c>
      <c r="AH284" s="9">
        <v>0</v>
      </c>
      <c r="AI284" s="9">
        <v>0</v>
      </c>
      <c r="AJ284" s="9">
        <v>0</v>
      </c>
      <c r="AK284" s="9">
        <v>0</v>
      </c>
      <c r="AL284" s="9"/>
      <c r="AM284" s="9">
        <v>1</v>
      </c>
      <c r="AN284" s="9">
        <v>1</v>
      </c>
      <c r="AO284" s="9">
        <v>1</v>
      </c>
      <c r="AP284" s="9">
        <v>1</v>
      </c>
      <c r="AQ284" s="9">
        <v>0</v>
      </c>
      <c r="AR284" s="9">
        <v>0</v>
      </c>
      <c r="AS284" s="9"/>
      <c r="AT284" s="9">
        <v>3</v>
      </c>
      <c r="AU284" s="9">
        <v>3</v>
      </c>
      <c r="AV284" s="75">
        <v>2</v>
      </c>
      <c r="AW284" s="75">
        <v>2</v>
      </c>
      <c r="AX284" s="75">
        <v>1</v>
      </c>
      <c r="AY284" s="9">
        <v>2</v>
      </c>
      <c r="AZ284" s="9">
        <v>1</v>
      </c>
      <c r="BA284" s="9">
        <v>1</v>
      </c>
      <c r="BB284" s="9">
        <v>1</v>
      </c>
      <c r="BC284" s="9">
        <v>2</v>
      </c>
      <c r="BD284" s="9">
        <v>1</v>
      </c>
      <c r="BE284" s="9">
        <v>2</v>
      </c>
      <c r="BF284" s="9">
        <v>1</v>
      </c>
      <c r="BG284" s="9">
        <v>1</v>
      </c>
      <c r="BH284">
        <v>2</v>
      </c>
      <c r="BI284">
        <v>2</v>
      </c>
      <c r="BJ284" s="58">
        <v>2</v>
      </c>
      <c r="BK284">
        <v>2</v>
      </c>
      <c r="BL284">
        <v>1</v>
      </c>
      <c r="BM284">
        <v>2</v>
      </c>
      <c r="BN284">
        <v>2</v>
      </c>
      <c r="BO284">
        <v>2</v>
      </c>
      <c r="BP284">
        <v>2</v>
      </c>
      <c r="BQ284" t="s">
        <v>125</v>
      </c>
      <c r="BR284">
        <v>2</v>
      </c>
      <c r="BS284">
        <v>2</v>
      </c>
      <c r="BT284" t="s">
        <v>125</v>
      </c>
      <c r="BU284">
        <v>1</v>
      </c>
      <c r="BV284">
        <v>2</v>
      </c>
      <c r="BW284">
        <v>2</v>
      </c>
      <c r="BX284">
        <v>2</v>
      </c>
      <c r="BY284">
        <v>2</v>
      </c>
      <c r="BZ284">
        <v>2</v>
      </c>
      <c r="CA284">
        <v>2</v>
      </c>
      <c r="CB284">
        <v>2</v>
      </c>
      <c r="CC284">
        <v>2</v>
      </c>
      <c r="CD284">
        <v>1</v>
      </c>
      <c r="CE284">
        <v>2</v>
      </c>
      <c r="CF284">
        <v>2</v>
      </c>
      <c r="CG284">
        <v>2</v>
      </c>
      <c r="CH284">
        <v>2</v>
      </c>
      <c r="CI284">
        <v>2</v>
      </c>
      <c r="CJ284">
        <v>1</v>
      </c>
      <c r="CK284">
        <v>2</v>
      </c>
      <c r="CL284">
        <v>2</v>
      </c>
      <c r="CM284" t="s">
        <v>125</v>
      </c>
      <c r="CN284" t="s">
        <v>125</v>
      </c>
      <c r="CO284">
        <v>3</v>
      </c>
      <c r="CP284">
        <v>3</v>
      </c>
      <c r="CQ284">
        <v>3</v>
      </c>
      <c r="CR284">
        <v>3</v>
      </c>
      <c r="CS284">
        <v>3</v>
      </c>
      <c r="CT284">
        <v>3</v>
      </c>
      <c r="CU284">
        <v>3</v>
      </c>
      <c r="CV284">
        <v>2</v>
      </c>
      <c r="CW284">
        <v>1</v>
      </c>
      <c r="CX284">
        <v>4</v>
      </c>
      <c r="CY284">
        <v>3</v>
      </c>
      <c r="CZ284">
        <v>2</v>
      </c>
      <c r="DA284" s="57" t="s">
        <v>125</v>
      </c>
    </row>
    <row r="285" spans="1:105">
      <c r="A285">
        <v>278</v>
      </c>
      <c r="B285" s="9">
        <v>2</v>
      </c>
      <c r="C285" s="9">
        <v>8</v>
      </c>
      <c r="D285" s="9">
        <v>5</v>
      </c>
      <c r="E285" s="9">
        <v>12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  <c r="L285" s="9">
        <v>0</v>
      </c>
      <c r="M285" s="9">
        <v>2</v>
      </c>
      <c r="N285" s="9">
        <v>4</v>
      </c>
      <c r="O285" s="9">
        <v>4</v>
      </c>
      <c r="P285" s="9">
        <v>4</v>
      </c>
      <c r="Q285" s="9">
        <v>4</v>
      </c>
      <c r="R285" s="9">
        <v>4</v>
      </c>
      <c r="S285" s="9">
        <v>4</v>
      </c>
      <c r="T285" s="9"/>
      <c r="U285" s="9">
        <v>0</v>
      </c>
      <c r="V285" s="9">
        <v>0</v>
      </c>
      <c r="W285" s="9">
        <v>0</v>
      </c>
      <c r="X285" s="9">
        <v>0</v>
      </c>
      <c r="Y285" s="9">
        <v>1</v>
      </c>
      <c r="Z285" s="9">
        <v>1</v>
      </c>
      <c r="AA285" s="9">
        <v>0</v>
      </c>
      <c r="AB285" s="9">
        <v>0</v>
      </c>
      <c r="AC285" s="9"/>
      <c r="AD285" s="9">
        <v>1</v>
      </c>
      <c r="AE285" s="9"/>
      <c r="AF285" s="9">
        <v>1</v>
      </c>
      <c r="AG285" s="9">
        <v>1</v>
      </c>
      <c r="AH285" s="9">
        <v>1</v>
      </c>
      <c r="AI285" s="9">
        <v>1</v>
      </c>
      <c r="AJ285" s="9">
        <v>0</v>
      </c>
      <c r="AK285" s="9">
        <v>0</v>
      </c>
      <c r="AL285" s="9"/>
      <c r="AM285" s="9">
        <v>1</v>
      </c>
      <c r="AN285" s="9">
        <v>1</v>
      </c>
      <c r="AO285" s="9">
        <v>0</v>
      </c>
      <c r="AP285" s="9">
        <v>1</v>
      </c>
      <c r="AQ285" s="9">
        <v>0</v>
      </c>
      <c r="AR285" s="9">
        <v>0</v>
      </c>
      <c r="AS285" s="9"/>
      <c r="AT285" s="9">
        <v>1</v>
      </c>
      <c r="AU285" s="9">
        <v>1</v>
      </c>
      <c r="AV285" s="75">
        <v>2</v>
      </c>
      <c r="AW285" s="75">
        <v>1</v>
      </c>
      <c r="AX285" s="75">
        <v>1</v>
      </c>
      <c r="AY285" s="9">
        <v>2</v>
      </c>
      <c r="AZ285" s="9">
        <v>1</v>
      </c>
      <c r="BA285" s="9">
        <v>1</v>
      </c>
      <c r="BB285" s="9">
        <v>1</v>
      </c>
      <c r="BC285" s="9">
        <v>1</v>
      </c>
      <c r="BD285" s="9">
        <v>1</v>
      </c>
      <c r="BE285" s="9">
        <v>2</v>
      </c>
      <c r="BF285" s="9">
        <v>2</v>
      </c>
      <c r="BG285" s="9" t="s">
        <v>125</v>
      </c>
      <c r="BH285">
        <v>1</v>
      </c>
      <c r="BI285">
        <v>1</v>
      </c>
      <c r="BJ285" s="58">
        <v>1</v>
      </c>
      <c r="BK285">
        <v>2</v>
      </c>
      <c r="BL285">
        <v>1</v>
      </c>
      <c r="BM285">
        <v>1</v>
      </c>
      <c r="BN285">
        <v>1</v>
      </c>
      <c r="BO285">
        <v>2</v>
      </c>
      <c r="BP285">
        <v>2</v>
      </c>
      <c r="BQ285" t="s">
        <v>125</v>
      </c>
      <c r="BR285">
        <v>1</v>
      </c>
      <c r="BS285">
        <v>2</v>
      </c>
      <c r="BT285" t="s">
        <v>125</v>
      </c>
      <c r="BU285">
        <v>1</v>
      </c>
      <c r="BV285">
        <v>1</v>
      </c>
      <c r="BW285">
        <v>2</v>
      </c>
      <c r="BX285">
        <v>1</v>
      </c>
      <c r="BY285">
        <v>1</v>
      </c>
      <c r="BZ285">
        <v>1</v>
      </c>
      <c r="CA285">
        <v>1</v>
      </c>
      <c r="CB285">
        <v>2</v>
      </c>
      <c r="CC285">
        <v>2</v>
      </c>
      <c r="CD285">
        <v>1</v>
      </c>
      <c r="CE285">
        <v>2</v>
      </c>
      <c r="CF285">
        <v>1</v>
      </c>
      <c r="CG285">
        <v>1</v>
      </c>
      <c r="CH285">
        <v>2</v>
      </c>
      <c r="CI285">
        <v>1</v>
      </c>
      <c r="CJ285">
        <v>1</v>
      </c>
      <c r="CK285">
        <v>2</v>
      </c>
      <c r="CL285">
        <v>1</v>
      </c>
      <c r="CM285">
        <v>3</v>
      </c>
      <c r="CN285">
        <v>3</v>
      </c>
      <c r="CO285">
        <v>4</v>
      </c>
      <c r="CP285">
        <v>4</v>
      </c>
      <c r="CQ285">
        <v>4</v>
      </c>
      <c r="CR285">
        <v>4</v>
      </c>
      <c r="CS285">
        <v>3</v>
      </c>
      <c r="CT285">
        <v>4</v>
      </c>
      <c r="CU285">
        <v>3</v>
      </c>
      <c r="CV285">
        <v>3</v>
      </c>
      <c r="CW285">
        <v>2</v>
      </c>
      <c r="CX285">
        <v>4</v>
      </c>
      <c r="CY285">
        <v>1</v>
      </c>
      <c r="CZ285">
        <v>3</v>
      </c>
      <c r="DA285" s="57" t="s">
        <v>125</v>
      </c>
    </row>
    <row r="286" spans="1:105">
      <c r="A286">
        <v>279</v>
      </c>
      <c r="B286" s="9">
        <v>1</v>
      </c>
      <c r="C286" s="9">
        <v>2</v>
      </c>
      <c r="D286" s="9">
        <v>1</v>
      </c>
      <c r="E286" s="9">
        <v>4</v>
      </c>
      <c r="F286" s="9">
        <v>0</v>
      </c>
      <c r="G286" s="9">
        <v>0</v>
      </c>
      <c r="H286" s="9">
        <v>0</v>
      </c>
      <c r="I286" s="9">
        <v>1</v>
      </c>
      <c r="J286" s="9">
        <v>0</v>
      </c>
      <c r="K286" s="9">
        <v>0</v>
      </c>
      <c r="L286" s="9">
        <v>0</v>
      </c>
      <c r="M286" s="9">
        <v>3</v>
      </c>
      <c r="N286" s="9">
        <v>0</v>
      </c>
      <c r="O286" s="9">
        <v>0</v>
      </c>
      <c r="P286" s="9">
        <v>0</v>
      </c>
      <c r="Q286" s="9">
        <v>0</v>
      </c>
      <c r="R286" s="9">
        <v>4</v>
      </c>
      <c r="S286" s="9">
        <v>0</v>
      </c>
      <c r="T286" s="9"/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1</v>
      </c>
      <c r="AA286" s="9">
        <v>0</v>
      </c>
      <c r="AB286" s="9">
        <v>1</v>
      </c>
      <c r="AC286" s="9"/>
      <c r="AD286" s="9">
        <v>1</v>
      </c>
      <c r="AE286" s="9"/>
      <c r="AF286" s="9">
        <v>1</v>
      </c>
      <c r="AG286" s="9">
        <v>1</v>
      </c>
      <c r="AH286" s="9">
        <v>1</v>
      </c>
      <c r="AI286" s="9">
        <v>1</v>
      </c>
      <c r="AJ286" s="9">
        <v>0</v>
      </c>
      <c r="AK286" s="9">
        <v>0</v>
      </c>
      <c r="AL286" s="9"/>
      <c r="AM286" s="9">
        <v>1</v>
      </c>
      <c r="AN286" s="9">
        <v>1</v>
      </c>
      <c r="AO286" s="9">
        <v>0</v>
      </c>
      <c r="AP286" s="9">
        <v>1</v>
      </c>
      <c r="AQ286" s="9">
        <v>0</v>
      </c>
      <c r="AR286" s="9">
        <v>0</v>
      </c>
      <c r="AS286" s="9"/>
      <c r="AT286" s="9">
        <v>1</v>
      </c>
      <c r="AU286" s="9">
        <v>4</v>
      </c>
      <c r="AV286" s="75">
        <v>2</v>
      </c>
      <c r="AW286" s="75">
        <v>2</v>
      </c>
      <c r="AX286" s="75">
        <v>1</v>
      </c>
      <c r="AY286" s="9">
        <v>1</v>
      </c>
      <c r="AZ286" s="9">
        <v>1</v>
      </c>
      <c r="BA286" s="9">
        <v>1</v>
      </c>
      <c r="BB286" s="9">
        <v>2</v>
      </c>
      <c r="BC286" s="9">
        <v>2</v>
      </c>
      <c r="BD286" s="9">
        <v>1</v>
      </c>
      <c r="BE286" s="9">
        <v>2</v>
      </c>
      <c r="BF286" s="9">
        <v>2</v>
      </c>
      <c r="BG286" s="9" t="s">
        <v>125</v>
      </c>
      <c r="BH286">
        <v>1</v>
      </c>
      <c r="BI286">
        <v>2</v>
      </c>
      <c r="BJ286" s="58">
        <v>2</v>
      </c>
      <c r="BK286">
        <v>2</v>
      </c>
      <c r="BL286">
        <v>1</v>
      </c>
      <c r="BM286">
        <v>1</v>
      </c>
      <c r="BN286">
        <v>1</v>
      </c>
      <c r="BO286">
        <v>2</v>
      </c>
      <c r="BP286">
        <v>2</v>
      </c>
      <c r="BQ286" t="s">
        <v>125</v>
      </c>
      <c r="BR286">
        <v>1</v>
      </c>
      <c r="BS286">
        <v>2</v>
      </c>
      <c r="BT286" t="s">
        <v>125</v>
      </c>
      <c r="BU286">
        <v>1</v>
      </c>
      <c r="BV286">
        <v>1</v>
      </c>
      <c r="BW286">
        <v>1</v>
      </c>
      <c r="BX286">
        <v>2</v>
      </c>
      <c r="BY286">
        <v>1</v>
      </c>
      <c r="BZ286">
        <v>2</v>
      </c>
      <c r="CA286">
        <v>1</v>
      </c>
      <c r="CB286">
        <v>2</v>
      </c>
      <c r="CC286">
        <v>2</v>
      </c>
      <c r="CD286">
        <v>2</v>
      </c>
      <c r="CE286">
        <v>1</v>
      </c>
      <c r="CF286">
        <v>1</v>
      </c>
      <c r="CG286">
        <v>2</v>
      </c>
      <c r="CH286">
        <v>2</v>
      </c>
      <c r="CI286">
        <v>2</v>
      </c>
      <c r="CJ286">
        <v>2</v>
      </c>
      <c r="CK286">
        <v>2</v>
      </c>
      <c r="CL286">
        <v>1</v>
      </c>
      <c r="CM286">
        <v>3</v>
      </c>
      <c r="CN286">
        <v>2</v>
      </c>
      <c r="CO286">
        <v>3</v>
      </c>
      <c r="CP286">
        <v>3</v>
      </c>
      <c r="CQ286">
        <v>3</v>
      </c>
      <c r="CR286">
        <v>2</v>
      </c>
      <c r="CS286">
        <v>2</v>
      </c>
      <c r="CT286">
        <v>3</v>
      </c>
      <c r="CU286">
        <v>2</v>
      </c>
      <c r="CV286">
        <v>2</v>
      </c>
      <c r="CW286">
        <v>1</v>
      </c>
      <c r="CX286">
        <v>4</v>
      </c>
      <c r="CY286">
        <v>3</v>
      </c>
      <c r="CZ286">
        <v>0</v>
      </c>
      <c r="DA286" s="57" t="s">
        <v>125</v>
      </c>
    </row>
    <row r="287" spans="1:105">
      <c r="A287">
        <v>280</v>
      </c>
      <c r="B287" s="9">
        <v>1</v>
      </c>
      <c r="C287" s="9">
        <v>9</v>
      </c>
      <c r="D287" s="9">
        <v>7</v>
      </c>
      <c r="E287" s="9">
        <v>11</v>
      </c>
      <c r="F287" s="9">
        <v>0</v>
      </c>
      <c r="G287" s="9">
        <v>0</v>
      </c>
      <c r="H287" s="9">
        <v>0</v>
      </c>
      <c r="I287" s="9">
        <v>0</v>
      </c>
      <c r="J287" s="9">
        <v>1</v>
      </c>
      <c r="K287" s="9">
        <v>0</v>
      </c>
      <c r="L287" s="9">
        <v>0</v>
      </c>
      <c r="M287" s="9">
        <v>1</v>
      </c>
      <c r="N287" s="9">
        <v>3</v>
      </c>
      <c r="O287" s="9">
        <v>4</v>
      </c>
      <c r="P287" s="9">
        <v>4</v>
      </c>
      <c r="Q287" s="9">
        <v>4</v>
      </c>
      <c r="R287" s="9">
        <v>4</v>
      </c>
      <c r="S287" s="9">
        <v>3</v>
      </c>
      <c r="T287" s="9"/>
      <c r="U287" s="9">
        <v>0</v>
      </c>
      <c r="V287" s="9">
        <v>0</v>
      </c>
      <c r="W287" s="9">
        <v>0</v>
      </c>
      <c r="X287" s="9">
        <v>0</v>
      </c>
      <c r="Y287" s="9">
        <v>1</v>
      </c>
      <c r="Z287" s="9">
        <v>1</v>
      </c>
      <c r="AA287" s="9">
        <v>0</v>
      </c>
      <c r="AB287" s="9">
        <v>0</v>
      </c>
      <c r="AC287" s="9"/>
      <c r="AD287" s="9">
        <v>4</v>
      </c>
      <c r="AE287" s="9"/>
      <c r="AF287" s="9">
        <v>1</v>
      </c>
      <c r="AG287" s="9">
        <v>1</v>
      </c>
      <c r="AH287" s="9">
        <v>0</v>
      </c>
      <c r="AI287" s="9">
        <v>0</v>
      </c>
      <c r="AJ287" s="9">
        <v>0</v>
      </c>
      <c r="AK287" s="9">
        <v>0</v>
      </c>
      <c r="AL287" s="9"/>
      <c r="AM287" s="9">
        <v>1</v>
      </c>
      <c r="AN287" s="9">
        <v>1</v>
      </c>
      <c r="AO287" s="9">
        <v>1</v>
      </c>
      <c r="AP287" s="9">
        <v>1</v>
      </c>
      <c r="AQ287" s="9">
        <v>0</v>
      </c>
      <c r="AR287" s="9">
        <v>0</v>
      </c>
      <c r="AS287" s="9"/>
      <c r="AT287" s="9">
        <v>1</v>
      </c>
      <c r="AU287" s="9">
        <v>3</v>
      </c>
      <c r="AV287" s="75">
        <v>2</v>
      </c>
      <c r="AW287" s="75">
        <v>2</v>
      </c>
      <c r="AX287" s="75">
        <v>1</v>
      </c>
      <c r="AY287" s="9">
        <v>2</v>
      </c>
      <c r="AZ287" s="9">
        <v>2</v>
      </c>
      <c r="BA287" s="9" t="s">
        <v>125</v>
      </c>
      <c r="BB287" s="9" t="s">
        <v>125</v>
      </c>
      <c r="BC287" s="9">
        <v>2</v>
      </c>
      <c r="BD287" s="9">
        <v>1</v>
      </c>
      <c r="BE287" s="9">
        <v>1</v>
      </c>
      <c r="BF287" s="9">
        <v>1</v>
      </c>
      <c r="BG287" s="9">
        <v>1</v>
      </c>
      <c r="BH287">
        <v>1</v>
      </c>
      <c r="BI287">
        <v>2</v>
      </c>
      <c r="BJ287" s="58">
        <v>1</v>
      </c>
      <c r="BK287">
        <v>1</v>
      </c>
      <c r="BL287">
        <v>1</v>
      </c>
      <c r="BM287">
        <v>1</v>
      </c>
      <c r="BN287">
        <v>2</v>
      </c>
      <c r="BO287">
        <v>2</v>
      </c>
      <c r="BP287">
        <v>2</v>
      </c>
      <c r="BQ287" t="s">
        <v>125</v>
      </c>
      <c r="BR287">
        <v>1</v>
      </c>
      <c r="BS287">
        <v>2</v>
      </c>
      <c r="BT287" t="s">
        <v>125</v>
      </c>
      <c r="BU287">
        <v>1</v>
      </c>
      <c r="BV287">
        <v>2</v>
      </c>
      <c r="BW287">
        <v>2</v>
      </c>
      <c r="BX287">
        <v>1</v>
      </c>
      <c r="BY287">
        <v>1</v>
      </c>
      <c r="BZ287">
        <v>2</v>
      </c>
      <c r="CA287">
        <v>1</v>
      </c>
      <c r="CB287">
        <v>2</v>
      </c>
      <c r="CC287">
        <v>1</v>
      </c>
      <c r="CD287">
        <v>2</v>
      </c>
      <c r="CE287">
        <v>2</v>
      </c>
      <c r="CF287">
        <v>1</v>
      </c>
      <c r="CG287">
        <v>1</v>
      </c>
      <c r="CH287">
        <v>1</v>
      </c>
      <c r="CI287">
        <v>1</v>
      </c>
      <c r="CJ287">
        <v>1</v>
      </c>
      <c r="CK287">
        <v>2</v>
      </c>
      <c r="CL287">
        <v>1</v>
      </c>
      <c r="CM287">
        <v>4</v>
      </c>
      <c r="CN287">
        <v>4</v>
      </c>
      <c r="CO287">
        <v>4</v>
      </c>
      <c r="CP287">
        <v>3</v>
      </c>
      <c r="CQ287">
        <v>3</v>
      </c>
      <c r="CR287">
        <v>4</v>
      </c>
      <c r="CS287">
        <v>4</v>
      </c>
      <c r="CT287">
        <v>3</v>
      </c>
      <c r="CU287">
        <v>3</v>
      </c>
      <c r="CV287">
        <v>3</v>
      </c>
      <c r="CW287">
        <v>3</v>
      </c>
      <c r="CX287">
        <v>3</v>
      </c>
      <c r="CY287">
        <v>2</v>
      </c>
      <c r="CZ287">
        <v>3</v>
      </c>
      <c r="DA287" s="57" t="s">
        <v>125</v>
      </c>
    </row>
    <row r="288" spans="1:105">
      <c r="A288">
        <v>281</v>
      </c>
      <c r="B288" s="9">
        <v>2</v>
      </c>
      <c r="C288" s="9">
        <v>5</v>
      </c>
      <c r="D288" s="9">
        <v>5</v>
      </c>
      <c r="E288" s="9">
        <v>9</v>
      </c>
      <c r="F288" s="9">
        <v>0</v>
      </c>
      <c r="G288" s="9">
        <v>1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</v>
      </c>
      <c r="N288" s="9">
        <v>4</v>
      </c>
      <c r="O288" s="9">
        <v>0</v>
      </c>
      <c r="P288" s="9">
        <v>0</v>
      </c>
      <c r="Q288" s="9">
        <v>0</v>
      </c>
      <c r="R288" s="9">
        <v>4</v>
      </c>
      <c r="S288" s="9">
        <v>0</v>
      </c>
      <c r="T288" s="9"/>
      <c r="U288" s="9">
        <v>0</v>
      </c>
      <c r="V288" s="9">
        <v>1</v>
      </c>
      <c r="W288" s="9">
        <v>0</v>
      </c>
      <c r="X288" s="9">
        <v>1</v>
      </c>
      <c r="Y288" s="9">
        <v>0</v>
      </c>
      <c r="Z288" s="9">
        <v>0</v>
      </c>
      <c r="AA288" s="9">
        <v>0</v>
      </c>
      <c r="AB288" s="9">
        <v>0</v>
      </c>
      <c r="AC288" s="9"/>
      <c r="AD288" s="9">
        <v>3</v>
      </c>
      <c r="AE288" s="9"/>
      <c r="AF288" s="9">
        <v>1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/>
      <c r="AM288" s="9">
        <v>1</v>
      </c>
      <c r="AN288" s="9">
        <v>1</v>
      </c>
      <c r="AO288" s="9">
        <v>1</v>
      </c>
      <c r="AP288" s="9">
        <v>1</v>
      </c>
      <c r="AQ288" s="9">
        <v>0</v>
      </c>
      <c r="AR288" s="9">
        <v>1</v>
      </c>
      <c r="AS288" s="9"/>
      <c r="AT288" s="9">
        <v>3</v>
      </c>
      <c r="AU288" s="9">
        <v>3</v>
      </c>
      <c r="AV288" s="75">
        <v>1</v>
      </c>
      <c r="AW288" s="75">
        <v>1</v>
      </c>
      <c r="AX288" s="75">
        <v>1</v>
      </c>
      <c r="AY288" s="9">
        <v>2</v>
      </c>
      <c r="AZ288" s="9">
        <v>1</v>
      </c>
      <c r="BA288" s="9">
        <v>1</v>
      </c>
      <c r="BB288" s="9">
        <v>2</v>
      </c>
      <c r="BC288" s="9">
        <v>1</v>
      </c>
      <c r="BD288" s="9">
        <v>1</v>
      </c>
      <c r="BE288" s="9">
        <v>2</v>
      </c>
      <c r="BF288" s="9">
        <v>1</v>
      </c>
      <c r="BG288" s="9">
        <v>1</v>
      </c>
      <c r="BH288">
        <v>1</v>
      </c>
      <c r="BI288">
        <v>2</v>
      </c>
      <c r="BJ288" s="58">
        <v>1</v>
      </c>
      <c r="BK288">
        <v>1</v>
      </c>
      <c r="BL288">
        <v>1</v>
      </c>
      <c r="BM288">
        <v>1</v>
      </c>
      <c r="BN288">
        <v>1</v>
      </c>
      <c r="BO288">
        <v>1</v>
      </c>
      <c r="BP288">
        <v>2</v>
      </c>
      <c r="BQ288" t="s">
        <v>125</v>
      </c>
      <c r="BR288">
        <v>1</v>
      </c>
      <c r="BS288">
        <v>2</v>
      </c>
      <c r="BT288" t="s">
        <v>125</v>
      </c>
      <c r="BU288">
        <v>1</v>
      </c>
      <c r="BV288">
        <v>1</v>
      </c>
      <c r="BW288">
        <v>2</v>
      </c>
      <c r="BX288">
        <v>2</v>
      </c>
      <c r="BY288">
        <v>1</v>
      </c>
      <c r="BZ288">
        <v>1</v>
      </c>
      <c r="CA288">
        <v>1</v>
      </c>
      <c r="CB288">
        <v>2</v>
      </c>
      <c r="CC288">
        <v>1</v>
      </c>
      <c r="CD288">
        <v>1</v>
      </c>
      <c r="CE288">
        <v>2</v>
      </c>
      <c r="CF288">
        <v>1</v>
      </c>
      <c r="CG288">
        <v>1</v>
      </c>
      <c r="CH288">
        <v>1</v>
      </c>
      <c r="CI288">
        <v>1</v>
      </c>
      <c r="CJ288">
        <v>1</v>
      </c>
      <c r="CK288">
        <v>2</v>
      </c>
      <c r="CL288">
        <v>1</v>
      </c>
      <c r="CM288">
        <v>4</v>
      </c>
      <c r="CN288">
        <v>4</v>
      </c>
      <c r="CO288">
        <v>4</v>
      </c>
      <c r="CP288">
        <v>4</v>
      </c>
      <c r="CQ288">
        <v>4</v>
      </c>
      <c r="CR288">
        <v>4</v>
      </c>
      <c r="CS288">
        <v>4</v>
      </c>
      <c r="CT288">
        <v>4</v>
      </c>
      <c r="CU288">
        <v>2</v>
      </c>
      <c r="CV288">
        <v>2</v>
      </c>
      <c r="CW288">
        <v>1</v>
      </c>
      <c r="CX288">
        <v>4</v>
      </c>
      <c r="CY288">
        <v>3</v>
      </c>
      <c r="CZ288">
        <v>4</v>
      </c>
      <c r="DA288" s="57">
        <v>4</v>
      </c>
    </row>
    <row r="289" spans="1:105">
      <c r="A289">
        <v>282</v>
      </c>
      <c r="B289" s="9">
        <v>1</v>
      </c>
      <c r="C289" s="9">
        <v>9</v>
      </c>
      <c r="D289" s="9">
        <v>7</v>
      </c>
      <c r="E289" s="9">
        <v>5</v>
      </c>
      <c r="F289" s="9">
        <v>0</v>
      </c>
      <c r="G289" s="9">
        <v>0</v>
      </c>
      <c r="H289" s="9">
        <v>1</v>
      </c>
      <c r="I289" s="9">
        <v>0</v>
      </c>
      <c r="J289" s="9">
        <v>1</v>
      </c>
      <c r="K289" s="9">
        <v>0</v>
      </c>
      <c r="L289" s="9">
        <v>0</v>
      </c>
      <c r="M289" s="9">
        <v>2</v>
      </c>
      <c r="N289" s="9">
        <v>3</v>
      </c>
      <c r="O289" s="9">
        <v>4</v>
      </c>
      <c r="P289" s="9">
        <v>4</v>
      </c>
      <c r="Q289" s="9">
        <v>4</v>
      </c>
      <c r="R289" s="9">
        <v>3</v>
      </c>
      <c r="S289" s="9">
        <v>3</v>
      </c>
      <c r="T289" s="9"/>
      <c r="U289" s="9">
        <v>0</v>
      </c>
      <c r="V289" s="9">
        <v>0</v>
      </c>
      <c r="W289" s="9">
        <v>0</v>
      </c>
      <c r="X289" s="9">
        <v>0</v>
      </c>
      <c r="Y289" s="9">
        <v>1</v>
      </c>
      <c r="Z289" s="9">
        <v>0</v>
      </c>
      <c r="AA289" s="9">
        <v>0</v>
      </c>
      <c r="AB289" s="9">
        <v>0</v>
      </c>
      <c r="AC289" s="9"/>
      <c r="AD289" s="9">
        <v>4</v>
      </c>
      <c r="AE289" s="9"/>
      <c r="AF289" s="9">
        <v>1</v>
      </c>
      <c r="AG289" s="9">
        <v>1</v>
      </c>
      <c r="AH289" s="9">
        <v>1</v>
      </c>
      <c r="AI289" s="9">
        <v>0</v>
      </c>
      <c r="AJ289" s="9">
        <v>0</v>
      </c>
      <c r="AK289" s="9">
        <v>0</v>
      </c>
      <c r="AL289" s="9"/>
      <c r="AM289" s="9">
        <v>1</v>
      </c>
      <c r="AN289" s="9">
        <v>1</v>
      </c>
      <c r="AO289" s="9">
        <v>1</v>
      </c>
      <c r="AP289" s="9">
        <v>0</v>
      </c>
      <c r="AQ289" s="9">
        <v>0</v>
      </c>
      <c r="AR289" s="9">
        <v>0</v>
      </c>
      <c r="AS289" s="9"/>
      <c r="AT289" s="9">
        <v>4</v>
      </c>
      <c r="AU289" s="9">
        <v>4</v>
      </c>
      <c r="AV289" s="75">
        <v>1</v>
      </c>
      <c r="AW289" s="75">
        <v>2</v>
      </c>
      <c r="AX289" s="75">
        <v>1</v>
      </c>
      <c r="AY289" s="9">
        <v>1</v>
      </c>
      <c r="AZ289" s="9">
        <v>1</v>
      </c>
      <c r="BA289" s="9">
        <v>1</v>
      </c>
      <c r="BB289" s="9">
        <v>1</v>
      </c>
      <c r="BC289" s="9">
        <v>1</v>
      </c>
      <c r="BD289" s="9">
        <v>1</v>
      </c>
      <c r="BE289" s="9">
        <v>1</v>
      </c>
      <c r="BF289" s="9">
        <v>1</v>
      </c>
      <c r="BG289" s="9">
        <v>1</v>
      </c>
      <c r="BH289">
        <v>1</v>
      </c>
      <c r="BI289">
        <v>2</v>
      </c>
      <c r="BJ289" s="58">
        <v>1</v>
      </c>
      <c r="BK289">
        <v>2</v>
      </c>
      <c r="BL289">
        <v>1</v>
      </c>
      <c r="BM289">
        <v>1</v>
      </c>
      <c r="BN289">
        <v>2</v>
      </c>
      <c r="BO289">
        <v>2</v>
      </c>
      <c r="BP289">
        <v>2</v>
      </c>
      <c r="BQ289" t="s">
        <v>125</v>
      </c>
      <c r="BR289">
        <v>1</v>
      </c>
      <c r="BS289">
        <v>2</v>
      </c>
      <c r="BT289" t="s">
        <v>125</v>
      </c>
      <c r="BU289">
        <v>1</v>
      </c>
      <c r="BV289">
        <v>1</v>
      </c>
      <c r="BW289">
        <v>2</v>
      </c>
      <c r="BX289">
        <v>1</v>
      </c>
      <c r="BY289">
        <v>1</v>
      </c>
      <c r="BZ289">
        <v>1</v>
      </c>
      <c r="CA289">
        <v>2</v>
      </c>
      <c r="CB289">
        <v>2</v>
      </c>
      <c r="CC289">
        <v>2</v>
      </c>
      <c r="CD289">
        <v>1</v>
      </c>
      <c r="CE289">
        <v>2</v>
      </c>
      <c r="CF289">
        <v>1</v>
      </c>
      <c r="CG289">
        <v>1</v>
      </c>
      <c r="CH289">
        <v>1</v>
      </c>
      <c r="CI289">
        <v>2</v>
      </c>
      <c r="CJ289">
        <v>1</v>
      </c>
      <c r="CK289">
        <v>2</v>
      </c>
      <c r="CL289">
        <v>1</v>
      </c>
      <c r="CM289">
        <v>4</v>
      </c>
      <c r="CN289">
        <v>4</v>
      </c>
      <c r="CO289">
        <v>4</v>
      </c>
      <c r="CP289">
        <v>4</v>
      </c>
      <c r="CQ289">
        <v>4</v>
      </c>
      <c r="CR289">
        <v>4</v>
      </c>
      <c r="CS289">
        <v>4</v>
      </c>
      <c r="CT289">
        <v>3</v>
      </c>
      <c r="CU289">
        <v>3</v>
      </c>
      <c r="CV289">
        <v>2</v>
      </c>
      <c r="CW289">
        <v>1</v>
      </c>
      <c r="CX289">
        <v>3</v>
      </c>
      <c r="CY289">
        <v>4</v>
      </c>
      <c r="CZ289">
        <v>3</v>
      </c>
      <c r="DA289" s="57">
        <v>3</v>
      </c>
    </row>
    <row r="290" spans="1:105">
      <c r="A290">
        <v>283</v>
      </c>
      <c r="B290" s="9">
        <v>1</v>
      </c>
      <c r="C290" s="9">
        <v>9</v>
      </c>
      <c r="D290" s="9">
        <v>7</v>
      </c>
      <c r="E290" s="9">
        <v>16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1</v>
      </c>
      <c r="M290" s="9">
        <v>2</v>
      </c>
      <c r="N290" s="9">
        <v>2</v>
      </c>
      <c r="O290" s="9">
        <v>3</v>
      </c>
      <c r="P290" s="9">
        <v>2</v>
      </c>
      <c r="Q290" s="9">
        <v>2</v>
      </c>
      <c r="R290" s="9">
        <v>2</v>
      </c>
      <c r="S290" s="9"/>
      <c r="T290" s="9"/>
      <c r="U290" s="9">
        <v>0</v>
      </c>
      <c r="V290" s="9">
        <v>0</v>
      </c>
      <c r="W290" s="9">
        <v>1</v>
      </c>
      <c r="X290" s="9">
        <v>0</v>
      </c>
      <c r="Y290" s="9">
        <v>1</v>
      </c>
      <c r="Z290" s="9">
        <v>1</v>
      </c>
      <c r="AA290" s="9">
        <v>0</v>
      </c>
      <c r="AB290" s="9">
        <v>0</v>
      </c>
      <c r="AC290" s="9"/>
      <c r="AD290" s="9">
        <v>4</v>
      </c>
      <c r="AE290" s="9"/>
      <c r="AF290" s="9">
        <v>1</v>
      </c>
      <c r="AG290" s="9">
        <v>1</v>
      </c>
      <c r="AH290" s="9">
        <v>0</v>
      </c>
      <c r="AI290" s="9">
        <v>0</v>
      </c>
      <c r="AJ290" s="9">
        <v>0</v>
      </c>
      <c r="AK290" s="9">
        <v>0</v>
      </c>
      <c r="AL290" s="9"/>
      <c r="AM290" s="9">
        <v>1</v>
      </c>
      <c r="AN290" s="9">
        <v>1</v>
      </c>
      <c r="AO290" s="9">
        <v>0</v>
      </c>
      <c r="AP290" s="9">
        <v>1</v>
      </c>
      <c r="AQ290" s="9">
        <v>0</v>
      </c>
      <c r="AR290" s="9">
        <v>0</v>
      </c>
      <c r="AS290" s="9"/>
      <c r="AT290" s="9">
        <v>4</v>
      </c>
      <c r="AU290" s="9">
        <v>1</v>
      </c>
      <c r="AV290" s="75">
        <v>1</v>
      </c>
      <c r="AW290" s="75">
        <v>1</v>
      </c>
      <c r="AX290" s="75">
        <v>1</v>
      </c>
      <c r="AY290" s="9">
        <v>1</v>
      </c>
      <c r="AZ290" s="9">
        <v>2</v>
      </c>
      <c r="BA290" s="9" t="s">
        <v>125</v>
      </c>
      <c r="BB290" s="9" t="s">
        <v>125</v>
      </c>
      <c r="BC290" s="9">
        <v>2</v>
      </c>
      <c r="BD290" s="9">
        <v>2</v>
      </c>
      <c r="BE290" s="9" t="s">
        <v>125</v>
      </c>
      <c r="BF290" s="9">
        <v>2</v>
      </c>
      <c r="BG290" s="9" t="s">
        <v>125</v>
      </c>
      <c r="BH290">
        <v>1</v>
      </c>
      <c r="BI290">
        <v>2</v>
      </c>
      <c r="BJ290" s="58">
        <v>1</v>
      </c>
      <c r="BK290">
        <v>2</v>
      </c>
      <c r="BL290">
        <v>2</v>
      </c>
      <c r="BM290">
        <v>1</v>
      </c>
      <c r="BN290">
        <v>1</v>
      </c>
      <c r="BO290">
        <v>2</v>
      </c>
      <c r="BP290">
        <v>1</v>
      </c>
      <c r="BQ290">
        <v>1</v>
      </c>
      <c r="BR290">
        <v>1</v>
      </c>
      <c r="BS290">
        <v>2</v>
      </c>
      <c r="BT290" t="s">
        <v>125</v>
      </c>
      <c r="BU290">
        <v>1</v>
      </c>
      <c r="BV290">
        <v>1</v>
      </c>
      <c r="BW290">
        <v>2</v>
      </c>
      <c r="BX290">
        <v>2</v>
      </c>
      <c r="BY290">
        <v>1</v>
      </c>
      <c r="BZ290">
        <v>2</v>
      </c>
      <c r="CA290">
        <v>1</v>
      </c>
      <c r="CB290">
        <v>2</v>
      </c>
      <c r="CC290">
        <v>1</v>
      </c>
      <c r="CD290">
        <v>2</v>
      </c>
      <c r="CE290">
        <v>2</v>
      </c>
      <c r="CF290">
        <v>1</v>
      </c>
      <c r="CG290">
        <v>1</v>
      </c>
      <c r="CH290">
        <v>1</v>
      </c>
      <c r="CI290">
        <v>1</v>
      </c>
      <c r="CJ290">
        <v>1</v>
      </c>
      <c r="CK290">
        <v>2</v>
      </c>
      <c r="CL290">
        <v>1</v>
      </c>
      <c r="CM290">
        <v>3</v>
      </c>
      <c r="CN290">
        <v>3</v>
      </c>
      <c r="CO290">
        <v>4</v>
      </c>
      <c r="CP290">
        <v>4</v>
      </c>
      <c r="CQ290">
        <v>4</v>
      </c>
      <c r="CR290">
        <v>4</v>
      </c>
      <c r="CS290">
        <v>4</v>
      </c>
      <c r="CT290">
        <v>4</v>
      </c>
      <c r="CU290">
        <v>3</v>
      </c>
      <c r="CW290">
        <v>1</v>
      </c>
      <c r="CX290">
        <v>3</v>
      </c>
      <c r="CY290">
        <v>3</v>
      </c>
      <c r="CZ290">
        <v>2</v>
      </c>
      <c r="DA290" s="57" t="s">
        <v>125</v>
      </c>
    </row>
    <row r="291" spans="1:105">
      <c r="A291">
        <v>284</v>
      </c>
      <c r="B291" s="9">
        <v>1</v>
      </c>
      <c r="C291" s="9">
        <v>7</v>
      </c>
      <c r="D291" s="9">
        <v>7</v>
      </c>
      <c r="E291" s="9">
        <v>11</v>
      </c>
      <c r="F291" s="9">
        <v>0</v>
      </c>
      <c r="G291" s="9">
        <v>0</v>
      </c>
      <c r="H291" s="9">
        <v>0</v>
      </c>
      <c r="I291" s="9">
        <v>1</v>
      </c>
      <c r="J291" s="9">
        <v>1</v>
      </c>
      <c r="K291" s="9">
        <v>0</v>
      </c>
      <c r="L291" s="9">
        <v>0</v>
      </c>
      <c r="M291" s="9">
        <v>1</v>
      </c>
      <c r="N291" s="9">
        <v>3</v>
      </c>
      <c r="O291" s="9">
        <v>4</v>
      </c>
      <c r="P291" s="9">
        <v>3</v>
      </c>
      <c r="Q291" s="9">
        <v>3</v>
      </c>
      <c r="R291" s="9">
        <v>4</v>
      </c>
      <c r="S291" s="9">
        <v>3</v>
      </c>
      <c r="T291" s="9"/>
      <c r="U291" s="9">
        <v>0</v>
      </c>
      <c r="V291" s="9">
        <v>0</v>
      </c>
      <c r="W291" s="9">
        <v>0</v>
      </c>
      <c r="X291" s="9">
        <v>0</v>
      </c>
      <c r="Y291" s="9">
        <v>1</v>
      </c>
      <c r="Z291" s="9">
        <v>0</v>
      </c>
      <c r="AA291" s="9">
        <v>0</v>
      </c>
      <c r="AB291" s="9">
        <v>1</v>
      </c>
      <c r="AC291" s="9"/>
      <c r="AD291" s="9">
        <v>1</v>
      </c>
      <c r="AE291" s="9"/>
      <c r="AF291" s="9">
        <v>1</v>
      </c>
      <c r="AG291" s="9">
        <v>0</v>
      </c>
      <c r="AH291" s="9">
        <v>1</v>
      </c>
      <c r="AI291" s="9">
        <v>0</v>
      </c>
      <c r="AJ291" s="9">
        <v>0</v>
      </c>
      <c r="AK291" s="9">
        <v>0</v>
      </c>
      <c r="AL291" s="9"/>
      <c r="AM291" s="9">
        <v>1</v>
      </c>
      <c r="AN291" s="9">
        <v>1</v>
      </c>
      <c r="AO291" s="9">
        <v>0</v>
      </c>
      <c r="AP291" s="9">
        <v>0</v>
      </c>
      <c r="AQ291" s="9">
        <v>0</v>
      </c>
      <c r="AR291" s="9">
        <v>0</v>
      </c>
      <c r="AS291" s="9"/>
      <c r="AT291" s="9">
        <v>3</v>
      </c>
      <c r="AU291" s="9">
        <v>3</v>
      </c>
      <c r="AV291" s="75">
        <v>1</v>
      </c>
      <c r="AW291" s="75">
        <v>1</v>
      </c>
      <c r="AX291" s="75">
        <v>1</v>
      </c>
      <c r="AY291" s="9">
        <v>2</v>
      </c>
      <c r="AZ291" s="9">
        <v>1</v>
      </c>
      <c r="BA291" s="9">
        <v>1</v>
      </c>
      <c r="BB291" s="9">
        <v>2</v>
      </c>
      <c r="BC291" s="9">
        <v>1</v>
      </c>
      <c r="BD291" s="9">
        <v>1</v>
      </c>
      <c r="BE291" s="9">
        <v>2</v>
      </c>
      <c r="BF291" s="9">
        <v>1</v>
      </c>
      <c r="BG291" s="9">
        <v>1</v>
      </c>
      <c r="BH291">
        <v>2</v>
      </c>
      <c r="BI291">
        <v>2</v>
      </c>
      <c r="BJ291" s="58">
        <v>1</v>
      </c>
      <c r="BK291">
        <v>2</v>
      </c>
      <c r="BL291">
        <v>1</v>
      </c>
      <c r="BM291">
        <v>2</v>
      </c>
      <c r="BN291">
        <v>2</v>
      </c>
      <c r="BO291">
        <v>2</v>
      </c>
      <c r="BP291">
        <v>2</v>
      </c>
      <c r="BQ291" t="s">
        <v>125</v>
      </c>
      <c r="BR291">
        <v>1</v>
      </c>
      <c r="BS291">
        <v>2</v>
      </c>
      <c r="BT291" t="s">
        <v>125</v>
      </c>
      <c r="BU291">
        <v>1</v>
      </c>
      <c r="BV291">
        <v>2</v>
      </c>
      <c r="BW291">
        <v>2</v>
      </c>
      <c r="BX291">
        <v>2</v>
      </c>
      <c r="BY291">
        <v>1</v>
      </c>
      <c r="BZ291">
        <v>2</v>
      </c>
      <c r="CA291">
        <v>2</v>
      </c>
      <c r="CB291">
        <v>2</v>
      </c>
      <c r="CC291">
        <v>1</v>
      </c>
      <c r="CD291">
        <v>2</v>
      </c>
      <c r="CE291">
        <v>2</v>
      </c>
      <c r="CF291">
        <v>1</v>
      </c>
      <c r="CG291">
        <v>2</v>
      </c>
      <c r="CH291">
        <v>2</v>
      </c>
      <c r="CI291">
        <v>2</v>
      </c>
      <c r="CJ291">
        <v>1</v>
      </c>
      <c r="CK291">
        <v>2</v>
      </c>
      <c r="CL291">
        <v>1</v>
      </c>
      <c r="CM291">
        <v>4</v>
      </c>
      <c r="CN291">
        <v>4</v>
      </c>
      <c r="CO291">
        <v>4</v>
      </c>
      <c r="CP291">
        <v>4</v>
      </c>
      <c r="CQ291">
        <v>4</v>
      </c>
      <c r="CR291">
        <v>4</v>
      </c>
      <c r="CS291">
        <v>4</v>
      </c>
      <c r="CT291">
        <v>4</v>
      </c>
      <c r="CU291">
        <v>3</v>
      </c>
      <c r="CV291">
        <v>3</v>
      </c>
      <c r="CW291">
        <v>1</v>
      </c>
      <c r="CX291">
        <v>4</v>
      </c>
      <c r="CY291">
        <v>3</v>
      </c>
      <c r="CZ291">
        <v>3</v>
      </c>
      <c r="DA291" s="57" t="s">
        <v>125</v>
      </c>
    </row>
    <row r="292" spans="1:105">
      <c r="A292">
        <v>285</v>
      </c>
      <c r="B292" s="9">
        <v>2</v>
      </c>
      <c r="C292" s="9">
        <v>8</v>
      </c>
      <c r="D292" s="9">
        <v>7</v>
      </c>
      <c r="E292" s="9">
        <v>5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1</v>
      </c>
      <c r="L292" s="9">
        <v>0</v>
      </c>
      <c r="M292" s="9">
        <v>2</v>
      </c>
      <c r="N292" s="9">
        <v>0</v>
      </c>
      <c r="O292" s="9">
        <v>4</v>
      </c>
      <c r="P292" s="9">
        <v>0</v>
      </c>
      <c r="Q292" s="9">
        <v>4</v>
      </c>
      <c r="R292" s="9">
        <v>4</v>
      </c>
      <c r="S292" s="9">
        <v>0</v>
      </c>
      <c r="T292" s="9"/>
      <c r="U292" s="9">
        <v>0</v>
      </c>
      <c r="V292" s="9">
        <v>0</v>
      </c>
      <c r="W292" s="9">
        <v>0</v>
      </c>
      <c r="X292" s="9">
        <v>0</v>
      </c>
      <c r="Y292" s="9">
        <v>1</v>
      </c>
      <c r="Z292" s="9">
        <v>0</v>
      </c>
      <c r="AA292" s="9">
        <v>0</v>
      </c>
      <c r="AB292" s="9">
        <v>0</v>
      </c>
      <c r="AC292" s="9"/>
      <c r="AD292" s="9">
        <v>4</v>
      </c>
      <c r="AE292" s="9"/>
      <c r="AF292" s="9">
        <v>1</v>
      </c>
      <c r="AG292" s="9">
        <v>1</v>
      </c>
      <c r="AH292" s="9">
        <v>0</v>
      </c>
      <c r="AI292" s="9">
        <v>0</v>
      </c>
      <c r="AJ292" s="9">
        <v>0</v>
      </c>
      <c r="AK292" s="9">
        <v>0</v>
      </c>
      <c r="AL292" s="9"/>
      <c r="AM292" s="9">
        <v>1</v>
      </c>
      <c r="AN292" s="9">
        <v>1</v>
      </c>
      <c r="AO292" s="9">
        <v>0</v>
      </c>
      <c r="AP292" s="9">
        <v>1</v>
      </c>
      <c r="AQ292" s="9">
        <v>0</v>
      </c>
      <c r="AR292" s="9">
        <v>0</v>
      </c>
      <c r="AS292" s="9"/>
      <c r="AT292" s="9">
        <v>1</v>
      </c>
      <c r="AU292" s="9">
        <v>3</v>
      </c>
      <c r="AV292" s="75">
        <v>2</v>
      </c>
      <c r="AW292" s="75">
        <v>2</v>
      </c>
      <c r="AX292" s="75">
        <v>1</v>
      </c>
      <c r="AY292" s="9">
        <v>1</v>
      </c>
      <c r="AZ292" s="9">
        <v>1</v>
      </c>
      <c r="BA292" s="9">
        <v>1</v>
      </c>
      <c r="BB292" s="9">
        <v>2</v>
      </c>
      <c r="BC292" s="9">
        <v>2</v>
      </c>
      <c r="BD292" s="9">
        <v>1</v>
      </c>
      <c r="BE292" s="9">
        <v>2</v>
      </c>
      <c r="BF292" s="9">
        <v>1</v>
      </c>
      <c r="BG292" s="9">
        <v>1</v>
      </c>
      <c r="BH292">
        <v>1</v>
      </c>
      <c r="BI292">
        <v>2</v>
      </c>
      <c r="BJ292" s="58">
        <v>2</v>
      </c>
      <c r="BK292">
        <v>2</v>
      </c>
      <c r="BL292">
        <v>1</v>
      </c>
      <c r="BM292">
        <v>2</v>
      </c>
      <c r="BN292">
        <v>2</v>
      </c>
      <c r="BO292">
        <v>2</v>
      </c>
      <c r="BP292">
        <v>2</v>
      </c>
      <c r="BQ292" t="s">
        <v>125</v>
      </c>
      <c r="BR292">
        <v>2</v>
      </c>
      <c r="BS292">
        <v>2</v>
      </c>
      <c r="BT292" t="s">
        <v>125</v>
      </c>
      <c r="BU292">
        <v>1</v>
      </c>
      <c r="BV292">
        <v>1</v>
      </c>
      <c r="BX292">
        <v>2</v>
      </c>
      <c r="BY292">
        <v>2</v>
      </c>
      <c r="BZ292">
        <v>2</v>
      </c>
      <c r="CA292">
        <v>2</v>
      </c>
      <c r="CB292">
        <v>2</v>
      </c>
      <c r="CC292">
        <v>2</v>
      </c>
      <c r="CD292">
        <v>2</v>
      </c>
      <c r="CE292">
        <v>2</v>
      </c>
      <c r="CF292">
        <v>1</v>
      </c>
      <c r="CG292">
        <v>2</v>
      </c>
      <c r="CH292">
        <v>2</v>
      </c>
      <c r="CI292">
        <v>2</v>
      </c>
      <c r="CJ292">
        <v>1</v>
      </c>
      <c r="CK292">
        <v>2</v>
      </c>
      <c r="CL292">
        <v>2</v>
      </c>
      <c r="CM292" t="s">
        <v>125</v>
      </c>
      <c r="CN292" t="s">
        <v>125</v>
      </c>
      <c r="CO292">
        <v>4</v>
      </c>
      <c r="CP292">
        <v>2</v>
      </c>
      <c r="CQ292">
        <v>4</v>
      </c>
      <c r="CR292">
        <v>4</v>
      </c>
      <c r="CS292">
        <v>4</v>
      </c>
      <c r="CT292">
        <v>3</v>
      </c>
      <c r="CU292">
        <v>3</v>
      </c>
      <c r="CV292">
        <v>3</v>
      </c>
      <c r="CW292">
        <v>1</v>
      </c>
      <c r="CX292">
        <v>2</v>
      </c>
      <c r="CY292">
        <v>1</v>
      </c>
      <c r="CZ292">
        <v>4</v>
      </c>
      <c r="DA292" s="57" t="s">
        <v>125</v>
      </c>
    </row>
    <row r="293" spans="1:105">
      <c r="A293">
        <v>286</v>
      </c>
      <c r="B293" s="9">
        <v>1</v>
      </c>
      <c r="C293" s="9">
        <v>5</v>
      </c>
      <c r="D293" s="9">
        <v>1</v>
      </c>
      <c r="E293" s="9">
        <v>8</v>
      </c>
      <c r="F293" s="9">
        <v>0</v>
      </c>
      <c r="G293" s="9">
        <v>0</v>
      </c>
      <c r="H293" s="9">
        <v>1</v>
      </c>
      <c r="I293" s="9">
        <v>1</v>
      </c>
      <c r="J293" s="9">
        <v>0</v>
      </c>
      <c r="K293" s="9">
        <v>0</v>
      </c>
      <c r="L293" s="9">
        <v>0</v>
      </c>
      <c r="M293" s="9">
        <v>1</v>
      </c>
      <c r="N293" s="9">
        <v>4</v>
      </c>
      <c r="O293" s="9">
        <v>0</v>
      </c>
      <c r="P293" s="9">
        <v>0</v>
      </c>
      <c r="Q293" s="9">
        <v>0</v>
      </c>
      <c r="R293" s="9">
        <v>4</v>
      </c>
      <c r="S293" s="9">
        <v>0</v>
      </c>
      <c r="T293" s="9"/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1</v>
      </c>
      <c r="AA293" s="9">
        <v>0</v>
      </c>
      <c r="AB293" s="9">
        <v>0</v>
      </c>
      <c r="AC293" s="9"/>
      <c r="AD293" s="9">
        <v>2</v>
      </c>
      <c r="AE293" s="9"/>
      <c r="AF293" s="9">
        <v>1</v>
      </c>
      <c r="AG293" s="9">
        <v>0</v>
      </c>
      <c r="AH293" s="9">
        <v>1</v>
      </c>
      <c r="AI293" s="9">
        <v>0</v>
      </c>
      <c r="AJ293" s="9">
        <v>0</v>
      </c>
      <c r="AK293" s="9">
        <v>0</v>
      </c>
      <c r="AL293" s="9"/>
      <c r="AM293" s="9">
        <v>1</v>
      </c>
      <c r="AN293" s="9">
        <v>1</v>
      </c>
      <c r="AO293" s="9">
        <v>0</v>
      </c>
      <c r="AP293" s="9">
        <v>0</v>
      </c>
      <c r="AQ293" s="9">
        <v>0</v>
      </c>
      <c r="AR293" s="9">
        <v>0</v>
      </c>
      <c r="AS293" s="9"/>
      <c r="AT293" s="9">
        <v>1</v>
      </c>
      <c r="AU293" s="9">
        <v>2</v>
      </c>
      <c r="AV293" s="75">
        <v>1</v>
      </c>
      <c r="AW293" s="75">
        <v>1</v>
      </c>
      <c r="AX293" s="75">
        <v>1</v>
      </c>
      <c r="AY293" s="9">
        <v>1</v>
      </c>
      <c r="AZ293" s="9">
        <v>1</v>
      </c>
      <c r="BA293" s="9">
        <v>1</v>
      </c>
      <c r="BB293" s="9">
        <v>1</v>
      </c>
      <c r="BC293" s="9">
        <v>2</v>
      </c>
      <c r="BD293" s="9">
        <v>1</v>
      </c>
      <c r="BE293" s="9">
        <v>2</v>
      </c>
      <c r="BF293" s="9">
        <v>1</v>
      </c>
      <c r="BG293" s="9">
        <v>1</v>
      </c>
      <c r="BH293">
        <v>1</v>
      </c>
      <c r="BI293">
        <v>2</v>
      </c>
      <c r="BJ293" s="58">
        <v>1</v>
      </c>
      <c r="BK293">
        <v>2</v>
      </c>
      <c r="BL293">
        <v>1</v>
      </c>
      <c r="BM293">
        <v>2</v>
      </c>
      <c r="BN293">
        <v>1</v>
      </c>
      <c r="BO293">
        <v>2</v>
      </c>
      <c r="BP293">
        <v>2</v>
      </c>
      <c r="BQ293" t="s">
        <v>125</v>
      </c>
      <c r="BR293">
        <v>1</v>
      </c>
      <c r="BS293">
        <v>1</v>
      </c>
      <c r="BT293">
        <v>1</v>
      </c>
      <c r="BU293">
        <v>1</v>
      </c>
      <c r="BV293">
        <v>1</v>
      </c>
      <c r="BW293">
        <v>1</v>
      </c>
      <c r="BX293">
        <v>1</v>
      </c>
      <c r="BY293">
        <v>1</v>
      </c>
      <c r="BZ293">
        <v>2</v>
      </c>
      <c r="CA293">
        <v>1</v>
      </c>
      <c r="CB293">
        <v>2</v>
      </c>
      <c r="CC293">
        <v>1</v>
      </c>
      <c r="CD293">
        <v>1</v>
      </c>
      <c r="CE293">
        <v>2</v>
      </c>
      <c r="CF293">
        <v>1</v>
      </c>
      <c r="CG293">
        <v>2</v>
      </c>
      <c r="CH293">
        <v>2</v>
      </c>
      <c r="CI293">
        <v>1</v>
      </c>
      <c r="CJ293">
        <v>1</v>
      </c>
      <c r="CK293">
        <v>2</v>
      </c>
      <c r="CL293">
        <v>1</v>
      </c>
      <c r="CM293">
        <v>3</v>
      </c>
      <c r="CN293">
        <v>4</v>
      </c>
      <c r="CO293">
        <v>4</v>
      </c>
      <c r="CP293">
        <v>4</v>
      </c>
      <c r="CQ293">
        <v>4</v>
      </c>
      <c r="CR293">
        <v>4</v>
      </c>
      <c r="CS293">
        <v>4</v>
      </c>
      <c r="CT293">
        <v>3</v>
      </c>
      <c r="CU293">
        <v>4</v>
      </c>
      <c r="CV293">
        <v>2</v>
      </c>
      <c r="CW293">
        <v>1</v>
      </c>
      <c r="CX293">
        <v>4</v>
      </c>
      <c r="CY293">
        <v>3</v>
      </c>
      <c r="CZ293">
        <v>4</v>
      </c>
      <c r="DA293" s="57">
        <v>4</v>
      </c>
    </row>
    <row r="294" spans="1:105">
      <c r="A294">
        <v>287</v>
      </c>
      <c r="B294" s="9">
        <v>2</v>
      </c>
      <c r="C294" s="9">
        <v>8</v>
      </c>
      <c r="D294" s="9">
        <v>5</v>
      </c>
      <c r="E294" s="9">
        <v>7</v>
      </c>
      <c r="F294" s="9">
        <v>0</v>
      </c>
      <c r="G294" s="9">
        <v>0</v>
      </c>
      <c r="H294" s="9">
        <v>0</v>
      </c>
      <c r="I294" s="9">
        <v>1</v>
      </c>
      <c r="J294" s="9">
        <v>1</v>
      </c>
      <c r="K294" s="9">
        <v>0</v>
      </c>
      <c r="L294" s="9">
        <v>0</v>
      </c>
      <c r="M294" s="9">
        <v>2</v>
      </c>
      <c r="N294" s="9">
        <v>1</v>
      </c>
      <c r="O294" s="9">
        <v>1</v>
      </c>
      <c r="P294" s="9">
        <v>1</v>
      </c>
      <c r="Q294" s="9">
        <v>1</v>
      </c>
      <c r="R294" s="9">
        <v>4</v>
      </c>
      <c r="S294" s="9">
        <v>3</v>
      </c>
      <c r="T294" s="9"/>
      <c r="U294" s="9">
        <v>0</v>
      </c>
      <c r="V294" s="9">
        <v>0</v>
      </c>
      <c r="W294" s="9">
        <v>0</v>
      </c>
      <c r="X294" s="9">
        <v>0</v>
      </c>
      <c r="Y294" s="9">
        <v>1</v>
      </c>
      <c r="Z294" s="9">
        <v>1</v>
      </c>
      <c r="AA294" s="9">
        <v>0</v>
      </c>
      <c r="AB294" s="9">
        <v>0</v>
      </c>
      <c r="AC294" s="9"/>
      <c r="AD294" s="9">
        <v>6</v>
      </c>
      <c r="AE294" s="9"/>
      <c r="AF294" s="9">
        <v>1</v>
      </c>
      <c r="AG294" s="9">
        <v>1</v>
      </c>
      <c r="AH294" s="9">
        <v>1</v>
      </c>
      <c r="AI294" s="9">
        <v>0</v>
      </c>
      <c r="AJ294" s="9">
        <v>0</v>
      </c>
      <c r="AK294" s="9">
        <v>0</v>
      </c>
      <c r="AL294" s="9"/>
      <c r="AM294" s="9">
        <v>1</v>
      </c>
      <c r="AN294" s="9">
        <v>1</v>
      </c>
      <c r="AO294" s="9">
        <v>1</v>
      </c>
      <c r="AP294" s="9">
        <v>0</v>
      </c>
      <c r="AQ294" s="9">
        <v>0</v>
      </c>
      <c r="AR294" s="9">
        <v>0</v>
      </c>
      <c r="AS294" s="9"/>
      <c r="AT294" s="9">
        <v>3</v>
      </c>
      <c r="AU294" s="9">
        <v>4</v>
      </c>
      <c r="AV294" s="75">
        <v>2</v>
      </c>
      <c r="AW294" s="75">
        <v>1</v>
      </c>
      <c r="AX294" s="75">
        <v>1</v>
      </c>
      <c r="AY294" s="9">
        <v>1</v>
      </c>
      <c r="AZ294" s="9">
        <v>2</v>
      </c>
      <c r="BA294" s="9" t="s">
        <v>125</v>
      </c>
      <c r="BB294" s="9" t="s">
        <v>125</v>
      </c>
      <c r="BC294" s="9">
        <v>1</v>
      </c>
      <c r="BD294" s="9">
        <v>1</v>
      </c>
      <c r="BE294" s="9">
        <v>1</v>
      </c>
      <c r="BF294" s="9">
        <v>1</v>
      </c>
      <c r="BG294" s="9">
        <v>1</v>
      </c>
      <c r="BH294">
        <v>1</v>
      </c>
      <c r="BI294">
        <v>2</v>
      </c>
      <c r="BJ294" s="58">
        <v>1</v>
      </c>
      <c r="BK294">
        <v>2</v>
      </c>
      <c r="BL294">
        <v>1</v>
      </c>
      <c r="BM294">
        <v>1</v>
      </c>
      <c r="BN294">
        <v>1</v>
      </c>
      <c r="BO294">
        <v>2</v>
      </c>
      <c r="BP294">
        <v>2</v>
      </c>
      <c r="BQ294" t="s">
        <v>125</v>
      </c>
      <c r="BR294">
        <v>2</v>
      </c>
      <c r="BS294">
        <v>1</v>
      </c>
      <c r="BT294">
        <v>1</v>
      </c>
      <c r="BU294">
        <v>1</v>
      </c>
      <c r="BV294">
        <v>1</v>
      </c>
      <c r="BW294">
        <v>2</v>
      </c>
      <c r="BX294">
        <v>2</v>
      </c>
      <c r="BY294">
        <v>2</v>
      </c>
      <c r="BZ294">
        <v>2</v>
      </c>
      <c r="CA294">
        <v>2</v>
      </c>
      <c r="CB294">
        <v>2</v>
      </c>
      <c r="CC294">
        <v>1</v>
      </c>
      <c r="CD294">
        <v>2</v>
      </c>
      <c r="CE294">
        <v>2</v>
      </c>
      <c r="CF294">
        <v>1</v>
      </c>
      <c r="CG294">
        <v>2</v>
      </c>
      <c r="CH294">
        <v>2</v>
      </c>
      <c r="CI294">
        <v>2</v>
      </c>
      <c r="CJ294">
        <v>1</v>
      </c>
      <c r="CK294">
        <v>2</v>
      </c>
      <c r="CL294">
        <v>1</v>
      </c>
      <c r="CM294">
        <v>3</v>
      </c>
      <c r="CN294">
        <v>3</v>
      </c>
      <c r="CO294">
        <v>4</v>
      </c>
      <c r="CP294">
        <v>2</v>
      </c>
      <c r="CQ294">
        <v>4</v>
      </c>
      <c r="CR294">
        <v>4</v>
      </c>
      <c r="CS294">
        <v>4</v>
      </c>
      <c r="CT294">
        <v>4</v>
      </c>
      <c r="CU294">
        <v>3</v>
      </c>
      <c r="CV294">
        <v>3</v>
      </c>
      <c r="CW294">
        <v>1</v>
      </c>
      <c r="CX294">
        <v>3</v>
      </c>
      <c r="CY294">
        <v>3</v>
      </c>
      <c r="CZ294">
        <v>4</v>
      </c>
      <c r="DA294" s="57" t="s">
        <v>125</v>
      </c>
    </row>
    <row r="295" spans="1:105">
      <c r="A295">
        <v>288</v>
      </c>
      <c r="B295" s="9">
        <v>2</v>
      </c>
      <c r="C295" s="9">
        <v>7</v>
      </c>
      <c r="D295" s="9">
        <v>7</v>
      </c>
      <c r="E295" s="9">
        <v>4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1</v>
      </c>
      <c r="M295" s="9">
        <v>2</v>
      </c>
      <c r="N295" s="9">
        <v>4</v>
      </c>
      <c r="O295" s="9">
        <v>3</v>
      </c>
      <c r="P295" s="9">
        <v>3</v>
      </c>
      <c r="Q295" s="9">
        <v>3</v>
      </c>
      <c r="R295" s="9">
        <v>4</v>
      </c>
      <c r="S295" s="9">
        <v>3</v>
      </c>
      <c r="T295" s="9"/>
      <c r="U295" s="9">
        <v>0</v>
      </c>
      <c r="V295" s="9">
        <v>0</v>
      </c>
      <c r="W295" s="9">
        <v>0</v>
      </c>
      <c r="X295" s="9">
        <v>0</v>
      </c>
      <c r="Y295" s="9">
        <v>1</v>
      </c>
      <c r="Z295" s="9">
        <v>0</v>
      </c>
      <c r="AA295" s="9">
        <v>0</v>
      </c>
      <c r="AB295" s="9">
        <v>0</v>
      </c>
      <c r="AC295" s="9"/>
      <c r="AD295" s="9">
        <v>1</v>
      </c>
      <c r="AE295" s="9"/>
      <c r="AF295" s="9">
        <v>1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/>
      <c r="AM295" s="9">
        <v>1</v>
      </c>
      <c r="AN295" s="9">
        <v>1</v>
      </c>
      <c r="AO295" s="9">
        <v>1</v>
      </c>
      <c r="AP295" s="9">
        <v>1</v>
      </c>
      <c r="AQ295" s="9">
        <v>0</v>
      </c>
      <c r="AR295" s="9">
        <v>0</v>
      </c>
      <c r="AS295" s="9"/>
      <c r="AT295" s="9">
        <v>2</v>
      </c>
      <c r="AU295" s="9">
        <v>3</v>
      </c>
      <c r="AV295" s="75">
        <v>2</v>
      </c>
      <c r="AW295" s="75">
        <v>1</v>
      </c>
      <c r="AX295" s="75">
        <v>2</v>
      </c>
      <c r="AY295" s="9" t="s">
        <v>125</v>
      </c>
      <c r="AZ295" s="9">
        <v>1</v>
      </c>
      <c r="BA295" s="9">
        <v>1</v>
      </c>
      <c r="BB295" s="9">
        <v>2</v>
      </c>
      <c r="BC295" s="9">
        <v>2</v>
      </c>
      <c r="BD295" s="9">
        <v>1</v>
      </c>
      <c r="BE295" s="9">
        <v>2</v>
      </c>
      <c r="BF295" s="9">
        <v>2</v>
      </c>
      <c r="BG295" s="9" t="s">
        <v>125</v>
      </c>
      <c r="BH295">
        <v>2</v>
      </c>
      <c r="BI295">
        <v>2</v>
      </c>
      <c r="BJ295" s="58">
        <v>1</v>
      </c>
      <c r="BK295">
        <v>1</v>
      </c>
      <c r="BL295">
        <v>2</v>
      </c>
      <c r="BM295">
        <v>1</v>
      </c>
      <c r="BN295">
        <v>1</v>
      </c>
      <c r="BO295">
        <v>2</v>
      </c>
      <c r="BP295">
        <v>2</v>
      </c>
      <c r="BQ295" t="s">
        <v>125</v>
      </c>
      <c r="BR295">
        <v>2</v>
      </c>
      <c r="BS295">
        <v>2</v>
      </c>
      <c r="BT295" t="s">
        <v>125</v>
      </c>
      <c r="BU295">
        <v>1</v>
      </c>
      <c r="BV295">
        <v>1</v>
      </c>
      <c r="BW295">
        <v>1</v>
      </c>
      <c r="BX295">
        <v>2</v>
      </c>
      <c r="BY295">
        <v>1</v>
      </c>
      <c r="BZ295">
        <v>2</v>
      </c>
      <c r="CA295">
        <v>1</v>
      </c>
      <c r="CB295">
        <v>2</v>
      </c>
      <c r="CC295">
        <v>2</v>
      </c>
      <c r="CD295">
        <v>2</v>
      </c>
      <c r="CE295">
        <v>2</v>
      </c>
      <c r="CF295">
        <v>1</v>
      </c>
      <c r="CG295">
        <v>1</v>
      </c>
      <c r="CH295">
        <v>1</v>
      </c>
      <c r="CI295">
        <v>2</v>
      </c>
      <c r="CJ295">
        <v>1</v>
      </c>
      <c r="CK295">
        <v>2</v>
      </c>
      <c r="CL295">
        <v>2</v>
      </c>
      <c r="CM295" t="s">
        <v>125</v>
      </c>
      <c r="CN295" t="s">
        <v>125</v>
      </c>
      <c r="CO295">
        <v>4</v>
      </c>
      <c r="CP295">
        <v>3</v>
      </c>
      <c r="CQ295">
        <v>4</v>
      </c>
      <c r="CR295">
        <v>3</v>
      </c>
      <c r="CS295">
        <v>3</v>
      </c>
      <c r="CT295">
        <v>3</v>
      </c>
      <c r="CU295">
        <v>3</v>
      </c>
      <c r="CV295">
        <v>2</v>
      </c>
      <c r="CW295">
        <v>1</v>
      </c>
      <c r="CX295">
        <v>3</v>
      </c>
      <c r="CY295">
        <v>3</v>
      </c>
      <c r="CZ295">
        <v>0</v>
      </c>
      <c r="DA295" s="57" t="s">
        <v>125</v>
      </c>
    </row>
    <row r="296" spans="1:105">
      <c r="A296">
        <v>289</v>
      </c>
      <c r="B296" s="9">
        <v>1</v>
      </c>
      <c r="C296" s="9">
        <v>7</v>
      </c>
      <c r="D296" s="9">
        <v>4</v>
      </c>
      <c r="E296" s="9">
        <v>6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1</v>
      </c>
      <c r="L296" s="9">
        <v>0</v>
      </c>
      <c r="M296" s="9">
        <v>2</v>
      </c>
      <c r="N296" s="9">
        <v>0</v>
      </c>
      <c r="O296" s="9">
        <v>0</v>
      </c>
      <c r="P296" s="9">
        <v>0</v>
      </c>
      <c r="Q296" s="9">
        <v>0</v>
      </c>
      <c r="R296" s="9">
        <v>3</v>
      </c>
      <c r="S296" s="9">
        <v>0</v>
      </c>
      <c r="T296" s="9"/>
      <c r="U296" s="9">
        <v>0</v>
      </c>
      <c r="V296" s="9">
        <v>0</v>
      </c>
      <c r="W296" s="9">
        <v>0</v>
      </c>
      <c r="X296" s="9">
        <v>0</v>
      </c>
      <c r="Y296" s="9">
        <v>1</v>
      </c>
      <c r="Z296" s="9">
        <v>0</v>
      </c>
      <c r="AA296" s="9">
        <v>0</v>
      </c>
      <c r="AB296" s="9">
        <v>0</v>
      </c>
      <c r="AC296" s="9"/>
      <c r="AD296" s="9">
        <v>4</v>
      </c>
      <c r="AE296" s="9"/>
      <c r="AF296" s="9">
        <v>1</v>
      </c>
      <c r="AG296" s="9">
        <v>1</v>
      </c>
      <c r="AH296" s="9">
        <v>1</v>
      </c>
      <c r="AI296" s="9">
        <v>0</v>
      </c>
      <c r="AJ296" s="9">
        <v>0</v>
      </c>
      <c r="AK296" s="9">
        <v>0</v>
      </c>
      <c r="AL296" s="9"/>
      <c r="AM296" s="9">
        <v>1</v>
      </c>
      <c r="AN296" s="9">
        <v>1</v>
      </c>
      <c r="AO296" s="9">
        <v>1</v>
      </c>
      <c r="AP296" s="9">
        <v>1</v>
      </c>
      <c r="AQ296" s="9">
        <v>0</v>
      </c>
      <c r="AR296" s="9">
        <v>0</v>
      </c>
      <c r="AS296" s="9"/>
      <c r="AT296" s="9">
        <v>3</v>
      </c>
      <c r="AU296" s="9">
        <v>3</v>
      </c>
      <c r="AV296" s="75">
        <v>2</v>
      </c>
      <c r="AW296" s="75">
        <v>1</v>
      </c>
      <c r="AX296" s="75">
        <v>1</v>
      </c>
      <c r="AY296" s="9">
        <v>1</v>
      </c>
      <c r="AZ296" s="9">
        <v>1</v>
      </c>
      <c r="BA296" s="9">
        <v>1</v>
      </c>
      <c r="BB296" s="9">
        <v>2</v>
      </c>
      <c r="BC296" s="9"/>
      <c r="BD296" s="9">
        <v>2</v>
      </c>
      <c r="BE296" s="9" t="s">
        <v>125</v>
      </c>
      <c r="BF296" s="9">
        <v>2</v>
      </c>
      <c r="BG296" s="9" t="s">
        <v>125</v>
      </c>
      <c r="BH296">
        <v>1</v>
      </c>
      <c r="BI296">
        <v>2</v>
      </c>
      <c r="BJ296" s="58">
        <v>2</v>
      </c>
      <c r="BK296">
        <v>2</v>
      </c>
      <c r="BL296">
        <v>1</v>
      </c>
      <c r="BM296">
        <v>2</v>
      </c>
      <c r="BN296">
        <v>1</v>
      </c>
      <c r="BO296">
        <v>2</v>
      </c>
      <c r="BP296">
        <v>2</v>
      </c>
      <c r="BQ296" t="s">
        <v>125</v>
      </c>
      <c r="BR296">
        <v>2</v>
      </c>
      <c r="BS296">
        <v>2</v>
      </c>
      <c r="BT296" t="s">
        <v>125</v>
      </c>
      <c r="BU296">
        <v>1</v>
      </c>
      <c r="BV296">
        <v>2</v>
      </c>
      <c r="BW296">
        <v>2</v>
      </c>
      <c r="BX296">
        <v>2</v>
      </c>
      <c r="BY296">
        <v>1</v>
      </c>
      <c r="BZ296">
        <v>2</v>
      </c>
      <c r="CA296">
        <v>2</v>
      </c>
      <c r="CB296">
        <v>2</v>
      </c>
      <c r="CC296">
        <v>2</v>
      </c>
      <c r="CD296">
        <v>2</v>
      </c>
      <c r="CE296">
        <v>2</v>
      </c>
      <c r="CF296">
        <v>2</v>
      </c>
      <c r="CG296">
        <v>1</v>
      </c>
      <c r="CH296">
        <v>2</v>
      </c>
      <c r="CI296">
        <v>2</v>
      </c>
      <c r="CJ296">
        <v>1</v>
      </c>
      <c r="CK296">
        <v>2</v>
      </c>
      <c r="CL296">
        <v>1</v>
      </c>
      <c r="CM296">
        <v>3</v>
      </c>
      <c r="CN296">
        <v>3</v>
      </c>
      <c r="CO296">
        <v>4</v>
      </c>
      <c r="CP296">
        <v>2</v>
      </c>
      <c r="CQ296">
        <v>2</v>
      </c>
      <c r="CR296">
        <v>2</v>
      </c>
      <c r="CS296">
        <v>3</v>
      </c>
      <c r="CT296">
        <v>4</v>
      </c>
      <c r="CU296">
        <v>2</v>
      </c>
      <c r="CV296">
        <v>2</v>
      </c>
      <c r="CW296">
        <v>1</v>
      </c>
      <c r="CX296">
        <v>3</v>
      </c>
      <c r="CY296">
        <v>3</v>
      </c>
      <c r="CZ296">
        <v>0</v>
      </c>
      <c r="DA296" s="57" t="s">
        <v>125</v>
      </c>
    </row>
    <row r="297" spans="1:105">
      <c r="A297">
        <v>290</v>
      </c>
      <c r="B297" s="9">
        <v>1</v>
      </c>
      <c r="C297" s="9">
        <v>9</v>
      </c>
      <c r="D297" s="9">
        <v>3</v>
      </c>
      <c r="E297" s="9">
        <v>6</v>
      </c>
      <c r="F297" s="9">
        <v>0</v>
      </c>
      <c r="G297" s="9">
        <v>0</v>
      </c>
      <c r="H297" s="9">
        <v>0</v>
      </c>
      <c r="I297" s="9">
        <v>0</v>
      </c>
      <c r="J297" s="9">
        <v>1</v>
      </c>
      <c r="K297" s="9">
        <v>0</v>
      </c>
      <c r="L297" s="9">
        <v>0</v>
      </c>
      <c r="M297" s="9">
        <v>1</v>
      </c>
      <c r="N297" s="9">
        <v>3</v>
      </c>
      <c r="O297" s="9">
        <v>3</v>
      </c>
      <c r="P297" s="9">
        <v>3</v>
      </c>
      <c r="Q297" s="9">
        <v>4</v>
      </c>
      <c r="R297" s="9">
        <v>4</v>
      </c>
      <c r="S297" s="9">
        <v>3</v>
      </c>
      <c r="T297" s="9"/>
      <c r="U297" s="9">
        <v>0</v>
      </c>
      <c r="V297" s="9">
        <v>0</v>
      </c>
      <c r="W297" s="9">
        <v>1</v>
      </c>
      <c r="X297" s="9">
        <v>0</v>
      </c>
      <c r="Y297" s="9">
        <v>1</v>
      </c>
      <c r="Z297" s="9">
        <v>0</v>
      </c>
      <c r="AA297" s="9">
        <v>0</v>
      </c>
      <c r="AB297" s="9">
        <v>0</v>
      </c>
      <c r="AC297" s="9"/>
      <c r="AD297" s="9">
        <v>4</v>
      </c>
      <c r="AE297" s="9"/>
      <c r="AF297" s="9">
        <v>1</v>
      </c>
      <c r="AG297" s="9">
        <v>1</v>
      </c>
      <c r="AH297" s="9">
        <v>0</v>
      </c>
      <c r="AI297" s="9">
        <v>0</v>
      </c>
      <c r="AJ297" s="9">
        <v>0</v>
      </c>
      <c r="AK297" s="9">
        <v>0</v>
      </c>
      <c r="AL297" s="9"/>
      <c r="AM297" s="9">
        <v>1</v>
      </c>
      <c r="AN297" s="9">
        <v>1</v>
      </c>
      <c r="AO297" s="9">
        <v>1</v>
      </c>
      <c r="AP297" s="9">
        <v>1</v>
      </c>
      <c r="AQ297" s="9">
        <v>0</v>
      </c>
      <c r="AR297" s="9">
        <v>0</v>
      </c>
      <c r="AS297" s="9"/>
      <c r="AT297" s="9">
        <v>1</v>
      </c>
      <c r="AU297" s="9">
        <v>4</v>
      </c>
      <c r="AV297" s="75">
        <v>2</v>
      </c>
      <c r="AW297" s="75">
        <v>2</v>
      </c>
      <c r="AX297" s="75">
        <v>1</v>
      </c>
      <c r="AY297" s="9">
        <v>1</v>
      </c>
      <c r="AZ297" s="9">
        <v>1</v>
      </c>
      <c r="BA297" s="9">
        <v>1</v>
      </c>
      <c r="BB297" s="9">
        <v>2</v>
      </c>
      <c r="BC297" s="9">
        <v>1</v>
      </c>
      <c r="BD297" s="9">
        <v>1</v>
      </c>
      <c r="BE297" s="9">
        <v>2</v>
      </c>
      <c r="BF297" s="9">
        <v>1</v>
      </c>
      <c r="BG297" s="9">
        <v>1</v>
      </c>
      <c r="BH297">
        <v>1</v>
      </c>
      <c r="BI297">
        <v>2</v>
      </c>
      <c r="BJ297" s="58">
        <v>1</v>
      </c>
      <c r="BK297">
        <v>2</v>
      </c>
      <c r="BL297">
        <v>1</v>
      </c>
      <c r="BM297">
        <v>1</v>
      </c>
      <c r="BN297">
        <v>1</v>
      </c>
      <c r="BO297">
        <v>2</v>
      </c>
      <c r="BP297">
        <v>2</v>
      </c>
      <c r="BQ297" t="s">
        <v>125</v>
      </c>
      <c r="BR297">
        <v>1</v>
      </c>
      <c r="BS297">
        <v>2</v>
      </c>
      <c r="BT297" t="s">
        <v>125</v>
      </c>
      <c r="BU297">
        <v>1</v>
      </c>
      <c r="BV297">
        <v>1</v>
      </c>
      <c r="BW297">
        <v>1</v>
      </c>
      <c r="BX297">
        <v>2</v>
      </c>
      <c r="BY297">
        <v>2</v>
      </c>
      <c r="BZ297">
        <v>2</v>
      </c>
      <c r="CA297">
        <v>2</v>
      </c>
      <c r="CB297">
        <v>2</v>
      </c>
      <c r="CC297">
        <v>2</v>
      </c>
      <c r="CD297">
        <v>2</v>
      </c>
      <c r="CE297">
        <v>1</v>
      </c>
      <c r="CF297">
        <v>2</v>
      </c>
      <c r="CG297">
        <v>2</v>
      </c>
      <c r="CH297">
        <v>2</v>
      </c>
      <c r="CI297">
        <v>2</v>
      </c>
      <c r="CJ297">
        <v>1</v>
      </c>
      <c r="CK297">
        <v>2</v>
      </c>
      <c r="CL297">
        <v>2</v>
      </c>
      <c r="CM297" t="s">
        <v>125</v>
      </c>
      <c r="CN297" t="s">
        <v>125</v>
      </c>
      <c r="CO297">
        <v>3</v>
      </c>
      <c r="CP297">
        <v>4</v>
      </c>
      <c r="CQ297">
        <v>4</v>
      </c>
      <c r="CR297">
        <v>4</v>
      </c>
      <c r="CS297">
        <v>4</v>
      </c>
      <c r="CT297">
        <v>3</v>
      </c>
      <c r="CU297">
        <v>3</v>
      </c>
      <c r="CV297">
        <v>3</v>
      </c>
      <c r="CW297">
        <v>1</v>
      </c>
      <c r="CX297">
        <v>4</v>
      </c>
      <c r="CY297">
        <v>1</v>
      </c>
      <c r="CZ297">
        <v>3</v>
      </c>
      <c r="DA297" s="57" t="s">
        <v>125</v>
      </c>
    </row>
    <row r="298" spans="1:105">
      <c r="A298">
        <v>291</v>
      </c>
      <c r="B298" s="9">
        <v>2</v>
      </c>
      <c r="C298" s="9">
        <v>9</v>
      </c>
      <c r="D298" s="9">
        <v>7</v>
      </c>
      <c r="E298" s="9">
        <v>7</v>
      </c>
      <c r="F298" s="9">
        <v>0</v>
      </c>
      <c r="G298" s="9">
        <v>0</v>
      </c>
      <c r="H298" s="9">
        <v>0</v>
      </c>
      <c r="I298" s="9">
        <v>0</v>
      </c>
      <c r="J298" s="9">
        <v>1</v>
      </c>
      <c r="K298" s="9">
        <v>0</v>
      </c>
      <c r="L298" s="9">
        <v>0</v>
      </c>
      <c r="M298" s="9">
        <v>2</v>
      </c>
      <c r="N298" s="9">
        <v>3</v>
      </c>
      <c r="O298" s="9">
        <v>4</v>
      </c>
      <c r="P298" s="9">
        <v>3</v>
      </c>
      <c r="Q298" s="9">
        <v>4</v>
      </c>
      <c r="R298" s="9">
        <v>4</v>
      </c>
      <c r="S298" s="9">
        <v>4</v>
      </c>
      <c r="T298" s="9"/>
      <c r="U298" s="9">
        <v>0</v>
      </c>
      <c r="V298" s="9">
        <v>0</v>
      </c>
      <c r="W298" s="9">
        <v>0</v>
      </c>
      <c r="X298" s="9">
        <v>0</v>
      </c>
      <c r="Y298" s="9">
        <v>1</v>
      </c>
      <c r="Z298" s="9">
        <v>1</v>
      </c>
      <c r="AA298" s="9">
        <v>0</v>
      </c>
      <c r="AB298" s="9">
        <v>0</v>
      </c>
      <c r="AC298" s="9"/>
      <c r="AD298" s="9">
        <v>4</v>
      </c>
      <c r="AE298" s="9"/>
      <c r="AF298" s="9">
        <v>1</v>
      </c>
      <c r="AG298" s="9">
        <v>1</v>
      </c>
      <c r="AH298" s="9">
        <v>0</v>
      </c>
      <c r="AI298" s="9">
        <v>0</v>
      </c>
      <c r="AJ298" s="9">
        <v>0</v>
      </c>
      <c r="AK298" s="9">
        <v>0</v>
      </c>
      <c r="AL298" s="9"/>
      <c r="AM298" s="9">
        <v>1</v>
      </c>
      <c r="AN298" s="9">
        <v>1</v>
      </c>
      <c r="AO298" s="9">
        <v>0</v>
      </c>
      <c r="AP298" s="9">
        <v>0</v>
      </c>
      <c r="AQ298" s="9">
        <v>0</v>
      </c>
      <c r="AR298" s="9">
        <v>0</v>
      </c>
      <c r="AS298" s="9"/>
      <c r="AT298" s="9">
        <v>4</v>
      </c>
      <c r="AU298" s="9">
        <v>1</v>
      </c>
      <c r="AV298" s="75">
        <v>2</v>
      </c>
      <c r="AW298" s="75">
        <v>2</v>
      </c>
      <c r="AX298" s="75">
        <v>2</v>
      </c>
      <c r="AY298" s="9" t="s">
        <v>125</v>
      </c>
      <c r="AZ298" s="9">
        <v>2</v>
      </c>
      <c r="BA298" s="9" t="s">
        <v>125</v>
      </c>
      <c r="BB298" s="9" t="s">
        <v>125</v>
      </c>
      <c r="BC298" s="9">
        <v>2</v>
      </c>
      <c r="BD298" s="9">
        <v>1</v>
      </c>
      <c r="BE298" s="9">
        <v>2</v>
      </c>
      <c r="BF298" s="9">
        <v>1</v>
      </c>
      <c r="BG298" s="9">
        <v>1</v>
      </c>
      <c r="BH298">
        <v>2</v>
      </c>
      <c r="BI298">
        <v>2</v>
      </c>
      <c r="BJ298" s="58">
        <v>2</v>
      </c>
      <c r="BK298">
        <v>2</v>
      </c>
      <c r="BM298">
        <v>1</v>
      </c>
      <c r="BN298">
        <v>1</v>
      </c>
      <c r="BO298">
        <v>2</v>
      </c>
      <c r="BP298">
        <v>2</v>
      </c>
      <c r="BQ298" t="s">
        <v>125</v>
      </c>
      <c r="BR298">
        <v>2</v>
      </c>
      <c r="BS298">
        <v>2</v>
      </c>
      <c r="BT298" t="s">
        <v>125</v>
      </c>
      <c r="BU298">
        <v>1</v>
      </c>
      <c r="BV298">
        <v>2</v>
      </c>
      <c r="BW298">
        <v>2</v>
      </c>
      <c r="BX298">
        <v>2</v>
      </c>
      <c r="BY298">
        <v>2</v>
      </c>
      <c r="BZ298">
        <v>2</v>
      </c>
      <c r="CA298">
        <v>2</v>
      </c>
      <c r="CB298">
        <v>2</v>
      </c>
      <c r="CC298">
        <v>2</v>
      </c>
      <c r="CD298">
        <v>2</v>
      </c>
      <c r="CE298">
        <v>2</v>
      </c>
      <c r="CF298">
        <v>2</v>
      </c>
      <c r="CG298">
        <v>2</v>
      </c>
      <c r="CH298">
        <v>2</v>
      </c>
      <c r="CI298">
        <v>2</v>
      </c>
      <c r="CJ298">
        <v>1</v>
      </c>
      <c r="CK298">
        <v>2</v>
      </c>
      <c r="CL298">
        <v>2</v>
      </c>
      <c r="CM298" t="s">
        <v>125</v>
      </c>
      <c r="CN298" t="s">
        <v>125</v>
      </c>
      <c r="CO298">
        <v>4</v>
      </c>
      <c r="CP298">
        <v>3</v>
      </c>
      <c r="CQ298">
        <v>3</v>
      </c>
      <c r="CR298">
        <v>4</v>
      </c>
      <c r="CS298">
        <v>4</v>
      </c>
      <c r="CT298">
        <v>2</v>
      </c>
      <c r="CU298">
        <v>3</v>
      </c>
      <c r="CV298">
        <v>3</v>
      </c>
      <c r="CW298">
        <v>1</v>
      </c>
      <c r="CX298">
        <v>3</v>
      </c>
      <c r="CY298">
        <v>1</v>
      </c>
      <c r="CZ298">
        <v>3</v>
      </c>
      <c r="DA298" s="57" t="s">
        <v>125</v>
      </c>
    </row>
    <row r="299" spans="1:105">
      <c r="A299">
        <v>292</v>
      </c>
      <c r="B299" s="9">
        <v>2</v>
      </c>
      <c r="C299" s="9">
        <v>5</v>
      </c>
      <c r="D299" s="9">
        <v>4</v>
      </c>
      <c r="E299" s="9">
        <v>5</v>
      </c>
      <c r="F299" s="9">
        <v>0</v>
      </c>
      <c r="G299" s="9">
        <v>0</v>
      </c>
      <c r="H299" s="9">
        <v>0</v>
      </c>
      <c r="I299" s="9">
        <v>1</v>
      </c>
      <c r="J299" s="9">
        <v>1</v>
      </c>
      <c r="K299" s="9">
        <v>0</v>
      </c>
      <c r="L299" s="9">
        <v>0</v>
      </c>
      <c r="M299" s="9">
        <v>2</v>
      </c>
      <c r="N299" s="9">
        <v>0</v>
      </c>
      <c r="O299" s="9">
        <v>0</v>
      </c>
      <c r="P299" s="9">
        <v>0</v>
      </c>
      <c r="Q299" s="9">
        <v>4</v>
      </c>
      <c r="R299" s="9">
        <v>3</v>
      </c>
      <c r="S299" s="9">
        <v>0</v>
      </c>
      <c r="T299" s="9"/>
      <c r="U299" s="9">
        <v>0</v>
      </c>
      <c r="V299" s="9">
        <v>1</v>
      </c>
      <c r="W299" s="9">
        <v>0</v>
      </c>
      <c r="X299" s="9">
        <v>0</v>
      </c>
      <c r="Y299" s="9">
        <v>1</v>
      </c>
      <c r="Z299" s="9">
        <v>0</v>
      </c>
      <c r="AA299" s="9">
        <v>0</v>
      </c>
      <c r="AB299" s="9">
        <v>0</v>
      </c>
      <c r="AC299" s="9"/>
      <c r="AD299" s="9">
        <v>3</v>
      </c>
      <c r="AE299" s="9"/>
      <c r="AF299" s="9">
        <v>1</v>
      </c>
      <c r="AG299" s="9">
        <v>1</v>
      </c>
      <c r="AH299" s="9">
        <v>1</v>
      </c>
      <c r="AI299" s="9">
        <v>1</v>
      </c>
      <c r="AJ299" s="9">
        <v>1</v>
      </c>
      <c r="AK299" s="9">
        <v>0</v>
      </c>
      <c r="AL299" s="9"/>
      <c r="AM299" s="9">
        <v>1</v>
      </c>
      <c r="AN299" s="9">
        <v>1</v>
      </c>
      <c r="AO299" s="9">
        <v>1</v>
      </c>
      <c r="AP299" s="9">
        <v>1</v>
      </c>
      <c r="AQ299" s="9">
        <v>0</v>
      </c>
      <c r="AR299" s="9">
        <v>0</v>
      </c>
      <c r="AS299" s="9"/>
      <c r="AT299" s="9">
        <v>1</v>
      </c>
      <c r="AU299" s="9">
        <v>4</v>
      </c>
      <c r="AV299" s="75">
        <v>1</v>
      </c>
      <c r="AW299" s="75">
        <v>1</v>
      </c>
      <c r="AX299" s="75">
        <v>1</v>
      </c>
      <c r="AY299" s="9">
        <v>1</v>
      </c>
      <c r="AZ299" s="9">
        <v>1</v>
      </c>
      <c r="BA299" s="9">
        <v>1</v>
      </c>
      <c r="BB299" s="9">
        <v>2</v>
      </c>
      <c r="BC299" s="9">
        <v>2</v>
      </c>
      <c r="BD299" s="9">
        <v>1</v>
      </c>
      <c r="BE299" s="9">
        <v>1</v>
      </c>
      <c r="BF299" s="9">
        <v>1</v>
      </c>
      <c r="BG299" s="9">
        <v>1</v>
      </c>
      <c r="BH299">
        <v>1</v>
      </c>
      <c r="BI299">
        <v>2</v>
      </c>
      <c r="BJ299" s="58">
        <v>1</v>
      </c>
      <c r="BK299">
        <v>2</v>
      </c>
      <c r="BL299">
        <v>1</v>
      </c>
      <c r="BM299">
        <v>1</v>
      </c>
      <c r="BN299">
        <v>1</v>
      </c>
      <c r="BO299">
        <v>2</v>
      </c>
      <c r="BP299">
        <v>2</v>
      </c>
      <c r="BQ299" t="s">
        <v>125</v>
      </c>
      <c r="BR299">
        <v>1</v>
      </c>
      <c r="BS299">
        <v>2</v>
      </c>
      <c r="BT299" t="s">
        <v>125</v>
      </c>
      <c r="BU299">
        <v>1</v>
      </c>
      <c r="BV299">
        <v>2</v>
      </c>
      <c r="BW299">
        <v>2</v>
      </c>
      <c r="BX299">
        <v>1</v>
      </c>
      <c r="BY299">
        <v>1</v>
      </c>
      <c r="BZ299">
        <v>1</v>
      </c>
      <c r="CA299">
        <v>1</v>
      </c>
      <c r="CB299">
        <v>2</v>
      </c>
      <c r="CC299">
        <v>2</v>
      </c>
      <c r="CD299">
        <v>2</v>
      </c>
      <c r="CE299">
        <v>2</v>
      </c>
      <c r="CF299">
        <v>1</v>
      </c>
      <c r="CG299">
        <v>2</v>
      </c>
      <c r="CH299">
        <v>2</v>
      </c>
      <c r="CI299">
        <v>2</v>
      </c>
      <c r="CJ299">
        <v>1</v>
      </c>
      <c r="CK299">
        <v>2</v>
      </c>
      <c r="CL299">
        <v>2</v>
      </c>
      <c r="CM299" t="s">
        <v>125</v>
      </c>
      <c r="CN299" t="s">
        <v>125</v>
      </c>
      <c r="CO299">
        <v>4</v>
      </c>
      <c r="CP299">
        <v>2</v>
      </c>
      <c r="CQ299">
        <v>3</v>
      </c>
      <c r="CR299">
        <v>2</v>
      </c>
      <c r="CS299">
        <v>2</v>
      </c>
      <c r="CT299">
        <v>4</v>
      </c>
      <c r="CU299">
        <v>2</v>
      </c>
      <c r="CV299">
        <v>1</v>
      </c>
      <c r="CW299">
        <v>1</v>
      </c>
      <c r="CX299">
        <v>2</v>
      </c>
      <c r="CY299">
        <v>3</v>
      </c>
      <c r="CZ299">
        <v>0</v>
      </c>
      <c r="DA299" s="57" t="s">
        <v>125</v>
      </c>
    </row>
    <row r="300" spans="1:105">
      <c r="A300">
        <v>293</v>
      </c>
      <c r="B300" s="9">
        <v>2</v>
      </c>
      <c r="C300" s="9">
        <v>2</v>
      </c>
      <c r="D300" s="9">
        <v>1</v>
      </c>
      <c r="E300" s="9">
        <v>3</v>
      </c>
      <c r="F300" s="9">
        <v>1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2</v>
      </c>
      <c r="N300" s="9">
        <v>4</v>
      </c>
      <c r="O300" s="9">
        <v>4</v>
      </c>
      <c r="P300" s="9">
        <v>4</v>
      </c>
      <c r="Q300" s="9">
        <v>4</v>
      </c>
      <c r="R300" s="9">
        <v>4</v>
      </c>
      <c r="S300" s="9">
        <v>4</v>
      </c>
      <c r="T300" s="9"/>
      <c r="U300" s="9">
        <v>1</v>
      </c>
      <c r="V300" s="9">
        <v>0</v>
      </c>
      <c r="W300" s="9">
        <v>0</v>
      </c>
      <c r="X300" s="9">
        <v>0</v>
      </c>
      <c r="Y300" s="9">
        <v>1</v>
      </c>
      <c r="Z300" s="9">
        <v>0</v>
      </c>
      <c r="AA300" s="9">
        <v>0</v>
      </c>
      <c r="AB300" s="9">
        <v>0</v>
      </c>
      <c r="AC300" s="9"/>
      <c r="AD300" s="9">
        <v>1</v>
      </c>
      <c r="AE300" s="9"/>
      <c r="AF300" s="9">
        <v>1</v>
      </c>
      <c r="AG300" s="9">
        <v>0</v>
      </c>
      <c r="AH300" s="9">
        <v>1</v>
      </c>
      <c r="AI300" s="9">
        <v>1</v>
      </c>
      <c r="AJ300" s="9">
        <v>1</v>
      </c>
      <c r="AK300" s="9">
        <v>0</v>
      </c>
      <c r="AL300" s="9"/>
      <c r="AM300" s="9">
        <v>1</v>
      </c>
      <c r="AN300" s="9">
        <v>1</v>
      </c>
      <c r="AO300" s="9">
        <v>0</v>
      </c>
      <c r="AP300" s="9">
        <v>1</v>
      </c>
      <c r="AQ300" s="9">
        <v>0</v>
      </c>
      <c r="AR300" s="9">
        <v>0</v>
      </c>
      <c r="AS300" s="9"/>
      <c r="AT300" s="9">
        <v>2</v>
      </c>
      <c r="AU300" s="9">
        <v>2</v>
      </c>
      <c r="AV300" s="75">
        <v>1</v>
      </c>
      <c r="AW300" s="75">
        <v>2</v>
      </c>
      <c r="AX300" s="75">
        <v>2</v>
      </c>
      <c r="AY300" s="9" t="s">
        <v>125</v>
      </c>
      <c r="AZ300" s="9">
        <v>1</v>
      </c>
      <c r="BA300" s="9">
        <v>1</v>
      </c>
      <c r="BB300" s="9">
        <v>2</v>
      </c>
      <c r="BC300" s="9">
        <v>2</v>
      </c>
      <c r="BD300" s="9">
        <v>1</v>
      </c>
      <c r="BE300" s="9">
        <v>2</v>
      </c>
      <c r="BF300" s="9">
        <v>2</v>
      </c>
      <c r="BG300" s="9" t="s">
        <v>125</v>
      </c>
      <c r="BH300">
        <v>2</v>
      </c>
      <c r="BI300">
        <v>1</v>
      </c>
      <c r="BJ300" s="58">
        <v>2</v>
      </c>
      <c r="BK300">
        <v>2</v>
      </c>
      <c r="BL300">
        <v>2</v>
      </c>
      <c r="BM300">
        <v>2</v>
      </c>
      <c r="BN300">
        <v>1</v>
      </c>
      <c r="BO300">
        <v>2</v>
      </c>
      <c r="BP300">
        <v>1</v>
      </c>
      <c r="BQ300">
        <v>1</v>
      </c>
      <c r="BR300">
        <v>1</v>
      </c>
      <c r="BS300">
        <v>2</v>
      </c>
      <c r="BT300" t="s">
        <v>125</v>
      </c>
      <c r="BU300">
        <v>1</v>
      </c>
      <c r="BV300">
        <v>2</v>
      </c>
      <c r="BW300">
        <v>2</v>
      </c>
      <c r="BX300">
        <v>2</v>
      </c>
      <c r="BY300">
        <v>2</v>
      </c>
      <c r="BZ300">
        <v>2</v>
      </c>
      <c r="CA300">
        <v>2</v>
      </c>
      <c r="CB300">
        <v>2</v>
      </c>
      <c r="CC300">
        <v>1</v>
      </c>
      <c r="CD300">
        <v>1</v>
      </c>
      <c r="CE300">
        <v>2</v>
      </c>
      <c r="CF300">
        <v>1</v>
      </c>
      <c r="CG300">
        <v>2</v>
      </c>
      <c r="CH300">
        <v>2</v>
      </c>
      <c r="CI300">
        <v>2</v>
      </c>
      <c r="CJ300">
        <v>1</v>
      </c>
      <c r="CK300">
        <v>2</v>
      </c>
      <c r="CL300">
        <v>1</v>
      </c>
      <c r="CM300">
        <v>4</v>
      </c>
      <c r="CN300">
        <v>1</v>
      </c>
      <c r="CO300">
        <v>4</v>
      </c>
      <c r="CP300">
        <v>4</v>
      </c>
      <c r="CQ300">
        <v>4</v>
      </c>
      <c r="CR300">
        <v>4</v>
      </c>
      <c r="CS300">
        <v>4</v>
      </c>
      <c r="CT300">
        <v>4</v>
      </c>
      <c r="CU300">
        <v>4</v>
      </c>
      <c r="CV300">
        <v>4</v>
      </c>
      <c r="CW300">
        <v>1</v>
      </c>
      <c r="CX300">
        <v>3</v>
      </c>
      <c r="CY300">
        <v>3</v>
      </c>
      <c r="CZ300">
        <v>4</v>
      </c>
      <c r="DA300" s="57">
        <v>4</v>
      </c>
    </row>
    <row r="301" spans="1:105">
      <c r="A301">
        <v>294</v>
      </c>
      <c r="B301" s="9">
        <v>2</v>
      </c>
      <c r="C301" s="9">
        <v>2</v>
      </c>
      <c r="D301" s="9">
        <v>1</v>
      </c>
      <c r="E301" s="9">
        <v>4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1</v>
      </c>
      <c r="M301" s="9">
        <v>3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/>
      <c r="U301" s="9">
        <v>1</v>
      </c>
      <c r="V301" s="9">
        <v>1</v>
      </c>
      <c r="W301" s="9">
        <v>0</v>
      </c>
      <c r="X301" s="9">
        <v>0</v>
      </c>
      <c r="Y301" s="9">
        <v>0</v>
      </c>
      <c r="Z301" s="9">
        <v>1</v>
      </c>
      <c r="AA301" s="9">
        <v>0</v>
      </c>
      <c r="AB301" s="9">
        <v>0</v>
      </c>
      <c r="AC301" s="9"/>
      <c r="AD301" s="9">
        <v>1</v>
      </c>
      <c r="AE301" s="9"/>
      <c r="AF301" s="9">
        <v>1</v>
      </c>
      <c r="AG301" s="9">
        <v>0</v>
      </c>
      <c r="AH301" s="9">
        <v>1</v>
      </c>
      <c r="AI301" s="9">
        <v>1</v>
      </c>
      <c r="AJ301" s="9">
        <v>0</v>
      </c>
      <c r="AK301" s="9">
        <v>0</v>
      </c>
      <c r="AL301" s="9"/>
      <c r="AM301" s="9">
        <v>1</v>
      </c>
      <c r="AN301" s="9">
        <v>1</v>
      </c>
      <c r="AO301" s="9">
        <v>0</v>
      </c>
      <c r="AP301" s="9">
        <v>1</v>
      </c>
      <c r="AQ301" s="9">
        <v>0</v>
      </c>
      <c r="AR301" s="9">
        <v>0</v>
      </c>
      <c r="AS301" s="9"/>
      <c r="AT301" s="9">
        <v>2</v>
      </c>
      <c r="AU301" s="9">
        <v>1</v>
      </c>
      <c r="AV301" s="75">
        <v>2</v>
      </c>
      <c r="AW301" s="75">
        <v>2</v>
      </c>
      <c r="AX301" s="75">
        <v>2</v>
      </c>
      <c r="AY301" s="9" t="s">
        <v>125</v>
      </c>
      <c r="AZ301" s="9">
        <v>1</v>
      </c>
      <c r="BA301" s="9">
        <v>1</v>
      </c>
      <c r="BB301" s="9">
        <v>2</v>
      </c>
      <c r="BC301" s="9">
        <v>2</v>
      </c>
      <c r="BD301" s="9">
        <v>1</v>
      </c>
      <c r="BE301" s="9">
        <v>2</v>
      </c>
      <c r="BF301" s="9">
        <v>2</v>
      </c>
      <c r="BG301" s="9" t="s">
        <v>125</v>
      </c>
      <c r="BH301">
        <v>1</v>
      </c>
      <c r="BI301">
        <v>2</v>
      </c>
      <c r="BJ301" s="58">
        <v>1</v>
      </c>
      <c r="BK301">
        <v>2</v>
      </c>
      <c r="BL301">
        <v>2</v>
      </c>
      <c r="BM301">
        <v>2</v>
      </c>
      <c r="BN301">
        <v>2</v>
      </c>
      <c r="BO301">
        <v>2</v>
      </c>
      <c r="BP301">
        <v>2</v>
      </c>
      <c r="BQ301" t="s">
        <v>125</v>
      </c>
      <c r="BR301">
        <v>1</v>
      </c>
      <c r="BS301">
        <v>2</v>
      </c>
      <c r="BT301" t="s">
        <v>125</v>
      </c>
      <c r="BU301">
        <v>1</v>
      </c>
      <c r="BV301">
        <v>2</v>
      </c>
      <c r="BW301">
        <v>2</v>
      </c>
      <c r="BX301">
        <v>2</v>
      </c>
      <c r="BY301">
        <v>2</v>
      </c>
      <c r="BZ301">
        <v>2</v>
      </c>
      <c r="CA301">
        <v>2</v>
      </c>
      <c r="CB301">
        <v>2</v>
      </c>
      <c r="CC301">
        <v>2</v>
      </c>
      <c r="CD301">
        <v>2</v>
      </c>
      <c r="CE301">
        <v>2</v>
      </c>
      <c r="CF301">
        <v>2</v>
      </c>
      <c r="CG301">
        <v>2</v>
      </c>
      <c r="CH301">
        <v>2</v>
      </c>
      <c r="CI301">
        <v>2</v>
      </c>
      <c r="CJ301">
        <v>1</v>
      </c>
      <c r="CK301">
        <v>2</v>
      </c>
      <c r="CL301">
        <v>1</v>
      </c>
      <c r="CM301">
        <v>4</v>
      </c>
      <c r="CN301">
        <v>4</v>
      </c>
      <c r="CO301">
        <v>4</v>
      </c>
      <c r="CP301">
        <v>3</v>
      </c>
      <c r="CQ301">
        <v>4</v>
      </c>
      <c r="CR301">
        <v>3</v>
      </c>
      <c r="CS301">
        <v>3</v>
      </c>
      <c r="CT301">
        <v>4</v>
      </c>
      <c r="CU301">
        <v>2</v>
      </c>
      <c r="CV301">
        <v>2</v>
      </c>
      <c r="CW301">
        <v>1</v>
      </c>
      <c r="CX301">
        <v>2</v>
      </c>
      <c r="CY301">
        <v>3</v>
      </c>
      <c r="CZ301">
        <v>0</v>
      </c>
      <c r="DA301" s="57" t="s">
        <v>125</v>
      </c>
    </row>
    <row r="302" spans="1:105">
      <c r="A302">
        <v>295</v>
      </c>
      <c r="B302" s="9">
        <v>2</v>
      </c>
      <c r="C302" s="9">
        <v>8</v>
      </c>
      <c r="D302" s="9">
        <v>7</v>
      </c>
      <c r="E302" s="9">
        <v>13</v>
      </c>
      <c r="F302" s="9">
        <v>0</v>
      </c>
      <c r="G302" s="9">
        <v>0</v>
      </c>
      <c r="H302" s="9">
        <v>0</v>
      </c>
      <c r="I302" s="9">
        <v>1</v>
      </c>
      <c r="J302" s="9">
        <v>0</v>
      </c>
      <c r="K302" s="9">
        <v>0</v>
      </c>
      <c r="L302" s="9">
        <v>0</v>
      </c>
      <c r="M302" s="9">
        <v>2</v>
      </c>
      <c r="N302" s="9">
        <v>4</v>
      </c>
      <c r="O302" s="9">
        <v>4</v>
      </c>
      <c r="P302" s="9">
        <v>4</v>
      </c>
      <c r="Q302" s="9">
        <v>4</v>
      </c>
      <c r="R302" s="9">
        <v>4</v>
      </c>
      <c r="S302" s="9">
        <v>4</v>
      </c>
      <c r="T302" s="9"/>
      <c r="U302" s="9">
        <v>0</v>
      </c>
      <c r="V302" s="9">
        <v>0</v>
      </c>
      <c r="W302" s="9">
        <v>0</v>
      </c>
      <c r="X302" s="9">
        <v>0</v>
      </c>
      <c r="Y302" s="9">
        <v>1</v>
      </c>
      <c r="Z302" s="9">
        <v>0</v>
      </c>
      <c r="AA302" s="9">
        <v>0</v>
      </c>
      <c r="AB302" s="9">
        <v>0</v>
      </c>
      <c r="AC302" s="9"/>
      <c r="AD302" s="9">
        <v>4</v>
      </c>
      <c r="AE302" s="9"/>
      <c r="AF302" s="9">
        <v>1</v>
      </c>
      <c r="AG302" s="9">
        <v>1</v>
      </c>
      <c r="AH302" s="9">
        <v>0</v>
      </c>
      <c r="AI302" s="9">
        <v>0</v>
      </c>
      <c r="AJ302" s="9">
        <v>0</v>
      </c>
      <c r="AK302" s="9">
        <v>0</v>
      </c>
      <c r="AL302" s="9"/>
      <c r="AM302" s="9">
        <v>1</v>
      </c>
      <c r="AN302" s="9">
        <v>1</v>
      </c>
      <c r="AO302" s="9">
        <v>1</v>
      </c>
      <c r="AP302" s="9">
        <v>0</v>
      </c>
      <c r="AQ302" s="9">
        <v>0</v>
      </c>
      <c r="AR302" s="9">
        <v>0</v>
      </c>
      <c r="AS302" s="9"/>
      <c r="AT302" s="9">
        <v>3</v>
      </c>
      <c r="AU302" s="9">
        <v>4</v>
      </c>
      <c r="AV302" s="75">
        <v>2</v>
      </c>
      <c r="AW302" s="75">
        <v>1</v>
      </c>
      <c r="AX302" s="75">
        <v>1</v>
      </c>
      <c r="AY302" s="9">
        <v>2</v>
      </c>
      <c r="AZ302" s="9">
        <v>1</v>
      </c>
      <c r="BA302" s="9">
        <v>1</v>
      </c>
      <c r="BB302" s="9">
        <v>2</v>
      </c>
      <c r="BC302" s="9">
        <v>1</v>
      </c>
      <c r="BD302" s="9">
        <v>1</v>
      </c>
      <c r="BE302" s="9">
        <v>2</v>
      </c>
      <c r="BF302" s="9">
        <v>1</v>
      </c>
      <c r="BG302" s="9">
        <v>1</v>
      </c>
      <c r="BH302">
        <v>2</v>
      </c>
      <c r="BI302">
        <v>2</v>
      </c>
      <c r="BJ302" s="58">
        <v>2</v>
      </c>
      <c r="BK302">
        <v>2</v>
      </c>
      <c r="BL302">
        <v>1</v>
      </c>
      <c r="BM302">
        <v>1</v>
      </c>
      <c r="BN302">
        <v>1</v>
      </c>
      <c r="BO302">
        <v>2</v>
      </c>
      <c r="BP302">
        <v>2</v>
      </c>
      <c r="BQ302" t="s">
        <v>125</v>
      </c>
      <c r="BR302">
        <v>2</v>
      </c>
      <c r="BS302">
        <v>2</v>
      </c>
      <c r="BT302" t="s">
        <v>125</v>
      </c>
      <c r="BU302">
        <v>1</v>
      </c>
      <c r="BV302">
        <v>1</v>
      </c>
      <c r="BW302">
        <v>1</v>
      </c>
      <c r="BX302">
        <v>2</v>
      </c>
      <c r="BY302">
        <v>2</v>
      </c>
      <c r="BZ302">
        <v>2</v>
      </c>
      <c r="CA302">
        <v>2</v>
      </c>
      <c r="CB302">
        <v>2</v>
      </c>
      <c r="CC302">
        <v>2</v>
      </c>
      <c r="CD302">
        <v>2</v>
      </c>
      <c r="CE302">
        <v>2</v>
      </c>
      <c r="CF302">
        <v>1</v>
      </c>
      <c r="CG302">
        <v>2</v>
      </c>
      <c r="CH302">
        <v>2</v>
      </c>
      <c r="CI302">
        <v>2</v>
      </c>
      <c r="CJ302">
        <v>1</v>
      </c>
      <c r="CK302">
        <v>2</v>
      </c>
      <c r="CL302">
        <v>1</v>
      </c>
      <c r="CM302">
        <v>4</v>
      </c>
      <c r="CN302">
        <v>4</v>
      </c>
      <c r="CO302">
        <v>4</v>
      </c>
      <c r="CP302">
        <v>2</v>
      </c>
      <c r="CQ302">
        <v>3</v>
      </c>
      <c r="CR302">
        <v>3</v>
      </c>
      <c r="CS302">
        <v>4</v>
      </c>
      <c r="CT302">
        <v>4</v>
      </c>
      <c r="CU302">
        <v>3</v>
      </c>
      <c r="CV302">
        <v>3</v>
      </c>
      <c r="CW302">
        <v>1</v>
      </c>
      <c r="CX302">
        <v>3</v>
      </c>
      <c r="CY302">
        <v>2</v>
      </c>
      <c r="CZ302">
        <v>4</v>
      </c>
      <c r="DA302" s="57" t="s">
        <v>125</v>
      </c>
    </row>
    <row r="303" spans="1:105">
      <c r="A303">
        <v>296</v>
      </c>
      <c r="B303" s="9">
        <v>2</v>
      </c>
      <c r="C303" s="9">
        <v>4</v>
      </c>
      <c r="D303" s="9">
        <v>7</v>
      </c>
      <c r="E303" s="9">
        <v>13</v>
      </c>
      <c r="F303" s="9">
        <v>0</v>
      </c>
      <c r="G303" s="9">
        <v>0</v>
      </c>
      <c r="H303" s="9">
        <v>0</v>
      </c>
      <c r="I303" s="9">
        <v>0</v>
      </c>
      <c r="J303" s="9">
        <v>1</v>
      </c>
      <c r="K303" s="9">
        <v>0</v>
      </c>
      <c r="L303" s="9">
        <v>0</v>
      </c>
      <c r="M303" s="9">
        <v>1</v>
      </c>
      <c r="N303" s="9">
        <v>0</v>
      </c>
      <c r="O303" s="9">
        <v>0</v>
      </c>
      <c r="P303" s="9">
        <v>3</v>
      </c>
      <c r="Q303" s="9">
        <v>4</v>
      </c>
      <c r="R303" s="9">
        <v>4</v>
      </c>
      <c r="S303" s="9">
        <v>0</v>
      </c>
      <c r="T303" s="9"/>
      <c r="U303" s="9">
        <v>1</v>
      </c>
      <c r="V303" s="9">
        <v>1</v>
      </c>
      <c r="W303" s="9">
        <v>0</v>
      </c>
      <c r="X303" s="9">
        <v>0</v>
      </c>
      <c r="Y303" s="9">
        <v>1</v>
      </c>
      <c r="Z303" s="9">
        <v>0</v>
      </c>
      <c r="AA303" s="9">
        <v>0</v>
      </c>
      <c r="AB303" s="9">
        <v>0</v>
      </c>
      <c r="AC303" s="9"/>
      <c r="AD303" s="9">
        <v>1</v>
      </c>
      <c r="AE303" s="9"/>
      <c r="AF303" s="9">
        <v>1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/>
      <c r="AM303" s="9">
        <v>1</v>
      </c>
      <c r="AN303" s="9">
        <v>1</v>
      </c>
      <c r="AO303" s="9">
        <v>1</v>
      </c>
      <c r="AP303" s="9">
        <v>1</v>
      </c>
      <c r="AQ303" s="9">
        <v>0</v>
      </c>
      <c r="AR303" s="9">
        <v>0</v>
      </c>
      <c r="AS303" s="9"/>
      <c r="AT303" s="9">
        <v>1</v>
      </c>
      <c r="AU303" s="9">
        <v>1</v>
      </c>
      <c r="AV303" s="75">
        <v>2</v>
      </c>
      <c r="AW303" s="75">
        <v>2</v>
      </c>
      <c r="AX303" s="75">
        <v>2</v>
      </c>
      <c r="AY303" s="9" t="s">
        <v>125</v>
      </c>
      <c r="AZ303" s="9">
        <v>1</v>
      </c>
      <c r="BA303" s="9">
        <v>1</v>
      </c>
      <c r="BB303" s="9">
        <v>2</v>
      </c>
      <c r="BC303" s="9">
        <v>2</v>
      </c>
      <c r="BD303" s="9">
        <v>1</v>
      </c>
      <c r="BE303" s="9">
        <v>2</v>
      </c>
      <c r="BF303" s="9">
        <v>2</v>
      </c>
      <c r="BG303" s="9" t="s">
        <v>125</v>
      </c>
      <c r="BH303">
        <v>2</v>
      </c>
      <c r="BI303">
        <v>2</v>
      </c>
      <c r="BJ303" s="58">
        <v>2</v>
      </c>
      <c r="BK303">
        <v>2</v>
      </c>
      <c r="BL303">
        <v>2</v>
      </c>
      <c r="BM303">
        <v>2</v>
      </c>
      <c r="BN303">
        <v>1</v>
      </c>
      <c r="BO303">
        <v>2</v>
      </c>
      <c r="BP303">
        <v>2</v>
      </c>
      <c r="BQ303" t="s">
        <v>125</v>
      </c>
      <c r="BR303">
        <v>1</v>
      </c>
      <c r="BS303">
        <v>2</v>
      </c>
      <c r="BT303" t="s">
        <v>125</v>
      </c>
      <c r="BU303">
        <v>1</v>
      </c>
      <c r="BV303">
        <v>2</v>
      </c>
      <c r="BW303">
        <v>2</v>
      </c>
      <c r="BX303">
        <v>2</v>
      </c>
      <c r="BY303">
        <v>2</v>
      </c>
      <c r="BZ303">
        <v>2</v>
      </c>
      <c r="CA303">
        <v>2</v>
      </c>
      <c r="CB303">
        <v>2</v>
      </c>
      <c r="CC303">
        <v>2</v>
      </c>
      <c r="CD303">
        <v>2</v>
      </c>
      <c r="CE303">
        <v>2</v>
      </c>
      <c r="CF303">
        <v>2</v>
      </c>
      <c r="CG303">
        <v>2</v>
      </c>
      <c r="CH303">
        <v>2</v>
      </c>
      <c r="CI303">
        <v>2</v>
      </c>
      <c r="CJ303">
        <v>1</v>
      </c>
      <c r="CK303">
        <v>2</v>
      </c>
      <c r="CL303">
        <v>1</v>
      </c>
      <c r="CM303">
        <v>4</v>
      </c>
      <c r="CN303">
        <v>4</v>
      </c>
      <c r="CO303">
        <v>4</v>
      </c>
      <c r="CP303">
        <v>3</v>
      </c>
      <c r="CQ303">
        <v>2</v>
      </c>
      <c r="CR303">
        <v>4</v>
      </c>
      <c r="CS303">
        <v>4</v>
      </c>
      <c r="CT303">
        <v>4</v>
      </c>
      <c r="CU303">
        <v>4</v>
      </c>
      <c r="CV303">
        <v>2</v>
      </c>
      <c r="CW303">
        <v>1</v>
      </c>
      <c r="CX303">
        <v>2</v>
      </c>
      <c r="CY303">
        <v>3</v>
      </c>
      <c r="CZ303">
        <v>0</v>
      </c>
      <c r="DA303" s="57" t="s">
        <v>125</v>
      </c>
    </row>
    <row r="304" spans="1:105">
      <c r="A304">
        <v>297</v>
      </c>
      <c r="B304" s="9">
        <v>1</v>
      </c>
      <c r="C304" s="9">
        <v>7</v>
      </c>
      <c r="D304" s="9">
        <v>7</v>
      </c>
      <c r="E304" s="9">
        <v>7</v>
      </c>
      <c r="F304" s="9">
        <v>0</v>
      </c>
      <c r="G304" s="9">
        <v>0</v>
      </c>
      <c r="H304" s="9">
        <v>0</v>
      </c>
      <c r="I304" s="9">
        <v>0</v>
      </c>
      <c r="J304" s="9">
        <v>1</v>
      </c>
      <c r="K304" s="9">
        <v>0</v>
      </c>
      <c r="L304" s="9">
        <v>0</v>
      </c>
      <c r="M304" s="9">
        <v>1</v>
      </c>
      <c r="N304" s="9">
        <v>4</v>
      </c>
      <c r="O304" s="9">
        <v>4</v>
      </c>
      <c r="P304" s="9">
        <v>3</v>
      </c>
      <c r="Q304" s="9">
        <v>4</v>
      </c>
      <c r="R304" s="9">
        <v>4</v>
      </c>
      <c r="S304" s="9">
        <v>3</v>
      </c>
      <c r="T304" s="9"/>
      <c r="U304" s="9">
        <v>0</v>
      </c>
      <c r="V304" s="9">
        <v>0</v>
      </c>
      <c r="W304" s="9">
        <v>1</v>
      </c>
      <c r="X304" s="9">
        <v>0</v>
      </c>
      <c r="Y304" s="9">
        <v>1</v>
      </c>
      <c r="Z304" s="9">
        <v>1</v>
      </c>
      <c r="AA304" s="9">
        <v>0</v>
      </c>
      <c r="AB304" s="9">
        <v>0</v>
      </c>
      <c r="AC304" s="9"/>
      <c r="AD304" s="9">
        <v>4</v>
      </c>
      <c r="AE304" s="9"/>
      <c r="AF304" s="9">
        <v>1</v>
      </c>
      <c r="AG304" s="9">
        <v>1</v>
      </c>
      <c r="AH304" s="9">
        <v>1</v>
      </c>
      <c r="AI304" s="9">
        <v>0</v>
      </c>
      <c r="AJ304" s="9">
        <v>1</v>
      </c>
      <c r="AK304" s="9">
        <v>0</v>
      </c>
      <c r="AL304" s="9"/>
      <c r="AM304" s="9">
        <v>1</v>
      </c>
      <c r="AN304" s="9">
        <v>1</v>
      </c>
      <c r="AO304" s="9">
        <v>1</v>
      </c>
      <c r="AP304" s="9">
        <v>1</v>
      </c>
      <c r="AQ304" s="9">
        <v>0</v>
      </c>
      <c r="AR304" s="9">
        <v>0</v>
      </c>
      <c r="AS304" s="9"/>
      <c r="AT304" s="9">
        <v>3</v>
      </c>
      <c r="AU304" s="9">
        <v>3</v>
      </c>
      <c r="AV304" s="75">
        <v>1</v>
      </c>
      <c r="AW304" s="75">
        <v>1</v>
      </c>
      <c r="AX304" s="75">
        <v>1</v>
      </c>
      <c r="AY304" s="9">
        <v>1</v>
      </c>
      <c r="AZ304" s="9">
        <v>1</v>
      </c>
      <c r="BA304" s="9">
        <v>1</v>
      </c>
      <c r="BB304" s="9">
        <v>2</v>
      </c>
      <c r="BC304" s="9">
        <v>1</v>
      </c>
      <c r="BD304" s="9">
        <v>1</v>
      </c>
      <c r="BE304" s="9">
        <v>2</v>
      </c>
      <c r="BF304" s="9">
        <v>1</v>
      </c>
      <c r="BG304" s="9">
        <v>1</v>
      </c>
      <c r="BH304">
        <v>1</v>
      </c>
      <c r="BI304">
        <v>2</v>
      </c>
      <c r="BJ304" s="58">
        <v>1</v>
      </c>
      <c r="BK304">
        <v>1</v>
      </c>
      <c r="BL304">
        <v>1</v>
      </c>
      <c r="BM304">
        <v>2</v>
      </c>
      <c r="BN304">
        <v>1</v>
      </c>
      <c r="BO304">
        <v>2</v>
      </c>
      <c r="BP304">
        <v>1</v>
      </c>
      <c r="BQ304">
        <v>1</v>
      </c>
      <c r="BR304">
        <v>1</v>
      </c>
      <c r="BS304">
        <v>1</v>
      </c>
      <c r="BT304">
        <v>1</v>
      </c>
      <c r="BU304">
        <v>1</v>
      </c>
      <c r="BV304">
        <v>1</v>
      </c>
      <c r="BW304">
        <v>2</v>
      </c>
      <c r="BX304">
        <v>2</v>
      </c>
      <c r="BY304">
        <v>1</v>
      </c>
      <c r="BZ304">
        <v>2</v>
      </c>
      <c r="CA304">
        <v>2</v>
      </c>
      <c r="CB304">
        <v>2</v>
      </c>
      <c r="CC304">
        <v>1</v>
      </c>
      <c r="CD304">
        <v>1</v>
      </c>
      <c r="CE304">
        <v>2</v>
      </c>
      <c r="CF304">
        <v>1</v>
      </c>
      <c r="CG304">
        <v>1</v>
      </c>
      <c r="CH304">
        <v>1</v>
      </c>
      <c r="CI304">
        <v>1</v>
      </c>
      <c r="CJ304">
        <v>1</v>
      </c>
      <c r="CK304">
        <v>2</v>
      </c>
      <c r="CL304">
        <v>1</v>
      </c>
      <c r="CM304">
        <v>3</v>
      </c>
      <c r="CN304">
        <v>3</v>
      </c>
      <c r="CO304">
        <v>4</v>
      </c>
      <c r="CP304">
        <v>4</v>
      </c>
      <c r="CQ304">
        <v>4</v>
      </c>
      <c r="CR304">
        <v>4</v>
      </c>
      <c r="CS304">
        <v>4</v>
      </c>
      <c r="CT304">
        <v>4</v>
      </c>
      <c r="CU304">
        <v>3</v>
      </c>
      <c r="CV304">
        <v>2</v>
      </c>
      <c r="CW304">
        <v>1</v>
      </c>
      <c r="CX304">
        <v>4</v>
      </c>
      <c r="CY304">
        <v>4</v>
      </c>
      <c r="CZ304">
        <v>4</v>
      </c>
      <c r="DA304" s="57" t="s">
        <v>125</v>
      </c>
    </row>
    <row r="305" spans="1:105">
      <c r="A305">
        <v>298</v>
      </c>
      <c r="B305" s="9">
        <v>1</v>
      </c>
      <c r="C305" s="9">
        <v>3</v>
      </c>
      <c r="D305" s="9">
        <v>1</v>
      </c>
      <c r="E305" s="9">
        <v>16</v>
      </c>
      <c r="F305" s="9">
        <v>1</v>
      </c>
      <c r="G305" s="9">
        <v>0</v>
      </c>
      <c r="H305" s="9">
        <v>0</v>
      </c>
      <c r="I305" s="9">
        <v>1</v>
      </c>
      <c r="J305" s="9">
        <v>0</v>
      </c>
      <c r="K305" s="9">
        <v>0</v>
      </c>
      <c r="L305" s="9">
        <v>0</v>
      </c>
      <c r="M305" s="9">
        <v>3</v>
      </c>
      <c r="N305" s="9">
        <v>4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/>
      <c r="U305" s="9">
        <v>0</v>
      </c>
      <c r="V305" s="9">
        <v>0</v>
      </c>
      <c r="W305" s="9">
        <v>0</v>
      </c>
      <c r="X305" s="9">
        <v>1</v>
      </c>
      <c r="Y305" s="9">
        <v>0</v>
      </c>
      <c r="Z305" s="9">
        <v>0</v>
      </c>
      <c r="AA305" s="9">
        <v>0</v>
      </c>
      <c r="AB305" s="9">
        <v>0</v>
      </c>
      <c r="AC305" s="9"/>
      <c r="AD305" s="9">
        <v>3</v>
      </c>
      <c r="AE305" s="9"/>
      <c r="AF305" s="9">
        <v>1</v>
      </c>
      <c r="AG305" s="9">
        <v>0</v>
      </c>
      <c r="AH305" s="9">
        <v>1</v>
      </c>
      <c r="AI305" s="9">
        <v>0</v>
      </c>
      <c r="AJ305" s="9">
        <v>0</v>
      </c>
      <c r="AK305" s="9">
        <v>0</v>
      </c>
      <c r="AL305" s="9"/>
      <c r="AM305" s="9">
        <v>1</v>
      </c>
      <c r="AN305" s="9">
        <v>1</v>
      </c>
      <c r="AO305" s="9">
        <v>0</v>
      </c>
      <c r="AP305" s="9">
        <v>0</v>
      </c>
      <c r="AQ305" s="9">
        <v>0</v>
      </c>
      <c r="AR305" s="9">
        <v>0</v>
      </c>
      <c r="AS305" s="9"/>
      <c r="AT305" s="9">
        <v>1</v>
      </c>
      <c r="AU305" s="9">
        <v>1</v>
      </c>
      <c r="AV305" s="75">
        <v>1</v>
      </c>
      <c r="AW305" s="75">
        <v>2</v>
      </c>
      <c r="AX305" s="75">
        <v>1</v>
      </c>
      <c r="AY305" s="9">
        <v>1</v>
      </c>
      <c r="AZ305" s="9">
        <v>1</v>
      </c>
      <c r="BA305" s="9">
        <v>1</v>
      </c>
      <c r="BB305" s="9">
        <v>2</v>
      </c>
      <c r="BC305" s="9">
        <v>1</v>
      </c>
      <c r="BD305" s="9">
        <v>2</v>
      </c>
      <c r="BE305" s="9" t="s">
        <v>125</v>
      </c>
      <c r="BF305" s="9">
        <v>1</v>
      </c>
      <c r="BG305" s="9">
        <v>1</v>
      </c>
      <c r="BH305">
        <v>1</v>
      </c>
      <c r="BI305">
        <v>1</v>
      </c>
      <c r="BJ305" s="58">
        <v>2</v>
      </c>
      <c r="BK305">
        <v>2</v>
      </c>
      <c r="BL305">
        <v>1</v>
      </c>
      <c r="BM305">
        <v>2</v>
      </c>
      <c r="BN305">
        <v>1</v>
      </c>
      <c r="BO305">
        <v>2</v>
      </c>
      <c r="BP305">
        <v>1</v>
      </c>
      <c r="BQ305">
        <v>1</v>
      </c>
      <c r="BR305">
        <v>1</v>
      </c>
      <c r="BS305">
        <v>1</v>
      </c>
      <c r="BT305">
        <v>1</v>
      </c>
      <c r="BU305">
        <v>1</v>
      </c>
      <c r="BV305">
        <v>1</v>
      </c>
      <c r="BW305">
        <v>1</v>
      </c>
      <c r="BX305">
        <v>2</v>
      </c>
      <c r="BY305">
        <v>1</v>
      </c>
      <c r="BZ305">
        <v>2</v>
      </c>
      <c r="CA305">
        <v>2</v>
      </c>
      <c r="CB305">
        <v>2</v>
      </c>
      <c r="CC305">
        <v>1</v>
      </c>
      <c r="CD305">
        <v>2</v>
      </c>
      <c r="CE305">
        <v>2</v>
      </c>
      <c r="CF305">
        <v>1</v>
      </c>
      <c r="CG305">
        <v>2</v>
      </c>
      <c r="CH305">
        <v>2</v>
      </c>
      <c r="CI305">
        <v>2</v>
      </c>
      <c r="CJ305">
        <v>2</v>
      </c>
      <c r="CK305">
        <v>2</v>
      </c>
      <c r="CL305">
        <v>1</v>
      </c>
      <c r="CM305">
        <v>3</v>
      </c>
      <c r="CN305">
        <v>4</v>
      </c>
      <c r="CO305">
        <v>4</v>
      </c>
      <c r="CP305">
        <v>3</v>
      </c>
      <c r="CQ305">
        <v>1</v>
      </c>
      <c r="CR305">
        <v>2</v>
      </c>
      <c r="CS305">
        <v>3</v>
      </c>
      <c r="CT305">
        <v>4</v>
      </c>
      <c r="CU305">
        <v>4</v>
      </c>
      <c r="CV305">
        <v>1</v>
      </c>
      <c r="CW305">
        <v>1</v>
      </c>
      <c r="CX305">
        <v>2</v>
      </c>
      <c r="CY305">
        <v>4</v>
      </c>
      <c r="CZ305">
        <v>3</v>
      </c>
      <c r="DA305" s="57">
        <v>3</v>
      </c>
    </row>
    <row r="306" spans="1:105">
      <c r="A306">
        <v>299</v>
      </c>
      <c r="B306" s="9">
        <v>2</v>
      </c>
      <c r="C306" s="9">
        <v>9</v>
      </c>
      <c r="D306" s="9">
        <v>7</v>
      </c>
      <c r="E306" s="9">
        <v>11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1</v>
      </c>
      <c r="M306" s="9">
        <v>2</v>
      </c>
      <c r="N306" s="9">
        <v>0</v>
      </c>
      <c r="O306" s="9">
        <v>0</v>
      </c>
      <c r="P306" s="9">
        <v>0</v>
      </c>
      <c r="Q306" s="9">
        <v>4</v>
      </c>
      <c r="R306" s="9">
        <v>4</v>
      </c>
      <c r="S306" s="9">
        <v>0</v>
      </c>
      <c r="T306" s="9"/>
      <c r="U306" s="9">
        <v>0</v>
      </c>
      <c r="V306" s="9">
        <v>0</v>
      </c>
      <c r="W306" s="9">
        <v>0</v>
      </c>
      <c r="X306" s="9">
        <v>0</v>
      </c>
      <c r="Y306" s="9">
        <v>1</v>
      </c>
      <c r="Z306" s="9">
        <v>1</v>
      </c>
      <c r="AA306" s="9">
        <v>0</v>
      </c>
      <c r="AB306" s="9">
        <v>0</v>
      </c>
      <c r="AC306" s="9"/>
      <c r="AD306" s="9">
        <v>4</v>
      </c>
      <c r="AE306" s="9"/>
      <c r="AF306" s="9">
        <v>0</v>
      </c>
      <c r="AG306" s="9">
        <v>1</v>
      </c>
      <c r="AH306" s="9">
        <v>0</v>
      </c>
      <c r="AI306" s="9">
        <v>0</v>
      </c>
      <c r="AJ306" s="9">
        <v>0</v>
      </c>
      <c r="AK306" s="9">
        <v>0</v>
      </c>
      <c r="AL306" s="9"/>
      <c r="AM306" s="9">
        <v>1</v>
      </c>
      <c r="AN306" s="9">
        <v>1</v>
      </c>
      <c r="AO306" s="9">
        <v>1</v>
      </c>
      <c r="AP306" s="9">
        <v>1</v>
      </c>
      <c r="AQ306" s="9">
        <v>0</v>
      </c>
      <c r="AR306" s="9">
        <v>0</v>
      </c>
      <c r="AS306" s="9"/>
      <c r="AT306" s="9">
        <v>4</v>
      </c>
      <c r="AU306" s="9">
        <v>1</v>
      </c>
      <c r="AV306" s="75">
        <v>2</v>
      </c>
      <c r="AW306" s="75">
        <v>2</v>
      </c>
      <c r="AX306" s="75">
        <v>1</v>
      </c>
      <c r="AY306" s="9">
        <v>1</v>
      </c>
      <c r="AZ306" s="9">
        <v>2</v>
      </c>
      <c r="BA306" s="9" t="s">
        <v>125</v>
      </c>
      <c r="BB306" s="9" t="s">
        <v>125</v>
      </c>
      <c r="BC306" s="9">
        <v>2</v>
      </c>
      <c r="BD306" s="9">
        <v>2</v>
      </c>
      <c r="BE306" s="9" t="s">
        <v>125</v>
      </c>
      <c r="BF306" s="9">
        <v>2</v>
      </c>
      <c r="BG306" s="9" t="s">
        <v>125</v>
      </c>
      <c r="BH306">
        <v>2</v>
      </c>
      <c r="BI306">
        <v>2</v>
      </c>
      <c r="BJ306" s="58">
        <v>2</v>
      </c>
      <c r="BK306">
        <v>2</v>
      </c>
      <c r="BL306">
        <v>1</v>
      </c>
      <c r="BM306">
        <v>1</v>
      </c>
      <c r="BN306">
        <v>2</v>
      </c>
      <c r="BO306">
        <v>2</v>
      </c>
      <c r="BP306">
        <v>2</v>
      </c>
      <c r="BQ306" t="s">
        <v>125</v>
      </c>
      <c r="BR306">
        <v>2</v>
      </c>
      <c r="BS306">
        <v>2</v>
      </c>
      <c r="BT306" t="s">
        <v>125</v>
      </c>
      <c r="BU306">
        <v>1</v>
      </c>
      <c r="BV306">
        <v>1</v>
      </c>
      <c r="BW306">
        <v>2</v>
      </c>
      <c r="BX306">
        <v>2</v>
      </c>
      <c r="BY306">
        <v>2</v>
      </c>
      <c r="BZ306">
        <v>2</v>
      </c>
      <c r="CA306">
        <v>2</v>
      </c>
      <c r="CB306">
        <v>2</v>
      </c>
      <c r="CC306">
        <v>2</v>
      </c>
      <c r="CD306">
        <v>2</v>
      </c>
      <c r="CE306">
        <v>2</v>
      </c>
      <c r="CF306">
        <v>1</v>
      </c>
      <c r="CG306">
        <v>2</v>
      </c>
      <c r="CH306">
        <v>2</v>
      </c>
      <c r="CI306">
        <v>2</v>
      </c>
      <c r="CJ306">
        <v>1</v>
      </c>
      <c r="CK306">
        <v>2</v>
      </c>
      <c r="CL306">
        <v>1</v>
      </c>
      <c r="CM306">
        <v>3</v>
      </c>
      <c r="CN306">
        <v>2</v>
      </c>
      <c r="CO306">
        <v>3</v>
      </c>
      <c r="CP306">
        <v>1</v>
      </c>
      <c r="CQ306">
        <v>3</v>
      </c>
      <c r="CR306">
        <v>2</v>
      </c>
      <c r="CS306">
        <v>2</v>
      </c>
      <c r="CT306">
        <v>3</v>
      </c>
      <c r="CU306">
        <v>2</v>
      </c>
      <c r="CV306">
        <v>1</v>
      </c>
      <c r="CW306">
        <v>1</v>
      </c>
      <c r="CX306">
        <v>3</v>
      </c>
      <c r="CY306">
        <v>3</v>
      </c>
      <c r="CZ306">
        <v>0</v>
      </c>
      <c r="DA306" s="57" t="s">
        <v>125</v>
      </c>
    </row>
    <row r="307" spans="1:105">
      <c r="A307">
        <v>300</v>
      </c>
      <c r="B307" s="9">
        <v>1</v>
      </c>
      <c r="C307" s="9">
        <v>4</v>
      </c>
      <c r="D307" s="9">
        <v>1</v>
      </c>
      <c r="E307" s="9">
        <v>10</v>
      </c>
      <c r="F307" s="9">
        <v>0</v>
      </c>
      <c r="G307" s="9">
        <v>1</v>
      </c>
      <c r="H307" s="9">
        <v>1</v>
      </c>
      <c r="I307" s="9">
        <v>1</v>
      </c>
      <c r="J307" s="9">
        <v>0</v>
      </c>
      <c r="K307" s="9">
        <v>0</v>
      </c>
      <c r="L307" s="9">
        <v>0</v>
      </c>
      <c r="M307" s="9">
        <v>2</v>
      </c>
      <c r="N307" s="9">
        <v>3</v>
      </c>
      <c r="O307" s="9">
        <v>0</v>
      </c>
      <c r="P307" s="9">
        <v>0</v>
      </c>
      <c r="Q307" s="9">
        <v>0</v>
      </c>
      <c r="R307" s="9">
        <v>3</v>
      </c>
      <c r="S307" s="9">
        <v>0</v>
      </c>
      <c r="T307" s="9"/>
      <c r="U307" s="9">
        <v>1</v>
      </c>
      <c r="V307" s="9">
        <v>0</v>
      </c>
      <c r="W307" s="9">
        <v>0</v>
      </c>
      <c r="X307" s="9">
        <v>1</v>
      </c>
      <c r="Y307" s="9">
        <v>0</v>
      </c>
      <c r="Z307" s="9">
        <v>1</v>
      </c>
      <c r="AA307" s="9">
        <v>0</v>
      </c>
      <c r="AB307" s="9">
        <v>0</v>
      </c>
      <c r="AC307" s="9"/>
      <c r="AD307" s="9">
        <v>1</v>
      </c>
      <c r="AE307" s="9"/>
      <c r="AF307" s="9">
        <v>1</v>
      </c>
      <c r="AG307" s="9">
        <v>0</v>
      </c>
      <c r="AH307" s="9">
        <v>1</v>
      </c>
      <c r="AI307" s="9">
        <v>0</v>
      </c>
      <c r="AJ307" s="9">
        <v>0</v>
      </c>
      <c r="AK307" s="9">
        <v>0</v>
      </c>
      <c r="AL307" s="9"/>
      <c r="AM307" s="9">
        <v>1</v>
      </c>
      <c r="AN307" s="9">
        <v>1</v>
      </c>
      <c r="AO307" s="9">
        <v>0</v>
      </c>
      <c r="AP307" s="9">
        <v>0</v>
      </c>
      <c r="AQ307" s="9">
        <v>0</v>
      </c>
      <c r="AR307" s="9">
        <v>0</v>
      </c>
      <c r="AS307" s="9"/>
      <c r="AT307" s="9">
        <v>1</v>
      </c>
      <c r="AU307" s="9">
        <v>4</v>
      </c>
      <c r="AV307" s="75">
        <v>2</v>
      </c>
      <c r="AW307" s="75">
        <v>2</v>
      </c>
      <c r="AX307" s="75">
        <v>1</v>
      </c>
      <c r="AY307" s="9">
        <v>1</v>
      </c>
      <c r="AZ307" s="9">
        <v>1</v>
      </c>
      <c r="BA307" s="9">
        <v>1</v>
      </c>
      <c r="BB307" s="9">
        <v>1</v>
      </c>
      <c r="BC307" s="9">
        <v>2</v>
      </c>
      <c r="BD307" s="9">
        <v>1</v>
      </c>
      <c r="BE307" s="9">
        <v>1</v>
      </c>
      <c r="BF307" s="9">
        <v>1</v>
      </c>
      <c r="BG307" s="9">
        <v>1</v>
      </c>
      <c r="BH307">
        <v>2</v>
      </c>
      <c r="BI307">
        <v>1</v>
      </c>
      <c r="BJ307" s="58">
        <v>2</v>
      </c>
      <c r="BK307">
        <v>2</v>
      </c>
      <c r="BL307">
        <v>2</v>
      </c>
      <c r="BM307">
        <v>2</v>
      </c>
      <c r="BN307">
        <v>2</v>
      </c>
      <c r="BO307">
        <v>2</v>
      </c>
      <c r="BP307">
        <v>1</v>
      </c>
      <c r="BQ307">
        <v>1</v>
      </c>
      <c r="BR307">
        <v>2</v>
      </c>
      <c r="BS307">
        <v>2</v>
      </c>
      <c r="BT307" t="s">
        <v>125</v>
      </c>
      <c r="BU307">
        <v>1</v>
      </c>
      <c r="BV307">
        <v>2</v>
      </c>
      <c r="BW307">
        <v>2</v>
      </c>
      <c r="BX307">
        <v>2</v>
      </c>
      <c r="BY307">
        <v>2</v>
      </c>
      <c r="BZ307">
        <v>2</v>
      </c>
      <c r="CA307">
        <v>2</v>
      </c>
      <c r="CB307">
        <v>2</v>
      </c>
      <c r="CC307">
        <v>1</v>
      </c>
      <c r="CD307">
        <v>2</v>
      </c>
      <c r="CE307">
        <v>2</v>
      </c>
      <c r="CF307">
        <v>1</v>
      </c>
      <c r="CG307">
        <v>1</v>
      </c>
      <c r="CH307">
        <v>2</v>
      </c>
      <c r="CI307">
        <v>1</v>
      </c>
      <c r="CJ307">
        <v>1</v>
      </c>
      <c r="CK307">
        <v>2</v>
      </c>
      <c r="CL307">
        <v>1</v>
      </c>
      <c r="CM307">
        <v>2</v>
      </c>
      <c r="CO307">
        <v>3</v>
      </c>
      <c r="CP307">
        <v>2</v>
      </c>
      <c r="CQ307">
        <v>3</v>
      </c>
      <c r="CR307">
        <v>1</v>
      </c>
      <c r="CS307">
        <v>1</v>
      </c>
      <c r="CT307">
        <v>3</v>
      </c>
      <c r="CU307">
        <v>2</v>
      </c>
      <c r="CV307">
        <v>2</v>
      </c>
      <c r="CW307">
        <v>1</v>
      </c>
      <c r="CX307">
        <v>3</v>
      </c>
      <c r="CY307">
        <v>3</v>
      </c>
      <c r="CZ307">
        <v>3</v>
      </c>
      <c r="DA307" s="57">
        <v>3</v>
      </c>
    </row>
    <row r="308" spans="1:105">
      <c r="A308">
        <v>301</v>
      </c>
      <c r="B308" s="9">
        <v>1</v>
      </c>
      <c r="C308" s="9">
        <v>7</v>
      </c>
      <c r="D308" s="9">
        <v>7</v>
      </c>
      <c r="E308" s="9">
        <v>10</v>
      </c>
      <c r="F308" s="9">
        <v>0</v>
      </c>
      <c r="G308" s="9">
        <v>0</v>
      </c>
      <c r="H308" s="9">
        <v>0</v>
      </c>
      <c r="I308" s="9">
        <v>0</v>
      </c>
      <c r="J308" s="9">
        <v>1</v>
      </c>
      <c r="K308" s="9">
        <v>1</v>
      </c>
      <c r="L308" s="9">
        <v>0</v>
      </c>
      <c r="M308" s="9">
        <v>3</v>
      </c>
      <c r="N308" s="9">
        <v>4</v>
      </c>
      <c r="O308" s="9">
        <v>4</v>
      </c>
      <c r="P308" s="9">
        <v>4</v>
      </c>
      <c r="Q308" s="9">
        <v>4</v>
      </c>
      <c r="R308" s="9">
        <v>4</v>
      </c>
      <c r="S308" s="9">
        <v>4</v>
      </c>
      <c r="T308" s="9"/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1</v>
      </c>
      <c r="AB308" s="9">
        <v>0</v>
      </c>
      <c r="AC308" s="9"/>
      <c r="AD308" s="9">
        <v>3</v>
      </c>
      <c r="AE308" s="9"/>
      <c r="AF308" s="9">
        <v>1</v>
      </c>
      <c r="AG308" s="9">
        <v>0</v>
      </c>
      <c r="AH308" s="9">
        <v>1</v>
      </c>
      <c r="AI308" s="9">
        <v>0</v>
      </c>
      <c r="AJ308" s="9">
        <v>0</v>
      </c>
      <c r="AK308" s="9">
        <v>0</v>
      </c>
      <c r="AL308" s="9"/>
      <c r="AM308" s="9">
        <v>1</v>
      </c>
      <c r="AN308" s="9">
        <v>1</v>
      </c>
      <c r="AO308" s="9">
        <v>1</v>
      </c>
      <c r="AP308" s="9">
        <v>0</v>
      </c>
      <c r="AQ308" s="9">
        <v>0</v>
      </c>
      <c r="AR308" s="9">
        <v>1</v>
      </c>
      <c r="AS308" s="9"/>
      <c r="AT308" s="9">
        <v>2</v>
      </c>
      <c r="AU308" s="9">
        <v>1</v>
      </c>
      <c r="AV308" s="75">
        <v>1</v>
      </c>
      <c r="AW308" s="75">
        <v>2</v>
      </c>
      <c r="AX308" s="75">
        <v>1</v>
      </c>
      <c r="AY308" s="9">
        <v>1</v>
      </c>
      <c r="AZ308" s="9">
        <v>1</v>
      </c>
      <c r="BA308" s="9">
        <v>1</v>
      </c>
      <c r="BB308" s="9">
        <v>1</v>
      </c>
      <c r="BC308" s="9">
        <v>2</v>
      </c>
      <c r="BD308" s="9">
        <v>1</v>
      </c>
      <c r="BE308" s="9">
        <v>2</v>
      </c>
      <c r="BF308" s="9">
        <v>1</v>
      </c>
      <c r="BG308" s="9">
        <v>1</v>
      </c>
      <c r="BH308">
        <v>2</v>
      </c>
      <c r="BI308">
        <v>2</v>
      </c>
      <c r="BJ308" s="58">
        <v>1</v>
      </c>
      <c r="BK308">
        <v>2</v>
      </c>
      <c r="BL308">
        <v>1</v>
      </c>
      <c r="BM308">
        <v>1</v>
      </c>
      <c r="BN308">
        <v>1</v>
      </c>
      <c r="BO308">
        <v>2</v>
      </c>
      <c r="BP308">
        <v>2</v>
      </c>
      <c r="BQ308" t="s">
        <v>125</v>
      </c>
      <c r="BR308">
        <v>1</v>
      </c>
      <c r="BS308">
        <v>2</v>
      </c>
      <c r="BT308" t="s">
        <v>125</v>
      </c>
      <c r="BU308">
        <v>1</v>
      </c>
      <c r="BV308">
        <v>1</v>
      </c>
      <c r="BW308">
        <v>2</v>
      </c>
      <c r="BX308">
        <v>2</v>
      </c>
      <c r="BY308">
        <v>1</v>
      </c>
      <c r="BZ308">
        <v>2</v>
      </c>
      <c r="CA308">
        <v>2</v>
      </c>
      <c r="CB308">
        <v>2</v>
      </c>
      <c r="CC308">
        <v>2</v>
      </c>
      <c r="CD308">
        <v>2</v>
      </c>
      <c r="CE308">
        <v>2</v>
      </c>
      <c r="CF308">
        <v>1</v>
      </c>
      <c r="CG308">
        <v>2</v>
      </c>
      <c r="CH308">
        <v>1</v>
      </c>
      <c r="CI308">
        <v>2</v>
      </c>
      <c r="CJ308">
        <v>1</v>
      </c>
      <c r="CK308">
        <v>2</v>
      </c>
      <c r="CL308">
        <v>2</v>
      </c>
      <c r="CM308" t="s">
        <v>125</v>
      </c>
      <c r="CN308" t="s">
        <v>125</v>
      </c>
      <c r="CO308">
        <v>2</v>
      </c>
      <c r="CP308">
        <v>3</v>
      </c>
      <c r="CQ308">
        <v>4</v>
      </c>
      <c r="CR308">
        <v>4</v>
      </c>
      <c r="CS308">
        <v>3</v>
      </c>
      <c r="CT308">
        <v>3</v>
      </c>
      <c r="CU308">
        <v>3</v>
      </c>
      <c r="CV308">
        <v>2</v>
      </c>
      <c r="CW308">
        <v>1</v>
      </c>
      <c r="CX308">
        <v>3</v>
      </c>
      <c r="CY308">
        <v>3</v>
      </c>
      <c r="CZ308">
        <v>3</v>
      </c>
      <c r="DA308" s="57" t="s">
        <v>125</v>
      </c>
    </row>
    <row r="309" spans="1:105">
      <c r="A309">
        <v>302</v>
      </c>
      <c r="B309" s="9">
        <v>1</v>
      </c>
      <c r="C309" s="9">
        <v>4</v>
      </c>
      <c r="D309" s="9">
        <v>1</v>
      </c>
      <c r="E309" s="9">
        <v>15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1</v>
      </c>
      <c r="M309" s="9">
        <v>3</v>
      </c>
      <c r="N309" s="9">
        <v>0</v>
      </c>
      <c r="O309" s="9">
        <v>3</v>
      </c>
      <c r="P309" s="9">
        <v>3</v>
      </c>
      <c r="Q309" s="9">
        <v>3</v>
      </c>
      <c r="R309" s="9">
        <v>3</v>
      </c>
      <c r="S309" s="9">
        <v>3</v>
      </c>
      <c r="T309" s="9"/>
      <c r="U309" s="9">
        <v>1</v>
      </c>
      <c r="V309" s="9">
        <v>0</v>
      </c>
      <c r="W309" s="9">
        <v>0</v>
      </c>
      <c r="X309" s="9">
        <v>0</v>
      </c>
      <c r="Y309" s="9">
        <v>1</v>
      </c>
      <c r="Z309" s="9">
        <v>1</v>
      </c>
      <c r="AA309" s="9">
        <v>0</v>
      </c>
      <c r="AB309" s="9">
        <v>0</v>
      </c>
      <c r="AC309" s="9"/>
      <c r="AD309" s="9">
        <v>3</v>
      </c>
      <c r="AE309" s="9"/>
      <c r="AF309" s="9">
        <v>1</v>
      </c>
      <c r="AG309" s="9">
        <v>0</v>
      </c>
      <c r="AH309" s="9">
        <v>1</v>
      </c>
      <c r="AI309" s="9">
        <v>0</v>
      </c>
      <c r="AJ309" s="9">
        <v>0</v>
      </c>
      <c r="AK309" s="9">
        <v>0</v>
      </c>
      <c r="AL309" s="9"/>
      <c r="AM309" s="9">
        <v>0</v>
      </c>
      <c r="AN309" s="9">
        <v>1</v>
      </c>
      <c r="AO309" s="9">
        <v>1</v>
      </c>
      <c r="AP309" s="9">
        <v>0</v>
      </c>
      <c r="AQ309" s="9">
        <v>0</v>
      </c>
      <c r="AR309" s="9">
        <v>0</v>
      </c>
      <c r="AS309" s="9"/>
      <c r="AT309" s="9">
        <v>3</v>
      </c>
      <c r="AU309" s="9">
        <v>1</v>
      </c>
      <c r="AV309" s="75">
        <v>2</v>
      </c>
      <c r="AW309" s="75">
        <v>2</v>
      </c>
      <c r="AX309" s="75">
        <v>1</v>
      </c>
      <c r="AY309" s="9">
        <v>2</v>
      </c>
      <c r="AZ309" s="9">
        <v>1</v>
      </c>
      <c r="BA309" s="9">
        <v>1</v>
      </c>
      <c r="BB309" s="9">
        <v>2</v>
      </c>
      <c r="BC309" s="9">
        <v>2</v>
      </c>
      <c r="BD309" s="9">
        <v>1</v>
      </c>
      <c r="BE309" s="9">
        <v>2</v>
      </c>
      <c r="BF309" s="9">
        <v>2</v>
      </c>
      <c r="BG309" s="9" t="s">
        <v>125</v>
      </c>
      <c r="BH309">
        <v>1</v>
      </c>
      <c r="BI309">
        <v>2</v>
      </c>
      <c r="BJ309" s="58">
        <v>1</v>
      </c>
      <c r="BK309">
        <v>2</v>
      </c>
      <c r="BL309">
        <v>1</v>
      </c>
      <c r="BM309">
        <v>1</v>
      </c>
      <c r="BN309">
        <v>2</v>
      </c>
      <c r="BO309">
        <v>2</v>
      </c>
      <c r="BP309">
        <v>2</v>
      </c>
      <c r="BQ309" t="s">
        <v>125</v>
      </c>
      <c r="BR309">
        <v>2</v>
      </c>
      <c r="BS309">
        <v>1</v>
      </c>
      <c r="BT309">
        <v>2</v>
      </c>
      <c r="BU309">
        <v>2</v>
      </c>
      <c r="BV309">
        <v>1</v>
      </c>
      <c r="BW309">
        <v>1</v>
      </c>
      <c r="BX309">
        <v>2</v>
      </c>
      <c r="BY309">
        <v>1</v>
      </c>
      <c r="BZ309">
        <v>2</v>
      </c>
      <c r="CA309">
        <v>2</v>
      </c>
      <c r="CB309">
        <v>2</v>
      </c>
      <c r="CC309">
        <v>2</v>
      </c>
      <c r="CD309">
        <v>2</v>
      </c>
      <c r="CE309">
        <v>2</v>
      </c>
      <c r="CF309">
        <v>2</v>
      </c>
      <c r="CG309">
        <v>2</v>
      </c>
      <c r="CH309">
        <v>1</v>
      </c>
      <c r="CI309">
        <v>2</v>
      </c>
      <c r="CJ309">
        <v>1</v>
      </c>
      <c r="CK309">
        <v>2</v>
      </c>
      <c r="CL309">
        <v>2</v>
      </c>
      <c r="CM309" t="s">
        <v>125</v>
      </c>
      <c r="CN309" t="s">
        <v>125</v>
      </c>
      <c r="CO309">
        <v>3</v>
      </c>
      <c r="CP309">
        <v>3</v>
      </c>
      <c r="CQ309">
        <v>2</v>
      </c>
      <c r="CR309">
        <v>2</v>
      </c>
      <c r="CS309">
        <v>2</v>
      </c>
      <c r="CT309">
        <v>2</v>
      </c>
      <c r="CU309">
        <v>3</v>
      </c>
      <c r="CV309">
        <v>3</v>
      </c>
      <c r="CW309">
        <v>2</v>
      </c>
      <c r="CX309">
        <v>3</v>
      </c>
      <c r="CY309">
        <v>3</v>
      </c>
      <c r="CZ309">
        <v>3</v>
      </c>
      <c r="DA309" s="57" t="s">
        <v>125</v>
      </c>
    </row>
    <row r="310" spans="1:105">
      <c r="A310">
        <v>303</v>
      </c>
      <c r="B310" s="9">
        <v>1</v>
      </c>
      <c r="C310" s="9">
        <v>8</v>
      </c>
      <c r="D310" s="9">
        <v>7</v>
      </c>
      <c r="E310" s="9">
        <v>10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1</v>
      </c>
      <c r="M310" s="9">
        <v>1</v>
      </c>
      <c r="N310" s="9">
        <v>4</v>
      </c>
      <c r="O310" s="9">
        <v>4</v>
      </c>
      <c r="P310" s="9">
        <v>4</v>
      </c>
      <c r="Q310" s="9">
        <v>4</v>
      </c>
      <c r="R310" s="9">
        <v>4</v>
      </c>
      <c r="S310" s="9">
        <v>4</v>
      </c>
      <c r="T310" s="9"/>
      <c r="U310" s="9">
        <v>0</v>
      </c>
      <c r="V310" s="9">
        <v>0</v>
      </c>
      <c r="W310" s="9">
        <v>1</v>
      </c>
      <c r="X310" s="9">
        <v>0</v>
      </c>
      <c r="Y310" s="9">
        <v>1</v>
      </c>
      <c r="Z310" s="9">
        <v>0</v>
      </c>
      <c r="AA310" s="9">
        <v>0</v>
      </c>
      <c r="AB310" s="9">
        <v>0</v>
      </c>
      <c r="AC310" s="9"/>
      <c r="AD310" s="9">
        <v>1</v>
      </c>
      <c r="AE310" s="9"/>
      <c r="AF310" s="9">
        <v>1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/>
      <c r="AM310" s="9">
        <v>1</v>
      </c>
      <c r="AN310" s="9">
        <v>1</v>
      </c>
      <c r="AO310" s="9">
        <v>0</v>
      </c>
      <c r="AP310" s="9">
        <v>0</v>
      </c>
      <c r="AQ310" s="9">
        <v>0</v>
      </c>
      <c r="AR310" s="9">
        <v>0</v>
      </c>
      <c r="AS310" s="9"/>
      <c r="AT310" s="9">
        <v>1</v>
      </c>
      <c r="AU310" s="9">
        <v>3</v>
      </c>
      <c r="AV310" s="75">
        <v>1</v>
      </c>
      <c r="AW310" s="75">
        <v>2</v>
      </c>
      <c r="AX310" s="75">
        <v>1</v>
      </c>
      <c r="AY310" s="9">
        <v>1</v>
      </c>
      <c r="AZ310" s="9">
        <v>2</v>
      </c>
      <c r="BA310" s="9" t="s">
        <v>125</v>
      </c>
      <c r="BB310" s="9" t="s">
        <v>125</v>
      </c>
      <c r="BC310" s="9">
        <v>2</v>
      </c>
      <c r="BD310" s="9">
        <v>2</v>
      </c>
      <c r="BE310" s="9" t="s">
        <v>125</v>
      </c>
      <c r="BF310" s="9">
        <v>2</v>
      </c>
      <c r="BG310" s="9" t="s">
        <v>125</v>
      </c>
      <c r="BH310">
        <v>2</v>
      </c>
      <c r="BI310">
        <v>2</v>
      </c>
      <c r="BJ310" s="58">
        <v>1</v>
      </c>
      <c r="BK310">
        <v>2</v>
      </c>
      <c r="BL310">
        <v>1</v>
      </c>
      <c r="BM310">
        <v>2</v>
      </c>
      <c r="BN310">
        <v>2</v>
      </c>
      <c r="BO310">
        <v>2</v>
      </c>
      <c r="BP310">
        <v>1</v>
      </c>
      <c r="BQ310">
        <v>1</v>
      </c>
      <c r="BR310">
        <v>1</v>
      </c>
      <c r="BS310">
        <v>2</v>
      </c>
      <c r="BT310" t="s">
        <v>125</v>
      </c>
      <c r="BU310">
        <v>1</v>
      </c>
      <c r="BV310">
        <v>2</v>
      </c>
      <c r="BW310">
        <v>2</v>
      </c>
      <c r="BX310">
        <v>2</v>
      </c>
      <c r="BY310">
        <v>2</v>
      </c>
      <c r="BZ310">
        <v>2</v>
      </c>
      <c r="CA310">
        <v>2</v>
      </c>
      <c r="CB310">
        <v>2</v>
      </c>
      <c r="CC310">
        <v>2</v>
      </c>
      <c r="CD310">
        <v>2</v>
      </c>
      <c r="CE310">
        <v>2</v>
      </c>
      <c r="CF310">
        <v>2</v>
      </c>
      <c r="CG310">
        <v>2</v>
      </c>
      <c r="CH310">
        <v>2</v>
      </c>
      <c r="CI310">
        <v>2</v>
      </c>
      <c r="CJ310">
        <v>1</v>
      </c>
      <c r="CK310">
        <v>2</v>
      </c>
      <c r="CL310">
        <v>2</v>
      </c>
      <c r="CM310" t="s">
        <v>125</v>
      </c>
      <c r="CN310" t="s">
        <v>125</v>
      </c>
      <c r="CO310">
        <v>4</v>
      </c>
      <c r="CP310">
        <v>3</v>
      </c>
      <c r="CQ310">
        <v>4</v>
      </c>
      <c r="CR310">
        <v>4</v>
      </c>
      <c r="CS310">
        <v>4</v>
      </c>
      <c r="CT310">
        <v>3</v>
      </c>
      <c r="CU310">
        <v>3</v>
      </c>
      <c r="CV310">
        <v>3</v>
      </c>
      <c r="CW310">
        <v>1</v>
      </c>
      <c r="CX310">
        <v>3</v>
      </c>
      <c r="CY310">
        <v>1</v>
      </c>
      <c r="CZ310">
        <v>3</v>
      </c>
      <c r="DA310" s="57" t="s">
        <v>125</v>
      </c>
    </row>
    <row r="311" spans="1:105">
      <c r="A311">
        <v>304</v>
      </c>
      <c r="B311" s="9">
        <v>2</v>
      </c>
      <c r="C311" s="9">
        <v>4</v>
      </c>
      <c r="D311" s="9">
        <v>4</v>
      </c>
      <c r="E311" s="9">
        <v>16</v>
      </c>
      <c r="F311" s="9">
        <v>0</v>
      </c>
      <c r="G311" s="9">
        <v>0</v>
      </c>
      <c r="H311" s="9">
        <v>1</v>
      </c>
      <c r="I311" s="9">
        <v>1</v>
      </c>
      <c r="J311" s="9">
        <v>0</v>
      </c>
      <c r="K311" s="9">
        <v>0</v>
      </c>
      <c r="L311" s="9">
        <v>0</v>
      </c>
      <c r="M311" s="9">
        <v>2</v>
      </c>
      <c r="N311" s="9">
        <v>4</v>
      </c>
      <c r="O311" s="9">
        <v>4</v>
      </c>
      <c r="P311" s="9">
        <v>4</v>
      </c>
      <c r="Q311" s="9">
        <v>4</v>
      </c>
      <c r="R311" s="9">
        <v>4</v>
      </c>
      <c r="S311" s="9">
        <v>4</v>
      </c>
      <c r="T311" s="9"/>
      <c r="U311" s="9">
        <v>0</v>
      </c>
      <c r="V311" s="9">
        <v>0</v>
      </c>
      <c r="W311" s="9">
        <v>0</v>
      </c>
      <c r="X311" s="9">
        <v>1</v>
      </c>
      <c r="Y311" s="9">
        <v>0</v>
      </c>
      <c r="Z311" s="9">
        <v>0</v>
      </c>
      <c r="AA311" s="9">
        <v>0</v>
      </c>
      <c r="AB311" s="9">
        <v>0</v>
      </c>
      <c r="AC311" s="9"/>
      <c r="AD311" s="9">
        <v>1</v>
      </c>
      <c r="AE311" s="9"/>
      <c r="AF311" s="9">
        <v>1</v>
      </c>
      <c r="AG311" s="9">
        <v>1</v>
      </c>
      <c r="AH311" s="9">
        <v>1</v>
      </c>
      <c r="AI311" s="9">
        <v>0</v>
      </c>
      <c r="AJ311" s="9">
        <v>0</v>
      </c>
      <c r="AK311" s="9">
        <v>0</v>
      </c>
      <c r="AL311" s="9"/>
      <c r="AM311" s="9">
        <v>1</v>
      </c>
      <c r="AN311" s="9">
        <v>1</v>
      </c>
      <c r="AO311" s="9">
        <v>0</v>
      </c>
      <c r="AP311" s="9">
        <v>0</v>
      </c>
      <c r="AQ311" s="9">
        <v>0</v>
      </c>
      <c r="AR311" s="9">
        <v>0</v>
      </c>
      <c r="AS311" s="9"/>
      <c r="AT311" s="9">
        <v>1</v>
      </c>
      <c r="AU311" s="9">
        <v>3</v>
      </c>
      <c r="AV311" s="75">
        <v>2</v>
      </c>
      <c r="AW311" s="75">
        <v>2</v>
      </c>
      <c r="AX311" s="75">
        <v>1</v>
      </c>
      <c r="AY311" s="9">
        <v>2</v>
      </c>
      <c r="AZ311" s="9">
        <v>1</v>
      </c>
      <c r="BA311" s="9">
        <v>1</v>
      </c>
      <c r="BB311" s="9">
        <v>2</v>
      </c>
      <c r="BC311" s="9">
        <v>2</v>
      </c>
      <c r="BD311" s="9">
        <v>1</v>
      </c>
      <c r="BE311" s="9">
        <v>2</v>
      </c>
      <c r="BF311" s="9">
        <v>2</v>
      </c>
      <c r="BG311" s="9" t="s">
        <v>125</v>
      </c>
      <c r="BH311">
        <v>1</v>
      </c>
      <c r="BI311">
        <v>2</v>
      </c>
      <c r="BJ311" s="58">
        <v>1</v>
      </c>
      <c r="BK311">
        <v>2</v>
      </c>
      <c r="BL311">
        <v>1</v>
      </c>
      <c r="BM311">
        <v>2</v>
      </c>
      <c r="BN311">
        <v>2</v>
      </c>
      <c r="BO311">
        <v>2</v>
      </c>
      <c r="BP311">
        <v>2</v>
      </c>
      <c r="BQ311" t="s">
        <v>125</v>
      </c>
      <c r="BR311">
        <v>2</v>
      </c>
      <c r="BS311">
        <v>1</v>
      </c>
      <c r="BT311">
        <v>2</v>
      </c>
      <c r="BU311">
        <v>1</v>
      </c>
      <c r="BV311">
        <v>2</v>
      </c>
      <c r="BW311">
        <v>1</v>
      </c>
      <c r="BX311">
        <v>2</v>
      </c>
      <c r="BY311">
        <v>1</v>
      </c>
      <c r="BZ311">
        <v>2</v>
      </c>
      <c r="CA311">
        <v>2</v>
      </c>
      <c r="CB311">
        <v>2</v>
      </c>
      <c r="CC311">
        <v>2</v>
      </c>
      <c r="CD311">
        <v>1</v>
      </c>
      <c r="CE311">
        <v>2</v>
      </c>
      <c r="CF311">
        <v>1</v>
      </c>
      <c r="CG311">
        <v>2</v>
      </c>
      <c r="CH311">
        <v>2</v>
      </c>
      <c r="CI311">
        <v>2</v>
      </c>
      <c r="CJ311">
        <v>1</v>
      </c>
      <c r="CK311">
        <v>2</v>
      </c>
      <c r="CL311">
        <v>1</v>
      </c>
      <c r="CM311">
        <v>4</v>
      </c>
      <c r="CN311">
        <v>4</v>
      </c>
      <c r="CO311">
        <v>4</v>
      </c>
      <c r="CP311">
        <v>4</v>
      </c>
      <c r="CQ311">
        <v>4</v>
      </c>
      <c r="CR311">
        <v>4</v>
      </c>
      <c r="CS311">
        <v>4</v>
      </c>
      <c r="CT311">
        <v>4</v>
      </c>
      <c r="CU311">
        <v>3</v>
      </c>
      <c r="CV311">
        <v>3</v>
      </c>
      <c r="CW311">
        <v>1</v>
      </c>
      <c r="CX311">
        <v>3</v>
      </c>
      <c r="CY311">
        <v>3</v>
      </c>
      <c r="CZ311">
        <v>3</v>
      </c>
      <c r="DA311" s="57">
        <v>3</v>
      </c>
    </row>
    <row r="312" spans="1:105">
      <c r="A312">
        <v>305</v>
      </c>
      <c r="B312" s="9">
        <v>2</v>
      </c>
      <c r="C312" s="9">
        <v>8</v>
      </c>
      <c r="D312" s="9">
        <v>3</v>
      </c>
      <c r="E312" s="9">
        <v>5</v>
      </c>
      <c r="F312" s="9">
        <v>0</v>
      </c>
      <c r="G312" s="9">
        <v>0</v>
      </c>
      <c r="H312" s="9">
        <v>0</v>
      </c>
      <c r="I312" s="9">
        <v>1</v>
      </c>
      <c r="J312" s="9">
        <v>1</v>
      </c>
      <c r="K312" s="9">
        <v>0</v>
      </c>
      <c r="L312" s="9">
        <v>0</v>
      </c>
      <c r="M312" s="9">
        <v>1</v>
      </c>
      <c r="N312" s="9">
        <v>4</v>
      </c>
      <c r="O312" s="9">
        <v>4</v>
      </c>
      <c r="P312" s="9">
        <v>4</v>
      </c>
      <c r="Q312" s="9">
        <v>4</v>
      </c>
      <c r="R312" s="9">
        <v>4</v>
      </c>
      <c r="S312" s="9">
        <v>4</v>
      </c>
      <c r="T312" s="9"/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1</v>
      </c>
      <c r="AC312" s="9"/>
      <c r="AD312" s="9">
        <v>4</v>
      </c>
      <c r="AE312" s="9"/>
      <c r="AF312" s="9">
        <v>1</v>
      </c>
      <c r="AG312" s="9">
        <v>1</v>
      </c>
      <c r="AH312" s="9">
        <v>1</v>
      </c>
      <c r="AI312" s="9">
        <v>0</v>
      </c>
      <c r="AJ312" s="9">
        <v>1</v>
      </c>
      <c r="AK312" s="9">
        <v>0</v>
      </c>
      <c r="AL312" s="9"/>
      <c r="AM312" s="9">
        <v>1</v>
      </c>
      <c r="AN312" s="9">
        <v>1</v>
      </c>
      <c r="AO312" s="9">
        <v>1</v>
      </c>
      <c r="AP312" s="9">
        <v>1</v>
      </c>
      <c r="AQ312" s="9">
        <v>0</v>
      </c>
      <c r="AR312" s="9">
        <v>0</v>
      </c>
      <c r="AS312" s="9"/>
      <c r="AT312" s="9">
        <v>2</v>
      </c>
      <c r="AU312" s="9">
        <v>2</v>
      </c>
      <c r="AV312" s="75">
        <v>2</v>
      </c>
      <c r="AW312" s="75">
        <v>1</v>
      </c>
      <c r="AX312" s="75">
        <v>1</v>
      </c>
      <c r="AY312" s="9">
        <v>1</v>
      </c>
      <c r="AZ312" s="9">
        <v>1</v>
      </c>
      <c r="BA312" s="9">
        <v>1</v>
      </c>
      <c r="BB312" s="9">
        <v>1</v>
      </c>
      <c r="BC312" s="9">
        <v>2</v>
      </c>
      <c r="BD312" s="9">
        <v>1</v>
      </c>
      <c r="BE312" s="9">
        <v>1</v>
      </c>
      <c r="BF312" s="9">
        <v>1</v>
      </c>
      <c r="BG312" s="9">
        <v>1</v>
      </c>
      <c r="BH312">
        <v>1</v>
      </c>
      <c r="BI312">
        <v>1</v>
      </c>
      <c r="BJ312" s="58">
        <v>2</v>
      </c>
      <c r="BK312">
        <v>2</v>
      </c>
      <c r="BL312">
        <v>1</v>
      </c>
      <c r="BM312">
        <v>1</v>
      </c>
      <c r="BN312">
        <v>2</v>
      </c>
      <c r="BO312">
        <v>2</v>
      </c>
      <c r="BP312">
        <v>2</v>
      </c>
      <c r="BQ312" t="s">
        <v>125</v>
      </c>
      <c r="BR312">
        <v>1</v>
      </c>
      <c r="BS312">
        <v>2</v>
      </c>
      <c r="BT312" t="s">
        <v>125</v>
      </c>
      <c r="BU312">
        <v>1</v>
      </c>
      <c r="BV312">
        <v>1</v>
      </c>
      <c r="BW312">
        <v>1</v>
      </c>
      <c r="BX312">
        <v>2</v>
      </c>
      <c r="BY312">
        <v>1</v>
      </c>
      <c r="BZ312">
        <v>2</v>
      </c>
      <c r="CA312">
        <v>2</v>
      </c>
      <c r="CB312">
        <v>2</v>
      </c>
      <c r="CC312">
        <v>1</v>
      </c>
      <c r="CD312">
        <v>2</v>
      </c>
      <c r="CE312">
        <v>2</v>
      </c>
      <c r="CF312">
        <v>1</v>
      </c>
      <c r="CG312">
        <v>1</v>
      </c>
      <c r="CH312">
        <v>1</v>
      </c>
      <c r="CI312">
        <v>1</v>
      </c>
      <c r="CJ312">
        <v>1</v>
      </c>
      <c r="CK312">
        <v>2</v>
      </c>
      <c r="CL312">
        <v>1</v>
      </c>
      <c r="CM312">
        <v>4</v>
      </c>
      <c r="CN312">
        <v>4</v>
      </c>
      <c r="CO312">
        <v>4</v>
      </c>
      <c r="CP312">
        <v>4</v>
      </c>
      <c r="CQ312">
        <v>4</v>
      </c>
      <c r="CR312">
        <v>4</v>
      </c>
      <c r="CS312">
        <v>4</v>
      </c>
      <c r="CT312">
        <v>4</v>
      </c>
      <c r="CU312">
        <v>3</v>
      </c>
      <c r="CV312">
        <v>2</v>
      </c>
      <c r="CW312">
        <v>1</v>
      </c>
      <c r="CX312">
        <v>4</v>
      </c>
      <c r="CY312">
        <v>4</v>
      </c>
      <c r="CZ312">
        <v>3</v>
      </c>
      <c r="DA312" s="57" t="s">
        <v>125</v>
      </c>
    </row>
    <row r="313" spans="1:105">
      <c r="A313">
        <v>306</v>
      </c>
      <c r="B313" s="9">
        <v>2</v>
      </c>
      <c r="C313" s="9">
        <v>5</v>
      </c>
      <c r="D313" s="9">
        <v>3</v>
      </c>
      <c r="E313" s="9">
        <v>11</v>
      </c>
      <c r="F313" s="9">
        <v>0</v>
      </c>
      <c r="G313" s="9">
        <v>0</v>
      </c>
      <c r="H313" s="9">
        <v>0</v>
      </c>
      <c r="I313" s="9">
        <v>1</v>
      </c>
      <c r="J313" s="9">
        <v>0</v>
      </c>
      <c r="K313" s="9">
        <v>0</v>
      </c>
      <c r="L313" s="9">
        <v>0</v>
      </c>
      <c r="M313" s="9">
        <v>2</v>
      </c>
      <c r="N313" s="9">
        <v>3</v>
      </c>
      <c r="O313" s="9">
        <v>4</v>
      </c>
      <c r="P313" s="9">
        <v>3</v>
      </c>
      <c r="Q313" s="9">
        <v>0</v>
      </c>
      <c r="R313" s="9">
        <v>3</v>
      </c>
      <c r="S313" s="9">
        <v>3</v>
      </c>
      <c r="T313" s="9"/>
      <c r="U313" s="9">
        <v>0</v>
      </c>
      <c r="V313" s="9">
        <v>0</v>
      </c>
      <c r="W313" s="9">
        <v>1</v>
      </c>
      <c r="X313" s="9">
        <v>0</v>
      </c>
      <c r="Y313" s="9">
        <v>1</v>
      </c>
      <c r="Z313" s="9">
        <v>0</v>
      </c>
      <c r="AA313" s="9">
        <v>0</v>
      </c>
      <c r="AB313" s="9">
        <v>0</v>
      </c>
      <c r="AC313" s="9"/>
      <c r="AD313" s="9">
        <v>3</v>
      </c>
      <c r="AE313" s="9"/>
      <c r="AF313" s="9">
        <v>0</v>
      </c>
      <c r="AG313" s="9">
        <v>1</v>
      </c>
      <c r="AH313" s="9">
        <v>0</v>
      </c>
      <c r="AI313" s="9">
        <v>0</v>
      </c>
      <c r="AJ313" s="9">
        <v>0</v>
      </c>
      <c r="AK313" s="9">
        <v>0</v>
      </c>
      <c r="AL313" s="9"/>
      <c r="AM313" s="9">
        <v>1</v>
      </c>
      <c r="AN313" s="9">
        <v>1</v>
      </c>
      <c r="AO313" s="9">
        <v>1</v>
      </c>
      <c r="AP313" s="9">
        <v>0</v>
      </c>
      <c r="AQ313" s="9">
        <v>0</v>
      </c>
      <c r="AR313" s="9">
        <v>0</v>
      </c>
      <c r="AS313" s="9"/>
      <c r="AT313" s="9">
        <v>3</v>
      </c>
      <c r="AU313" s="9">
        <v>3</v>
      </c>
      <c r="AV313" s="75">
        <v>1</v>
      </c>
      <c r="AW313" s="75">
        <v>2</v>
      </c>
      <c r="AX313" s="75">
        <v>1</v>
      </c>
      <c r="AY313" s="9">
        <v>2</v>
      </c>
      <c r="AZ313" s="9">
        <v>1</v>
      </c>
      <c r="BA313" s="9">
        <v>2</v>
      </c>
      <c r="BB313" s="9"/>
      <c r="BC313" s="9">
        <v>1</v>
      </c>
      <c r="BD313" s="9">
        <v>1</v>
      </c>
      <c r="BE313" s="9">
        <v>2</v>
      </c>
      <c r="BF313" s="9">
        <v>2</v>
      </c>
      <c r="BG313" s="9" t="s">
        <v>125</v>
      </c>
      <c r="BH313">
        <v>1</v>
      </c>
      <c r="BI313">
        <v>2</v>
      </c>
      <c r="BJ313" s="58">
        <v>1</v>
      </c>
      <c r="BK313">
        <v>2</v>
      </c>
      <c r="BL313">
        <v>2</v>
      </c>
      <c r="BM313">
        <v>2</v>
      </c>
      <c r="BN313">
        <v>1</v>
      </c>
      <c r="BO313">
        <v>2</v>
      </c>
      <c r="BP313">
        <v>2</v>
      </c>
      <c r="BQ313" t="s">
        <v>125</v>
      </c>
      <c r="BR313">
        <v>2</v>
      </c>
      <c r="BS313">
        <v>2</v>
      </c>
      <c r="BT313" t="s">
        <v>125</v>
      </c>
      <c r="BU313">
        <v>1</v>
      </c>
      <c r="BV313">
        <v>2</v>
      </c>
      <c r="BW313">
        <v>2</v>
      </c>
      <c r="BX313">
        <v>2</v>
      </c>
      <c r="BY313">
        <v>2</v>
      </c>
      <c r="BZ313">
        <v>2</v>
      </c>
      <c r="CA313">
        <v>2</v>
      </c>
      <c r="CB313">
        <v>2</v>
      </c>
      <c r="CC313">
        <v>2</v>
      </c>
      <c r="CD313">
        <v>2</v>
      </c>
      <c r="CE313">
        <v>2</v>
      </c>
      <c r="CF313">
        <v>2</v>
      </c>
      <c r="CG313">
        <v>2</v>
      </c>
      <c r="CH313">
        <v>2</v>
      </c>
      <c r="CI313">
        <v>2</v>
      </c>
      <c r="CJ313">
        <v>2</v>
      </c>
      <c r="CK313">
        <v>2</v>
      </c>
      <c r="CL313">
        <v>2</v>
      </c>
      <c r="CM313" t="s">
        <v>125</v>
      </c>
      <c r="CN313" t="s">
        <v>125</v>
      </c>
      <c r="CO313">
        <v>4</v>
      </c>
      <c r="CP313">
        <v>1</v>
      </c>
      <c r="CQ313">
        <v>3</v>
      </c>
      <c r="CR313">
        <v>1</v>
      </c>
      <c r="CS313">
        <v>2</v>
      </c>
      <c r="CT313">
        <v>3</v>
      </c>
      <c r="CU313">
        <v>3</v>
      </c>
      <c r="CV313">
        <v>2</v>
      </c>
      <c r="CW313">
        <v>1</v>
      </c>
      <c r="CX313">
        <v>2</v>
      </c>
      <c r="CY313">
        <v>3</v>
      </c>
      <c r="CZ313">
        <v>0</v>
      </c>
      <c r="DA313" s="57" t="s">
        <v>125</v>
      </c>
    </row>
    <row r="314" spans="1:105">
      <c r="A314">
        <v>307</v>
      </c>
      <c r="B314" s="9">
        <v>1</v>
      </c>
      <c r="C314" s="9">
        <v>7</v>
      </c>
      <c r="D314" s="9">
        <v>4</v>
      </c>
      <c r="E314" s="9">
        <v>5</v>
      </c>
      <c r="F314" s="9">
        <v>0</v>
      </c>
      <c r="G314" s="9">
        <v>0</v>
      </c>
      <c r="H314" s="9">
        <v>0</v>
      </c>
      <c r="I314" s="9">
        <v>0</v>
      </c>
      <c r="J314" s="9">
        <v>1</v>
      </c>
      <c r="K314" s="9">
        <v>0</v>
      </c>
      <c r="L314" s="9">
        <v>0</v>
      </c>
      <c r="M314" s="9">
        <v>2</v>
      </c>
      <c r="N314" s="9">
        <v>4</v>
      </c>
      <c r="O314" s="9">
        <v>4</v>
      </c>
      <c r="P314" s="9">
        <v>4</v>
      </c>
      <c r="Q314" s="9">
        <v>4</v>
      </c>
      <c r="R314" s="9">
        <v>4</v>
      </c>
      <c r="S314" s="9">
        <v>4</v>
      </c>
      <c r="T314" s="9"/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1</v>
      </c>
      <c r="AB314" s="9">
        <v>0</v>
      </c>
      <c r="AC314" s="9"/>
      <c r="AD314" s="9">
        <v>4</v>
      </c>
      <c r="AE314" s="9"/>
      <c r="AF314" s="9">
        <v>0</v>
      </c>
      <c r="AG314" s="9">
        <v>0</v>
      </c>
      <c r="AH314" s="9">
        <v>1</v>
      </c>
      <c r="AI314" s="9">
        <v>0</v>
      </c>
      <c r="AJ314" s="9">
        <v>0</v>
      </c>
      <c r="AK314" s="9">
        <v>0</v>
      </c>
      <c r="AL314" s="9"/>
      <c r="AM314" s="9">
        <v>1</v>
      </c>
      <c r="AN314" s="9">
        <v>1</v>
      </c>
      <c r="AO314" s="9">
        <v>0</v>
      </c>
      <c r="AP314" s="9">
        <v>0</v>
      </c>
      <c r="AQ314" s="9">
        <v>0</v>
      </c>
      <c r="AR314" s="9">
        <v>0</v>
      </c>
      <c r="AS314" s="9"/>
      <c r="AT314" s="9">
        <v>1</v>
      </c>
      <c r="AU314" s="9">
        <v>2</v>
      </c>
      <c r="AV314" s="75">
        <v>2</v>
      </c>
      <c r="AW314" s="75">
        <v>1</v>
      </c>
      <c r="AX314" s="75">
        <v>1</v>
      </c>
      <c r="AY314" s="9">
        <v>1</v>
      </c>
      <c r="AZ314" s="9">
        <v>1</v>
      </c>
      <c r="BA314" s="9">
        <v>2</v>
      </c>
      <c r="BB314" s="9">
        <v>2</v>
      </c>
      <c r="BC314" s="9">
        <v>2</v>
      </c>
      <c r="BD314" s="9">
        <v>1</v>
      </c>
      <c r="BE314" s="9">
        <v>1</v>
      </c>
      <c r="BF314" s="9">
        <v>1</v>
      </c>
      <c r="BG314" s="9">
        <v>2</v>
      </c>
      <c r="BH314">
        <v>1</v>
      </c>
      <c r="BI314">
        <v>1</v>
      </c>
      <c r="BJ314" s="58">
        <v>2</v>
      </c>
      <c r="BK314">
        <v>2</v>
      </c>
      <c r="BL314">
        <v>1</v>
      </c>
      <c r="BM314">
        <v>1</v>
      </c>
      <c r="BN314">
        <v>1</v>
      </c>
      <c r="BO314">
        <v>2</v>
      </c>
      <c r="BP314">
        <v>2</v>
      </c>
      <c r="BQ314" t="s">
        <v>125</v>
      </c>
      <c r="BR314">
        <v>2</v>
      </c>
      <c r="BS314">
        <v>2</v>
      </c>
      <c r="BT314" t="s">
        <v>125</v>
      </c>
      <c r="BU314">
        <v>2</v>
      </c>
      <c r="BV314">
        <v>2</v>
      </c>
      <c r="BW314">
        <v>1</v>
      </c>
      <c r="BX314">
        <v>2</v>
      </c>
      <c r="BY314">
        <v>2</v>
      </c>
      <c r="BZ314">
        <v>2</v>
      </c>
      <c r="CA314">
        <v>2</v>
      </c>
      <c r="CB314">
        <v>2</v>
      </c>
      <c r="CC314">
        <v>2</v>
      </c>
      <c r="CD314">
        <v>2</v>
      </c>
      <c r="CE314">
        <v>2</v>
      </c>
      <c r="CF314">
        <v>1</v>
      </c>
      <c r="CG314">
        <v>1</v>
      </c>
      <c r="CH314">
        <v>1</v>
      </c>
      <c r="CI314">
        <v>1</v>
      </c>
      <c r="CJ314">
        <v>1</v>
      </c>
      <c r="CK314">
        <v>2</v>
      </c>
      <c r="CL314">
        <v>2</v>
      </c>
      <c r="CM314" t="s">
        <v>125</v>
      </c>
      <c r="CN314" t="s">
        <v>125</v>
      </c>
      <c r="CO314">
        <v>4</v>
      </c>
      <c r="CP314">
        <v>3</v>
      </c>
      <c r="CQ314">
        <v>4</v>
      </c>
      <c r="CR314">
        <v>3</v>
      </c>
      <c r="CS314">
        <v>4</v>
      </c>
      <c r="CT314">
        <v>3</v>
      </c>
      <c r="CU314">
        <v>4</v>
      </c>
      <c r="CV314">
        <v>3</v>
      </c>
      <c r="CX314">
        <v>4</v>
      </c>
      <c r="CY314">
        <v>3</v>
      </c>
      <c r="CZ314">
        <v>4</v>
      </c>
      <c r="DA314" s="57" t="s">
        <v>125</v>
      </c>
    </row>
    <row r="315" spans="1:105">
      <c r="A315">
        <v>308</v>
      </c>
      <c r="B315" s="9">
        <v>2</v>
      </c>
      <c r="C315" s="9">
        <v>9</v>
      </c>
      <c r="D315" s="9">
        <v>5</v>
      </c>
      <c r="E315" s="9">
        <v>8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2</v>
      </c>
      <c r="N315" s="9"/>
      <c r="O315" s="9"/>
      <c r="P315" s="9"/>
      <c r="Q315" s="9">
        <v>4</v>
      </c>
      <c r="R315" s="9"/>
      <c r="S315" s="9"/>
      <c r="T315" s="9"/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1</v>
      </c>
      <c r="AB315" s="9">
        <v>0</v>
      </c>
      <c r="AC315" s="9"/>
      <c r="AD315" s="9">
        <v>3</v>
      </c>
      <c r="AE315" s="9"/>
      <c r="AF315" s="9">
        <v>1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/>
      <c r="AM315" s="9">
        <v>1</v>
      </c>
      <c r="AN315" s="9">
        <v>1</v>
      </c>
      <c r="AO315" s="9">
        <v>0</v>
      </c>
      <c r="AP315" s="9">
        <v>1</v>
      </c>
      <c r="AQ315" s="9">
        <v>0</v>
      </c>
      <c r="AR315" s="9">
        <v>0</v>
      </c>
      <c r="AS315" s="9"/>
      <c r="AT315" s="9">
        <v>4</v>
      </c>
      <c r="AU315" s="9">
        <v>1</v>
      </c>
      <c r="AV315" s="75">
        <v>2</v>
      </c>
      <c r="AW315" s="75">
        <v>2</v>
      </c>
      <c r="AX315" s="75">
        <v>2</v>
      </c>
      <c r="AY315" s="9" t="s">
        <v>125</v>
      </c>
      <c r="AZ315" s="9">
        <v>2</v>
      </c>
      <c r="BA315" s="9" t="s">
        <v>125</v>
      </c>
      <c r="BB315" s="9" t="s">
        <v>125</v>
      </c>
      <c r="BC315" s="9">
        <v>2</v>
      </c>
      <c r="BD315" s="9"/>
      <c r="BE315" s="9" t="s">
        <v>125</v>
      </c>
      <c r="BF315" s="9">
        <v>1</v>
      </c>
      <c r="BG315" s="9">
        <v>1</v>
      </c>
      <c r="BH315">
        <v>1</v>
      </c>
      <c r="BI315">
        <v>2</v>
      </c>
      <c r="BJ315" s="58">
        <v>1</v>
      </c>
      <c r="BK315">
        <v>2</v>
      </c>
      <c r="BL315">
        <v>1</v>
      </c>
      <c r="BM315">
        <v>1</v>
      </c>
      <c r="BN315">
        <v>1</v>
      </c>
      <c r="BO315">
        <v>2</v>
      </c>
      <c r="BP315">
        <v>2</v>
      </c>
      <c r="BQ315" t="s">
        <v>125</v>
      </c>
      <c r="BR315">
        <v>1</v>
      </c>
      <c r="BS315">
        <v>1</v>
      </c>
      <c r="BT315">
        <v>1</v>
      </c>
      <c r="BV315">
        <v>1</v>
      </c>
      <c r="BW315">
        <v>2</v>
      </c>
      <c r="BX315">
        <v>2</v>
      </c>
      <c r="BY315">
        <v>1</v>
      </c>
      <c r="BZ315">
        <v>2</v>
      </c>
      <c r="CA315">
        <v>2</v>
      </c>
      <c r="CB315">
        <v>2</v>
      </c>
      <c r="CC315">
        <v>2</v>
      </c>
      <c r="CD315">
        <v>2</v>
      </c>
      <c r="CE315">
        <v>2</v>
      </c>
      <c r="CF315">
        <v>1</v>
      </c>
      <c r="CG315">
        <v>1</v>
      </c>
      <c r="CH315">
        <v>2</v>
      </c>
      <c r="CI315">
        <v>2</v>
      </c>
      <c r="CJ315">
        <v>1</v>
      </c>
      <c r="CK315">
        <v>2</v>
      </c>
      <c r="CL315">
        <v>1</v>
      </c>
      <c r="CM315">
        <v>4</v>
      </c>
      <c r="CN315">
        <v>4</v>
      </c>
      <c r="CO315">
        <v>4</v>
      </c>
      <c r="CP315">
        <v>3</v>
      </c>
      <c r="CQ315">
        <v>4</v>
      </c>
      <c r="CR315">
        <v>4</v>
      </c>
      <c r="CS315">
        <v>4</v>
      </c>
      <c r="CT315">
        <v>2</v>
      </c>
      <c r="CU315">
        <v>4</v>
      </c>
      <c r="CV315">
        <v>4</v>
      </c>
      <c r="CX315">
        <v>4</v>
      </c>
      <c r="CY315">
        <v>3</v>
      </c>
      <c r="CZ315">
        <v>4</v>
      </c>
      <c r="DA315" s="57" t="s">
        <v>125</v>
      </c>
    </row>
    <row r="316" spans="1:105">
      <c r="A316">
        <v>309</v>
      </c>
      <c r="B316" s="9">
        <v>1</v>
      </c>
      <c r="C316" s="9">
        <v>9</v>
      </c>
      <c r="D316" s="9">
        <v>4</v>
      </c>
      <c r="E316" s="9">
        <v>8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1</v>
      </c>
      <c r="L316" s="9">
        <v>0</v>
      </c>
      <c r="M316" s="9">
        <v>2</v>
      </c>
      <c r="N316" s="9">
        <v>2</v>
      </c>
      <c r="O316" s="9">
        <v>3</v>
      </c>
      <c r="P316" s="9">
        <v>3</v>
      </c>
      <c r="Q316" s="9">
        <v>3</v>
      </c>
      <c r="R316" s="9">
        <v>3</v>
      </c>
      <c r="S316" s="9">
        <v>3</v>
      </c>
      <c r="T316" s="9"/>
      <c r="U316" s="9">
        <v>0</v>
      </c>
      <c r="V316" s="9">
        <v>0</v>
      </c>
      <c r="W316" s="9">
        <v>1</v>
      </c>
      <c r="X316" s="9">
        <v>0</v>
      </c>
      <c r="Y316" s="9">
        <v>1</v>
      </c>
      <c r="Z316" s="9">
        <v>0</v>
      </c>
      <c r="AA316" s="9">
        <v>0</v>
      </c>
      <c r="AB316" s="9">
        <v>0</v>
      </c>
      <c r="AC316" s="9"/>
      <c r="AD316" s="9">
        <v>4</v>
      </c>
      <c r="AE316" s="9"/>
      <c r="AF316" s="9">
        <v>1</v>
      </c>
      <c r="AG316" s="9">
        <v>1</v>
      </c>
      <c r="AH316" s="9">
        <v>1</v>
      </c>
      <c r="AI316" s="9">
        <v>0</v>
      </c>
      <c r="AJ316" s="9">
        <v>0</v>
      </c>
      <c r="AK316" s="9">
        <v>0</v>
      </c>
      <c r="AL316" s="9"/>
      <c r="AM316" s="9">
        <v>0</v>
      </c>
      <c r="AN316" s="9">
        <v>1</v>
      </c>
      <c r="AO316" s="9">
        <v>0</v>
      </c>
      <c r="AP316" s="9">
        <v>0</v>
      </c>
      <c r="AQ316" s="9">
        <v>0</v>
      </c>
      <c r="AR316" s="9">
        <v>0</v>
      </c>
      <c r="AS316" s="9"/>
      <c r="AT316" s="9">
        <v>1</v>
      </c>
      <c r="AU316" s="9">
        <v>4</v>
      </c>
      <c r="AV316" s="75">
        <v>1</v>
      </c>
      <c r="AW316" s="75">
        <v>2</v>
      </c>
      <c r="AX316" s="75">
        <v>1</v>
      </c>
      <c r="AY316" s="9">
        <v>2</v>
      </c>
      <c r="AZ316" s="9">
        <v>1</v>
      </c>
      <c r="BA316" s="9">
        <v>1</v>
      </c>
      <c r="BB316" s="9">
        <v>2</v>
      </c>
      <c r="BC316" s="9">
        <v>1</v>
      </c>
      <c r="BD316" s="9">
        <v>1</v>
      </c>
      <c r="BE316" s="9">
        <v>1</v>
      </c>
      <c r="BF316" s="9">
        <v>1</v>
      </c>
      <c r="BG316" s="9">
        <v>1</v>
      </c>
      <c r="BH316">
        <v>1</v>
      </c>
      <c r="BI316">
        <v>2</v>
      </c>
      <c r="BJ316" s="58">
        <v>2</v>
      </c>
      <c r="BK316">
        <v>2</v>
      </c>
      <c r="BL316">
        <v>1</v>
      </c>
      <c r="BM316">
        <v>1</v>
      </c>
      <c r="BN316">
        <v>2</v>
      </c>
      <c r="BO316">
        <v>2</v>
      </c>
      <c r="BP316">
        <v>2</v>
      </c>
      <c r="BQ316" t="s">
        <v>125</v>
      </c>
      <c r="BR316">
        <v>1</v>
      </c>
      <c r="BS316">
        <v>1</v>
      </c>
      <c r="BT316">
        <v>2</v>
      </c>
      <c r="BU316">
        <v>1</v>
      </c>
      <c r="BV316">
        <v>1</v>
      </c>
      <c r="BW316">
        <v>2</v>
      </c>
      <c r="BX316">
        <v>1</v>
      </c>
      <c r="BY316">
        <v>2</v>
      </c>
      <c r="BZ316">
        <v>2</v>
      </c>
      <c r="CA316">
        <v>2</v>
      </c>
      <c r="CB316">
        <v>2</v>
      </c>
      <c r="CC316">
        <v>1</v>
      </c>
      <c r="CD316">
        <v>2</v>
      </c>
      <c r="CE316">
        <v>2</v>
      </c>
      <c r="CF316">
        <v>1</v>
      </c>
      <c r="CG316">
        <v>1</v>
      </c>
      <c r="CH316">
        <v>1</v>
      </c>
      <c r="CI316">
        <v>2</v>
      </c>
      <c r="CJ316">
        <v>1</v>
      </c>
      <c r="CK316">
        <v>2</v>
      </c>
      <c r="CL316">
        <v>1</v>
      </c>
      <c r="CM316">
        <v>3</v>
      </c>
      <c r="CN316">
        <v>3</v>
      </c>
      <c r="CO316">
        <v>3</v>
      </c>
      <c r="CP316">
        <v>3</v>
      </c>
      <c r="CQ316">
        <v>4</v>
      </c>
      <c r="CR316">
        <v>3</v>
      </c>
      <c r="CS316">
        <v>4</v>
      </c>
      <c r="CT316">
        <v>2</v>
      </c>
      <c r="CU316">
        <v>3</v>
      </c>
      <c r="CV316">
        <v>3</v>
      </c>
      <c r="CW316">
        <v>2</v>
      </c>
      <c r="CX316">
        <v>3</v>
      </c>
      <c r="CY316">
        <v>3</v>
      </c>
      <c r="CZ316">
        <v>3</v>
      </c>
      <c r="DA316" s="57" t="s">
        <v>125</v>
      </c>
    </row>
    <row r="317" spans="1:105">
      <c r="A317">
        <v>310</v>
      </c>
      <c r="B317" s="9">
        <v>2</v>
      </c>
      <c r="C317" s="9">
        <v>4</v>
      </c>
      <c r="D317" s="9">
        <v>5</v>
      </c>
      <c r="E317" s="9">
        <v>11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1</v>
      </c>
      <c r="L317" s="9">
        <v>0</v>
      </c>
      <c r="M317" s="9">
        <v>2</v>
      </c>
      <c r="N317" s="9">
        <v>0</v>
      </c>
      <c r="O317" s="9">
        <v>0</v>
      </c>
      <c r="P317" s="9">
        <v>0</v>
      </c>
      <c r="Q317" s="9">
        <v>0</v>
      </c>
      <c r="R317" s="9">
        <v>4</v>
      </c>
      <c r="S317" s="9">
        <v>3</v>
      </c>
      <c r="T317" s="9"/>
      <c r="U317" s="9">
        <v>1</v>
      </c>
      <c r="V317" s="9">
        <v>1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/>
      <c r="AD317" s="9">
        <v>1</v>
      </c>
      <c r="AE317" s="9"/>
      <c r="AF317" s="9">
        <v>1</v>
      </c>
      <c r="AG317" s="9">
        <v>0</v>
      </c>
      <c r="AH317" s="9">
        <v>1</v>
      </c>
      <c r="AI317" s="9">
        <v>0</v>
      </c>
      <c r="AJ317" s="9">
        <v>0</v>
      </c>
      <c r="AK317" s="9">
        <v>0</v>
      </c>
      <c r="AL317" s="9"/>
      <c r="AM317" s="9">
        <v>0</v>
      </c>
      <c r="AN317" s="9">
        <v>1</v>
      </c>
      <c r="AO317" s="9">
        <v>0</v>
      </c>
      <c r="AP317" s="9">
        <v>0</v>
      </c>
      <c r="AQ317" s="9">
        <v>0</v>
      </c>
      <c r="AR317" s="9">
        <v>0</v>
      </c>
      <c r="AS317" s="9"/>
      <c r="AT317" s="9">
        <v>3</v>
      </c>
      <c r="AU317" s="9">
        <v>4</v>
      </c>
      <c r="AV317" s="75">
        <v>2</v>
      </c>
      <c r="AW317" s="75">
        <v>2</v>
      </c>
      <c r="AX317" s="75">
        <v>2</v>
      </c>
      <c r="AY317" s="9" t="s">
        <v>125</v>
      </c>
      <c r="AZ317" s="9">
        <v>1</v>
      </c>
      <c r="BA317" s="9">
        <v>1</v>
      </c>
      <c r="BB317" s="9">
        <v>1</v>
      </c>
      <c r="BC317" s="9">
        <v>2</v>
      </c>
      <c r="BD317" s="9">
        <v>1</v>
      </c>
      <c r="BE317" s="9">
        <v>2</v>
      </c>
      <c r="BF317" s="9">
        <v>1</v>
      </c>
      <c r="BG317" s="9">
        <v>1</v>
      </c>
      <c r="BH317">
        <v>2</v>
      </c>
      <c r="BI317">
        <v>2</v>
      </c>
      <c r="BJ317" s="58">
        <v>2</v>
      </c>
      <c r="BK317">
        <v>2</v>
      </c>
      <c r="BL317">
        <v>2</v>
      </c>
      <c r="BM317">
        <v>2</v>
      </c>
      <c r="BN317">
        <v>2</v>
      </c>
      <c r="BO317">
        <v>2</v>
      </c>
      <c r="BP317">
        <v>2</v>
      </c>
      <c r="BQ317" t="s">
        <v>125</v>
      </c>
      <c r="BR317">
        <v>1</v>
      </c>
      <c r="BS317">
        <v>2</v>
      </c>
      <c r="BT317" t="s">
        <v>125</v>
      </c>
      <c r="BU317">
        <v>1</v>
      </c>
      <c r="BV317">
        <v>2</v>
      </c>
      <c r="BW317">
        <v>2</v>
      </c>
      <c r="BX317">
        <v>2</v>
      </c>
      <c r="BY317">
        <v>1</v>
      </c>
      <c r="BZ317">
        <v>2</v>
      </c>
      <c r="CA317">
        <v>2</v>
      </c>
      <c r="CB317">
        <v>2</v>
      </c>
      <c r="CC317">
        <v>2</v>
      </c>
      <c r="CD317">
        <v>2</v>
      </c>
      <c r="CE317">
        <v>2</v>
      </c>
      <c r="CF317">
        <v>2</v>
      </c>
      <c r="CG317">
        <v>2</v>
      </c>
      <c r="CH317">
        <v>1</v>
      </c>
      <c r="CI317">
        <v>2</v>
      </c>
      <c r="CJ317">
        <v>1</v>
      </c>
      <c r="CK317">
        <v>2</v>
      </c>
      <c r="CL317">
        <v>2</v>
      </c>
      <c r="CM317" t="s">
        <v>125</v>
      </c>
      <c r="CN317" t="s">
        <v>125</v>
      </c>
      <c r="CO317">
        <v>3</v>
      </c>
      <c r="CP317">
        <v>2</v>
      </c>
      <c r="CQ317">
        <v>2</v>
      </c>
      <c r="CR317">
        <v>2</v>
      </c>
      <c r="CS317">
        <v>3</v>
      </c>
      <c r="CT317">
        <v>4</v>
      </c>
      <c r="CU317">
        <v>3</v>
      </c>
      <c r="CV317">
        <v>2</v>
      </c>
      <c r="CW317">
        <v>1</v>
      </c>
      <c r="CX317">
        <v>2</v>
      </c>
      <c r="CY317">
        <v>3</v>
      </c>
      <c r="CZ317">
        <v>0</v>
      </c>
      <c r="DA317" s="57" t="s">
        <v>125</v>
      </c>
    </row>
    <row r="318" spans="1:105">
      <c r="A318">
        <v>311</v>
      </c>
      <c r="B318" s="9">
        <v>1</v>
      </c>
      <c r="C318" s="9">
        <v>7</v>
      </c>
      <c r="D318" s="9">
        <v>7</v>
      </c>
      <c r="E318" s="9">
        <v>8</v>
      </c>
      <c r="F318" s="9">
        <v>0</v>
      </c>
      <c r="G318" s="9">
        <v>1</v>
      </c>
      <c r="H318" s="9">
        <v>0</v>
      </c>
      <c r="I318" s="9">
        <v>1</v>
      </c>
      <c r="J318" s="9">
        <v>0</v>
      </c>
      <c r="K318" s="9">
        <v>0</v>
      </c>
      <c r="L318" s="9">
        <v>0</v>
      </c>
      <c r="M318" s="9">
        <v>2</v>
      </c>
      <c r="N318" s="9">
        <v>2</v>
      </c>
      <c r="O318" s="9">
        <v>3</v>
      </c>
      <c r="P318" s="9">
        <v>2</v>
      </c>
      <c r="Q318" s="9">
        <v>2</v>
      </c>
      <c r="R318" s="9">
        <v>4</v>
      </c>
      <c r="S318" s="9">
        <v>4</v>
      </c>
      <c r="T318" s="9"/>
      <c r="U318" s="9">
        <v>0</v>
      </c>
      <c r="V318" s="9">
        <v>0</v>
      </c>
      <c r="W318" s="9">
        <v>0</v>
      </c>
      <c r="X318" s="9">
        <v>0</v>
      </c>
      <c r="Y318" s="9">
        <v>1</v>
      </c>
      <c r="Z318" s="9">
        <v>1</v>
      </c>
      <c r="AA318" s="9">
        <v>0</v>
      </c>
      <c r="AB318" s="9">
        <v>0</v>
      </c>
      <c r="AC318" s="9"/>
      <c r="AD318" s="9">
        <v>4</v>
      </c>
      <c r="AE318" s="9"/>
      <c r="AF318" s="9">
        <v>1</v>
      </c>
      <c r="AG318" s="9">
        <v>0</v>
      </c>
      <c r="AH318" s="9">
        <v>1</v>
      </c>
      <c r="AI318" s="9">
        <v>0</v>
      </c>
      <c r="AJ318" s="9">
        <v>0</v>
      </c>
      <c r="AK318" s="9">
        <v>0</v>
      </c>
      <c r="AL318" s="9"/>
      <c r="AM318" s="9">
        <v>1</v>
      </c>
      <c r="AN318" s="9">
        <v>1</v>
      </c>
      <c r="AO318" s="9">
        <v>0</v>
      </c>
      <c r="AP318" s="9">
        <v>1</v>
      </c>
      <c r="AQ318" s="9">
        <v>0</v>
      </c>
      <c r="AR318" s="9">
        <v>0</v>
      </c>
      <c r="AS318" s="9"/>
      <c r="AT318" s="9">
        <v>2</v>
      </c>
      <c r="AU318" s="9">
        <v>1</v>
      </c>
      <c r="AV318" s="75">
        <v>2</v>
      </c>
      <c r="AW318" s="75">
        <v>1</v>
      </c>
      <c r="AX318" s="75">
        <v>1</v>
      </c>
      <c r="AY318" s="9">
        <v>1</v>
      </c>
      <c r="AZ318" s="9">
        <v>2</v>
      </c>
      <c r="BA318" s="9" t="s">
        <v>125</v>
      </c>
      <c r="BB318" s="9" t="s">
        <v>125</v>
      </c>
      <c r="BC318" s="9">
        <v>1</v>
      </c>
      <c r="BD318" s="9">
        <v>1</v>
      </c>
      <c r="BE318" s="9">
        <v>2</v>
      </c>
      <c r="BF318" s="9">
        <v>1</v>
      </c>
      <c r="BG318" s="9">
        <v>1</v>
      </c>
      <c r="BH318">
        <v>2</v>
      </c>
      <c r="BI318">
        <v>2</v>
      </c>
      <c r="BJ318" s="58">
        <v>1</v>
      </c>
      <c r="BK318">
        <v>2</v>
      </c>
      <c r="BL318">
        <v>2</v>
      </c>
      <c r="BM318">
        <v>2</v>
      </c>
      <c r="BN318">
        <v>1</v>
      </c>
      <c r="BO318">
        <v>2</v>
      </c>
      <c r="BP318">
        <v>2</v>
      </c>
      <c r="BQ318" t="s">
        <v>125</v>
      </c>
      <c r="BR318">
        <v>1</v>
      </c>
      <c r="BS318">
        <v>2</v>
      </c>
      <c r="BT318" t="s">
        <v>125</v>
      </c>
      <c r="BU318">
        <v>1</v>
      </c>
      <c r="BV318">
        <v>1</v>
      </c>
      <c r="BW318">
        <v>2</v>
      </c>
      <c r="BX318">
        <v>2</v>
      </c>
      <c r="BY318">
        <v>2</v>
      </c>
      <c r="BZ318">
        <v>2</v>
      </c>
      <c r="CA318">
        <v>2</v>
      </c>
      <c r="CB318">
        <v>2</v>
      </c>
      <c r="CC318">
        <v>2</v>
      </c>
      <c r="CD318">
        <v>2</v>
      </c>
      <c r="CE318">
        <v>2</v>
      </c>
      <c r="CF318">
        <v>2</v>
      </c>
      <c r="CG318">
        <v>2</v>
      </c>
      <c r="CH318">
        <v>2</v>
      </c>
      <c r="CI318">
        <v>2</v>
      </c>
      <c r="CJ318">
        <v>2</v>
      </c>
      <c r="CK318">
        <v>2</v>
      </c>
      <c r="CL318">
        <v>2</v>
      </c>
      <c r="CM318" t="s">
        <v>125</v>
      </c>
      <c r="CN318" t="s">
        <v>125</v>
      </c>
      <c r="CO318">
        <v>4</v>
      </c>
      <c r="CP318">
        <v>2</v>
      </c>
      <c r="CQ318">
        <v>3</v>
      </c>
      <c r="CR318">
        <v>3</v>
      </c>
      <c r="CS318">
        <v>3</v>
      </c>
      <c r="CT318">
        <v>3</v>
      </c>
      <c r="CU318">
        <v>4</v>
      </c>
      <c r="CV318">
        <v>3</v>
      </c>
      <c r="CW318">
        <v>2</v>
      </c>
      <c r="CX318">
        <v>3</v>
      </c>
      <c r="CY318">
        <v>1</v>
      </c>
      <c r="CZ318">
        <v>3</v>
      </c>
      <c r="DA318" s="57">
        <v>3</v>
      </c>
    </row>
    <row r="319" spans="1:105">
      <c r="A319">
        <v>312</v>
      </c>
      <c r="B319" s="9">
        <v>2</v>
      </c>
      <c r="C319" s="9">
        <v>4</v>
      </c>
      <c r="D319" s="9">
        <v>4</v>
      </c>
      <c r="E319" s="9">
        <v>3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1</v>
      </c>
      <c r="L319" s="9">
        <v>0</v>
      </c>
      <c r="M319" s="9">
        <v>3</v>
      </c>
      <c r="N319" s="9">
        <v>3</v>
      </c>
      <c r="O319" s="9">
        <v>3</v>
      </c>
      <c r="P319" s="9">
        <v>3</v>
      </c>
      <c r="Q319" s="9">
        <v>3</v>
      </c>
      <c r="R319" s="9">
        <v>4</v>
      </c>
      <c r="S319" s="9">
        <v>3</v>
      </c>
      <c r="T319" s="9"/>
      <c r="U319" s="9">
        <v>1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/>
      <c r="AD319" s="9">
        <v>1</v>
      </c>
      <c r="AE319" s="9"/>
      <c r="AF319" s="9">
        <v>0</v>
      </c>
      <c r="AG319" s="9">
        <v>0</v>
      </c>
      <c r="AH319" s="9">
        <v>1</v>
      </c>
      <c r="AI319" s="9">
        <v>0</v>
      </c>
      <c r="AJ319" s="9">
        <v>0</v>
      </c>
      <c r="AK319" s="9">
        <v>0</v>
      </c>
      <c r="AL319" s="9"/>
      <c r="AM319" s="9">
        <v>0</v>
      </c>
      <c r="AN319" s="9">
        <v>1</v>
      </c>
      <c r="AO319" s="9">
        <v>0</v>
      </c>
      <c r="AP319" s="9">
        <v>0</v>
      </c>
      <c r="AQ319" s="9">
        <v>0</v>
      </c>
      <c r="AR319" s="9">
        <v>0</v>
      </c>
      <c r="AS319" s="9"/>
      <c r="AT319" s="9">
        <v>3</v>
      </c>
      <c r="AU319" s="9">
        <v>1</v>
      </c>
      <c r="AV319" s="75">
        <v>2</v>
      </c>
      <c r="AW319" s="75">
        <v>2</v>
      </c>
      <c r="AX319" s="75">
        <v>2</v>
      </c>
      <c r="AY319" s="9" t="s">
        <v>125</v>
      </c>
      <c r="AZ319" s="9">
        <v>2</v>
      </c>
      <c r="BA319" s="9" t="s">
        <v>125</v>
      </c>
      <c r="BB319" s="9" t="s">
        <v>125</v>
      </c>
      <c r="BC319" s="9">
        <v>2</v>
      </c>
      <c r="BD319" s="9">
        <v>1</v>
      </c>
      <c r="BE319" s="9">
        <v>2</v>
      </c>
      <c r="BF319" s="9">
        <v>1</v>
      </c>
      <c r="BG319" s="9">
        <v>1</v>
      </c>
      <c r="BH319">
        <v>1</v>
      </c>
      <c r="BI319">
        <v>2</v>
      </c>
      <c r="BJ319" s="58">
        <v>2</v>
      </c>
      <c r="BK319">
        <v>2</v>
      </c>
      <c r="BL319">
        <v>2</v>
      </c>
      <c r="BM319">
        <v>2</v>
      </c>
      <c r="BN319">
        <v>1</v>
      </c>
      <c r="BO319">
        <v>2</v>
      </c>
      <c r="BP319">
        <v>1</v>
      </c>
      <c r="BQ319">
        <v>1</v>
      </c>
      <c r="BR319">
        <v>2</v>
      </c>
      <c r="BS319">
        <v>2</v>
      </c>
      <c r="BT319" t="s">
        <v>125</v>
      </c>
      <c r="BU319">
        <v>2</v>
      </c>
      <c r="BV319">
        <v>2</v>
      </c>
      <c r="BW319">
        <v>2</v>
      </c>
      <c r="BX319">
        <v>2</v>
      </c>
      <c r="BY319">
        <v>2</v>
      </c>
      <c r="BZ319">
        <v>2</v>
      </c>
      <c r="CA319">
        <v>2</v>
      </c>
      <c r="CB319">
        <v>2</v>
      </c>
      <c r="CC319">
        <v>2</v>
      </c>
      <c r="CD319">
        <v>1</v>
      </c>
      <c r="CE319">
        <v>2</v>
      </c>
      <c r="CF319">
        <v>1</v>
      </c>
      <c r="CG319">
        <v>2</v>
      </c>
      <c r="CH319">
        <v>2</v>
      </c>
      <c r="CI319">
        <v>2</v>
      </c>
      <c r="CJ319">
        <v>2</v>
      </c>
      <c r="CK319">
        <v>2</v>
      </c>
      <c r="CL319">
        <v>2</v>
      </c>
      <c r="CM319" t="s">
        <v>125</v>
      </c>
      <c r="CN319" t="s">
        <v>125</v>
      </c>
      <c r="CO319">
        <v>4</v>
      </c>
      <c r="CP319">
        <v>2</v>
      </c>
      <c r="CQ319">
        <v>3</v>
      </c>
      <c r="CR319">
        <v>3</v>
      </c>
      <c r="CS319">
        <v>3</v>
      </c>
      <c r="CT319">
        <v>4</v>
      </c>
      <c r="CU319">
        <v>3</v>
      </c>
      <c r="CV319">
        <v>3</v>
      </c>
      <c r="CW319">
        <v>1</v>
      </c>
      <c r="CX319">
        <v>2</v>
      </c>
      <c r="CY319">
        <v>3</v>
      </c>
      <c r="CZ319">
        <v>3</v>
      </c>
      <c r="DA319" s="57" t="s">
        <v>125</v>
      </c>
    </row>
    <row r="320" spans="1:105">
      <c r="A320">
        <v>313</v>
      </c>
      <c r="B320" s="9">
        <v>1</v>
      </c>
      <c r="C320" s="9">
        <v>2</v>
      </c>
      <c r="D320" s="9">
        <v>1</v>
      </c>
      <c r="E320" s="9">
        <v>5</v>
      </c>
      <c r="F320" s="9">
        <v>0</v>
      </c>
      <c r="G320" s="9">
        <v>0</v>
      </c>
      <c r="H320" s="9">
        <v>0</v>
      </c>
      <c r="I320" s="9">
        <v>1</v>
      </c>
      <c r="J320" s="9">
        <v>0</v>
      </c>
      <c r="K320" s="9">
        <v>0</v>
      </c>
      <c r="L320" s="9">
        <v>0</v>
      </c>
      <c r="M320" s="9">
        <v>1</v>
      </c>
      <c r="N320" s="9">
        <v>4</v>
      </c>
      <c r="O320" s="9">
        <v>4</v>
      </c>
      <c r="P320" s="9">
        <v>4</v>
      </c>
      <c r="Q320" s="9">
        <v>4</v>
      </c>
      <c r="R320" s="9">
        <v>4</v>
      </c>
      <c r="S320" s="9">
        <v>4</v>
      </c>
      <c r="T320" s="9"/>
      <c r="U320" s="9">
        <v>1</v>
      </c>
      <c r="V320" s="9">
        <v>0</v>
      </c>
      <c r="W320" s="9">
        <v>0</v>
      </c>
      <c r="X320" s="9">
        <v>0</v>
      </c>
      <c r="Y320" s="9">
        <v>1</v>
      </c>
      <c r="Z320" s="9">
        <v>0</v>
      </c>
      <c r="AA320" s="9">
        <v>0</v>
      </c>
      <c r="AB320" s="9">
        <v>0</v>
      </c>
      <c r="AC320" s="9"/>
      <c r="AD320" s="9">
        <v>1</v>
      </c>
      <c r="AE320" s="9"/>
      <c r="AF320" s="9">
        <v>0</v>
      </c>
      <c r="AG320" s="9">
        <v>1</v>
      </c>
      <c r="AH320" s="9">
        <v>0</v>
      </c>
      <c r="AI320" s="9">
        <v>1</v>
      </c>
      <c r="AJ320" s="9">
        <v>0</v>
      </c>
      <c r="AK320" s="9">
        <v>0</v>
      </c>
      <c r="AL320" s="9"/>
      <c r="AM320" s="9">
        <v>1</v>
      </c>
      <c r="AN320" s="9">
        <v>1</v>
      </c>
      <c r="AO320" s="9">
        <v>0</v>
      </c>
      <c r="AP320" s="9">
        <v>0</v>
      </c>
      <c r="AQ320" s="9">
        <v>0</v>
      </c>
      <c r="AR320" s="9">
        <v>0</v>
      </c>
      <c r="AS320" s="9"/>
      <c r="AT320" s="9">
        <v>2</v>
      </c>
      <c r="AU320" s="9">
        <v>4</v>
      </c>
      <c r="AV320" s="75">
        <v>1</v>
      </c>
      <c r="AW320" s="75">
        <v>1</v>
      </c>
      <c r="AX320" s="75">
        <v>1</v>
      </c>
      <c r="AY320" s="9">
        <v>2</v>
      </c>
      <c r="AZ320" s="9">
        <v>1</v>
      </c>
      <c r="BA320" s="9">
        <v>1</v>
      </c>
      <c r="BB320" s="9">
        <v>2</v>
      </c>
      <c r="BC320" s="9">
        <v>2</v>
      </c>
      <c r="BD320" s="9">
        <v>1</v>
      </c>
      <c r="BE320" s="9">
        <v>2</v>
      </c>
      <c r="BF320" s="9">
        <v>1</v>
      </c>
      <c r="BG320" s="9">
        <v>1</v>
      </c>
      <c r="BH320">
        <v>2</v>
      </c>
      <c r="BI320">
        <v>2</v>
      </c>
      <c r="BJ320" s="58">
        <v>2</v>
      </c>
      <c r="BK320">
        <v>2</v>
      </c>
      <c r="BL320">
        <v>1</v>
      </c>
      <c r="BM320">
        <v>2</v>
      </c>
      <c r="BN320">
        <v>1</v>
      </c>
      <c r="BO320">
        <v>2</v>
      </c>
      <c r="BP320">
        <v>2</v>
      </c>
      <c r="BQ320" t="s">
        <v>125</v>
      </c>
      <c r="BR320">
        <v>1</v>
      </c>
      <c r="BS320">
        <v>2</v>
      </c>
      <c r="BT320" t="s">
        <v>125</v>
      </c>
      <c r="BU320">
        <v>1</v>
      </c>
      <c r="BV320">
        <v>1</v>
      </c>
      <c r="BW320">
        <v>2</v>
      </c>
      <c r="BX320">
        <v>2</v>
      </c>
      <c r="BY320">
        <v>1</v>
      </c>
      <c r="BZ320">
        <v>2</v>
      </c>
      <c r="CA320">
        <v>1</v>
      </c>
      <c r="CB320">
        <v>2</v>
      </c>
      <c r="CC320">
        <v>2</v>
      </c>
      <c r="CD320">
        <v>2</v>
      </c>
      <c r="CE320">
        <v>2</v>
      </c>
      <c r="CF320">
        <v>1</v>
      </c>
      <c r="CG320">
        <v>2</v>
      </c>
      <c r="CH320">
        <v>2</v>
      </c>
      <c r="CI320">
        <v>2</v>
      </c>
      <c r="CJ320">
        <v>2</v>
      </c>
      <c r="CK320">
        <v>2</v>
      </c>
      <c r="CL320">
        <v>2</v>
      </c>
      <c r="CM320" t="s">
        <v>125</v>
      </c>
      <c r="CN320" t="s">
        <v>125</v>
      </c>
      <c r="CO320">
        <v>3</v>
      </c>
      <c r="CP320">
        <v>3</v>
      </c>
      <c r="CQ320">
        <v>3</v>
      </c>
      <c r="CR320">
        <v>4</v>
      </c>
      <c r="CS320">
        <v>4</v>
      </c>
      <c r="CT320">
        <v>4</v>
      </c>
      <c r="CU320">
        <v>3</v>
      </c>
      <c r="CV320">
        <v>3</v>
      </c>
      <c r="CW320">
        <v>1</v>
      </c>
      <c r="CX320">
        <v>3</v>
      </c>
      <c r="CY320">
        <v>3</v>
      </c>
      <c r="CZ320">
        <v>0</v>
      </c>
      <c r="DA320" s="57" t="s">
        <v>125</v>
      </c>
    </row>
    <row r="321" spans="1:105">
      <c r="A321">
        <v>314</v>
      </c>
      <c r="B321" s="9">
        <v>2</v>
      </c>
      <c r="C321" s="9">
        <v>9</v>
      </c>
      <c r="D321" s="9">
        <v>3</v>
      </c>
      <c r="E321" s="9">
        <v>5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1</v>
      </c>
      <c r="L321" s="9">
        <v>0</v>
      </c>
      <c r="M321" s="9">
        <v>1</v>
      </c>
      <c r="N321" s="9">
        <v>4</v>
      </c>
      <c r="O321" s="9">
        <v>4</v>
      </c>
      <c r="P321" s="9">
        <v>4</v>
      </c>
      <c r="Q321" s="9">
        <v>4</v>
      </c>
      <c r="R321" s="9">
        <v>4</v>
      </c>
      <c r="S321" s="9">
        <v>4</v>
      </c>
      <c r="T321" s="9"/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1</v>
      </c>
      <c r="AB321" s="9">
        <v>0</v>
      </c>
      <c r="AC321" s="9"/>
      <c r="AD321" s="9">
        <v>3</v>
      </c>
      <c r="AE321" s="9"/>
      <c r="AF321" s="9">
        <v>1</v>
      </c>
      <c r="AG321" s="9">
        <v>1</v>
      </c>
      <c r="AH321" s="9">
        <v>0</v>
      </c>
      <c r="AI321" s="9">
        <v>0</v>
      </c>
      <c r="AJ321" s="9">
        <v>1</v>
      </c>
      <c r="AK321" s="9">
        <v>0</v>
      </c>
      <c r="AL321" s="9"/>
      <c r="AM321" s="9">
        <v>1</v>
      </c>
      <c r="AN321" s="9">
        <v>1</v>
      </c>
      <c r="AO321" s="9">
        <v>1</v>
      </c>
      <c r="AP321" s="9">
        <v>1</v>
      </c>
      <c r="AQ321" s="9">
        <v>0</v>
      </c>
      <c r="AR321" s="9">
        <v>0</v>
      </c>
      <c r="AS321" s="9"/>
      <c r="AT321" s="9">
        <v>4</v>
      </c>
      <c r="AU321" s="9">
        <v>1</v>
      </c>
      <c r="AV321" s="75">
        <v>1</v>
      </c>
      <c r="AW321" s="75">
        <v>1</v>
      </c>
      <c r="AX321" s="75">
        <v>1</v>
      </c>
      <c r="AY321" s="9">
        <v>1</v>
      </c>
      <c r="AZ321" s="9">
        <v>2</v>
      </c>
      <c r="BA321" s="9" t="s">
        <v>125</v>
      </c>
      <c r="BB321" s="9" t="s">
        <v>125</v>
      </c>
      <c r="BC321" s="9">
        <v>1</v>
      </c>
      <c r="BD321" s="9">
        <v>1</v>
      </c>
      <c r="BE321" s="9">
        <v>1</v>
      </c>
      <c r="BF321" s="9">
        <v>1</v>
      </c>
      <c r="BG321" s="9">
        <v>2</v>
      </c>
      <c r="BH321">
        <v>1</v>
      </c>
      <c r="BI321">
        <v>2</v>
      </c>
      <c r="BJ321" s="58">
        <v>1</v>
      </c>
      <c r="BK321">
        <v>1</v>
      </c>
      <c r="BL321">
        <v>1</v>
      </c>
      <c r="BM321">
        <v>1</v>
      </c>
      <c r="BN321">
        <v>1</v>
      </c>
      <c r="BO321">
        <v>2</v>
      </c>
      <c r="BP321">
        <v>2</v>
      </c>
      <c r="BQ321" t="s">
        <v>125</v>
      </c>
      <c r="BR321">
        <v>2</v>
      </c>
      <c r="BS321">
        <v>1</v>
      </c>
      <c r="BT321">
        <v>1</v>
      </c>
      <c r="BU321">
        <v>1</v>
      </c>
      <c r="BV321">
        <v>1</v>
      </c>
      <c r="BW321">
        <v>1</v>
      </c>
      <c r="BX321">
        <v>2</v>
      </c>
      <c r="BY321">
        <v>1</v>
      </c>
      <c r="BZ321">
        <v>2</v>
      </c>
      <c r="CA321">
        <v>2</v>
      </c>
      <c r="CB321">
        <v>2</v>
      </c>
      <c r="CC321">
        <v>2</v>
      </c>
      <c r="CD321">
        <v>1</v>
      </c>
      <c r="CE321">
        <v>1</v>
      </c>
      <c r="CF321">
        <v>1</v>
      </c>
      <c r="CG321">
        <v>2</v>
      </c>
      <c r="CH321">
        <v>2</v>
      </c>
      <c r="CI321">
        <v>1</v>
      </c>
      <c r="CJ321">
        <v>1</v>
      </c>
      <c r="CK321">
        <v>1</v>
      </c>
      <c r="CL321">
        <v>1</v>
      </c>
      <c r="CM321">
        <v>4</v>
      </c>
      <c r="CN321">
        <v>4</v>
      </c>
      <c r="CO321">
        <v>4</v>
      </c>
      <c r="CP321">
        <v>4</v>
      </c>
      <c r="CQ321">
        <v>3</v>
      </c>
      <c r="CR321">
        <v>4</v>
      </c>
      <c r="CS321">
        <v>4</v>
      </c>
      <c r="CT321">
        <v>3</v>
      </c>
      <c r="CU321">
        <v>3</v>
      </c>
      <c r="CV321">
        <v>3</v>
      </c>
      <c r="CW321">
        <v>1</v>
      </c>
      <c r="CX321">
        <v>3</v>
      </c>
      <c r="CY321">
        <v>2</v>
      </c>
      <c r="CZ321">
        <v>3</v>
      </c>
      <c r="DA321" s="57" t="s">
        <v>125</v>
      </c>
    </row>
    <row r="322" spans="1:105">
      <c r="A322">
        <v>315</v>
      </c>
      <c r="B322" s="9">
        <v>2</v>
      </c>
      <c r="C322" s="9">
        <v>4</v>
      </c>
      <c r="D322" s="9">
        <v>1</v>
      </c>
      <c r="E322" s="9">
        <v>2</v>
      </c>
      <c r="F322" s="9">
        <v>1</v>
      </c>
      <c r="G322" s="9">
        <v>1</v>
      </c>
      <c r="H322" s="9">
        <v>0</v>
      </c>
      <c r="I322" s="9">
        <v>1</v>
      </c>
      <c r="J322" s="9">
        <v>1</v>
      </c>
      <c r="K322" s="9">
        <v>0</v>
      </c>
      <c r="L322" s="9">
        <v>0</v>
      </c>
      <c r="M322" s="9">
        <v>2</v>
      </c>
      <c r="N322" s="9">
        <v>4</v>
      </c>
      <c r="O322" s="9">
        <v>4</v>
      </c>
      <c r="P322" s="9">
        <v>4</v>
      </c>
      <c r="Q322" s="9">
        <v>4</v>
      </c>
      <c r="R322" s="9">
        <v>4</v>
      </c>
      <c r="S322" s="9">
        <v>4</v>
      </c>
      <c r="T322" s="9"/>
      <c r="U322" s="9">
        <v>0</v>
      </c>
      <c r="V322" s="9">
        <v>0</v>
      </c>
      <c r="W322" s="9">
        <v>0</v>
      </c>
      <c r="X322" s="9">
        <v>1</v>
      </c>
      <c r="Y322" s="9">
        <v>1</v>
      </c>
      <c r="Z322" s="9">
        <v>1</v>
      </c>
      <c r="AA322" s="9">
        <v>0</v>
      </c>
      <c r="AB322" s="9">
        <v>0</v>
      </c>
      <c r="AC322" s="9"/>
      <c r="AD322" s="9">
        <v>2</v>
      </c>
      <c r="AE322" s="9"/>
      <c r="AF322" s="9">
        <v>1</v>
      </c>
      <c r="AG322" s="9">
        <v>0</v>
      </c>
      <c r="AH322" s="9">
        <v>1</v>
      </c>
      <c r="AI322" s="9">
        <v>1</v>
      </c>
      <c r="AJ322" s="9">
        <v>0</v>
      </c>
      <c r="AK322" s="9">
        <v>0</v>
      </c>
      <c r="AL322" s="9"/>
      <c r="AM322" s="9">
        <v>1</v>
      </c>
      <c r="AN322" s="9">
        <v>1</v>
      </c>
      <c r="AO322" s="9">
        <v>1</v>
      </c>
      <c r="AP322" s="9">
        <v>0</v>
      </c>
      <c r="AQ322" s="9">
        <v>0</v>
      </c>
      <c r="AR322" s="9">
        <v>1</v>
      </c>
      <c r="AS322" s="9"/>
      <c r="AT322" s="9">
        <v>1</v>
      </c>
      <c r="AU322" s="9">
        <v>3</v>
      </c>
      <c r="AV322" s="75">
        <v>1</v>
      </c>
      <c r="AW322" s="75">
        <v>2</v>
      </c>
      <c r="AX322" s="75">
        <v>2</v>
      </c>
      <c r="AY322" s="9" t="s">
        <v>125</v>
      </c>
      <c r="AZ322" s="9">
        <v>1</v>
      </c>
      <c r="BA322" s="9">
        <v>1</v>
      </c>
      <c r="BB322" s="9">
        <v>2</v>
      </c>
      <c r="BC322" s="9">
        <v>1</v>
      </c>
      <c r="BD322" s="9">
        <v>1</v>
      </c>
      <c r="BE322" s="9">
        <v>1</v>
      </c>
      <c r="BF322" s="9">
        <v>1</v>
      </c>
      <c r="BG322" s="9">
        <v>1</v>
      </c>
      <c r="BH322">
        <v>2</v>
      </c>
      <c r="BI322">
        <v>1</v>
      </c>
      <c r="BJ322" s="58">
        <v>2</v>
      </c>
      <c r="BK322">
        <v>1</v>
      </c>
      <c r="BL322">
        <v>1</v>
      </c>
      <c r="BM322">
        <v>1</v>
      </c>
      <c r="BN322">
        <v>1</v>
      </c>
      <c r="BO322">
        <v>2</v>
      </c>
      <c r="BP322">
        <v>1</v>
      </c>
      <c r="BQ322">
        <v>1</v>
      </c>
      <c r="BR322">
        <v>1</v>
      </c>
      <c r="BS322">
        <v>2</v>
      </c>
      <c r="BT322" t="s">
        <v>125</v>
      </c>
      <c r="BU322">
        <v>1</v>
      </c>
      <c r="BV322">
        <v>2</v>
      </c>
      <c r="BW322">
        <v>2</v>
      </c>
      <c r="BX322">
        <v>2</v>
      </c>
      <c r="BY322">
        <v>1</v>
      </c>
      <c r="BZ322">
        <v>2</v>
      </c>
      <c r="CA322">
        <v>1</v>
      </c>
      <c r="CB322">
        <v>2</v>
      </c>
      <c r="CC322">
        <v>2</v>
      </c>
      <c r="CD322">
        <v>1</v>
      </c>
      <c r="CE322">
        <v>1</v>
      </c>
      <c r="CF322">
        <v>1</v>
      </c>
      <c r="CG322">
        <v>1</v>
      </c>
      <c r="CH322">
        <v>2</v>
      </c>
      <c r="CI322">
        <v>2</v>
      </c>
      <c r="CJ322">
        <v>2</v>
      </c>
      <c r="CK322">
        <v>1</v>
      </c>
      <c r="CL322">
        <v>1</v>
      </c>
      <c r="CM322">
        <v>3</v>
      </c>
      <c r="CN322">
        <v>4</v>
      </c>
      <c r="CO322">
        <v>3</v>
      </c>
      <c r="CP322">
        <v>4</v>
      </c>
      <c r="CQ322">
        <v>4</v>
      </c>
      <c r="CR322">
        <v>4</v>
      </c>
      <c r="CS322">
        <v>4</v>
      </c>
      <c r="CT322">
        <v>4</v>
      </c>
      <c r="CU322">
        <v>3</v>
      </c>
      <c r="CV322">
        <v>3</v>
      </c>
      <c r="CW322">
        <v>1</v>
      </c>
      <c r="CX322">
        <v>4</v>
      </c>
      <c r="CY322">
        <v>3</v>
      </c>
      <c r="CZ322">
        <v>4</v>
      </c>
      <c r="DA322" s="57">
        <v>4</v>
      </c>
    </row>
    <row r="323" spans="1:105">
      <c r="A323">
        <v>316</v>
      </c>
      <c r="B323" s="9">
        <v>2</v>
      </c>
      <c r="C323" s="9">
        <v>9</v>
      </c>
      <c r="D323" s="9">
        <v>7</v>
      </c>
      <c r="E323" s="9">
        <v>3</v>
      </c>
      <c r="F323" s="9">
        <v>0</v>
      </c>
      <c r="G323" s="9">
        <v>0</v>
      </c>
      <c r="H323" s="9">
        <v>0</v>
      </c>
      <c r="I323" s="9">
        <v>1</v>
      </c>
      <c r="J323" s="9">
        <v>0</v>
      </c>
      <c r="K323" s="9">
        <v>0</v>
      </c>
      <c r="L323" s="9">
        <v>0</v>
      </c>
      <c r="M323" s="9">
        <v>3</v>
      </c>
      <c r="N323" s="9">
        <v>3</v>
      </c>
      <c r="O323" s="9">
        <v>4</v>
      </c>
      <c r="P323" s="9">
        <v>4</v>
      </c>
      <c r="Q323" s="9">
        <v>4</v>
      </c>
      <c r="R323" s="9">
        <v>4</v>
      </c>
      <c r="S323" s="9">
        <v>4</v>
      </c>
      <c r="T323" s="9"/>
      <c r="U323" s="9">
        <v>0</v>
      </c>
      <c r="V323" s="9">
        <v>0</v>
      </c>
      <c r="W323" s="9">
        <v>0</v>
      </c>
      <c r="X323" s="9">
        <v>0</v>
      </c>
      <c r="Y323" s="9">
        <v>1</v>
      </c>
      <c r="Z323" s="9">
        <v>0</v>
      </c>
      <c r="AA323" s="9">
        <v>0</v>
      </c>
      <c r="AB323" s="9">
        <v>0</v>
      </c>
      <c r="AC323" s="9"/>
      <c r="AD323" s="9">
        <v>1</v>
      </c>
      <c r="AE323" s="9"/>
      <c r="AF323" s="9">
        <v>1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/>
      <c r="AM323" s="9">
        <v>1</v>
      </c>
      <c r="AN323" s="9">
        <v>1</v>
      </c>
      <c r="AO323" s="9">
        <v>0</v>
      </c>
      <c r="AP323" s="9">
        <v>0</v>
      </c>
      <c r="AQ323" s="9">
        <v>0</v>
      </c>
      <c r="AR323" s="9">
        <v>0</v>
      </c>
      <c r="AS323" s="9"/>
      <c r="AT323" s="9">
        <v>4</v>
      </c>
      <c r="AU323" s="9">
        <v>1</v>
      </c>
      <c r="AV323" s="75">
        <v>2</v>
      </c>
      <c r="AW323" s="75">
        <v>2</v>
      </c>
      <c r="AX323" s="75">
        <v>1</v>
      </c>
      <c r="AY323" s="9">
        <v>2</v>
      </c>
      <c r="AZ323" s="9">
        <v>2</v>
      </c>
      <c r="BA323" s="9" t="s">
        <v>125</v>
      </c>
      <c r="BB323" s="9" t="s">
        <v>125</v>
      </c>
      <c r="BC323" s="9">
        <v>1</v>
      </c>
      <c r="BD323" s="9">
        <v>1</v>
      </c>
      <c r="BE323" s="9">
        <v>1</v>
      </c>
      <c r="BF323" s="9">
        <v>2</v>
      </c>
      <c r="BG323" s="9" t="s">
        <v>125</v>
      </c>
      <c r="BH323">
        <v>1</v>
      </c>
      <c r="BI323">
        <v>2</v>
      </c>
      <c r="BJ323" s="58">
        <v>1</v>
      </c>
      <c r="BK323">
        <v>2</v>
      </c>
      <c r="BL323">
        <v>2</v>
      </c>
      <c r="BM323">
        <v>1</v>
      </c>
      <c r="BN323">
        <v>2</v>
      </c>
      <c r="BO323">
        <v>2</v>
      </c>
      <c r="BP323">
        <v>1</v>
      </c>
      <c r="BQ323">
        <v>1</v>
      </c>
      <c r="BR323">
        <v>2</v>
      </c>
      <c r="BS323">
        <v>2</v>
      </c>
      <c r="BT323" t="s">
        <v>125</v>
      </c>
      <c r="BU323">
        <v>1</v>
      </c>
      <c r="BV323">
        <v>1</v>
      </c>
      <c r="BW323">
        <v>2</v>
      </c>
      <c r="BX323">
        <v>2</v>
      </c>
      <c r="BY323">
        <v>1</v>
      </c>
      <c r="BZ323">
        <v>2</v>
      </c>
      <c r="CA323">
        <v>2</v>
      </c>
      <c r="CB323">
        <v>2</v>
      </c>
      <c r="CC323">
        <v>1</v>
      </c>
      <c r="CD323">
        <v>2</v>
      </c>
      <c r="CE323">
        <v>2</v>
      </c>
      <c r="CF323">
        <v>1</v>
      </c>
      <c r="CG323">
        <v>1</v>
      </c>
      <c r="CH323">
        <v>2</v>
      </c>
      <c r="CI323">
        <v>2</v>
      </c>
      <c r="CJ323">
        <v>1</v>
      </c>
      <c r="CK323">
        <v>2</v>
      </c>
      <c r="CL323">
        <v>1</v>
      </c>
      <c r="CM323">
        <v>3</v>
      </c>
      <c r="CN323">
        <v>3</v>
      </c>
      <c r="CO323">
        <v>4</v>
      </c>
      <c r="CP323">
        <v>3</v>
      </c>
      <c r="CQ323">
        <v>4</v>
      </c>
      <c r="CR323">
        <v>4</v>
      </c>
      <c r="CS323">
        <v>4</v>
      </c>
      <c r="CT323">
        <v>1</v>
      </c>
      <c r="CU323">
        <v>3</v>
      </c>
      <c r="CW323">
        <v>2</v>
      </c>
      <c r="CX323">
        <v>3</v>
      </c>
      <c r="CY323">
        <v>1</v>
      </c>
      <c r="CZ323">
        <v>2</v>
      </c>
      <c r="DA323" s="57" t="s">
        <v>125</v>
      </c>
    </row>
    <row r="324" spans="1:105">
      <c r="A324">
        <v>317</v>
      </c>
      <c r="B324" s="9">
        <v>2</v>
      </c>
      <c r="C324" s="9">
        <v>8</v>
      </c>
      <c r="D324" s="9">
        <v>7</v>
      </c>
      <c r="E324" s="9">
        <v>8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1</v>
      </c>
      <c r="M324" s="9">
        <v>2</v>
      </c>
      <c r="N324" s="9">
        <v>3</v>
      </c>
      <c r="O324" s="9">
        <v>3</v>
      </c>
      <c r="P324" s="9">
        <v>3</v>
      </c>
      <c r="Q324" s="9">
        <v>0</v>
      </c>
      <c r="R324" s="9">
        <v>3</v>
      </c>
      <c r="S324" s="9">
        <v>3</v>
      </c>
      <c r="T324" s="9"/>
      <c r="U324" s="9">
        <v>0</v>
      </c>
      <c r="V324" s="9">
        <v>0</v>
      </c>
      <c r="W324" s="9">
        <v>1</v>
      </c>
      <c r="X324" s="9">
        <v>0</v>
      </c>
      <c r="Y324" s="9">
        <v>1</v>
      </c>
      <c r="Z324" s="9">
        <v>1</v>
      </c>
      <c r="AA324" s="9">
        <v>0</v>
      </c>
      <c r="AB324" s="9">
        <v>0</v>
      </c>
      <c r="AC324" s="9"/>
      <c r="AD324" s="9">
        <v>2</v>
      </c>
      <c r="AE324" s="9"/>
      <c r="AF324" s="9">
        <v>1</v>
      </c>
      <c r="AG324" s="9">
        <v>1</v>
      </c>
      <c r="AH324" s="9">
        <v>0</v>
      </c>
      <c r="AI324" s="9">
        <v>0</v>
      </c>
      <c r="AJ324" s="9">
        <v>0</v>
      </c>
      <c r="AK324" s="9">
        <v>0</v>
      </c>
      <c r="AL324" s="9"/>
      <c r="AM324" s="9">
        <v>1</v>
      </c>
      <c r="AN324" s="9">
        <v>1</v>
      </c>
      <c r="AO324" s="9">
        <v>1</v>
      </c>
      <c r="AP324" s="9">
        <v>0</v>
      </c>
      <c r="AQ324" s="9">
        <v>0</v>
      </c>
      <c r="AR324" s="9">
        <v>0</v>
      </c>
      <c r="AS324" s="9"/>
      <c r="AT324" s="9">
        <v>3</v>
      </c>
      <c r="AU324" s="9">
        <v>3</v>
      </c>
      <c r="AV324" s="75">
        <v>1</v>
      </c>
      <c r="AW324" s="75">
        <v>1</v>
      </c>
      <c r="AX324" s="75">
        <v>1</v>
      </c>
      <c r="AY324" s="9">
        <v>2</v>
      </c>
      <c r="AZ324" s="9">
        <v>1</v>
      </c>
      <c r="BA324" s="9">
        <v>1</v>
      </c>
      <c r="BB324" s="9">
        <v>2</v>
      </c>
      <c r="BC324" s="9">
        <v>1</v>
      </c>
      <c r="BD324" s="9">
        <v>1</v>
      </c>
      <c r="BE324" s="9">
        <v>2</v>
      </c>
      <c r="BF324" s="9">
        <v>2</v>
      </c>
      <c r="BG324" s="9" t="s">
        <v>125</v>
      </c>
      <c r="BH324">
        <v>1</v>
      </c>
      <c r="BI324">
        <v>2</v>
      </c>
      <c r="BJ324" s="58">
        <v>1</v>
      </c>
      <c r="BK324">
        <v>2</v>
      </c>
      <c r="BL324">
        <v>1</v>
      </c>
      <c r="BM324">
        <v>1</v>
      </c>
      <c r="BN324">
        <v>2</v>
      </c>
      <c r="BO324">
        <v>2</v>
      </c>
      <c r="BP324">
        <v>2</v>
      </c>
      <c r="BQ324" t="s">
        <v>125</v>
      </c>
      <c r="BR324">
        <v>2</v>
      </c>
      <c r="BS324">
        <v>1</v>
      </c>
      <c r="BT324">
        <v>1</v>
      </c>
      <c r="BU324">
        <v>1</v>
      </c>
      <c r="BV324">
        <v>2</v>
      </c>
      <c r="BW324">
        <v>2</v>
      </c>
      <c r="BX324">
        <v>2</v>
      </c>
      <c r="BY324">
        <v>2</v>
      </c>
      <c r="BZ324">
        <v>2</v>
      </c>
      <c r="CA324">
        <v>2</v>
      </c>
      <c r="CB324">
        <v>2</v>
      </c>
      <c r="CC324">
        <v>1</v>
      </c>
      <c r="CD324">
        <v>1</v>
      </c>
      <c r="CE324">
        <v>2</v>
      </c>
      <c r="CF324">
        <v>1</v>
      </c>
      <c r="CG324">
        <v>2</v>
      </c>
      <c r="CH324">
        <v>2</v>
      </c>
      <c r="CI324">
        <v>1</v>
      </c>
      <c r="CJ324">
        <v>1</v>
      </c>
      <c r="CK324">
        <v>2</v>
      </c>
      <c r="CL324">
        <v>2</v>
      </c>
      <c r="CM324" t="s">
        <v>125</v>
      </c>
      <c r="CN324" t="s">
        <v>125</v>
      </c>
      <c r="CO324">
        <v>4</v>
      </c>
      <c r="CP324">
        <v>4</v>
      </c>
      <c r="CQ324">
        <v>3</v>
      </c>
      <c r="CR324">
        <v>3</v>
      </c>
      <c r="CS324">
        <v>4</v>
      </c>
      <c r="CT324">
        <v>4</v>
      </c>
      <c r="CU324">
        <v>4</v>
      </c>
      <c r="CV324">
        <v>2</v>
      </c>
      <c r="CW324">
        <v>1</v>
      </c>
      <c r="CX324">
        <v>4</v>
      </c>
      <c r="CY324">
        <v>3</v>
      </c>
      <c r="CZ324">
        <v>1</v>
      </c>
      <c r="DA324" s="57" t="s">
        <v>125</v>
      </c>
    </row>
    <row r="325" spans="1:105">
      <c r="A325">
        <v>318</v>
      </c>
      <c r="B325" s="9">
        <v>2</v>
      </c>
      <c r="C325" s="9">
        <v>6</v>
      </c>
      <c r="D325" s="9">
        <v>4</v>
      </c>
      <c r="E325" s="9">
        <v>14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1</v>
      </c>
      <c r="L325" s="9">
        <v>0</v>
      </c>
      <c r="M325" s="9">
        <v>2</v>
      </c>
      <c r="N325" s="9">
        <v>0</v>
      </c>
      <c r="O325" s="9">
        <v>0</v>
      </c>
      <c r="P325" s="9">
        <v>0</v>
      </c>
      <c r="Q325" s="9">
        <v>0</v>
      </c>
      <c r="R325" s="9">
        <v>4</v>
      </c>
      <c r="S325" s="9">
        <v>3</v>
      </c>
      <c r="T325" s="9"/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1</v>
      </c>
      <c r="AB325" s="9">
        <v>0</v>
      </c>
      <c r="AC325" s="9"/>
      <c r="AD325" s="9">
        <v>2</v>
      </c>
      <c r="AE325" s="9"/>
      <c r="AF325" s="9">
        <v>1</v>
      </c>
      <c r="AG325" s="9">
        <v>1</v>
      </c>
      <c r="AH325" s="9">
        <v>1</v>
      </c>
      <c r="AI325" s="9">
        <v>0</v>
      </c>
      <c r="AJ325" s="9">
        <v>0</v>
      </c>
      <c r="AK325" s="9">
        <v>0</v>
      </c>
      <c r="AL325" s="9"/>
      <c r="AM325" s="9">
        <v>1</v>
      </c>
      <c r="AN325" s="9">
        <v>1</v>
      </c>
      <c r="AO325" s="9">
        <v>1</v>
      </c>
      <c r="AP325" s="9">
        <v>0</v>
      </c>
      <c r="AQ325" s="9">
        <v>0</v>
      </c>
      <c r="AR325" s="9">
        <v>0</v>
      </c>
      <c r="AS325" s="9"/>
      <c r="AT325" s="9">
        <v>2</v>
      </c>
      <c r="AU325" s="9">
        <v>1</v>
      </c>
      <c r="AV325" s="75">
        <v>2</v>
      </c>
      <c r="AW325" s="75">
        <v>2</v>
      </c>
      <c r="AX325" s="75">
        <v>1</v>
      </c>
      <c r="AY325" s="9">
        <v>2</v>
      </c>
      <c r="AZ325" s="9">
        <v>1</v>
      </c>
      <c r="BA325" s="9">
        <v>1</v>
      </c>
      <c r="BB325" s="9">
        <v>2</v>
      </c>
      <c r="BC325" s="9">
        <v>2</v>
      </c>
      <c r="BD325" s="9">
        <v>1</v>
      </c>
      <c r="BE325" s="9">
        <v>2</v>
      </c>
      <c r="BF325" s="9">
        <v>2</v>
      </c>
      <c r="BG325" s="9" t="s">
        <v>125</v>
      </c>
      <c r="BH325">
        <v>1</v>
      </c>
      <c r="BI325">
        <v>1</v>
      </c>
      <c r="BJ325" s="58">
        <v>2</v>
      </c>
      <c r="BK325">
        <v>2</v>
      </c>
      <c r="BL325">
        <v>1</v>
      </c>
      <c r="BM325">
        <v>1</v>
      </c>
      <c r="BN325">
        <v>1</v>
      </c>
      <c r="BO325">
        <v>2</v>
      </c>
      <c r="BP325">
        <v>2</v>
      </c>
      <c r="BQ325" t="s">
        <v>125</v>
      </c>
      <c r="BR325">
        <v>1</v>
      </c>
      <c r="BS325">
        <v>2</v>
      </c>
      <c r="BT325" t="s">
        <v>125</v>
      </c>
      <c r="BU325">
        <v>1</v>
      </c>
      <c r="BV325">
        <v>2</v>
      </c>
      <c r="BW325">
        <v>2</v>
      </c>
      <c r="BX325">
        <v>2</v>
      </c>
      <c r="BY325">
        <v>1</v>
      </c>
      <c r="BZ325">
        <v>2</v>
      </c>
      <c r="CA325">
        <v>2</v>
      </c>
      <c r="CB325">
        <v>2</v>
      </c>
      <c r="CC325">
        <v>2</v>
      </c>
      <c r="CD325">
        <v>2</v>
      </c>
      <c r="CE325">
        <v>2</v>
      </c>
      <c r="CF325">
        <v>2</v>
      </c>
      <c r="CG325">
        <v>2</v>
      </c>
      <c r="CH325">
        <v>2</v>
      </c>
      <c r="CI325">
        <v>2</v>
      </c>
      <c r="CJ325">
        <v>1</v>
      </c>
      <c r="CK325">
        <v>2</v>
      </c>
      <c r="CL325">
        <v>1</v>
      </c>
      <c r="CM325">
        <v>3</v>
      </c>
      <c r="CN325">
        <v>3</v>
      </c>
      <c r="CO325">
        <v>4</v>
      </c>
      <c r="CP325">
        <v>2</v>
      </c>
      <c r="CQ325">
        <v>2</v>
      </c>
      <c r="CR325">
        <v>3</v>
      </c>
      <c r="CS325">
        <v>3</v>
      </c>
      <c r="CT325">
        <v>2</v>
      </c>
      <c r="CU325">
        <v>3</v>
      </c>
      <c r="CV325">
        <v>3</v>
      </c>
      <c r="CW325">
        <v>1</v>
      </c>
      <c r="CX325">
        <v>3</v>
      </c>
      <c r="CY325">
        <v>3</v>
      </c>
      <c r="CZ325">
        <v>0</v>
      </c>
      <c r="DA325" s="57" t="s">
        <v>125</v>
      </c>
    </row>
    <row r="326" spans="1:105">
      <c r="A326">
        <v>319</v>
      </c>
      <c r="B326" s="9">
        <v>2</v>
      </c>
      <c r="C326" s="9">
        <v>9</v>
      </c>
      <c r="D326" s="9">
        <v>5</v>
      </c>
      <c r="E326" s="9">
        <v>1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1</v>
      </c>
      <c r="M326" s="9">
        <v>1</v>
      </c>
      <c r="N326" s="9">
        <v>4</v>
      </c>
      <c r="O326" s="9">
        <v>4</v>
      </c>
      <c r="P326" s="9">
        <v>4</v>
      </c>
      <c r="Q326" s="9">
        <v>4</v>
      </c>
      <c r="R326" s="9">
        <v>4</v>
      </c>
      <c r="S326" s="9">
        <v>4</v>
      </c>
      <c r="T326" s="9"/>
      <c r="U326" s="9">
        <v>0</v>
      </c>
      <c r="V326" s="9">
        <v>0</v>
      </c>
      <c r="W326" s="9">
        <v>0</v>
      </c>
      <c r="X326" s="9">
        <v>0</v>
      </c>
      <c r="Y326" s="9">
        <v>1</v>
      </c>
      <c r="Z326" s="9">
        <v>1</v>
      </c>
      <c r="AA326" s="9">
        <v>0</v>
      </c>
      <c r="AB326" s="9">
        <v>1</v>
      </c>
      <c r="AC326" s="9"/>
      <c r="AD326" s="9">
        <v>4</v>
      </c>
      <c r="AE326" s="9"/>
      <c r="AF326" s="9">
        <v>1</v>
      </c>
      <c r="AG326" s="9">
        <v>1</v>
      </c>
      <c r="AH326" s="9">
        <v>0</v>
      </c>
      <c r="AI326" s="9">
        <v>0</v>
      </c>
      <c r="AJ326" s="9">
        <v>1</v>
      </c>
      <c r="AK326" s="9">
        <v>0</v>
      </c>
      <c r="AL326" s="9"/>
      <c r="AM326" s="9">
        <v>1</v>
      </c>
      <c r="AN326" s="9">
        <v>1</v>
      </c>
      <c r="AO326" s="9">
        <v>1</v>
      </c>
      <c r="AP326" s="9">
        <v>1</v>
      </c>
      <c r="AQ326" s="9">
        <v>0</v>
      </c>
      <c r="AR326" s="9">
        <v>1</v>
      </c>
      <c r="AS326" s="9"/>
      <c r="AT326" s="9">
        <v>2</v>
      </c>
      <c r="AU326" s="9">
        <v>1</v>
      </c>
      <c r="AV326" s="75">
        <v>1</v>
      </c>
      <c r="AW326" s="75">
        <v>1</v>
      </c>
      <c r="AX326" s="75">
        <v>1</v>
      </c>
      <c r="AY326" s="9">
        <v>2</v>
      </c>
      <c r="AZ326" s="9">
        <v>1</v>
      </c>
      <c r="BA326" s="9">
        <v>1</v>
      </c>
      <c r="BB326" s="9">
        <v>1</v>
      </c>
      <c r="BC326" s="9">
        <v>1</v>
      </c>
      <c r="BD326" s="9">
        <v>1</v>
      </c>
      <c r="BE326" s="9">
        <v>2</v>
      </c>
      <c r="BF326" s="9">
        <v>1</v>
      </c>
      <c r="BG326" s="9">
        <v>1</v>
      </c>
      <c r="BH326">
        <v>1</v>
      </c>
      <c r="BI326">
        <v>2</v>
      </c>
      <c r="BJ326" s="58">
        <v>1</v>
      </c>
      <c r="BK326">
        <v>1</v>
      </c>
      <c r="BL326">
        <v>1</v>
      </c>
      <c r="BM326">
        <v>1</v>
      </c>
      <c r="BN326">
        <v>2</v>
      </c>
      <c r="BO326">
        <v>2</v>
      </c>
      <c r="BP326">
        <v>2</v>
      </c>
      <c r="BQ326" t="s">
        <v>125</v>
      </c>
      <c r="BR326">
        <v>1</v>
      </c>
      <c r="BS326">
        <v>2</v>
      </c>
      <c r="BT326" t="s">
        <v>125</v>
      </c>
      <c r="BU326">
        <v>1</v>
      </c>
      <c r="BV326">
        <v>1</v>
      </c>
      <c r="BW326">
        <v>1</v>
      </c>
      <c r="BX326">
        <v>1</v>
      </c>
      <c r="BY326">
        <v>1</v>
      </c>
      <c r="BZ326">
        <v>2</v>
      </c>
      <c r="CA326">
        <v>1</v>
      </c>
      <c r="CB326">
        <v>2</v>
      </c>
      <c r="CC326">
        <v>1</v>
      </c>
      <c r="CD326">
        <v>1</v>
      </c>
      <c r="CE326">
        <v>2</v>
      </c>
      <c r="CF326">
        <v>1</v>
      </c>
      <c r="CG326">
        <v>1</v>
      </c>
      <c r="CH326">
        <v>1</v>
      </c>
      <c r="CI326">
        <v>1</v>
      </c>
      <c r="CJ326">
        <v>1</v>
      </c>
      <c r="CK326">
        <v>2</v>
      </c>
      <c r="CL326">
        <v>1</v>
      </c>
      <c r="CM326">
        <v>3</v>
      </c>
      <c r="CN326">
        <v>3</v>
      </c>
      <c r="CO326">
        <v>4</v>
      </c>
      <c r="CP326">
        <v>4</v>
      </c>
      <c r="CQ326">
        <v>4</v>
      </c>
      <c r="CR326">
        <v>4</v>
      </c>
      <c r="CS326">
        <v>4</v>
      </c>
      <c r="CT326">
        <v>4</v>
      </c>
      <c r="CU326">
        <v>4</v>
      </c>
      <c r="CV326">
        <v>3</v>
      </c>
      <c r="CX326">
        <v>3</v>
      </c>
      <c r="CY326">
        <v>4</v>
      </c>
      <c r="CZ326">
        <v>3</v>
      </c>
      <c r="DA326" s="57" t="s">
        <v>125</v>
      </c>
    </row>
    <row r="327" spans="1:105">
      <c r="A327">
        <v>320</v>
      </c>
      <c r="B327" s="9">
        <v>2</v>
      </c>
      <c r="C327" s="9">
        <v>5</v>
      </c>
      <c r="D327" s="9">
        <v>5</v>
      </c>
      <c r="E327" s="9">
        <v>5</v>
      </c>
      <c r="F327" s="9">
        <v>0</v>
      </c>
      <c r="G327" s="9">
        <v>0</v>
      </c>
      <c r="H327" s="9">
        <v>1</v>
      </c>
      <c r="I327" s="9">
        <v>1</v>
      </c>
      <c r="J327" s="9">
        <v>1</v>
      </c>
      <c r="K327" s="9">
        <v>0</v>
      </c>
      <c r="L327" s="9">
        <v>0</v>
      </c>
      <c r="M327" s="9">
        <v>2</v>
      </c>
      <c r="N327" s="9">
        <v>0</v>
      </c>
      <c r="O327" s="9">
        <v>0</v>
      </c>
      <c r="P327" s="9">
        <v>0</v>
      </c>
      <c r="Q327" s="9">
        <v>3</v>
      </c>
      <c r="R327" s="9">
        <v>4</v>
      </c>
      <c r="S327" s="9">
        <v>0</v>
      </c>
      <c r="T327" s="9"/>
      <c r="U327" s="9">
        <v>0</v>
      </c>
      <c r="V327" s="9">
        <v>0</v>
      </c>
      <c r="W327" s="9">
        <v>0</v>
      </c>
      <c r="X327" s="9">
        <v>0</v>
      </c>
      <c r="Y327" s="9">
        <v>1</v>
      </c>
      <c r="Z327" s="9">
        <v>0</v>
      </c>
      <c r="AA327" s="9">
        <v>0</v>
      </c>
      <c r="AB327" s="9">
        <v>0</v>
      </c>
      <c r="AC327" s="9"/>
      <c r="AD327" s="9">
        <v>1</v>
      </c>
      <c r="AE327" s="9"/>
      <c r="AF327" s="9">
        <v>1</v>
      </c>
      <c r="AG327" s="9">
        <v>0</v>
      </c>
      <c r="AH327" s="9">
        <v>1</v>
      </c>
      <c r="AI327" s="9">
        <v>0</v>
      </c>
      <c r="AJ327" s="9">
        <v>0</v>
      </c>
      <c r="AK327" s="9">
        <v>0</v>
      </c>
      <c r="AL327" s="9"/>
      <c r="AM327" s="9">
        <v>1</v>
      </c>
      <c r="AN327" s="9">
        <v>1</v>
      </c>
      <c r="AO327" s="9">
        <v>0</v>
      </c>
      <c r="AP327" s="9">
        <v>0</v>
      </c>
      <c r="AQ327" s="9">
        <v>0</v>
      </c>
      <c r="AR327" s="9">
        <v>0</v>
      </c>
      <c r="AS327" s="9"/>
      <c r="AT327" s="9">
        <v>1</v>
      </c>
      <c r="AU327" s="9">
        <v>1</v>
      </c>
      <c r="AV327" s="75">
        <v>1</v>
      </c>
      <c r="AW327" s="75">
        <v>1</v>
      </c>
      <c r="AX327" s="75">
        <v>1</v>
      </c>
      <c r="AY327" s="9">
        <v>2</v>
      </c>
      <c r="AZ327" s="9">
        <v>1</v>
      </c>
      <c r="BA327" s="9">
        <v>1</v>
      </c>
      <c r="BB327" s="9">
        <v>2</v>
      </c>
      <c r="BC327" s="9">
        <v>2</v>
      </c>
      <c r="BD327" s="9">
        <v>1</v>
      </c>
      <c r="BE327" s="9">
        <v>2</v>
      </c>
      <c r="BF327" s="9">
        <v>1</v>
      </c>
      <c r="BG327" s="9">
        <v>1</v>
      </c>
      <c r="BH327">
        <v>2</v>
      </c>
      <c r="BI327">
        <v>2</v>
      </c>
      <c r="BJ327" s="58">
        <v>1</v>
      </c>
      <c r="BK327">
        <v>2</v>
      </c>
      <c r="BL327">
        <v>1</v>
      </c>
      <c r="BM327">
        <v>2</v>
      </c>
      <c r="BN327">
        <v>1</v>
      </c>
      <c r="BO327">
        <v>2</v>
      </c>
      <c r="BP327">
        <v>2</v>
      </c>
      <c r="BQ327" t="s">
        <v>125</v>
      </c>
      <c r="BR327">
        <v>2</v>
      </c>
      <c r="BS327">
        <v>1</v>
      </c>
      <c r="BT327">
        <v>1</v>
      </c>
      <c r="BU327">
        <v>1</v>
      </c>
      <c r="BV327">
        <v>2</v>
      </c>
      <c r="BW327">
        <v>2</v>
      </c>
      <c r="BX327">
        <v>2</v>
      </c>
      <c r="BY327">
        <v>1</v>
      </c>
      <c r="BZ327">
        <v>2</v>
      </c>
      <c r="CA327">
        <v>1</v>
      </c>
      <c r="CB327">
        <v>2</v>
      </c>
      <c r="CC327">
        <v>2</v>
      </c>
      <c r="CD327">
        <v>2</v>
      </c>
      <c r="CE327">
        <v>2</v>
      </c>
      <c r="CF327">
        <v>2</v>
      </c>
      <c r="CG327">
        <v>2</v>
      </c>
      <c r="CH327">
        <v>2</v>
      </c>
      <c r="CI327">
        <v>2</v>
      </c>
      <c r="CJ327">
        <v>1</v>
      </c>
      <c r="CK327">
        <v>2</v>
      </c>
      <c r="CL327">
        <v>1</v>
      </c>
      <c r="CM327">
        <v>3</v>
      </c>
      <c r="CN327">
        <v>3</v>
      </c>
      <c r="CO327">
        <v>4</v>
      </c>
      <c r="CP327">
        <v>2</v>
      </c>
      <c r="CQ327">
        <v>3</v>
      </c>
      <c r="CR327">
        <v>3</v>
      </c>
      <c r="CS327">
        <v>3</v>
      </c>
      <c r="CT327">
        <v>4</v>
      </c>
      <c r="CU327">
        <v>3</v>
      </c>
      <c r="CV327">
        <v>2</v>
      </c>
      <c r="CW327">
        <v>1</v>
      </c>
      <c r="CX327">
        <v>3</v>
      </c>
      <c r="CY327">
        <v>3</v>
      </c>
      <c r="CZ327">
        <v>3</v>
      </c>
      <c r="DA327" s="57">
        <v>3</v>
      </c>
    </row>
    <row r="328" spans="1:105">
      <c r="A328">
        <v>321</v>
      </c>
      <c r="B328" s="9">
        <v>2</v>
      </c>
      <c r="C328" s="9">
        <v>8</v>
      </c>
      <c r="D328" s="9">
        <v>5</v>
      </c>
      <c r="E328" s="9">
        <v>9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1</v>
      </c>
      <c r="L328" s="9">
        <v>0</v>
      </c>
      <c r="M328" s="9">
        <v>2</v>
      </c>
      <c r="N328" s="9">
        <v>4</v>
      </c>
      <c r="O328" s="9">
        <v>4</v>
      </c>
      <c r="P328" s="9">
        <v>4</v>
      </c>
      <c r="Q328" s="9">
        <v>3</v>
      </c>
      <c r="R328" s="9">
        <v>4</v>
      </c>
      <c r="S328" s="9">
        <v>4</v>
      </c>
      <c r="T328" s="9"/>
      <c r="U328" s="9">
        <v>1</v>
      </c>
      <c r="V328" s="9">
        <v>1</v>
      </c>
      <c r="W328" s="9">
        <v>0</v>
      </c>
      <c r="X328" s="9">
        <v>0</v>
      </c>
      <c r="Y328" s="9">
        <v>1</v>
      </c>
      <c r="Z328" s="9">
        <v>0</v>
      </c>
      <c r="AA328" s="9">
        <v>0</v>
      </c>
      <c r="AB328" s="9">
        <v>0</v>
      </c>
      <c r="AC328" s="9"/>
      <c r="AD328" s="9">
        <v>1</v>
      </c>
      <c r="AE328" s="9"/>
      <c r="AF328" s="9">
        <v>1</v>
      </c>
      <c r="AG328" s="9">
        <v>1</v>
      </c>
      <c r="AH328" s="9">
        <v>0</v>
      </c>
      <c r="AI328" s="9">
        <v>0</v>
      </c>
      <c r="AJ328" s="9">
        <v>0</v>
      </c>
      <c r="AK328" s="9">
        <v>0</v>
      </c>
      <c r="AL328" s="9"/>
      <c r="AM328" s="9">
        <v>1</v>
      </c>
      <c r="AN328" s="9">
        <v>1</v>
      </c>
      <c r="AO328" s="9">
        <v>1</v>
      </c>
      <c r="AP328" s="9">
        <v>1</v>
      </c>
      <c r="AQ328" s="9">
        <v>0</v>
      </c>
      <c r="AR328" s="9">
        <v>0</v>
      </c>
      <c r="AS328" s="9"/>
      <c r="AT328" s="9">
        <v>1</v>
      </c>
      <c r="AU328" s="9">
        <v>3</v>
      </c>
      <c r="AV328" s="75">
        <v>1</v>
      </c>
      <c r="AW328" s="75">
        <v>2</v>
      </c>
      <c r="AX328" s="75">
        <v>1</v>
      </c>
      <c r="AY328" s="9">
        <v>2</v>
      </c>
      <c r="AZ328" s="9">
        <v>1</v>
      </c>
      <c r="BA328" s="9">
        <v>1</v>
      </c>
      <c r="BB328" s="9">
        <v>1</v>
      </c>
      <c r="BC328" s="9">
        <v>2</v>
      </c>
      <c r="BD328" s="9">
        <v>1</v>
      </c>
      <c r="BE328" s="9">
        <v>2</v>
      </c>
      <c r="BF328" s="9">
        <v>1</v>
      </c>
      <c r="BG328" s="9">
        <v>1</v>
      </c>
      <c r="BH328">
        <v>1</v>
      </c>
      <c r="BI328">
        <v>2</v>
      </c>
      <c r="BJ328" s="58">
        <v>1</v>
      </c>
      <c r="BK328">
        <v>2</v>
      </c>
      <c r="BL328">
        <v>1</v>
      </c>
      <c r="BM328">
        <v>1</v>
      </c>
      <c r="BN328">
        <v>2</v>
      </c>
      <c r="BO328">
        <v>2</v>
      </c>
      <c r="BP328">
        <v>2</v>
      </c>
      <c r="BQ328" t="s">
        <v>125</v>
      </c>
      <c r="BR328">
        <v>2</v>
      </c>
      <c r="BS328">
        <v>1</v>
      </c>
      <c r="BT328">
        <v>1</v>
      </c>
      <c r="BU328">
        <v>1</v>
      </c>
      <c r="BV328">
        <v>1</v>
      </c>
      <c r="BW328">
        <v>1</v>
      </c>
      <c r="BX328">
        <v>1</v>
      </c>
      <c r="BY328">
        <v>2</v>
      </c>
      <c r="BZ328">
        <v>2</v>
      </c>
      <c r="CA328">
        <v>2</v>
      </c>
      <c r="CB328">
        <v>2</v>
      </c>
      <c r="CC328">
        <v>2</v>
      </c>
      <c r="CD328">
        <v>1</v>
      </c>
      <c r="CE328">
        <v>2</v>
      </c>
      <c r="CF328">
        <v>2</v>
      </c>
      <c r="CG328">
        <v>2</v>
      </c>
      <c r="CH328">
        <v>2</v>
      </c>
      <c r="CI328">
        <v>2</v>
      </c>
      <c r="CJ328">
        <v>1</v>
      </c>
      <c r="CK328">
        <v>2</v>
      </c>
      <c r="CL328">
        <v>2</v>
      </c>
      <c r="CM328" t="s">
        <v>125</v>
      </c>
      <c r="CN328" t="s">
        <v>125</v>
      </c>
      <c r="CO328">
        <v>4</v>
      </c>
      <c r="CP328">
        <v>3</v>
      </c>
      <c r="CQ328">
        <v>4</v>
      </c>
      <c r="CR328">
        <v>4</v>
      </c>
      <c r="CS328">
        <v>4</v>
      </c>
      <c r="CT328">
        <v>2</v>
      </c>
      <c r="CU328">
        <v>4</v>
      </c>
      <c r="CV328">
        <v>4</v>
      </c>
      <c r="CW328">
        <v>3</v>
      </c>
      <c r="CX328">
        <v>4</v>
      </c>
      <c r="CY328">
        <v>4</v>
      </c>
      <c r="CZ328">
        <v>4</v>
      </c>
      <c r="DA328" s="57" t="s">
        <v>125</v>
      </c>
    </row>
    <row r="329" spans="1:105">
      <c r="A329">
        <v>322</v>
      </c>
      <c r="B329" s="9">
        <v>2</v>
      </c>
      <c r="C329" s="9">
        <v>2</v>
      </c>
      <c r="D329" s="9">
        <v>1</v>
      </c>
      <c r="E329" s="9">
        <v>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1</v>
      </c>
      <c r="M329" s="9">
        <v>3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/>
      <c r="U329" s="9">
        <v>0</v>
      </c>
      <c r="V329" s="9">
        <v>0</v>
      </c>
      <c r="W329" s="9">
        <v>0</v>
      </c>
      <c r="X329" s="9">
        <v>0</v>
      </c>
      <c r="Y329" s="9">
        <v>1</v>
      </c>
      <c r="Z329" s="9">
        <v>0</v>
      </c>
      <c r="AA329" s="9">
        <v>0</v>
      </c>
      <c r="AB329" s="9">
        <v>0</v>
      </c>
      <c r="AC329" s="9"/>
      <c r="AD329" s="9">
        <v>1</v>
      </c>
      <c r="AE329" s="9"/>
      <c r="AF329" s="9">
        <v>0</v>
      </c>
      <c r="AG329" s="9">
        <v>0</v>
      </c>
      <c r="AH329" s="9">
        <v>1</v>
      </c>
      <c r="AI329" s="9">
        <v>0</v>
      </c>
      <c r="AJ329" s="9">
        <v>0</v>
      </c>
      <c r="AK329" s="9">
        <v>0</v>
      </c>
      <c r="AL329" s="9"/>
      <c r="AM329" s="9">
        <v>1</v>
      </c>
      <c r="AN329" s="9">
        <v>1</v>
      </c>
      <c r="AO329" s="9">
        <v>0</v>
      </c>
      <c r="AP329" s="9">
        <v>1</v>
      </c>
      <c r="AQ329" s="9">
        <v>0</v>
      </c>
      <c r="AR329" s="9">
        <v>0</v>
      </c>
      <c r="AS329" s="9"/>
      <c r="AT329" s="9">
        <v>1</v>
      </c>
      <c r="AU329" s="9">
        <v>1</v>
      </c>
      <c r="AV329" s="75">
        <v>2</v>
      </c>
      <c r="AW329" s="75">
        <v>1</v>
      </c>
      <c r="AX329" s="75">
        <v>2</v>
      </c>
      <c r="AY329" s="9" t="s">
        <v>125</v>
      </c>
      <c r="AZ329" s="9">
        <v>1</v>
      </c>
      <c r="BA329" s="9">
        <v>1</v>
      </c>
      <c r="BB329" s="9">
        <v>2</v>
      </c>
      <c r="BC329" s="9">
        <v>2</v>
      </c>
      <c r="BD329" s="9">
        <v>2</v>
      </c>
      <c r="BE329" s="9" t="s">
        <v>125</v>
      </c>
      <c r="BF329" s="9">
        <v>2</v>
      </c>
      <c r="BG329" s="9" t="s">
        <v>125</v>
      </c>
      <c r="BH329">
        <v>2</v>
      </c>
      <c r="BI329">
        <v>2</v>
      </c>
      <c r="BJ329" s="58">
        <v>2</v>
      </c>
      <c r="BK329">
        <v>2</v>
      </c>
      <c r="BL329">
        <v>1</v>
      </c>
      <c r="BM329">
        <v>1</v>
      </c>
      <c r="BN329">
        <v>1</v>
      </c>
      <c r="BO329">
        <v>2</v>
      </c>
      <c r="BP329">
        <v>2</v>
      </c>
      <c r="BQ329" t="s">
        <v>125</v>
      </c>
      <c r="BR329">
        <v>1</v>
      </c>
      <c r="BS329">
        <v>2</v>
      </c>
      <c r="BT329" t="s">
        <v>125</v>
      </c>
      <c r="BU329">
        <v>1</v>
      </c>
      <c r="BV329">
        <v>2</v>
      </c>
      <c r="BW329">
        <v>1</v>
      </c>
      <c r="BX329">
        <v>2</v>
      </c>
      <c r="BY329">
        <v>1</v>
      </c>
      <c r="BZ329">
        <v>1</v>
      </c>
      <c r="CA329">
        <v>1</v>
      </c>
      <c r="CB329">
        <v>2</v>
      </c>
      <c r="CC329">
        <v>2</v>
      </c>
      <c r="CD329">
        <v>1</v>
      </c>
      <c r="CE329">
        <v>1</v>
      </c>
      <c r="CF329">
        <v>2</v>
      </c>
      <c r="CG329">
        <v>2</v>
      </c>
      <c r="CH329">
        <v>2</v>
      </c>
      <c r="CI329">
        <v>2</v>
      </c>
      <c r="CJ329">
        <v>2</v>
      </c>
      <c r="CK329">
        <v>2</v>
      </c>
      <c r="CL329">
        <v>1</v>
      </c>
      <c r="CM329">
        <v>3</v>
      </c>
      <c r="CN329">
        <v>3</v>
      </c>
      <c r="CO329">
        <v>4</v>
      </c>
      <c r="CP329">
        <v>4</v>
      </c>
      <c r="CQ329">
        <v>3</v>
      </c>
      <c r="CR329">
        <v>3</v>
      </c>
      <c r="CS329">
        <v>3</v>
      </c>
      <c r="CT329">
        <v>4</v>
      </c>
      <c r="CU329">
        <v>1</v>
      </c>
      <c r="CV329">
        <v>1</v>
      </c>
      <c r="CW329">
        <v>1</v>
      </c>
      <c r="CX329">
        <v>4</v>
      </c>
      <c r="CY329">
        <v>3</v>
      </c>
      <c r="CZ329">
        <v>0</v>
      </c>
      <c r="DA329" s="57" t="s">
        <v>125</v>
      </c>
    </row>
    <row r="330" spans="1:105">
      <c r="A330">
        <v>323</v>
      </c>
      <c r="B330" s="9">
        <v>2</v>
      </c>
      <c r="C330" s="9">
        <v>3</v>
      </c>
      <c r="D330" s="9">
        <v>1</v>
      </c>
      <c r="E330" s="9">
        <v>16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1</v>
      </c>
      <c r="L330" s="9">
        <v>0</v>
      </c>
      <c r="M330" s="9">
        <v>1</v>
      </c>
      <c r="N330" s="9">
        <v>4</v>
      </c>
      <c r="O330" s="9">
        <v>4</v>
      </c>
      <c r="P330" s="9">
        <v>4</v>
      </c>
      <c r="Q330" s="9">
        <v>4</v>
      </c>
      <c r="R330" s="9">
        <v>4</v>
      </c>
      <c r="S330" s="9">
        <v>4</v>
      </c>
      <c r="T330" s="9"/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1</v>
      </c>
      <c r="AC330" s="9"/>
      <c r="AD330" s="9">
        <v>2</v>
      </c>
      <c r="AE330" s="9"/>
      <c r="AF330" s="9">
        <v>0</v>
      </c>
      <c r="AG330" s="9">
        <v>0</v>
      </c>
      <c r="AH330" s="9">
        <v>1</v>
      </c>
      <c r="AI330" s="9">
        <v>0</v>
      </c>
      <c r="AJ330" s="9">
        <v>1</v>
      </c>
      <c r="AK330" s="9">
        <v>0</v>
      </c>
      <c r="AL330" s="9"/>
      <c r="AM330" s="9">
        <v>1</v>
      </c>
      <c r="AN330" s="9">
        <v>1</v>
      </c>
      <c r="AO330" s="9">
        <v>1</v>
      </c>
      <c r="AP330" s="9">
        <v>0</v>
      </c>
      <c r="AQ330" s="9">
        <v>0</v>
      </c>
      <c r="AR330" s="9">
        <v>1</v>
      </c>
      <c r="AS330" s="9"/>
      <c r="AT330" s="9">
        <v>1</v>
      </c>
      <c r="AU330" s="9">
        <v>2</v>
      </c>
      <c r="AV330" s="75">
        <v>2</v>
      </c>
      <c r="AW330" s="75">
        <v>2</v>
      </c>
      <c r="AX330" s="75">
        <v>1</v>
      </c>
      <c r="AY330" s="9">
        <v>1</v>
      </c>
      <c r="AZ330" s="9">
        <v>1</v>
      </c>
      <c r="BA330" s="9">
        <v>1</v>
      </c>
      <c r="BB330" s="9">
        <v>2</v>
      </c>
      <c r="BC330" s="9">
        <v>1</v>
      </c>
      <c r="BD330" s="9">
        <v>1</v>
      </c>
      <c r="BE330" s="9">
        <v>2</v>
      </c>
      <c r="BF330" s="9">
        <v>2</v>
      </c>
      <c r="BG330" s="9" t="s">
        <v>125</v>
      </c>
      <c r="BH330">
        <v>2</v>
      </c>
      <c r="BI330">
        <v>2</v>
      </c>
      <c r="BJ330" s="58">
        <v>2</v>
      </c>
      <c r="BK330">
        <v>2</v>
      </c>
      <c r="BL330">
        <v>1</v>
      </c>
      <c r="BM330">
        <v>1</v>
      </c>
      <c r="BN330">
        <v>1</v>
      </c>
      <c r="BO330">
        <v>2</v>
      </c>
      <c r="BP330">
        <v>2</v>
      </c>
      <c r="BQ330" t="s">
        <v>125</v>
      </c>
      <c r="BR330">
        <v>1</v>
      </c>
      <c r="BS330">
        <v>2</v>
      </c>
      <c r="BT330" t="s">
        <v>125</v>
      </c>
      <c r="BU330">
        <v>1</v>
      </c>
      <c r="BV330">
        <v>2</v>
      </c>
      <c r="BW330">
        <v>2</v>
      </c>
      <c r="BX330">
        <v>2</v>
      </c>
      <c r="BY330">
        <v>2</v>
      </c>
      <c r="BZ330">
        <v>2</v>
      </c>
      <c r="CA330">
        <v>2</v>
      </c>
      <c r="CB330">
        <v>2</v>
      </c>
      <c r="CC330">
        <v>1</v>
      </c>
      <c r="CD330">
        <v>2</v>
      </c>
      <c r="CE330">
        <v>1</v>
      </c>
      <c r="CF330">
        <v>1</v>
      </c>
      <c r="CG330">
        <v>1</v>
      </c>
      <c r="CH330">
        <v>2</v>
      </c>
      <c r="CI330">
        <v>1</v>
      </c>
      <c r="CJ330">
        <v>1</v>
      </c>
      <c r="CK330">
        <v>1</v>
      </c>
      <c r="CL330">
        <v>1</v>
      </c>
      <c r="CM330">
        <v>2</v>
      </c>
      <c r="CN330">
        <v>2</v>
      </c>
      <c r="CO330">
        <v>4</v>
      </c>
      <c r="CP330">
        <v>4</v>
      </c>
      <c r="CQ330">
        <v>4</v>
      </c>
      <c r="CR330">
        <v>4</v>
      </c>
      <c r="CS330">
        <v>4</v>
      </c>
      <c r="CT330">
        <v>3</v>
      </c>
      <c r="CU330">
        <v>3</v>
      </c>
      <c r="CV330">
        <v>3</v>
      </c>
      <c r="CW330">
        <v>1</v>
      </c>
      <c r="CX330">
        <v>3</v>
      </c>
      <c r="CY330">
        <v>3</v>
      </c>
      <c r="CZ330">
        <v>2</v>
      </c>
      <c r="DA330" s="57" t="s">
        <v>125</v>
      </c>
    </row>
    <row r="331" spans="1:105">
      <c r="A331">
        <v>324</v>
      </c>
      <c r="B331" s="9">
        <v>1</v>
      </c>
      <c r="C331" s="9">
        <v>8</v>
      </c>
      <c r="D331" s="9">
        <v>3</v>
      </c>
      <c r="E331" s="9">
        <v>7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1</v>
      </c>
      <c r="L331" s="9">
        <v>0</v>
      </c>
      <c r="M331" s="9">
        <v>1</v>
      </c>
      <c r="N331" s="9">
        <v>2</v>
      </c>
      <c r="O331" s="9">
        <v>3</v>
      </c>
      <c r="P331" s="9">
        <v>3</v>
      </c>
      <c r="Q331" s="9">
        <v>2</v>
      </c>
      <c r="R331" s="9">
        <v>2</v>
      </c>
      <c r="S331" s="9">
        <v>2</v>
      </c>
      <c r="T331" s="9"/>
      <c r="U331" s="9">
        <v>0</v>
      </c>
      <c r="V331" s="9">
        <v>0</v>
      </c>
      <c r="W331" s="9">
        <v>0</v>
      </c>
      <c r="X331" s="9">
        <v>1</v>
      </c>
      <c r="Y331" s="9">
        <v>1</v>
      </c>
      <c r="Z331" s="9">
        <v>1</v>
      </c>
      <c r="AA331" s="9">
        <v>0</v>
      </c>
      <c r="AB331" s="9">
        <v>0</v>
      </c>
      <c r="AC331" s="9"/>
      <c r="AD331" s="9">
        <v>2</v>
      </c>
      <c r="AE331" s="9"/>
      <c r="AF331" s="9">
        <v>1</v>
      </c>
      <c r="AG331" s="9">
        <v>1</v>
      </c>
      <c r="AH331" s="9">
        <v>0</v>
      </c>
      <c r="AI331" s="9">
        <v>0</v>
      </c>
      <c r="AJ331" s="9">
        <v>0</v>
      </c>
      <c r="AK331" s="9">
        <v>0</v>
      </c>
      <c r="AL331" s="9"/>
      <c r="AM331" s="9">
        <v>1</v>
      </c>
      <c r="AN331" s="9">
        <v>1</v>
      </c>
      <c r="AO331" s="9">
        <v>1</v>
      </c>
      <c r="AP331" s="9">
        <v>1</v>
      </c>
      <c r="AQ331" s="9">
        <v>0</v>
      </c>
      <c r="AR331" s="9">
        <v>0</v>
      </c>
      <c r="AS331" s="9"/>
      <c r="AT331" s="9">
        <v>3</v>
      </c>
      <c r="AU331" s="9">
        <v>3</v>
      </c>
      <c r="AV331" s="75">
        <v>1</v>
      </c>
      <c r="AW331" s="75">
        <v>2</v>
      </c>
      <c r="AX331" s="75">
        <v>1</v>
      </c>
      <c r="AY331" s="9">
        <v>1</v>
      </c>
      <c r="AZ331" s="9">
        <v>1</v>
      </c>
      <c r="BA331" s="9">
        <v>1</v>
      </c>
      <c r="BB331" s="9">
        <v>1</v>
      </c>
      <c r="BC331" s="9">
        <v>1</v>
      </c>
      <c r="BD331" s="9">
        <v>1</v>
      </c>
      <c r="BE331" s="9">
        <v>1</v>
      </c>
      <c r="BF331" s="9">
        <v>1</v>
      </c>
      <c r="BG331" s="9">
        <v>1</v>
      </c>
      <c r="BH331">
        <v>1</v>
      </c>
      <c r="BI331">
        <v>2</v>
      </c>
      <c r="BJ331" s="58">
        <v>2</v>
      </c>
      <c r="BK331">
        <v>2</v>
      </c>
      <c r="BL331">
        <v>1</v>
      </c>
      <c r="BM331">
        <v>1</v>
      </c>
      <c r="BN331">
        <v>2</v>
      </c>
      <c r="BO331">
        <v>2</v>
      </c>
      <c r="BP331">
        <v>2</v>
      </c>
      <c r="BQ331" t="s">
        <v>125</v>
      </c>
      <c r="BR331">
        <v>1</v>
      </c>
      <c r="BS331">
        <v>1</v>
      </c>
      <c r="BT331">
        <v>1</v>
      </c>
      <c r="BU331">
        <v>2</v>
      </c>
      <c r="BV331">
        <v>1</v>
      </c>
      <c r="BW331">
        <v>1</v>
      </c>
      <c r="BX331">
        <v>2</v>
      </c>
      <c r="BY331">
        <v>2</v>
      </c>
      <c r="BZ331">
        <v>2</v>
      </c>
      <c r="CA331">
        <v>2</v>
      </c>
      <c r="CB331">
        <v>2</v>
      </c>
      <c r="CC331">
        <v>2</v>
      </c>
      <c r="CD331">
        <v>1</v>
      </c>
      <c r="CE331">
        <v>2</v>
      </c>
      <c r="CF331">
        <v>1</v>
      </c>
      <c r="CG331">
        <v>1</v>
      </c>
      <c r="CH331">
        <v>1</v>
      </c>
      <c r="CI331">
        <v>2</v>
      </c>
      <c r="CJ331">
        <v>1</v>
      </c>
      <c r="CK331">
        <v>2</v>
      </c>
      <c r="CL331">
        <v>1</v>
      </c>
      <c r="CM331">
        <v>3</v>
      </c>
      <c r="CN331">
        <v>3</v>
      </c>
      <c r="CO331">
        <v>4</v>
      </c>
      <c r="CP331">
        <v>2</v>
      </c>
      <c r="CQ331">
        <v>4</v>
      </c>
      <c r="CR331">
        <v>4</v>
      </c>
      <c r="CS331">
        <v>4</v>
      </c>
      <c r="CT331">
        <v>1</v>
      </c>
      <c r="CU331">
        <v>4</v>
      </c>
      <c r="CV331">
        <v>2</v>
      </c>
      <c r="CW331">
        <v>1</v>
      </c>
      <c r="CX331">
        <v>4</v>
      </c>
      <c r="CY331">
        <v>4</v>
      </c>
      <c r="CZ331">
        <v>3</v>
      </c>
      <c r="DA331" s="57" t="s">
        <v>125</v>
      </c>
    </row>
    <row r="332" spans="1:105">
      <c r="A332">
        <v>325</v>
      </c>
      <c r="B332" s="9">
        <v>1</v>
      </c>
      <c r="C332" s="9">
        <v>3</v>
      </c>
      <c r="D332" s="9">
        <v>2</v>
      </c>
      <c r="E332" s="9">
        <v>3</v>
      </c>
      <c r="F332" s="9">
        <v>1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2</v>
      </c>
      <c r="N332" s="9">
        <v>4</v>
      </c>
      <c r="O332" s="9">
        <v>4</v>
      </c>
      <c r="P332" s="9">
        <v>4</v>
      </c>
      <c r="Q332" s="9">
        <v>4</v>
      </c>
      <c r="R332" s="9">
        <v>4</v>
      </c>
      <c r="S332" s="9">
        <v>3</v>
      </c>
      <c r="T332" s="9"/>
      <c r="U332" s="9">
        <v>0</v>
      </c>
      <c r="V332" s="9">
        <v>0</v>
      </c>
      <c r="W332" s="9">
        <v>0</v>
      </c>
      <c r="X332" s="9">
        <v>1</v>
      </c>
      <c r="Y332" s="9">
        <v>0</v>
      </c>
      <c r="Z332" s="9">
        <v>1</v>
      </c>
      <c r="AA332" s="9">
        <v>0</v>
      </c>
      <c r="AB332" s="9">
        <v>0</v>
      </c>
      <c r="AC332" s="9"/>
      <c r="AD332" s="9">
        <v>3</v>
      </c>
      <c r="AE332" s="9"/>
      <c r="AF332" s="9">
        <v>1</v>
      </c>
      <c r="AG332" s="9">
        <v>0</v>
      </c>
      <c r="AH332" s="9">
        <v>1</v>
      </c>
      <c r="AI332" s="9">
        <v>0</v>
      </c>
      <c r="AJ332" s="9">
        <v>0</v>
      </c>
      <c r="AK332" s="9">
        <v>0</v>
      </c>
      <c r="AL332" s="9"/>
      <c r="AM332" s="9">
        <v>1</v>
      </c>
      <c r="AN332" s="9">
        <v>1</v>
      </c>
      <c r="AO332" s="9">
        <v>0</v>
      </c>
      <c r="AP332" s="9">
        <v>0</v>
      </c>
      <c r="AQ332" s="9">
        <v>0</v>
      </c>
      <c r="AR332" s="9">
        <v>0</v>
      </c>
      <c r="AS332" s="9"/>
      <c r="AT332" s="9">
        <v>1</v>
      </c>
      <c r="AU332" s="9">
        <v>3</v>
      </c>
      <c r="AV332" s="75">
        <v>2</v>
      </c>
      <c r="AW332" s="75">
        <v>1</v>
      </c>
      <c r="AX332" s="75">
        <v>2</v>
      </c>
      <c r="AY332" s="9" t="s">
        <v>125</v>
      </c>
      <c r="AZ332" s="9">
        <v>1</v>
      </c>
      <c r="BA332" s="9">
        <v>1</v>
      </c>
      <c r="BB332" s="9">
        <v>2</v>
      </c>
      <c r="BC332" s="9">
        <v>1</v>
      </c>
      <c r="BD332" s="9">
        <v>1</v>
      </c>
      <c r="BE332" s="9">
        <v>2</v>
      </c>
      <c r="BF332" s="9">
        <v>1</v>
      </c>
      <c r="BG332" s="9">
        <v>1</v>
      </c>
      <c r="BH332">
        <v>2</v>
      </c>
      <c r="BI332">
        <v>2</v>
      </c>
      <c r="BJ332" s="58">
        <v>1</v>
      </c>
      <c r="BK332">
        <v>2</v>
      </c>
      <c r="BL332">
        <v>2</v>
      </c>
      <c r="BM332">
        <v>1</v>
      </c>
      <c r="BN332">
        <v>1</v>
      </c>
      <c r="BO332">
        <v>2</v>
      </c>
      <c r="BP332">
        <v>2</v>
      </c>
      <c r="BQ332" t="s">
        <v>125</v>
      </c>
      <c r="BR332">
        <v>1</v>
      </c>
      <c r="BS332">
        <v>2</v>
      </c>
      <c r="BT332" t="s">
        <v>125</v>
      </c>
      <c r="BU332">
        <v>1</v>
      </c>
      <c r="BV332">
        <v>2</v>
      </c>
      <c r="BW332">
        <v>2</v>
      </c>
      <c r="BX332">
        <v>2</v>
      </c>
      <c r="BY332">
        <v>2</v>
      </c>
      <c r="BZ332">
        <v>2</v>
      </c>
      <c r="CA332">
        <v>2</v>
      </c>
      <c r="CB332">
        <v>2</v>
      </c>
      <c r="CC332">
        <v>1</v>
      </c>
      <c r="CD332">
        <v>2</v>
      </c>
      <c r="CE332">
        <v>2</v>
      </c>
      <c r="CF332">
        <v>1</v>
      </c>
      <c r="CG332">
        <v>1</v>
      </c>
      <c r="CH332">
        <v>2</v>
      </c>
      <c r="CI332">
        <v>2</v>
      </c>
      <c r="CJ332">
        <v>1</v>
      </c>
      <c r="CK332">
        <v>1</v>
      </c>
      <c r="CL332">
        <v>1</v>
      </c>
      <c r="CM332">
        <v>3</v>
      </c>
      <c r="CN332">
        <v>4</v>
      </c>
      <c r="CO332">
        <v>4</v>
      </c>
      <c r="CP332">
        <v>2</v>
      </c>
      <c r="CQ332">
        <v>4</v>
      </c>
      <c r="CR332">
        <v>3</v>
      </c>
      <c r="CS332">
        <v>4</v>
      </c>
      <c r="CT332">
        <v>4</v>
      </c>
      <c r="CU332">
        <v>3</v>
      </c>
      <c r="CV332">
        <v>1</v>
      </c>
      <c r="CW332">
        <v>1</v>
      </c>
      <c r="CX332">
        <v>4</v>
      </c>
      <c r="CY332">
        <v>3</v>
      </c>
      <c r="CZ332">
        <v>3</v>
      </c>
      <c r="DA332" s="57">
        <v>3</v>
      </c>
    </row>
    <row r="333" spans="1:105">
      <c r="A333">
        <v>326</v>
      </c>
      <c r="B333" s="9">
        <v>2</v>
      </c>
      <c r="C333" s="9">
        <v>5</v>
      </c>
      <c r="D333" s="9">
        <v>4</v>
      </c>
      <c r="E333" s="9">
        <v>14</v>
      </c>
      <c r="F333" s="9">
        <v>0</v>
      </c>
      <c r="G333" s="9">
        <v>0</v>
      </c>
      <c r="H333" s="9">
        <v>0</v>
      </c>
      <c r="I333" s="9">
        <v>1</v>
      </c>
      <c r="J333" s="9">
        <v>0</v>
      </c>
      <c r="K333" s="9">
        <v>0</v>
      </c>
      <c r="L333" s="9">
        <v>0</v>
      </c>
      <c r="M333" s="9">
        <v>2</v>
      </c>
      <c r="N333" s="9"/>
      <c r="O333" s="9">
        <v>3</v>
      </c>
      <c r="P333" s="9"/>
      <c r="Q333" s="9"/>
      <c r="R333" s="9">
        <v>4</v>
      </c>
      <c r="S333" s="9"/>
      <c r="T333" s="9"/>
      <c r="U333" s="9">
        <v>0</v>
      </c>
      <c r="V333" s="9">
        <v>0</v>
      </c>
      <c r="W333" s="9">
        <v>1</v>
      </c>
      <c r="X333" s="9">
        <v>0</v>
      </c>
      <c r="Y333" s="9">
        <v>1</v>
      </c>
      <c r="Z333" s="9">
        <v>1</v>
      </c>
      <c r="AA333" s="9">
        <v>0</v>
      </c>
      <c r="AB333" s="9">
        <v>0</v>
      </c>
      <c r="AC333" s="9"/>
      <c r="AD333" s="9">
        <v>3</v>
      </c>
      <c r="AE333" s="9"/>
      <c r="AF333" s="9">
        <v>1</v>
      </c>
      <c r="AG333" s="9">
        <v>1</v>
      </c>
      <c r="AH333" s="9">
        <v>0</v>
      </c>
      <c r="AI333" s="9">
        <v>0</v>
      </c>
      <c r="AJ333" s="9">
        <v>1</v>
      </c>
      <c r="AK333" s="9">
        <v>0</v>
      </c>
      <c r="AL333" s="9"/>
      <c r="AM333" s="9">
        <v>1</v>
      </c>
      <c r="AN333" s="9">
        <v>1</v>
      </c>
      <c r="AO333" s="9">
        <v>1</v>
      </c>
      <c r="AP333" s="9">
        <v>1</v>
      </c>
      <c r="AQ333" s="9">
        <v>0</v>
      </c>
      <c r="AR333" s="9">
        <v>1</v>
      </c>
      <c r="AS333" s="9"/>
      <c r="AT333" s="9">
        <v>4</v>
      </c>
      <c r="AU333" s="9">
        <v>4</v>
      </c>
      <c r="AV333" s="75">
        <v>2</v>
      </c>
      <c r="AW333" s="75">
        <v>2</v>
      </c>
      <c r="AX333" s="75">
        <v>2</v>
      </c>
      <c r="AY333" s="9" t="s">
        <v>125</v>
      </c>
      <c r="AZ333" s="9">
        <v>2</v>
      </c>
      <c r="BA333" s="9" t="s">
        <v>125</v>
      </c>
      <c r="BB333" s="9" t="s">
        <v>125</v>
      </c>
      <c r="BC333" s="9">
        <v>2</v>
      </c>
      <c r="BD333" s="9"/>
      <c r="BE333" s="9" t="s">
        <v>125</v>
      </c>
      <c r="BF333" s="9">
        <v>1</v>
      </c>
      <c r="BG333" s="9">
        <v>1</v>
      </c>
      <c r="BH333">
        <v>1</v>
      </c>
      <c r="BI333">
        <v>2</v>
      </c>
      <c r="BJ333" s="58">
        <v>1</v>
      </c>
      <c r="BK333">
        <v>2</v>
      </c>
      <c r="BL333">
        <v>1</v>
      </c>
      <c r="BM333">
        <v>1</v>
      </c>
      <c r="BN333">
        <v>2</v>
      </c>
      <c r="BO333">
        <v>2</v>
      </c>
      <c r="BP333">
        <v>2</v>
      </c>
      <c r="BQ333" t="s">
        <v>125</v>
      </c>
      <c r="BR333">
        <v>2</v>
      </c>
      <c r="BS333">
        <v>1</v>
      </c>
      <c r="BT333">
        <v>1</v>
      </c>
      <c r="BU333">
        <v>1</v>
      </c>
      <c r="BV333">
        <v>2</v>
      </c>
      <c r="BW333">
        <v>2</v>
      </c>
      <c r="BX333">
        <v>2</v>
      </c>
      <c r="BY333">
        <v>2</v>
      </c>
      <c r="BZ333">
        <v>2</v>
      </c>
      <c r="CA333">
        <v>2</v>
      </c>
      <c r="CB333">
        <v>2</v>
      </c>
      <c r="CC333">
        <v>2</v>
      </c>
      <c r="CD333">
        <v>1</v>
      </c>
      <c r="CE333">
        <v>1</v>
      </c>
      <c r="CF333">
        <v>2</v>
      </c>
      <c r="CG333">
        <v>2</v>
      </c>
      <c r="CH333">
        <v>2</v>
      </c>
      <c r="CI333">
        <v>2</v>
      </c>
      <c r="CJ333">
        <v>1</v>
      </c>
      <c r="CK333">
        <v>2</v>
      </c>
      <c r="CL333">
        <v>1</v>
      </c>
      <c r="CM333">
        <v>4</v>
      </c>
      <c r="CN333">
        <v>4</v>
      </c>
      <c r="CO333">
        <v>4</v>
      </c>
      <c r="CP333">
        <v>3</v>
      </c>
      <c r="CQ333">
        <v>4</v>
      </c>
      <c r="CR333">
        <v>4</v>
      </c>
      <c r="CS333">
        <v>4</v>
      </c>
      <c r="CT333">
        <v>1</v>
      </c>
      <c r="CU333">
        <v>3</v>
      </c>
      <c r="CV333">
        <v>3</v>
      </c>
      <c r="CW333">
        <v>1</v>
      </c>
      <c r="CX333">
        <v>3</v>
      </c>
      <c r="CY333">
        <v>3</v>
      </c>
      <c r="CZ333">
        <v>2</v>
      </c>
      <c r="DA333" s="57" t="s">
        <v>125</v>
      </c>
    </row>
    <row r="334" spans="1:105">
      <c r="A334">
        <v>327</v>
      </c>
      <c r="B334" s="9">
        <v>1</v>
      </c>
      <c r="C334" s="9">
        <v>9</v>
      </c>
      <c r="D334" s="9">
        <v>7</v>
      </c>
      <c r="E334" s="9">
        <v>14</v>
      </c>
      <c r="F334" s="9">
        <v>0</v>
      </c>
      <c r="G334" s="9">
        <v>0</v>
      </c>
      <c r="H334" s="9">
        <v>0</v>
      </c>
      <c r="I334" s="9">
        <v>1</v>
      </c>
      <c r="J334" s="9">
        <v>0</v>
      </c>
      <c r="K334" s="9">
        <v>0</v>
      </c>
      <c r="L334" s="9">
        <v>0</v>
      </c>
      <c r="M334" s="9">
        <v>2</v>
      </c>
      <c r="N334" s="9"/>
      <c r="O334" s="9"/>
      <c r="P334" s="9"/>
      <c r="Q334" s="9"/>
      <c r="R334" s="9">
        <v>4</v>
      </c>
      <c r="S334" s="9"/>
      <c r="T334" s="9"/>
      <c r="U334" s="9">
        <v>0</v>
      </c>
      <c r="V334" s="9">
        <v>0</v>
      </c>
      <c r="W334" s="9">
        <v>0</v>
      </c>
      <c r="X334" s="9">
        <v>0</v>
      </c>
      <c r="Y334" s="9">
        <v>1</v>
      </c>
      <c r="Z334" s="9">
        <v>1</v>
      </c>
      <c r="AA334" s="9">
        <v>0</v>
      </c>
      <c r="AB334" s="9">
        <v>0</v>
      </c>
      <c r="AC334" s="9"/>
      <c r="AD334" s="9">
        <v>4</v>
      </c>
      <c r="AE334" s="9"/>
      <c r="AF334" s="9">
        <v>1</v>
      </c>
      <c r="AG334" s="9">
        <v>1</v>
      </c>
      <c r="AH334" s="9">
        <v>0</v>
      </c>
      <c r="AI334" s="9">
        <v>0</v>
      </c>
      <c r="AJ334" s="9">
        <v>1</v>
      </c>
      <c r="AK334" s="9">
        <v>0</v>
      </c>
      <c r="AL334" s="9"/>
      <c r="AM334" s="9">
        <v>0</v>
      </c>
      <c r="AN334" s="9">
        <v>1</v>
      </c>
      <c r="AO334" s="9">
        <v>1</v>
      </c>
      <c r="AP334" s="9">
        <v>1</v>
      </c>
      <c r="AQ334" s="9">
        <v>0</v>
      </c>
      <c r="AR334" s="9">
        <v>0</v>
      </c>
      <c r="AS334" s="9"/>
      <c r="AT334" s="9">
        <v>3</v>
      </c>
      <c r="AU334" s="9">
        <v>3</v>
      </c>
      <c r="AV334" s="75">
        <v>2</v>
      </c>
      <c r="AW334" s="75">
        <v>2</v>
      </c>
      <c r="AX334" s="75">
        <v>2</v>
      </c>
      <c r="AY334" s="9" t="s">
        <v>125</v>
      </c>
      <c r="AZ334" s="9">
        <v>1</v>
      </c>
      <c r="BA334" s="9">
        <v>1</v>
      </c>
      <c r="BB334" s="9">
        <v>2</v>
      </c>
      <c r="BC334" s="9">
        <v>2</v>
      </c>
      <c r="BD334" s="9">
        <v>2</v>
      </c>
      <c r="BE334" s="9" t="s">
        <v>125</v>
      </c>
      <c r="BF334" s="9">
        <v>2</v>
      </c>
      <c r="BG334" s="9" t="s">
        <v>125</v>
      </c>
      <c r="BH334">
        <v>2</v>
      </c>
      <c r="BI334">
        <v>2</v>
      </c>
      <c r="BJ334" s="58">
        <v>1</v>
      </c>
      <c r="BK334">
        <v>2</v>
      </c>
      <c r="BL334">
        <v>1</v>
      </c>
      <c r="BM334">
        <v>2</v>
      </c>
      <c r="BN334">
        <v>1</v>
      </c>
      <c r="BO334">
        <v>2</v>
      </c>
      <c r="BP334">
        <v>1</v>
      </c>
      <c r="BQ334">
        <v>1</v>
      </c>
      <c r="BR334">
        <v>1</v>
      </c>
      <c r="BS334">
        <v>2</v>
      </c>
      <c r="BT334" t="s">
        <v>125</v>
      </c>
      <c r="BU334">
        <v>2</v>
      </c>
      <c r="BV334">
        <v>2</v>
      </c>
      <c r="BW334">
        <v>2</v>
      </c>
      <c r="BX334">
        <v>2</v>
      </c>
      <c r="BY334">
        <v>2</v>
      </c>
      <c r="BZ334">
        <v>2</v>
      </c>
      <c r="CA334">
        <v>2</v>
      </c>
      <c r="CB334">
        <v>2</v>
      </c>
      <c r="CC334">
        <v>1</v>
      </c>
      <c r="CD334">
        <v>2</v>
      </c>
      <c r="CE334">
        <v>2</v>
      </c>
      <c r="CF334">
        <v>2</v>
      </c>
      <c r="CG334">
        <v>2</v>
      </c>
      <c r="CH334">
        <v>2</v>
      </c>
      <c r="CI334">
        <v>2</v>
      </c>
      <c r="CJ334">
        <v>1</v>
      </c>
      <c r="CK334">
        <v>2</v>
      </c>
      <c r="CL334">
        <v>1</v>
      </c>
      <c r="CM334">
        <v>4</v>
      </c>
      <c r="CN334">
        <v>4</v>
      </c>
      <c r="CO334">
        <v>4</v>
      </c>
      <c r="CP334">
        <v>4</v>
      </c>
      <c r="CQ334">
        <v>4</v>
      </c>
      <c r="CR334">
        <v>4</v>
      </c>
      <c r="CS334">
        <v>4</v>
      </c>
      <c r="CT334">
        <v>4</v>
      </c>
      <c r="CU334">
        <v>4</v>
      </c>
      <c r="CV334">
        <v>2</v>
      </c>
      <c r="CW334">
        <v>1</v>
      </c>
      <c r="CX334">
        <v>2</v>
      </c>
      <c r="CY334">
        <v>3</v>
      </c>
      <c r="CZ334">
        <v>3</v>
      </c>
      <c r="DA334" s="57" t="s">
        <v>125</v>
      </c>
    </row>
    <row r="335" spans="1:105">
      <c r="A335">
        <v>328</v>
      </c>
      <c r="B335" s="9">
        <v>2</v>
      </c>
      <c r="C335" s="9">
        <v>3</v>
      </c>
      <c r="D335" s="9">
        <v>4</v>
      </c>
      <c r="E335" s="9">
        <v>4</v>
      </c>
      <c r="F335" s="9">
        <v>1</v>
      </c>
      <c r="G335" s="9">
        <v>1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2</v>
      </c>
      <c r="N335" s="9">
        <v>1</v>
      </c>
      <c r="O335" s="9">
        <v>3</v>
      </c>
      <c r="P335" s="9">
        <v>1</v>
      </c>
      <c r="Q335" s="9">
        <v>1</v>
      </c>
      <c r="R335" s="9">
        <v>4</v>
      </c>
      <c r="S335" s="9">
        <v>0</v>
      </c>
      <c r="T335" s="9"/>
      <c r="U335" s="9">
        <v>0</v>
      </c>
      <c r="V335" s="9">
        <v>0</v>
      </c>
      <c r="W335" s="9">
        <v>0</v>
      </c>
      <c r="X335" s="9">
        <v>1</v>
      </c>
      <c r="Y335" s="9">
        <v>0</v>
      </c>
      <c r="Z335" s="9">
        <v>0</v>
      </c>
      <c r="AA335" s="9">
        <v>0</v>
      </c>
      <c r="AB335" s="9">
        <v>0</v>
      </c>
      <c r="AC335" s="9"/>
      <c r="AD335" s="9">
        <v>3</v>
      </c>
      <c r="AE335" s="9"/>
      <c r="AF335" s="9">
        <v>1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/>
      <c r="AM335" s="9">
        <v>1</v>
      </c>
      <c r="AN335" s="9">
        <v>1</v>
      </c>
      <c r="AO335" s="9">
        <v>1</v>
      </c>
      <c r="AP335" s="9">
        <v>0</v>
      </c>
      <c r="AQ335" s="9">
        <v>0</v>
      </c>
      <c r="AR335" s="9">
        <v>0</v>
      </c>
      <c r="AS335" s="9"/>
      <c r="AT335" s="9">
        <v>1</v>
      </c>
      <c r="AU335" s="9">
        <v>1</v>
      </c>
      <c r="AV335" s="75">
        <v>1</v>
      </c>
      <c r="AW335" s="75">
        <v>1</v>
      </c>
      <c r="AX335" s="75">
        <v>1</v>
      </c>
      <c r="AY335" s="9">
        <v>2</v>
      </c>
      <c r="AZ335" s="9">
        <v>1</v>
      </c>
      <c r="BA335" s="9">
        <v>1</v>
      </c>
      <c r="BB335" s="9">
        <v>2</v>
      </c>
      <c r="BC335" s="9">
        <v>1</v>
      </c>
      <c r="BD335" s="9">
        <v>1</v>
      </c>
      <c r="BE335" s="9">
        <v>2</v>
      </c>
      <c r="BF335" s="9">
        <v>1</v>
      </c>
      <c r="BG335" s="9">
        <v>1</v>
      </c>
      <c r="BH335">
        <v>1</v>
      </c>
      <c r="BI335">
        <v>1</v>
      </c>
      <c r="BJ335" s="58">
        <v>1</v>
      </c>
      <c r="BK335">
        <v>2</v>
      </c>
      <c r="BL335">
        <v>1</v>
      </c>
      <c r="BM335">
        <v>2</v>
      </c>
      <c r="BN335">
        <v>1</v>
      </c>
      <c r="BO335">
        <v>2</v>
      </c>
      <c r="BP335">
        <v>1</v>
      </c>
      <c r="BQ335">
        <v>1</v>
      </c>
      <c r="BR335">
        <v>1</v>
      </c>
      <c r="BS335">
        <v>1</v>
      </c>
      <c r="BT335">
        <v>1</v>
      </c>
      <c r="BU335">
        <v>1</v>
      </c>
      <c r="BV335">
        <v>1</v>
      </c>
      <c r="BW335">
        <v>2</v>
      </c>
      <c r="BX335">
        <v>2</v>
      </c>
      <c r="BY335">
        <v>2</v>
      </c>
      <c r="BZ335">
        <v>2</v>
      </c>
      <c r="CA335">
        <v>1</v>
      </c>
      <c r="CB335">
        <v>2</v>
      </c>
      <c r="CC335">
        <v>2</v>
      </c>
      <c r="CD335">
        <v>1</v>
      </c>
      <c r="CE335">
        <v>2</v>
      </c>
      <c r="CF335">
        <v>1</v>
      </c>
      <c r="CG335">
        <v>2</v>
      </c>
      <c r="CH335">
        <v>1</v>
      </c>
      <c r="CI335">
        <v>2</v>
      </c>
      <c r="CJ335">
        <v>1</v>
      </c>
      <c r="CK335">
        <v>1</v>
      </c>
      <c r="CL335">
        <v>1</v>
      </c>
      <c r="CM335">
        <v>3</v>
      </c>
      <c r="CN335">
        <v>4</v>
      </c>
      <c r="CO335">
        <v>4</v>
      </c>
      <c r="CP335">
        <v>2</v>
      </c>
      <c r="CQ335">
        <v>2</v>
      </c>
      <c r="CR335">
        <v>3</v>
      </c>
      <c r="CS335">
        <v>4</v>
      </c>
      <c r="CT335">
        <v>3</v>
      </c>
      <c r="CU335">
        <v>3</v>
      </c>
      <c r="CV335">
        <v>4</v>
      </c>
      <c r="CW335">
        <v>1</v>
      </c>
      <c r="CX335">
        <v>4</v>
      </c>
      <c r="CY335">
        <v>3</v>
      </c>
      <c r="CZ335">
        <v>4</v>
      </c>
      <c r="DA335" s="57">
        <v>4</v>
      </c>
    </row>
    <row r="336" spans="1:105">
      <c r="A336">
        <v>329</v>
      </c>
      <c r="B336" s="9">
        <v>2</v>
      </c>
      <c r="C336" s="9">
        <v>4</v>
      </c>
      <c r="D336" s="9">
        <v>1</v>
      </c>
      <c r="E336" s="9">
        <v>12</v>
      </c>
      <c r="F336" s="9">
        <v>0</v>
      </c>
      <c r="G336" s="9">
        <v>0</v>
      </c>
      <c r="H336" s="9">
        <v>0</v>
      </c>
      <c r="I336" s="9">
        <v>1</v>
      </c>
      <c r="J336" s="9">
        <v>0</v>
      </c>
      <c r="K336" s="9">
        <v>0</v>
      </c>
      <c r="L336" s="9">
        <v>0</v>
      </c>
      <c r="M336" s="9">
        <v>1</v>
      </c>
      <c r="N336" s="9">
        <v>4</v>
      </c>
      <c r="O336" s="9">
        <v>4</v>
      </c>
      <c r="P336" s="9">
        <v>3</v>
      </c>
      <c r="Q336" s="9">
        <v>3</v>
      </c>
      <c r="R336" s="9">
        <v>4</v>
      </c>
      <c r="S336" s="9">
        <v>4</v>
      </c>
      <c r="T336" s="9"/>
      <c r="U336" s="9">
        <v>1</v>
      </c>
      <c r="V336" s="9">
        <v>0</v>
      </c>
      <c r="W336" s="9">
        <v>0</v>
      </c>
      <c r="X336" s="9">
        <v>0</v>
      </c>
      <c r="Y336" s="9">
        <v>0</v>
      </c>
      <c r="Z336" s="9">
        <v>1</v>
      </c>
      <c r="AA336" s="9">
        <v>0</v>
      </c>
      <c r="AB336" s="9">
        <v>0</v>
      </c>
      <c r="AC336" s="9"/>
      <c r="AD336" s="9">
        <v>2</v>
      </c>
      <c r="AE336" s="9"/>
      <c r="AF336" s="9">
        <v>1</v>
      </c>
      <c r="AG336" s="9">
        <v>0</v>
      </c>
      <c r="AH336" s="9">
        <v>1</v>
      </c>
      <c r="AI336" s="9">
        <v>1</v>
      </c>
      <c r="AJ336" s="9">
        <v>0</v>
      </c>
      <c r="AK336" s="9">
        <v>0</v>
      </c>
      <c r="AL336" s="9"/>
      <c r="AM336" s="9">
        <v>1</v>
      </c>
      <c r="AN336" s="9">
        <v>1</v>
      </c>
      <c r="AO336" s="9">
        <v>1</v>
      </c>
      <c r="AP336" s="9">
        <v>1</v>
      </c>
      <c r="AQ336" s="9">
        <v>0</v>
      </c>
      <c r="AR336" s="9">
        <v>0</v>
      </c>
      <c r="AS336" s="9"/>
      <c r="AT336" s="9">
        <v>3</v>
      </c>
      <c r="AU336" s="9">
        <v>2</v>
      </c>
      <c r="AV336" s="75">
        <v>2</v>
      </c>
      <c r="AW336" s="75">
        <v>2</v>
      </c>
      <c r="AX336" s="75">
        <v>1</v>
      </c>
      <c r="AY336" s="9">
        <v>1</v>
      </c>
      <c r="AZ336" s="9">
        <v>1</v>
      </c>
      <c r="BA336" s="9">
        <v>1</v>
      </c>
      <c r="BB336" s="9">
        <v>2</v>
      </c>
      <c r="BC336" s="9">
        <v>1</v>
      </c>
      <c r="BD336" s="9">
        <v>1</v>
      </c>
      <c r="BE336" s="9">
        <v>2</v>
      </c>
      <c r="BF336" s="9">
        <v>1</v>
      </c>
      <c r="BG336" s="9">
        <v>1</v>
      </c>
      <c r="BH336">
        <v>1</v>
      </c>
      <c r="BI336">
        <v>2</v>
      </c>
      <c r="BJ336" s="58">
        <v>1</v>
      </c>
      <c r="BK336">
        <v>2</v>
      </c>
      <c r="BL336">
        <v>1</v>
      </c>
      <c r="BM336">
        <v>1</v>
      </c>
      <c r="BN336">
        <v>1</v>
      </c>
      <c r="BO336">
        <v>2</v>
      </c>
      <c r="BP336">
        <v>2</v>
      </c>
      <c r="BQ336" t="s">
        <v>125</v>
      </c>
      <c r="BR336">
        <v>1</v>
      </c>
      <c r="BS336">
        <v>1</v>
      </c>
      <c r="BT336">
        <v>1</v>
      </c>
      <c r="BU336">
        <v>1</v>
      </c>
      <c r="BV336">
        <v>2</v>
      </c>
      <c r="BW336">
        <v>2</v>
      </c>
      <c r="BX336">
        <v>2</v>
      </c>
      <c r="BY336">
        <v>2</v>
      </c>
      <c r="BZ336">
        <v>2</v>
      </c>
      <c r="CA336">
        <v>1</v>
      </c>
      <c r="CB336">
        <v>2</v>
      </c>
      <c r="CC336">
        <v>2</v>
      </c>
      <c r="CD336">
        <v>2</v>
      </c>
      <c r="CE336">
        <v>2</v>
      </c>
      <c r="CF336">
        <v>1</v>
      </c>
      <c r="CG336">
        <v>1</v>
      </c>
      <c r="CH336">
        <v>1</v>
      </c>
      <c r="CI336">
        <v>1</v>
      </c>
      <c r="CJ336">
        <v>1</v>
      </c>
      <c r="CK336">
        <v>2</v>
      </c>
      <c r="CL336">
        <v>1</v>
      </c>
      <c r="CM336">
        <v>3</v>
      </c>
      <c r="CN336">
        <v>3</v>
      </c>
      <c r="CO336">
        <v>4</v>
      </c>
      <c r="CP336">
        <v>3</v>
      </c>
      <c r="CQ336">
        <v>3</v>
      </c>
      <c r="CR336">
        <v>4</v>
      </c>
      <c r="CS336">
        <v>4</v>
      </c>
      <c r="CT336">
        <v>4</v>
      </c>
      <c r="CU336">
        <v>3</v>
      </c>
      <c r="CV336">
        <v>2</v>
      </c>
      <c r="CW336">
        <v>1</v>
      </c>
      <c r="CX336">
        <v>2</v>
      </c>
      <c r="CY336">
        <v>3</v>
      </c>
      <c r="CZ336">
        <v>4</v>
      </c>
      <c r="DA336" s="57" t="s">
        <v>125</v>
      </c>
    </row>
    <row r="337" spans="1:105">
      <c r="A337">
        <v>330</v>
      </c>
      <c r="B337" s="9">
        <v>2</v>
      </c>
      <c r="C337" s="9">
        <v>9</v>
      </c>
      <c r="D337" s="9">
        <v>5</v>
      </c>
      <c r="E337" s="9">
        <v>16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1</v>
      </c>
      <c r="L337" s="9">
        <v>0</v>
      </c>
      <c r="M337" s="9">
        <v>2</v>
      </c>
      <c r="N337" s="9"/>
      <c r="O337" s="9"/>
      <c r="P337" s="9"/>
      <c r="Q337" s="9">
        <v>4</v>
      </c>
      <c r="R337" s="9"/>
      <c r="S337" s="9">
        <v>4</v>
      </c>
      <c r="T337" s="9"/>
      <c r="U337" s="9">
        <v>0</v>
      </c>
      <c r="V337" s="9">
        <v>0</v>
      </c>
      <c r="W337" s="9">
        <v>0</v>
      </c>
      <c r="X337" s="9">
        <v>0</v>
      </c>
      <c r="Y337" s="9">
        <v>1</v>
      </c>
      <c r="Z337" s="9">
        <v>0</v>
      </c>
      <c r="AA337" s="9">
        <v>0</v>
      </c>
      <c r="AB337" s="9">
        <v>0</v>
      </c>
      <c r="AC337" s="9"/>
      <c r="AD337" s="9">
        <v>4</v>
      </c>
      <c r="AE337" s="9"/>
      <c r="AF337" s="9">
        <v>1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/>
      <c r="AM337" s="9">
        <v>1</v>
      </c>
      <c r="AN337" s="9">
        <v>1</v>
      </c>
      <c r="AO337" s="9">
        <v>0</v>
      </c>
      <c r="AP337" s="9">
        <v>1</v>
      </c>
      <c r="AQ337" s="9">
        <v>0</v>
      </c>
      <c r="AR337" s="9">
        <v>0</v>
      </c>
      <c r="AS337" s="9"/>
      <c r="AT337" s="9">
        <v>1</v>
      </c>
      <c r="AU337" s="9">
        <v>4</v>
      </c>
      <c r="AV337" s="75">
        <v>2</v>
      </c>
      <c r="AW337" s="75">
        <v>2</v>
      </c>
      <c r="AX337" s="75">
        <v>2</v>
      </c>
      <c r="AY337" s="9" t="s">
        <v>125</v>
      </c>
      <c r="AZ337" s="9">
        <v>2</v>
      </c>
      <c r="BA337" s="9" t="s">
        <v>125</v>
      </c>
      <c r="BB337" s="9" t="s">
        <v>125</v>
      </c>
      <c r="BC337" s="9">
        <v>1</v>
      </c>
      <c r="BD337" s="9">
        <v>2</v>
      </c>
      <c r="BE337" s="9" t="s">
        <v>125</v>
      </c>
      <c r="BF337" s="9">
        <v>1</v>
      </c>
      <c r="BG337" s="9">
        <v>1</v>
      </c>
      <c r="BH337">
        <v>2</v>
      </c>
      <c r="BI337">
        <v>2</v>
      </c>
      <c r="BJ337" s="58">
        <v>1</v>
      </c>
      <c r="BK337">
        <v>2</v>
      </c>
      <c r="BL337">
        <v>1</v>
      </c>
      <c r="BM337">
        <v>1</v>
      </c>
      <c r="BN337">
        <v>2</v>
      </c>
      <c r="BO337">
        <v>2</v>
      </c>
      <c r="BP337">
        <v>2</v>
      </c>
      <c r="BQ337" t="s">
        <v>125</v>
      </c>
      <c r="BR337">
        <v>2</v>
      </c>
      <c r="BS337">
        <v>2</v>
      </c>
      <c r="BT337" t="s">
        <v>125</v>
      </c>
      <c r="BU337">
        <v>1</v>
      </c>
      <c r="BV337">
        <v>1</v>
      </c>
      <c r="BW337">
        <v>2</v>
      </c>
      <c r="BX337">
        <v>2</v>
      </c>
      <c r="BY337">
        <v>2</v>
      </c>
      <c r="BZ337">
        <v>2</v>
      </c>
      <c r="CA337">
        <v>2</v>
      </c>
      <c r="CB337">
        <v>2</v>
      </c>
      <c r="CC337">
        <v>2</v>
      </c>
      <c r="CD337">
        <v>2</v>
      </c>
      <c r="CE337">
        <v>2</v>
      </c>
      <c r="CF337">
        <v>1</v>
      </c>
      <c r="CG337">
        <v>2</v>
      </c>
      <c r="CH337">
        <v>2</v>
      </c>
      <c r="CI337">
        <v>2</v>
      </c>
      <c r="CJ337">
        <v>2</v>
      </c>
      <c r="CK337">
        <v>2</v>
      </c>
      <c r="CL337">
        <v>2</v>
      </c>
      <c r="CM337" t="s">
        <v>125</v>
      </c>
      <c r="CN337" t="s">
        <v>125</v>
      </c>
      <c r="CO337">
        <v>4</v>
      </c>
      <c r="CP337">
        <v>3</v>
      </c>
      <c r="CQ337">
        <v>2</v>
      </c>
      <c r="CR337">
        <v>2</v>
      </c>
      <c r="CS337">
        <v>2</v>
      </c>
      <c r="CT337">
        <v>2</v>
      </c>
      <c r="CU337">
        <v>3</v>
      </c>
      <c r="CV337">
        <v>3</v>
      </c>
      <c r="CW337">
        <v>1</v>
      </c>
      <c r="CX337">
        <v>3</v>
      </c>
      <c r="CY337">
        <v>1</v>
      </c>
      <c r="DA337" s="57" t="s">
        <v>125</v>
      </c>
    </row>
    <row r="338" spans="1:105">
      <c r="A338">
        <v>331</v>
      </c>
      <c r="B338" s="9">
        <v>2</v>
      </c>
      <c r="C338" s="9">
        <v>5</v>
      </c>
      <c r="D338" s="9">
        <v>1</v>
      </c>
      <c r="E338" s="9">
        <v>1</v>
      </c>
      <c r="F338" s="9">
        <v>0</v>
      </c>
      <c r="G338" s="9">
        <v>0</v>
      </c>
      <c r="H338" s="9">
        <v>1</v>
      </c>
      <c r="I338" s="9">
        <v>1</v>
      </c>
      <c r="J338" s="9">
        <v>0</v>
      </c>
      <c r="K338" s="9">
        <v>0</v>
      </c>
      <c r="L338" s="9">
        <v>0</v>
      </c>
      <c r="M338" s="9">
        <v>1</v>
      </c>
      <c r="N338" s="9">
        <v>3</v>
      </c>
      <c r="O338" s="9">
        <v>0</v>
      </c>
      <c r="P338" s="9">
        <v>0</v>
      </c>
      <c r="Q338" s="9">
        <v>0</v>
      </c>
      <c r="R338" s="9">
        <v>4</v>
      </c>
      <c r="S338" s="9">
        <v>0</v>
      </c>
      <c r="T338" s="9"/>
      <c r="U338" s="9">
        <v>0</v>
      </c>
      <c r="V338" s="9">
        <v>0</v>
      </c>
      <c r="W338" s="9">
        <v>0</v>
      </c>
      <c r="X338" s="9">
        <v>0</v>
      </c>
      <c r="Y338" s="9">
        <v>1</v>
      </c>
      <c r="Z338" s="9">
        <v>0</v>
      </c>
      <c r="AA338" s="9">
        <v>0</v>
      </c>
      <c r="AB338" s="9">
        <v>0</v>
      </c>
      <c r="AC338" s="9"/>
      <c r="AD338" s="9">
        <v>5</v>
      </c>
      <c r="AE338" s="9"/>
      <c r="AF338" s="9">
        <v>1</v>
      </c>
      <c r="AG338" s="9">
        <v>0</v>
      </c>
      <c r="AH338" s="9">
        <v>1</v>
      </c>
      <c r="AI338" s="9">
        <v>0</v>
      </c>
      <c r="AJ338" s="9">
        <v>0</v>
      </c>
      <c r="AK338" s="9">
        <v>0</v>
      </c>
      <c r="AL338" s="9"/>
      <c r="AM338" s="9">
        <v>1</v>
      </c>
      <c r="AN338" s="9">
        <v>1</v>
      </c>
      <c r="AO338" s="9">
        <v>1</v>
      </c>
      <c r="AP338" s="9">
        <v>1</v>
      </c>
      <c r="AQ338" s="9">
        <v>0</v>
      </c>
      <c r="AR338" s="9">
        <v>0</v>
      </c>
      <c r="AS338" s="9"/>
      <c r="AT338" s="9">
        <v>1</v>
      </c>
      <c r="AU338" s="9">
        <v>3</v>
      </c>
      <c r="AV338" s="75">
        <v>1</v>
      </c>
      <c r="AW338" s="75">
        <v>1</v>
      </c>
      <c r="AX338" s="75">
        <v>1</v>
      </c>
      <c r="AY338" s="9">
        <v>1</v>
      </c>
      <c r="AZ338" s="9">
        <v>1</v>
      </c>
      <c r="BA338" s="9">
        <v>1</v>
      </c>
      <c r="BB338" s="9">
        <v>2</v>
      </c>
      <c r="BC338" s="9">
        <v>2</v>
      </c>
      <c r="BD338" s="9">
        <v>1</v>
      </c>
      <c r="BE338" s="9">
        <v>2</v>
      </c>
      <c r="BF338" s="9">
        <v>1</v>
      </c>
      <c r="BG338" s="9">
        <v>1</v>
      </c>
      <c r="BH338">
        <v>2</v>
      </c>
      <c r="BI338">
        <v>1</v>
      </c>
      <c r="BJ338" s="58">
        <v>1</v>
      </c>
      <c r="BK338">
        <v>2</v>
      </c>
      <c r="BL338">
        <v>1</v>
      </c>
      <c r="BM338">
        <v>2</v>
      </c>
      <c r="BN338">
        <v>1</v>
      </c>
      <c r="BO338">
        <v>2</v>
      </c>
      <c r="BP338">
        <v>1</v>
      </c>
      <c r="BQ338">
        <v>1</v>
      </c>
      <c r="BR338">
        <v>1</v>
      </c>
      <c r="BS338">
        <v>2</v>
      </c>
      <c r="BT338" t="s">
        <v>125</v>
      </c>
      <c r="BU338">
        <v>1</v>
      </c>
      <c r="BV338">
        <v>2</v>
      </c>
      <c r="BW338">
        <v>2</v>
      </c>
      <c r="BX338">
        <v>2</v>
      </c>
      <c r="BY338">
        <v>2</v>
      </c>
      <c r="BZ338">
        <v>2</v>
      </c>
      <c r="CA338">
        <v>2</v>
      </c>
      <c r="CB338">
        <v>2</v>
      </c>
      <c r="CC338">
        <v>2</v>
      </c>
      <c r="CD338">
        <v>1</v>
      </c>
      <c r="CE338">
        <v>1</v>
      </c>
      <c r="CF338">
        <v>2</v>
      </c>
      <c r="CG338">
        <v>1</v>
      </c>
      <c r="CH338">
        <v>2</v>
      </c>
      <c r="CI338">
        <v>2</v>
      </c>
      <c r="CJ338">
        <v>1</v>
      </c>
      <c r="CK338">
        <v>2</v>
      </c>
      <c r="CL338">
        <v>1</v>
      </c>
      <c r="CM338">
        <v>2</v>
      </c>
      <c r="CO338">
        <v>4</v>
      </c>
      <c r="CP338">
        <v>2</v>
      </c>
      <c r="CQ338">
        <v>3</v>
      </c>
      <c r="CR338">
        <v>3</v>
      </c>
      <c r="CS338">
        <v>4</v>
      </c>
      <c r="CT338">
        <v>4</v>
      </c>
      <c r="CU338">
        <v>3</v>
      </c>
      <c r="CV338">
        <v>3</v>
      </c>
      <c r="CW338">
        <v>2</v>
      </c>
      <c r="CX338">
        <v>3</v>
      </c>
      <c r="CY338">
        <v>3</v>
      </c>
      <c r="CZ338">
        <v>3</v>
      </c>
      <c r="DA338" s="57">
        <v>3</v>
      </c>
    </row>
    <row r="339" spans="1:105">
      <c r="A339">
        <v>332</v>
      </c>
      <c r="B339" s="9">
        <v>2</v>
      </c>
      <c r="C339" s="9">
        <v>5</v>
      </c>
      <c r="D339" s="9">
        <v>4</v>
      </c>
      <c r="E339" s="9">
        <v>15</v>
      </c>
      <c r="F339" s="9">
        <v>0</v>
      </c>
      <c r="G339" s="9">
        <v>0</v>
      </c>
      <c r="H339" s="9">
        <v>0</v>
      </c>
      <c r="I339" s="9">
        <v>1</v>
      </c>
      <c r="J339" s="9">
        <v>0</v>
      </c>
      <c r="K339" s="9">
        <v>0</v>
      </c>
      <c r="L339" s="9">
        <v>0</v>
      </c>
      <c r="M339" s="9">
        <v>2</v>
      </c>
      <c r="N339" s="9">
        <v>0</v>
      </c>
      <c r="O339" s="9">
        <v>0</v>
      </c>
      <c r="P339" s="9">
        <v>0</v>
      </c>
      <c r="Q339" s="9">
        <v>0</v>
      </c>
      <c r="R339" s="9">
        <v>4</v>
      </c>
      <c r="S339" s="9">
        <v>4</v>
      </c>
      <c r="T339" s="9"/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1</v>
      </c>
      <c r="AB339" s="9">
        <v>0</v>
      </c>
      <c r="AC339" s="9"/>
      <c r="AD339" s="9">
        <v>3</v>
      </c>
      <c r="AE339" s="9"/>
      <c r="AF339" s="9">
        <v>1</v>
      </c>
      <c r="AG339" s="9">
        <v>0</v>
      </c>
      <c r="AH339" s="9">
        <v>1</v>
      </c>
      <c r="AI339" s="9">
        <v>0</v>
      </c>
      <c r="AJ339" s="9">
        <v>0</v>
      </c>
      <c r="AK339" s="9">
        <v>0</v>
      </c>
      <c r="AL339" s="9"/>
      <c r="AM339" s="9">
        <v>1</v>
      </c>
      <c r="AN339" s="9">
        <v>1</v>
      </c>
      <c r="AO339" s="9">
        <v>1</v>
      </c>
      <c r="AP339" s="9">
        <v>0</v>
      </c>
      <c r="AQ339" s="9">
        <v>0</v>
      </c>
      <c r="AR339" s="9">
        <v>0</v>
      </c>
      <c r="AS339" s="9"/>
      <c r="AT339" s="9">
        <v>1</v>
      </c>
      <c r="AU339" s="9">
        <v>2</v>
      </c>
      <c r="AV339" s="75">
        <v>2</v>
      </c>
      <c r="AW339" s="75">
        <v>2</v>
      </c>
      <c r="AX339" s="75">
        <v>1</v>
      </c>
      <c r="AY339" s="9">
        <v>2</v>
      </c>
      <c r="AZ339" s="9">
        <v>1</v>
      </c>
      <c r="BA339" s="9">
        <v>1</v>
      </c>
      <c r="BB339" s="9">
        <v>2</v>
      </c>
      <c r="BC339" s="9">
        <v>1</v>
      </c>
      <c r="BD339" s="9">
        <v>1</v>
      </c>
      <c r="BE339" s="9">
        <v>1</v>
      </c>
      <c r="BF339" s="9">
        <v>2</v>
      </c>
      <c r="BG339" s="9" t="s">
        <v>125</v>
      </c>
      <c r="BH339">
        <v>1</v>
      </c>
      <c r="BI339">
        <v>2</v>
      </c>
      <c r="BJ339" s="58">
        <v>1</v>
      </c>
      <c r="BK339">
        <v>2</v>
      </c>
      <c r="BL339">
        <v>2</v>
      </c>
      <c r="BM339">
        <v>2</v>
      </c>
      <c r="BN339">
        <v>1</v>
      </c>
      <c r="BO339">
        <v>2</v>
      </c>
      <c r="BP339">
        <v>2</v>
      </c>
      <c r="BQ339" t="s">
        <v>125</v>
      </c>
      <c r="BR339">
        <v>2</v>
      </c>
      <c r="BS339">
        <v>2</v>
      </c>
      <c r="BT339" t="s">
        <v>125</v>
      </c>
      <c r="BU339">
        <v>2</v>
      </c>
      <c r="BV339">
        <v>2</v>
      </c>
      <c r="BW339">
        <v>2</v>
      </c>
      <c r="BX339">
        <v>2</v>
      </c>
      <c r="BY339">
        <v>2</v>
      </c>
      <c r="BZ339">
        <v>2</v>
      </c>
      <c r="CA339">
        <v>2</v>
      </c>
      <c r="CB339">
        <v>2</v>
      </c>
      <c r="CC339">
        <v>2</v>
      </c>
      <c r="CD339">
        <v>1</v>
      </c>
      <c r="CE339">
        <v>2</v>
      </c>
      <c r="CF339">
        <v>2</v>
      </c>
      <c r="CG339">
        <v>2</v>
      </c>
      <c r="CH339">
        <v>2</v>
      </c>
      <c r="CI339">
        <v>2</v>
      </c>
      <c r="CJ339">
        <v>1</v>
      </c>
      <c r="CK339">
        <v>2</v>
      </c>
      <c r="CL339">
        <v>2</v>
      </c>
      <c r="CM339" t="s">
        <v>125</v>
      </c>
      <c r="CN339" t="s">
        <v>125</v>
      </c>
      <c r="CO339">
        <v>3</v>
      </c>
      <c r="CP339">
        <v>1</v>
      </c>
      <c r="CQ339">
        <v>4</v>
      </c>
      <c r="CR339">
        <v>3</v>
      </c>
      <c r="CS339">
        <v>2</v>
      </c>
      <c r="CT339">
        <v>4</v>
      </c>
      <c r="CU339">
        <v>3</v>
      </c>
      <c r="CV339">
        <v>2</v>
      </c>
      <c r="CW339">
        <v>1</v>
      </c>
      <c r="CX339">
        <v>4</v>
      </c>
      <c r="CY339">
        <v>3</v>
      </c>
      <c r="CZ339">
        <v>4</v>
      </c>
      <c r="DA339" s="57" t="s">
        <v>125</v>
      </c>
    </row>
    <row r="340" spans="1:105">
      <c r="A340">
        <v>333</v>
      </c>
      <c r="B340" s="9">
        <v>1</v>
      </c>
      <c r="C340" s="9">
        <v>2</v>
      </c>
      <c r="D340" s="9">
        <v>6</v>
      </c>
      <c r="E340" s="9">
        <v>5</v>
      </c>
      <c r="F340" s="9">
        <v>0</v>
      </c>
      <c r="G340" s="9">
        <v>0</v>
      </c>
      <c r="H340" s="9">
        <v>1</v>
      </c>
      <c r="I340" s="9">
        <v>1</v>
      </c>
      <c r="J340" s="9">
        <v>1</v>
      </c>
      <c r="K340" s="9">
        <v>0</v>
      </c>
      <c r="L340" s="9">
        <v>0</v>
      </c>
      <c r="M340" s="9">
        <v>1</v>
      </c>
      <c r="N340" s="9">
        <v>4</v>
      </c>
      <c r="O340" s="9">
        <v>3</v>
      </c>
      <c r="P340" s="9">
        <v>4</v>
      </c>
      <c r="Q340" s="9">
        <v>2</v>
      </c>
      <c r="R340" s="9">
        <v>4</v>
      </c>
      <c r="S340" s="9">
        <v>4</v>
      </c>
      <c r="T340" s="9"/>
      <c r="U340" s="9">
        <v>1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/>
      <c r="AD340" s="9">
        <v>1</v>
      </c>
      <c r="AE340" s="9"/>
      <c r="AF340" s="9">
        <v>1</v>
      </c>
      <c r="AG340" s="9">
        <v>0</v>
      </c>
      <c r="AH340" s="9">
        <v>1</v>
      </c>
      <c r="AI340" s="9">
        <v>0</v>
      </c>
      <c r="AJ340" s="9">
        <v>0</v>
      </c>
      <c r="AK340" s="9">
        <v>0</v>
      </c>
      <c r="AL340" s="9"/>
      <c r="AM340" s="9">
        <v>1</v>
      </c>
      <c r="AN340" s="9">
        <v>1</v>
      </c>
      <c r="AO340" s="9">
        <v>0</v>
      </c>
      <c r="AP340" s="9">
        <v>0</v>
      </c>
      <c r="AQ340" s="9">
        <v>0</v>
      </c>
      <c r="AR340" s="9">
        <v>0</v>
      </c>
      <c r="AS340" s="9"/>
      <c r="AT340" s="9">
        <v>3</v>
      </c>
      <c r="AU340" s="9">
        <v>1</v>
      </c>
      <c r="AV340" s="75">
        <v>2</v>
      </c>
      <c r="AW340" s="75">
        <v>1</v>
      </c>
      <c r="AX340" s="75">
        <v>2</v>
      </c>
      <c r="AY340" s="9" t="s">
        <v>125</v>
      </c>
      <c r="AZ340" s="9">
        <v>1</v>
      </c>
      <c r="BA340" s="9">
        <v>2</v>
      </c>
      <c r="BB340" s="9"/>
      <c r="BC340" s="9">
        <v>2</v>
      </c>
      <c r="BD340" s="9">
        <v>1</v>
      </c>
      <c r="BE340" s="9">
        <v>1</v>
      </c>
      <c r="BF340" s="9">
        <v>1</v>
      </c>
      <c r="BG340" s="9">
        <v>1</v>
      </c>
      <c r="BH340">
        <v>1</v>
      </c>
      <c r="BI340">
        <v>1</v>
      </c>
      <c r="BJ340" s="58">
        <v>2</v>
      </c>
      <c r="BK340">
        <v>2</v>
      </c>
      <c r="BL340">
        <v>1</v>
      </c>
      <c r="BM340">
        <v>2</v>
      </c>
      <c r="BN340">
        <v>1</v>
      </c>
      <c r="BO340">
        <v>2</v>
      </c>
      <c r="BP340">
        <v>1</v>
      </c>
      <c r="BQ340">
        <v>1</v>
      </c>
      <c r="BR340">
        <v>2</v>
      </c>
      <c r="BS340">
        <v>2</v>
      </c>
      <c r="BT340" t="s">
        <v>125</v>
      </c>
      <c r="BU340">
        <v>1</v>
      </c>
      <c r="BV340">
        <v>1</v>
      </c>
      <c r="BW340">
        <v>1</v>
      </c>
      <c r="BX340">
        <v>2</v>
      </c>
      <c r="BY340">
        <v>2</v>
      </c>
      <c r="BZ340">
        <v>2</v>
      </c>
      <c r="CA340">
        <v>1</v>
      </c>
      <c r="CB340">
        <v>2</v>
      </c>
      <c r="CC340">
        <v>1</v>
      </c>
      <c r="CD340">
        <v>2</v>
      </c>
      <c r="CE340">
        <v>1</v>
      </c>
      <c r="CF340">
        <v>2</v>
      </c>
      <c r="CG340">
        <v>2</v>
      </c>
      <c r="CH340">
        <v>2</v>
      </c>
      <c r="CI340">
        <v>2</v>
      </c>
      <c r="CJ340">
        <v>2</v>
      </c>
      <c r="CK340">
        <v>2</v>
      </c>
      <c r="CL340">
        <v>1</v>
      </c>
      <c r="CM340">
        <v>3</v>
      </c>
      <c r="CN340">
        <v>3</v>
      </c>
      <c r="CO340">
        <v>4</v>
      </c>
      <c r="CP340">
        <v>2</v>
      </c>
      <c r="CQ340">
        <v>4</v>
      </c>
      <c r="CR340">
        <v>3</v>
      </c>
      <c r="CS340">
        <v>3</v>
      </c>
      <c r="CT340">
        <v>4</v>
      </c>
      <c r="CU340">
        <v>3</v>
      </c>
      <c r="CV340">
        <v>3</v>
      </c>
      <c r="CW340">
        <v>1</v>
      </c>
      <c r="CX340">
        <v>3</v>
      </c>
      <c r="CY340">
        <v>3</v>
      </c>
      <c r="CZ340">
        <v>3</v>
      </c>
      <c r="DA340" s="57">
        <v>3</v>
      </c>
    </row>
    <row r="341" spans="1:105">
      <c r="A341">
        <v>334</v>
      </c>
      <c r="B341" s="9">
        <v>1</v>
      </c>
      <c r="C341" s="9">
        <v>5</v>
      </c>
      <c r="D341" s="9">
        <v>1</v>
      </c>
      <c r="E341" s="9">
        <v>13</v>
      </c>
      <c r="F341" s="9">
        <v>0</v>
      </c>
      <c r="G341" s="9">
        <v>0</v>
      </c>
      <c r="H341" s="9">
        <v>0</v>
      </c>
      <c r="I341" s="9">
        <v>1</v>
      </c>
      <c r="J341" s="9">
        <v>1</v>
      </c>
      <c r="K341" s="9">
        <v>0</v>
      </c>
      <c r="L341" s="9">
        <v>0</v>
      </c>
      <c r="M341" s="9">
        <v>2</v>
      </c>
      <c r="N341" s="9">
        <v>4</v>
      </c>
      <c r="O341" s="9">
        <v>3</v>
      </c>
      <c r="P341" s="9">
        <v>3</v>
      </c>
      <c r="Q341" s="9">
        <v>2</v>
      </c>
      <c r="R341" s="9">
        <v>4</v>
      </c>
      <c r="S341" s="9">
        <v>3</v>
      </c>
      <c r="T341" s="9"/>
      <c r="U341" s="9">
        <v>1</v>
      </c>
      <c r="V341" s="9">
        <v>1</v>
      </c>
      <c r="W341" s="9">
        <v>0</v>
      </c>
      <c r="X341" s="9">
        <v>0</v>
      </c>
      <c r="Y341" s="9">
        <v>1</v>
      </c>
      <c r="Z341" s="9">
        <v>0</v>
      </c>
      <c r="AA341" s="9">
        <v>0</v>
      </c>
      <c r="AB341" s="9">
        <v>0</v>
      </c>
      <c r="AC341" s="9"/>
      <c r="AD341" s="9">
        <v>1</v>
      </c>
      <c r="AE341" s="9"/>
      <c r="AF341" s="9">
        <v>1</v>
      </c>
      <c r="AG341" s="9">
        <v>1</v>
      </c>
      <c r="AH341" s="9">
        <v>1</v>
      </c>
      <c r="AI341" s="9">
        <v>0</v>
      </c>
      <c r="AJ341" s="9">
        <v>0</v>
      </c>
      <c r="AK341" s="9">
        <v>0</v>
      </c>
      <c r="AL341" s="9"/>
      <c r="AM341" s="9">
        <v>1</v>
      </c>
      <c r="AN341" s="9">
        <v>1</v>
      </c>
      <c r="AO341" s="9">
        <v>1</v>
      </c>
      <c r="AP341" s="9">
        <v>1</v>
      </c>
      <c r="AQ341" s="9">
        <v>0</v>
      </c>
      <c r="AR341" s="9">
        <v>0</v>
      </c>
      <c r="AS341" s="9"/>
      <c r="AT341" s="9">
        <v>1</v>
      </c>
      <c r="AU341" s="9">
        <v>4</v>
      </c>
      <c r="AV341" s="75">
        <v>2</v>
      </c>
      <c r="AW341" s="75">
        <v>1</v>
      </c>
      <c r="AX341" s="75">
        <v>1</v>
      </c>
      <c r="AY341" s="9">
        <v>1</v>
      </c>
      <c r="AZ341" s="9">
        <v>1</v>
      </c>
      <c r="BA341" s="9">
        <v>1</v>
      </c>
      <c r="BB341" s="9">
        <v>2</v>
      </c>
      <c r="BC341" s="9">
        <v>2</v>
      </c>
      <c r="BD341" s="9">
        <v>1</v>
      </c>
      <c r="BE341" s="9">
        <v>2</v>
      </c>
      <c r="BF341" s="9">
        <v>1</v>
      </c>
      <c r="BG341" s="9">
        <v>2</v>
      </c>
      <c r="BH341">
        <v>2</v>
      </c>
      <c r="BI341">
        <v>2</v>
      </c>
      <c r="BJ341" s="58">
        <v>2</v>
      </c>
      <c r="BK341">
        <v>2</v>
      </c>
      <c r="BL341">
        <v>1</v>
      </c>
      <c r="BM341">
        <v>1</v>
      </c>
      <c r="BN341">
        <v>1</v>
      </c>
      <c r="BO341">
        <v>2</v>
      </c>
      <c r="BP341">
        <v>2</v>
      </c>
      <c r="BQ341" t="s">
        <v>125</v>
      </c>
      <c r="BR341">
        <v>2</v>
      </c>
      <c r="BS341">
        <v>2</v>
      </c>
      <c r="BT341" t="s">
        <v>125</v>
      </c>
      <c r="BU341">
        <v>1</v>
      </c>
      <c r="BV341">
        <v>1</v>
      </c>
      <c r="BW341">
        <v>2</v>
      </c>
      <c r="BX341">
        <v>2</v>
      </c>
      <c r="BY341">
        <v>2</v>
      </c>
      <c r="BZ341">
        <v>2</v>
      </c>
      <c r="CA341">
        <v>1</v>
      </c>
      <c r="CB341">
        <v>1</v>
      </c>
      <c r="CC341">
        <v>1</v>
      </c>
      <c r="CD341">
        <v>2</v>
      </c>
      <c r="CE341">
        <v>1</v>
      </c>
      <c r="CF341">
        <v>1</v>
      </c>
      <c r="CG341">
        <v>2</v>
      </c>
      <c r="CH341">
        <v>2</v>
      </c>
      <c r="CI341">
        <v>2</v>
      </c>
      <c r="CJ341">
        <v>1</v>
      </c>
      <c r="CK341">
        <v>2</v>
      </c>
      <c r="CL341">
        <v>1</v>
      </c>
      <c r="CM341">
        <v>3</v>
      </c>
      <c r="CN341">
        <v>3</v>
      </c>
      <c r="CO341">
        <v>4</v>
      </c>
      <c r="CP341">
        <v>2</v>
      </c>
      <c r="CQ341">
        <v>4</v>
      </c>
      <c r="CR341">
        <v>3</v>
      </c>
      <c r="CS341">
        <v>3</v>
      </c>
      <c r="CT341">
        <v>3</v>
      </c>
      <c r="CU341">
        <v>3</v>
      </c>
      <c r="CV341">
        <v>3</v>
      </c>
      <c r="CW341">
        <v>1</v>
      </c>
      <c r="CX341">
        <v>4</v>
      </c>
      <c r="CY341">
        <v>3</v>
      </c>
      <c r="CZ341">
        <v>0</v>
      </c>
      <c r="DA341" s="57" t="s">
        <v>125</v>
      </c>
    </row>
    <row r="342" spans="1:105">
      <c r="A342">
        <v>335</v>
      </c>
      <c r="B342" s="9">
        <v>2</v>
      </c>
      <c r="C342" s="9">
        <v>2</v>
      </c>
      <c r="D342" s="9">
        <v>1</v>
      </c>
      <c r="E342" s="9">
        <v>4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1</v>
      </c>
      <c r="M342" s="9">
        <v>3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4</v>
      </c>
      <c r="T342" s="9"/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1</v>
      </c>
      <c r="AB342" s="9">
        <v>0</v>
      </c>
      <c r="AC342" s="9"/>
      <c r="AD342" s="9">
        <v>1</v>
      </c>
      <c r="AE342" s="9"/>
      <c r="AF342" s="9">
        <v>0</v>
      </c>
      <c r="AG342" s="9">
        <v>0</v>
      </c>
      <c r="AH342" s="9">
        <v>1</v>
      </c>
      <c r="AI342" s="9">
        <v>1</v>
      </c>
      <c r="AJ342" s="9">
        <v>0</v>
      </c>
      <c r="AK342" s="9">
        <v>0</v>
      </c>
      <c r="AL342" s="9"/>
      <c r="AM342" s="9">
        <v>1</v>
      </c>
      <c r="AN342" s="9">
        <v>1</v>
      </c>
      <c r="AO342" s="9">
        <v>0</v>
      </c>
      <c r="AP342" s="9">
        <v>0</v>
      </c>
      <c r="AQ342" s="9">
        <v>0</v>
      </c>
      <c r="AR342" s="9">
        <v>0</v>
      </c>
      <c r="AS342" s="9"/>
      <c r="AT342" s="9">
        <v>2</v>
      </c>
      <c r="AU342" s="9">
        <v>2</v>
      </c>
      <c r="AV342" s="75">
        <v>1</v>
      </c>
      <c r="AW342" s="75">
        <v>1</v>
      </c>
      <c r="AX342" s="75">
        <v>2</v>
      </c>
      <c r="AY342" s="9" t="s">
        <v>125</v>
      </c>
      <c r="AZ342" s="9">
        <v>1</v>
      </c>
      <c r="BA342" s="9">
        <v>1</v>
      </c>
      <c r="BB342" s="9">
        <v>2</v>
      </c>
      <c r="BC342" s="9">
        <v>1</v>
      </c>
      <c r="BD342" s="9">
        <v>2</v>
      </c>
      <c r="BE342" s="9" t="s">
        <v>125</v>
      </c>
      <c r="BF342" s="9">
        <v>1</v>
      </c>
      <c r="BG342" s="9">
        <v>1</v>
      </c>
      <c r="BH342">
        <v>1</v>
      </c>
      <c r="BI342">
        <v>2</v>
      </c>
      <c r="BJ342" s="58">
        <v>1</v>
      </c>
      <c r="BK342">
        <v>2</v>
      </c>
      <c r="BL342">
        <v>2</v>
      </c>
      <c r="BM342">
        <v>1</v>
      </c>
      <c r="BN342">
        <v>1</v>
      </c>
      <c r="BO342">
        <v>2</v>
      </c>
      <c r="BP342">
        <v>2</v>
      </c>
      <c r="BQ342" t="s">
        <v>125</v>
      </c>
      <c r="BR342">
        <v>1</v>
      </c>
      <c r="BS342">
        <v>1</v>
      </c>
      <c r="BT342">
        <v>1</v>
      </c>
      <c r="BU342">
        <v>1</v>
      </c>
      <c r="BV342">
        <v>1</v>
      </c>
      <c r="BW342">
        <v>1</v>
      </c>
      <c r="BX342">
        <v>2</v>
      </c>
      <c r="BY342">
        <v>1</v>
      </c>
      <c r="BZ342">
        <v>1</v>
      </c>
      <c r="CA342">
        <v>1</v>
      </c>
      <c r="CB342">
        <v>2</v>
      </c>
      <c r="CC342">
        <v>2</v>
      </c>
      <c r="CD342">
        <v>2</v>
      </c>
      <c r="CE342">
        <v>1</v>
      </c>
      <c r="CF342">
        <v>2</v>
      </c>
      <c r="CG342">
        <v>2</v>
      </c>
      <c r="CH342">
        <v>2</v>
      </c>
      <c r="CI342">
        <v>2</v>
      </c>
      <c r="CJ342">
        <v>2</v>
      </c>
      <c r="CK342">
        <v>2</v>
      </c>
      <c r="CL342">
        <v>1</v>
      </c>
      <c r="CM342">
        <v>4</v>
      </c>
      <c r="CN342">
        <v>4</v>
      </c>
      <c r="CO342">
        <v>4</v>
      </c>
      <c r="CP342">
        <v>3</v>
      </c>
      <c r="CQ342">
        <v>4</v>
      </c>
      <c r="CR342">
        <v>2</v>
      </c>
      <c r="CS342">
        <v>2</v>
      </c>
      <c r="CT342">
        <v>4</v>
      </c>
      <c r="CU342">
        <v>2</v>
      </c>
      <c r="CV342">
        <v>2</v>
      </c>
      <c r="CW342">
        <v>1</v>
      </c>
      <c r="CX342">
        <v>4</v>
      </c>
      <c r="CY342">
        <v>3</v>
      </c>
      <c r="CZ342">
        <v>0</v>
      </c>
      <c r="DA342" s="57" t="s">
        <v>125</v>
      </c>
    </row>
    <row r="343" spans="1:105">
      <c r="A343">
        <v>336</v>
      </c>
      <c r="B343" s="9">
        <v>2</v>
      </c>
      <c r="C343" s="9">
        <v>9</v>
      </c>
      <c r="D343" s="9">
        <v>7</v>
      </c>
      <c r="E343" s="9">
        <v>4</v>
      </c>
      <c r="F343" s="9">
        <v>0</v>
      </c>
      <c r="G343" s="9">
        <v>0</v>
      </c>
      <c r="H343" s="9">
        <v>0</v>
      </c>
      <c r="I343" s="9">
        <v>1</v>
      </c>
      <c r="J343" s="9">
        <v>0</v>
      </c>
      <c r="K343" s="9">
        <v>0</v>
      </c>
      <c r="L343" s="9">
        <v>0</v>
      </c>
      <c r="M343" s="9">
        <v>2</v>
      </c>
      <c r="N343" s="9"/>
      <c r="O343" s="9"/>
      <c r="P343" s="9"/>
      <c r="Q343" s="9">
        <v>4</v>
      </c>
      <c r="R343" s="9"/>
      <c r="S343" s="9"/>
      <c r="T343" s="9"/>
      <c r="U343" s="9">
        <v>1</v>
      </c>
      <c r="V343" s="9">
        <v>0</v>
      </c>
      <c r="W343" s="9">
        <v>0</v>
      </c>
      <c r="X343" s="9">
        <v>0</v>
      </c>
      <c r="Y343" s="9">
        <v>1</v>
      </c>
      <c r="Z343" s="9">
        <v>1</v>
      </c>
      <c r="AA343" s="9">
        <v>0</v>
      </c>
      <c r="AB343" s="9">
        <v>0</v>
      </c>
      <c r="AC343" s="9"/>
      <c r="AD343" s="9"/>
      <c r="AE343" s="9"/>
      <c r="AF343" s="9">
        <v>1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/>
      <c r="AM343" s="9">
        <v>1</v>
      </c>
      <c r="AN343" s="9">
        <v>1</v>
      </c>
      <c r="AO343" s="9">
        <v>0</v>
      </c>
      <c r="AP343" s="9">
        <v>0</v>
      </c>
      <c r="AQ343" s="9">
        <v>0</v>
      </c>
      <c r="AR343" s="9">
        <v>0</v>
      </c>
      <c r="AS343" s="9"/>
      <c r="AT343" s="9">
        <v>3</v>
      </c>
      <c r="AU343" s="9">
        <v>1</v>
      </c>
      <c r="AV343" s="75">
        <v>1</v>
      </c>
      <c r="AW343" s="75">
        <v>1</v>
      </c>
      <c r="AX343" s="75">
        <v>1</v>
      </c>
      <c r="AY343" s="9">
        <v>2</v>
      </c>
      <c r="AZ343" s="9">
        <v>2</v>
      </c>
      <c r="BA343" s="9" t="s">
        <v>125</v>
      </c>
      <c r="BB343" s="9" t="s">
        <v>125</v>
      </c>
      <c r="BC343" s="9">
        <v>1</v>
      </c>
      <c r="BD343" s="9">
        <v>1</v>
      </c>
      <c r="BE343" s="9">
        <v>1</v>
      </c>
      <c r="BF343" s="9">
        <v>1</v>
      </c>
      <c r="BG343" s="9">
        <v>1</v>
      </c>
      <c r="BH343">
        <v>1</v>
      </c>
      <c r="BI343">
        <v>2</v>
      </c>
      <c r="BJ343" s="58">
        <v>1</v>
      </c>
      <c r="BK343">
        <v>2</v>
      </c>
      <c r="BL343">
        <v>1</v>
      </c>
      <c r="BM343">
        <v>1</v>
      </c>
      <c r="BN343">
        <v>2</v>
      </c>
      <c r="BO343">
        <v>2</v>
      </c>
      <c r="BP343">
        <v>2</v>
      </c>
      <c r="BQ343" t="s">
        <v>125</v>
      </c>
      <c r="BR343">
        <v>2</v>
      </c>
      <c r="BS343">
        <v>2</v>
      </c>
      <c r="BT343" t="s">
        <v>125</v>
      </c>
      <c r="BU343">
        <v>1</v>
      </c>
      <c r="BV343">
        <v>1</v>
      </c>
      <c r="BW343">
        <v>2</v>
      </c>
      <c r="BX343">
        <v>2</v>
      </c>
      <c r="BY343">
        <v>2</v>
      </c>
      <c r="BZ343">
        <v>2</v>
      </c>
      <c r="CA343">
        <v>2</v>
      </c>
      <c r="CB343">
        <v>2</v>
      </c>
      <c r="CC343">
        <v>2</v>
      </c>
      <c r="CD343">
        <v>2</v>
      </c>
      <c r="CE343">
        <v>2</v>
      </c>
      <c r="CF343">
        <v>2</v>
      </c>
      <c r="CG343">
        <v>2</v>
      </c>
      <c r="CH343">
        <v>1</v>
      </c>
      <c r="CK343">
        <v>2</v>
      </c>
      <c r="CL343">
        <v>1</v>
      </c>
      <c r="CM343">
        <v>4</v>
      </c>
      <c r="CN343">
        <v>4</v>
      </c>
      <c r="CO343">
        <v>4</v>
      </c>
      <c r="CP343">
        <v>4</v>
      </c>
      <c r="CQ343">
        <v>4</v>
      </c>
      <c r="CR343">
        <v>4</v>
      </c>
      <c r="CS343">
        <v>4</v>
      </c>
      <c r="CT343">
        <v>1</v>
      </c>
      <c r="CU343">
        <v>4</v>
      </c>
      <c r="CV343">
        <v>4</v>
      </c>
      <c r="CW343">
        <v>2</v>
      </c>
      <c r="CX343">
        <v>1</v>
      </c>
      <c r="CY343">
        <v>3</v>
      </c>
      <c r="CZ343">
        <v>4</v>
      </c>
      <c r="DA343" s="57" t="s">
        <v>125</v>
      </c>
    </row>
    <row r="344" spans="1:105">
      <c r="A344">
        <v>337</v>
      </c>
      <c r="B344" s="9">
        <v>2</v>
      </c>
      <c r="C344" s="9">
        <v>9</v>
      </c>
      <c r="D344" s="9">
        <v>7</v>
      </c>
      <c r="E344" s="9">
        <v>9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1</v>
      </c>
      <c r="M344" s="9">
        <v>2</v>
      </c>
      <c r="N344" s="9"/>
      <c r="O344" s="9"/>
      <c r="P344" s="9"/>
      <c r="Q344" s="9">
        <v>3</v>
      </c>
      <c r="R344" s="9"/>
      <c r="S344" s="9"/>
      <c r="T344" s="9"/>
      <c r="U344" s="9">
        <v>1</v>
      </c>
      <c r="V344" s="9">
        <v>0</v>
      </c>
      <c r="W344" s="9">
        <v>0</v>
      </c>
      <c r="X344" s="9">
        <v>0</v>
      </c>
      <c r="Y344" s="9">
        <v>1</v>
      </c>
      <c r="Z344" s="9">
        <v>1</v>
      </c>
      <c r="AA344" s="9">
        <v>0</v>
      </c>
      <c r="AB344" s="9">
        <v>0</v>
      </c>
      <c r="AC344" s="9"/>
      <c r="AD344" s="9">
        <v>4</v>
      </c>
      <c r="AE344" s="9"/>
      <c r="AF344" s="9">
        <v>1</v>
      </c>
      <c r="AG344" s="9">
        <v>1</v>
      </c>
      <c r="AH344" s="9">
        <v>0</v>
      </c>
      <c r="AI344" s="9">
        <v>0</v>
      </c>
      <c r="AJ344" s="9">
        <v>0</v>
      </c>
      <c r="AK344" s="9">
        <v>0</v>
      </c>
      <c r="AL344" s="9"/>
      <c r="AM344" s="9">
        <v>1</v>
      </c>
      <c r="AN344" s="9">
        <v>1</v>
      </c>
      <c r="AO344" s="9">
        <v>0</v>
      </c>
      <c r="AP344" s="9">
        <v>1</v>
      </c>
      <c r="AQ344" s="9">
        <v>0</v>
      </c>
      <c r="AR344" s="9">
        <v>0</v>
      </c>
      <c r="AS344" s="9"/>
      <c r="AT344" s="9">
        <v>3</v>
      </c>
      <c r="AU344" s="9">
        <v>3</v>
      </c>
      <c r="AV344" s="75">
        <v>2</v>
      </c>
      <c r="AW344" s="75">
        <v>2</v>
      </c>
      <c r="AX344" s="75">
        <v>1</v>
      </c>
      <c r="AY344" s="9">
        <v>2</v>
      </c>
      <c r="AZ344" s="9">
        <v>2</v>
      </c>
      <c r="BA344" s="9" t="s">
        <v>125</v>
      </c>
      <c r="BB344" s="9" t="s">
        <v>125</v>
      </c>
      <c r="BC344" s="9">
        <v>2</v>
      </c>
      <c r="BD344" s="9"/>
      <c r="BE344" s="9" t="s">
        <v>125</v>
      </c>
      <c r="BF344" s="9"/>
      <c r="BG344" s="9" t="s">
        <v>125</v>
      </c>
      <c r="BH344">
        <v>1</v>
      </c>
      <c r="BI344">
        <v>2</v>
      </c>
      <c r="BJ344" s="58">
        <v>1</v>
      </c>
      <c r="BK344">
        <v>2</v>
      </c>
      <c r="BL344">
        <v>1</v>
      </c>
      <c r="BM344">
        <v>1</v>
      </c>
      <c r="BN344">
        <v>2</v>
      </c>
      <c r="BO344">
        <v>2</v>
      </c>
      <c r="BQ344" t="s">
        <v>125</v>
      </c>
      <c r="BR344">
        <v>2</v>
      </c>
      <c r="BS344">
        <v>1</v>
      </c>
      <c r="BT344">
        <v>1</v>
      </c>
      <c r="BU344">
        <v>2</v>
      </c>
      <c r="BV344">
        <v>1</v>
      </c>
      <c r="BW344">
        <v>2</v>
      </c>
      <c r="BX344">
        <v>2</v>
      </c>
      <c r="BY344">
        <v>2</v>
      </c>
      <c r="BZ344">
        <v>2</v>
      </c>
      <c r="CA344">
        <v>2</v>
      </c>
      <c r="CB344">
        <v>2</v>
      </c>
      <c r="CC344">
        <v>2</v>
      </c>
      <c r="CD344">
        <v>2</v>
      </c>
      <c r="CE344">
        <v>2</v>
      </c>
      <c r="CF344">
        <v>2</v>
      </c>
      <c r="CG344">
        <v>2</v>
      </c>
      <c r="CH344">
        <v>2</v>
      </c>
      <c r="CI344">
        <v>2</v>
      </c>
      <c r="CJ344">
        <v>1</v>
      </c>
      <c r="CK344">
        <v>2</v>
      </c>
      <c r="CL344">
        <v>2</v>
      </c>
      <c r="CM344" t="s">
        <v>125</v>
      </c>
      <c r="CN344" t="s">
        <v>125</v>
      </c>
      <c r="CO344">
        <v>4</v>
      </c>
      <c r="CP344">
        <v>3</v>
      </c>
      <c r="CQ344">
        <v>3</v>
      </c>
      <c r="CR344">
        <v>3</v>
      </c>
      <c r="CT344">
        <v>3</v>
      </c>
      <c r="CU344">
        <v>3</v>
      </c>
      <c r="CV344">
        <v>3</v>
      </c>
      <c r="CW344">
        <v>1</v>
      </c>
      <c r="CX344">
        <v>3</v>
      </c>
      <c r="CY344">
        <v>1</v>
      </c>
      <c r="DA344" s="57" t="s">
        <v>125</v>
      </c>
    </row>
    <row r="345" spans="1:105">
      <c r="A345">
        <v>338</v>
      </c>
      <c r="B345" s="9">
        <v>2</v>
      </c>
      <c r="C345" s="9">
        <v>5</v>
      </c>
      <c r="D345" s="9">
        <v>4</v>
      </c>
      <c r="E345" s="9">
        <v>2</v>
      </c>
      <c r="F345" s="9">
        <v>0</v>
      </c>
      <c r="G345" s="9">
        <v>0</v>
      </c>
      <c r="H345" s="9">
        <v>0</v>
      </c>
      <c r="I345" s="9">
        <v>1</v>
      </c>
      <c r="J345" s="9">
        <v>1</v>
      </c>
      <c r="K345" s="9">
        <v>0</v>
      </c>
      <c r="L345" s="9">
        <v>0</v>
      </c>
      <c r="M345" s="9">
        <v>3</v>
      </c>
      <c r="N345" s="9">
        <v>3</v>
      </c>
      <c r="O345" s="9">
        <v>2</v>
      </c>
      <c r="P345" s="9">
        <v>3</v>
      </c>
      <c r="Q345" s="9">
        <v>3</v>
      </c>
      <c r="R345" s="9">
        <v>3</v>
      </c>
      <c r="S345" s="9">
        <v>3</v>
      </c>
      <c r="T345" s="9"/>
      <c r="U345" s="9">
        <v>0</v>
      </c>
      <c r="V345" s="9">
        <v>1</v>
      </c>
      <c r="W345" s="9">
        <v>0</v>
      </c>
      <c r="X345" s="9">
        <v>0</v>
      </c>
      <c r="Y345" s="9">
        <v>1</v>
      </c>
      <c r="Z345" s="9">
        <v>1</v>
      </c>
      <c r="AA345" s="9">
        <v>0</v>
      </c>
      <c r="AB345" s="9">
        <v>0</v>
      </c>
      <c r="AC345" s="9"/>
      <c r="AD345" s="9">
        <v>1</v>
      </c>
      <c r="AE345" s="9"/>
      <c r="AF345" s="9">
        <v>1</v>
      </c>
      <c r="AG345" s="9">
        <v>0</v>
      </c>
      <c r="AH345" s="9">
        <v>1</v>
      </c>
      <c r="AI345" s="9">
        <v>1</v>
      </c>
      <c r="AJ345" s="9">
        <v>1</v>
      </c>
      <c r="AK345" s="9">
        <v>0</v>
      </c>
      <c r="AL345" s="9"/>
      <c r="AM345" s="9">
        <v>1</v>
      </c>
      <c r="AN345" s="9">
        <v>1</v>
      </c>
      <c r="AO345" s="9">
        <v>1</v>
      </c>
      <c r="AP345" s="9">
        <v>1</v>
      </c>
      <c r="AQ345" s="9">
        <v>0</v>
      </c>
      <c r="AR345" s="9">
        <v>0</v>
      </c>
      <c r="AS345" s="9"/>
      <c r="AT345" s="9">
        <v>1</v>
      </c>
      <c r="AU345" s="9">
        <v>3</v>
      </c>
      <c r="AV345" s="75">
        <v>2</v>
      </c>
      <c r="AW345" s="75">
        <v>1</v>
      </c>
      <c r="AX345" s="75">
        <v>1</v>
      </c>
      <c r="AY345" s="9">
        <v>2</v>
      </c>
      <c r="AZ345" s="9">
        <v>1</v>
      </c>
      <c r="BA345" s="9">
        <v>1</v>
      </c>
      <c r="BB345" s="9">
        <v>2</v>
      </c>
      <c r="BC345" s="9">
        <v>1</v>
      </c>
      <c r="BD345" s="9">
        <v>1</v>
      </c>
      <c r="BE345" s="9">
        <v>2</v>
      </c>
      <c r="BF345" s="9">
        <v>1</v>
      </c>
      <c r="BG345" s="9">
        <v>1</v>
      </c>
      <c r="BH345">
        <v>1</v>
      </c>
      <c r="BI345">
        <v>1</v>
      </c>
      <c r="BJ345" s="58">
        <v>1</v>
      </c>
      <c r="BK345">
        <v>2</v>
      </c>
      <c r="BL345">
        <v>1</v>
      </c>
      <c r="BM345">
        <v>1</v>
      </c>
      <c r="BN345">
        <v>2</v>
      </c>
      <c r="BO345">
        <v>1</v>
      </c>
      <c r="BP345">
        <v>1</v>
      </c>
      <c r="BQ345">
        <v>2</v>
      </c>
      <c r="BR345">
        <v>1</v>
      </c>
      <c r="BS345">
        <v>1</v>
      </c>
      <c r="BT345">
        <v>2</v>
      </c>
      <c r="BU345">
        <v>1</v>
      </c>
      <c r="BV345">
        <v>2</v>
      </c>
      <c r="BW345">
        <v>1</v>
      </c>
      <c r="BX345">
        <v>2</v>
      </c>
      <c r="BY345">
        <v>1</v>
      </c>
      <c r="BZ345">
        <v>2</v>
      </c>
      <c r="CA345">
        <v>2</v>
      </c>
      <c r="CB345">
        <v>2</v>
      </c>
      <c r="CC345">
        <v>2</v>
      </c>
      <c r="CD345">
        <v>2</v>
      </c>
      <c r="CE345">
        <v>2</v>
      </c>
      <c r="CF345">
        <v>1</v>
      </c>
      <c r="CG345">
        <v>1</v>
      </c>
      <c r="CH345">
        <v>1</v>
      </c>
      <c r="CI345">
        <v>2</v>
      </c>
      <c r="CJ345">
        <v>1</v>
      </c>
      <c r="CK345">
        <v>2</v>
      </c>
      <c r="CL345">
        <v>2</v>
      </c>
      <c r="CM345" t="s">
        <v>125</v>
      </c>
      <c r="CN345" t="s">
        <v>125</v>
      </c>
      <c r="CO345">
        <v>4</v>
      </c>
      <c r="CP345">
        <v>2</v>
      </c>
      <c r="CQ345">
        <v>4</v>
      </c>
      <c r="CR345">
        <v>4</v>
      </c>
      <c r="CS345">
        <v>4</v>
      </c>
      <c r="CT345">
        <v>1</v>
      </c>
      <c r="CU345">
        <v>3</v>
      </c>
      <c r="CV345">
        <v>2</v>
      </c>
      <c r="CW345">
        <v>3</v>
      </c>
      <c r="CX345">
        <v>4</v>
      </c>
      <c r="CY345">
        <v>3</v>
      </c>
      <c r="CZ345">
        <v>3</v>
      </c>
      <c r="DA345" s="57" t="s">
        <v>125</v>
      </c>
    </row>
    <row r="346" spans="1:105">
      <c r="A346">
        <v>339</v>
      </c>
      <c r="B346" s="9">
        <v>2</v>
      </c>
      <c r="C346" s="9">
        <v>3</v>
      </c>
      <c r="D346" s="9">
        <v>1</v>
      </c>
      <c r="E346" s="9">
        <v>1</v>
      </c>
      <c r="F346" s="9">
        <v>1</v>
      </c>
      <c r="G346" s="9">
        <v>1</v>
      </c>
      <c r="H346" s="9">
        <v>0</v>
      </c>
      <c r="I346" s="9">
        <v>1</v>
      </c>
      <c r="J346" s="9">
        <v>0</v>
      </c>
      <c r="K346" s="9">
        <v>0</v>
      </c>
      <c r="L346" s="9">
        <v>0</v>
      </c>
      <c r="M346" s="9">
        <v>2</v>
      </c>
      <c r="N346" s="9">
        <v>4</v>
      </c>
      <c r="O346" s="9">
        <v>0</v>
      </c>
      <c r="P346" s="9">
        <v>4</v>
      </c>
      <c r="Q346" s="9">
        <v>0</v>
      </c>
      <c r="R346" s="9">
        <v>4</v>
      </c>
      <c r="S346" s="9">
        <v>4</v>
      </c>
      <c r="T346" s="9"/>
      <c r="U346" s="9">
        <v>0</v>
      </c>
      <c r="V346" s="9">
        <v>0</v>
      </c>
      <c r="W346" s="9">
        <v>0</v>
      </c>
      <c r="X346" s="9">
        <v>1</v>
      </c>
      <c r="Y346" s="9">
        <v>0</v>
      </c>
      <c r="Z346" s="9">
        <v>0</v>
      </c>
      <c r="AA346" s="9">
        <v>0</v>
      </c>
      <c r="AB346" s="9">
        <v>0</v>
      </c>
      <c r="AC346" s="9"/>
      <c r="AD346" s="9">
        <v>2</v>
      </c>
      <c r="AE346" s="9"/>
      <c r="AF346" s="9">
        <v>1</v>
      </c>
      <c r="AG346" s="9">
        <v>0</v>
      </c>
      <c r="AH346" s="9">
        <v>1</v>
      </c>
      <c r="AI346" s="9">
        <v>1</v>
      </c>
      <c r="AJ346" s="9">
        <v>0</v>
      </c>
      <c r="AK346" s="9">
        <v>0</v>
      </c>
      <c r="AL346" s="9"/>
      <c r="AM346" s="9">
        <v>1</v>
      </c>
      <c r="AN346" s="9">
        <v>1</v>
      </c>
      <c r="AO346" s="9">
        <v>0</v>
      </c>
      <c r="AP346" s="9">
        <v>1</v>
      </c>
      <c r="AQ346" s="9">
        <v>0</v>
      </c>
      <c r="AR346" s="9">
        <v>0</v>
      </c>
      <c r="AS346" s="9"/>
      <c r="AT346" s="9">
        <v>1</v>
      </c>
      <c r="AU346" s="9">
        <v>3</v>
      </c>
      <c r="AV346" s="75">
        <v>2</v>
      </c>
      <c r="AW346" s="75">
        <v>1</v>
      </c>
      <c r="AX346" s="75">
        <v>1</v>
      </c>
      <c r="AY346" s="9">
        <v>1</v>
      </c>
      <c r="AZ346" s="9">
        <v>1</v>
      </c>
      <c r="BA346" s="9">
        <v>1</v>
      </c>
      <c r="BB346" s="9">
        <v>2</v>
      </c>
      <c r="BC346" s="9">
        <v>1</v>
      </c>
      <c r="BD346" s="9">
        <v>1</v>
      </c>
      <c r="BE346" s="9">
        <v>2</v>
      </c>
      <c r="BF346" s="9">
        <v>1</v>
      </c>
      <c r="BG346" s="9">
        <v>1</v>
      </c>
      <c r="BH346">
        <v>1</v>
      </c>
      <c r="BI346">
        <v>1</v>
      </c>
      <c r="BJ346" s="58">
        <v>1</v>
      </c>
      <c r="BK346">
        <v>2</v>
      </c>
      <c r="BL346">
        <v>2</v>
      </c>
      <c r="BM346">
        <v>1</v>
      </c>
      <c r="BN346">
        <v>1</v>
      </c>
      <c r="BO346">
        <v>2</v>
      </c>
      <c r="BP346">
        <v>1</v>
      </c>
      <c r="BQ346">
        <v>1</v>
      </c>
      <c r="BR346">
        <v>2</v>
      </c>
      <c r="BS346">
        <v>2</v>
      </c>
      <c r="BT346" t="s">
        <v>125</v>
      </c>
      <c r="BU346">
        <v>1</v>
      </c>
      <c r="BV346">
        <v>2</v>
      </c>
      <c r="BW346">
        <v>2</v>
      </c>
      <c r="BX346">
        <v>2</v>
      </c>
      <c r="BY346">
        <v>2</v>
      </c>
      <c r="BZ346">
        <v>2</v>
      </c>
      <c r="CA346">
        <v>2</v>
      </c>
      <c r="CB346">
        <v>2</v>
      </c>
      <c r="CC346">
        <v>2</v>
      </c>
      <c r="CD346">
        <v>2</v>
      </c>
      <c r="CE346">
        <v>2</v>
      </c>
      <c r="CF346">
        <v>1</v>
      </c>
      <c r="CG346">
        <v>2</v>
      </c>
      <c r="CH346">
        <v>2</v>
      </c>
      <c r="CI346">
        <v>2</v>
      </c>
      <c r="CJ346">
        <v>1</v>
      </c>
      <c r="CK346">
        <v>2</v>
      </c>
      <c r="CL346">
        <v>1</v>
      </c>
      <c r="CM346">
        <v>3</v>
      </c>
      <c r="CN346">
        <v>3</v>
      </c>
      <c r="CO346">
        <v>4</v>
      </c>
      <c r="CP346">
        <v>2</v>
      </c>
      <c r="CQ346">
        <v>3</v>
      </c>
      <c r="CR346">
        <v>2</v>
      </c>
      <c r="CS346">
        <v>3</v>
      </c>
      <c r="CT346">
        <v>4</v>
      </c>
      <c r="CU346">
        <v>2</v>
      </c>
      <c r="CV346">
        <v>2</v>
      </c>
      <c r="CW346">
        <v>1</v>
      </c>
      <c r="CX346">
        <v>2</v>
      </c>
      <c r="CY346">
        <v>3</v>
      </c>
      <c r="CZ346">
        <v>3</v>
      </c>
      <c r="DA346" s="57">
        <v>3</v>
      </c>
    </row>
    <row r="347" spans="1:105">
      <c r="A347">
        <v>340</v>
      </c>
      <c r="B347" s="9">
        <v>2</v>
      </c>
      <c r="C347" s="9">
        <v>9</v>
      </c>
      <c r="D347" s="9">
        <v>5</v>
      </c>
      <c r="E347" s="9">
        <v>13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1</v>
      </c>
      <c r="L347" s="9">
        <v>0</v>
      </c>
      <c r="M347" s="9">
        <v>2</v>
      </c>
      <c r="N347" s="9">
        <v>4</v>
      </c>
      <c r="O347" s="9">
        <v>4</v>
      </c>
      <c r="P347" s="9">
        <v>4</v>
      </c>
      <c r="Q347" s="9">
        <v>4</v>
      </c>
      <c r="R347" s="9">
        <v>4</v>
      </c>
      <c r="S347" s="9">
        <v>3</v>
      </c>
      <c r="T347" s="9"/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1</v>
      </c>
      <c r="AA347" s="9">
        <v>0</v>
      </c>
      <c r="AB347" s="9">
        <v>0</v>
      </c>
      <c r="AC347" s="9"/>
      <c r="AD347" s="9">
        <v>4</v>
      </c>
      <c r="AE347" s="9"/>
      <c r="AF347" s="9">
        <v>1</v>
      </c>
      <c r="AG347" s="9">
        <v>1</v>
      </c>
      <c r="AH347" s="9">
        <v>0</v>
      </c>
      <c r="AI347" s="9">
        <v>0</v>
      </c>
      <c r="AJ347" s="9">
        <v>0</v>
      </c>
      <c r="AK347" s="9">
        <v>1</v>
      </c>
      <c r="AL347" s="9"/>
      <c r="AM347" s="9">
        <v>1</v>
      </c>
      <c r="AN347" s="9">
        <v>1</v>
      </c>
      <c r="AO347" s="9">
        <v>1</v>
      </c>
      <c r="AP347" s="9">
        <v>1</v>
      </c>
      <c r="AQ347" s="9">
        <v>0</v>
      </c>
      <c r="AR347" s="9">
        <v>1</v>
      </c>
      <c r="AS347" s="9"/>
      <c r="AT347" s="9">
        <v>1</v>
      </c>
      <c r="AU347" s="9">
        <v>2</v>
      </c>
      <c r="AV347" s="75">
        <v>2</v>
      </c>
      <c r="AW347" s="75">
        <v>2</v>
      </c>
      <c r="AX347" s="75">
        <v>1</v>
      </c>
      <c r="AY347" s="9">
        <v>1</v>
      </c>
      <c r="AZ347" s="9">
        <v>1</v>
      </c>
      <c r="BA347" s="9">
        <v>1</v>
      </c>
      <c r="BB347" s="9">
        <v>2</v>
      </c>
      <c r="BC347" s="9">
        <v>2</v>
      </c>
      <c r="BD347" s="9">
        <v>1</v>
      </c>
      <c r="BE347" s="9">
        <v>2</v>
      </c>
      <c r="BF347" s="9">
        <v>1</v>
      </c>
      <c r="BG347" s="9">
        <v>2</v>
      </c>
      <c r="BH347">
        <v>1</v>
      </c>
      <c r="BI347">
        <v>2</v>
      </c>
      <c r="BJ347" s="58">
        <v>2</v>
      </c>
      <c r="BK347">
        <v>2</v>
      </c>
      <c r="BL347">
        <v>1</v>
      </c>
      <c r="BM347">
        <v>1</v>
      </c>
      <c r="BN347">
        <v>1</v>
      </c>
      <c r="BO347">
        <v>2</v>
      </c>
      <c r="BP347">
        <v>2</v>
      </c>
      <c r="BQ347" t="s">
        <v>125</v>
      </c>
      <c r="BR347">
        <v>1</v>
      </c>
      <c r="BS347">
        <v>1</v>
      </c>
      <c r="BT347">
        <v>1</v>
      </c>
      <c r="BU347">
        <v>1</v>
      </c>
      <c r="BV347">
        <v>1</v>
      </c>
      <c r="BW347">
        <v>1</v>
      </c>
      <c r="BX347">
        <v>2</v>
      </c>
      <c r="BY347">
        <v>1</v>
      </c>
      <c r="BZ347">
        <v>2</v>
      </c>
      <c r="CA347">
        <v>2</v>
      </c>
      <c r="CB347">
        <v>2</v>
      </c>
      <c r="CC347">
        <v>2</v>
      </c>
      <c r="CD347">
        <v>2</v>
      </c>
      <c r="CE347">
        <v>2</v>
      </c>
      <c r="CF347">
        <v>1</v>
      </c>
      <c r="CG347">
        <v>1</v>
      </c>
      <c r="CH347">
        <v>2</v>
      </c>
      <c r="CI347">
        <v>1</v>
      </c>
      <c r="CJ347">
        <v>1</v>
      </c>
      <c r="CK347">
        <v>1</v>
      </c>
      <c r="CL347">
        <v>1</v>
      </c>
      <c r="CM347">
        <v>4</v>
      </c>
      <c r="CN347">
        <v>3</v>
      </c>
      <c r="CO347">
        <v>4</v>
      </c>
      <c r="CP347">
        <v>3</v>
      </c>
      <c r="CQ347">
        <v>4</v>
      </c>
      <c r="CR347">
        <v>3</v>
      </c>
      <c r="CS347">
        <v>4</v>
      </c>
      <c r="CT347">
        <v>3</v>
      </c>
      <c r="CU347">
        <v>3</v>
      </c>
      <c r="CV347">
        <v>3</v>
      </c>
      <c r="CW347">
        <v>2</v>
      </c>
      <c r="CX347">
        <v>3</v>
      </c>
      <c r="CY347">
        <v>4</v>
      </c>
      <c r="CZ347">
        <v>3</v>
      </c>
      <c r="DA347" s="57" t="s">
        <v>125</v>
      </c>
    </row>
    <row r="348" spans="1:105">
      <c r="A348">
        <v>341</v>
      </c>
      <c r="B348" s="9">
        <v>1</v>
      </c>
      <c r="C348" s="9">
        <v>8</v>
      </c>
      <c r="D348" s="9">
        <v>7</v>
      </c>
      <c r="E348" s="9">
        <v>6</v>
      </c>
      <c r="F348" s="9">
        <v>0</v>
      </c>
      <c r="G348" s="9">
        <v>0</v>
      </c>
      <c r="H348" s="9">
        <v>0</v>
      </c>
      <c r="I348" s="9">
        <v>1</v>
      </c>
      <c r="J348" s="9">
        <v>0</v>
      </c>
      <c r="K348" s="9">
        <v>0</v>
      </c>
      <c r="L348" s="9">
        <v>0</v>
      </c>
      <c r="M348" s="9">
        <v>1</v>
      </c>
      <c r="N348" s="9">
        <v>4</v>
      </c>
      <c r="O348" s="9">
        <v>4</v>
      </c>
      <c r="P348" s="9">
        <v>4</v>
      </c>
      <c r="Q348" s="9">
        <v>1</v>
      </c>
      <c r="R348" s="9">
        <v>4</v>
      </c>
      <c r="S348" s="9">
        <v>2</v>
      </c>
      <c r="T348" s="9"/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1</v>
      </c>
      <c r="AB348" s="9">
        <v>0</v>
      </c>
      <c r="AC348" s="9"/>
      <c r="AD348" s="9">
        <v>2</v>
      </c>
      <c r="AE348" s="9"/>
      <c r="AF348" s="9">
        <v>1</v>
      </c>
      <c r="AG348" s="9">
        <v>1</v>
      </c>
      <c r="AH348" s="9">
        <v>0</v>
      </c>
      <c r="AI348" s="9">
        <v>0</v>
      </c>
      <c r="AJ348" s="9">
        <v>1</v>
      </c>
      <c r="AK348" s="9">
        <v>0</v>
      </c>
      <c r="AL348" s="9"/>
      <c r="AM348" s="9">
        <v>1</v>
      </c>
      <c r="AN348" s="9">
        <v>1</v>
      </c>
      <c r="AO348" s="9">
        <v>1</v>
      </c>
      <c r="AP348" s="9">
        <v>0</v>
      </c>
      <c r="AQ348" s="9">
        <v>0</v>
      </c>
      <c r="AR348" s="9">
        <v>0</v>
      </c>
      <c r="AS348" s="9"/>
      <c r="AT348" s="9">
        <v>4</v>
      </c>
      <c r="AU348" s="9">
        <v>2</v>
      </c>
      <c r="AV348" s="75">
        <v>1</v>
      </c>
      <c r="AW348" s="75">
        <v>1</v>
      </c>
      <c r="AX348" s="75">
        <v>1</v>
      </c>
      <c r="AY348" s="9">
        <v>1</v>
      </c>
      <c r="AZ348" s="9">
        <v>1</v>
      </c>
      <c r="BA348" s="9">
        <v>2</v>
      </c>
      <c r="BB348" s="9">
        <v>2</v>
      </c>
      <c r="BC348" s="9">
        <v>2</v>
      </c>
      <c r="BD348" s="9">
        <v>1</v>
      </c>
      <c r="BE348" s="9">
        <v>2</v>
      </c>
      <c r="BF348" s="9">
        <v>1</v>
      </c>
      <c r="BG348" s="9">
        <v>1</v>
      </c>
      <c r="BH348">
        <v>1</v>
      </c>
      <c r="BI348">
        <v>2</v>
      </c>
      <c r="BJ348" s="58">
        <v>1</v>
      </c>
      <c r="BK348">
        <v>1</v>
      </c>
      <c r="BL348">
        <v>1</v>
      </c>
      <c r="BM348">
        <v>2</v>
      </c>
      <c r="BN348">
        <v>2</v>
      </c>
      <c r="BO348">
        <v>2</v>
      </c>
      <c r="BP348">
        <v>2</v>
      </c>
      <c r="BQ348" t="s">
        <v>125</v>
      </c>
      <c r="BR348">
        <v>1</v>
      </c>
      <c r="BS348">
        <v>2</v>
      </c>
      <c r="BT348" t="s">
        <v>125</v>
      </c>
      <c r="BU348">
        <v>1</v>
      </c>
      <c r="BV348">
        <v>1</v>
      </c>
      <c r="BW348">
        <v>1</v>
      </c>
      <c r="BX348">
        <v>2</v>
      </c>
      <c r="BY348">
        <v>2</v>
      </c>
      <c r="BZ348">
        <v>2</v>
      </c>
      <c r="CA348">
        <v>2</v>
      </c>
      <c r="CB348">
        <v>2</v>
      </c>
      <c r="CC348">
        <v>2</v>
      </c>
      <c r="CD348">
        <v>2</v>
      </c>
      <c r="CE348">
        <v>2</v>
      </c>
      <c r="CF348">
        <v>1</v>
      </c>
      <c r="CG348">
        <v>1</v>
      </c>
      <c r="CH348">
        <v>1</v>
      </c>
      <c r="CI348">
        <v>1</v>
      </c>
      <c r="CJ348">
        <v>1</v>
      </c>
      <c r="CK348">
        <v>2</v>
      </c>
      <c r="CL348">
        <v>2</v>
      </c>
      <c r="CM348" t="s">
        <v>125</v>
      </c>
      <c r="CN348" t="s">
        <v>125</v>
      </c>
      <c r="CO348">
        <v>3</v>
      </c>
      <c r="CP348">
        <v>3</v>
      </c>
      <c r="CQ348">
        <v>3</v>
      </c>
      <c r="CR348">
        <v>3</v>
      </c>
      <c r="CS348">
        <v>3</v>
      </c>
      <c r="CT348">
        <v>3</v>
      </c>
      <c r="CU348">
        <v>3</v>
      </c>
      <c r="CV348">
        <v>2</v>
      </c>
      <c r="CW348">
        <v>2</v>
      </c>
      <c r="CX348">
        <v>3</v>
      </c>
      <c r="CY348">
        <v>3</v>
      </c>
      <c r="CZ348">
        <v>3</v>
      </c>
      <c r="DA348" s="57" t="s">
        <v>125</v>
      </c>
    </row>
    <row r="349" spans="1:105">
      <c r="A349">
        <v>342</v>
      </c>
      <c r="B349" s="9">
        <v>2</v>
      </c>
      <c r="C349" s="9">
        <v>3</v>
      </c>
      <c r="D349" s="9">
        <v>1</v>
      </c>
      <c r="E349" s="9">
        <v>8</v>
      </c>
      <c r="F349" s="9">
        <v>1</v>
      </c>
      <c r="G349" s="9">
        <v>0</v>
      </c>
      <c r="H349" s="9">
        <v>0</v>
      </c>
      <c r="I349" s="9">
        <v>1</v>
      </c>
      <c r="J349" s="9">
        <v>0</v>
      </c>
      <c r="K349" s="9">
        <v>0</v>
      </c>
      <c r="L349" s="9">
        <v>0</v>
      </c>
      <c r="M349" s="9">
        <v>2</v>
      </c>
      <c r="N349" s="9">
        <v>4</v>
      </c>
      <c r="O349" s="9">
        <v>0</v>
      </c>
      <c r="P349" s="9">
        <v>4</v>
      </c>
      <c r="Q349" s="9">
        <v>0</v>
      </c>
      <c r="R349" s="9">
        <v>4</v>
      </c>
      <c r="S349" s="9">
        <v>0</v>
      </c>
      <c r="T349" s="9"/>
      <c r="U349" s="9">
        <v>1</v>
      </c>
      <c r="V349" s="9">
        <v>0</v>
      </c>
      <c r="W349" s="9">
        <v>0</v>
      </c>
      <c r="X349" s="9">
        <v>1</v>
      </c>
      <c r="Y349" s="9">
        <v>0</v>
      </c>
      <c r="Z349" s="9">
        <v>1</v>
      </c>
      <c r="AA349" s="9">
        <v>0</v>
      </c>
      <c r="AB349" s="9">
        <v>0</v>
      </c>
      <c r="AC349" s="9"/>
      <c r="AD349" s="9">
        <v>1</v>
      </c>
      <c r="AE349" s="9"/>
      <c r="AF349" s="9">
        <v>0</v>
      </c>
      <c r="AG349" s="9">
        <v>0</v>
      </c>
      <c r="AH349" s="9">
        <v>1</v>
      </c>
      <c r="AI349" s="9">
        <v>0</v>
      </c>
      <c r="AJ349" s="9">
        <v>0</v>
      </c>
      <c r="AK349" s="9">
        <v>0</v>
      </c>
      <c r="AL349" s="9"/>
      <c r="AM349" s="9">
        <v>1</v>
      </c>
      <c r="AN349" s="9">
        <v>1</v>
      </c>
      <c r="AO349" s="9">
        <v>1</v>
      </c>
      <c r="AP349" s="9">
        <v>0</v>
      </c>
      <c r="AQ349" s="9">
        <v>0</v>
      </c>
      <c r="AR349" s="9">
        <v>0</v>
      </c>
      <c r="AS349" s="9"/>
      <c r="AT349" s="9">
        <v>1</v>
      </c>
      <c r="AU349" s="9">
        <v>3</v>
      </c>
      <c r="AV349" s="75">
        <v>2</v>
      </c>
      <c r="AW349" s="75">
        <v>2</v>
      </c>
      <c r="AX349" s="75">
        <v>1</v>
      </c>
      <c r="AY349" s="9">
        <v>2</v>
      </c>
      <c r="AZ349" s="9">
        <v>1</v>
      </c>
      <c r="BA349" s="9">
        <v>1</v>
      </c>
      <c r="BB349" s="9">
        <v>2</v>
      </c>
      <c r="BC349" s="9">
        <v>2</v>
      </c>
      <c r="BD349" s="9">
        <v>1</v>
      </c>
      <c r="BE349" s="9">
        <v>1</v>
      </c>
      <c r="BF349" s="9">
        <v>1</v>
      </c>
      <c r="BG349" s="9">
        <v>2</v>
      </c>
      <c r="BH349">
        <v>2</v>
      </c>
      <c r="BI349">
        <v>2</v>
      </c>
      <c r="BJ349" s="58">
        <v>1</v>
      </c>
      <c r="BK349">
        <v>2</v>
      </c>
      <c r="BL349">
        <v>1</v>
      </c>
      <c r="BM349">
        <v>1</v>
      </c>
      <c r="BN349">
        <v>1</v>
      </c>
      <c r="BO349">
        <v>2</v>
      </c>
      <c r="BP349">
        <v>1</v>
      </c>
      <c r="BQ349">
        <v>1</v>
      </c>
      <c r="BR349">
        <v>1</v>
      </c>
      <c r="BS349">
        <v>1</v>
      </c>
      <c r="BT349">
        <v>2</v>
      </c>
      <c r="BU349">
        <v>1</v>
      </c>
      <c r="BV349">
        <v>1</v>
      </c>
      <c r="BW349">
        <v>2</v>
      </c>
      <c r="BX349">
        <v>2</v>
      </c>
      <c r="BY349">
        <v>2</v>
      </c>
      <c r="BZ349">
        <v>2</v>
      </c>
      <c r="CA349">
        <v>2</v>
      </c>
      <c r="CB349">
        <v>2</v>
      </c>
      <c r="CC349">
        <v>2</v>
      </c>
      <c r="CD349">
        <v>1</v>
      </c>
      <c r="CE349">
        <v>2</v>
      </c>
      <c r="CF349">
        <v>1</v>
      </c>
      <c r="CG349">
        <v>1</v>
      </c>
      <c r="CH349">
        <v>2</v>
      </c>
      <c r="CI349">
        <v>2</v>
      </c>
      <c r="CJ349">
        <v>1</v>
      </c>
      <c r="CK349">
        <v>2</v>
      </c>
      <c r="CL349">
        <v>2</v>
      </c>
      <c r="CM349" t="s">
        <v>125</v>
      </c>
      <c r="CN349" t="s">
        <v>125</v>
      </c>
      <c r="CO349">
        <v>3</v>
      </c>
      <c r="CP349">
        <v>3</v>
      </c>
      <c r="CQ349">
        <v>3</v>
      </c>
      <c r="CR349">
        <v>3</v>
      </c>
      <c r="CS349">
        <v>4</v>
      </c>
      <c r="CT349">
        <v>3</v>
      </c>
      <c r="CU349">
        <v>3</v>
      </c>
      <c r="CV349">
        <v>3</v>
      </c>
      <c r="CW349">
        <v>2</v>
      </c>
      <c r="CX349">
        <v>3</v>
      </c>
      <c r="CY349">
        <v>4</v>
      </c>
      <c r="CZ349">
        <v>3</v>
      </c>
      <c r="DA349" s="57">
        <v>3</v>
      </c>
    </row>
    <row r="350" spans="1:105">
      <c r="A350">
        <v>343</v>
      </c>
      <c r="B350" s="9">
        <v>1</v>
      </c>
      <c r="C350" s="9">
        <v>3</v>
      </c>
      <c r="D350" s="9">
        <v>1</v>
      </c>
      <c r="E350" s="9">
        <v>1</v>
      </c>
      <c r="F350" s="9">
        <v>1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3</v>
      </c>
      <c r="N350" s="9">
        <v>4</v>
      </c>
      <c r="O350" s="9"/>
      <c r="P350" s="9"/>
      <c r="Q350" s="9"/>
      <c r="R350" s="9">
        <v>4</v>
      </c>
      <c r="S350" s="9"/>
      <c r="T350" s="9"/>
      <c r="U350" s="9">
        <v>0</v>
      </c>
      <c r="V350" s="9">
        <v>0</v>
      </c>
      <c r="W350" s="9">
        <v>0</v>
      </c>
      <c r="X350" s="9">
        <v>1</v>
      </c>
      <c r="Y350" s="9">
        <v>1</v>
      </c>
      <c r="Z350" s="9">
        <v>0</v>
      </c>
      <c r="AA350" s="9">
        <v>0</v>
      </c>
      <c r="AB350" s="9">
        <v>0</v>
      </c>
      <c r="AC350" s="9"/>
      <c r="AD350" s="9">
        <v>1</v>
      </c>
      <c r="AE350" s="9"/>
      <c r="AF350" s="9">
        <v>1</v>
      </c>
      <c r="AG350" s="9">
        <v>0</v>
      </c>
      <c r="AH350" s="9">
        <v>1</v>
      </c>
      <c r="AI350" s="9">
        <v>1</v>
      </c>
      <c r="AJ350" s="9">
        <v>0</v>
      </c>
      <c r="AK350" s="9">
        <v>0</v>
      </c>
      <c r="AL350" s="9"/>
      <c r="AM350" s="9">
        <v>1</v>
      </c>
      <c r="AN350" s="9">
        <v>1</v>
      </c>
      <c r="AO350" s="9">
        <v>1</v>
      </c>
      <c r="AP350" s="9">
        <v>1</v>
      </c>
      <c r="AQ350" s="9">
        <v>0</v>
      </c>
      <c r="AR350" s="9">
        <v>0</v>
      </c>
      <c r="AS350" s="9"/>
      <c r="AT350" s="9">
        <v>1</v>
      </c>
      <c r="AU350" s="9">
        <v>1</v>
      </c>
      <c r="AV350" s="75">
        <v>2</v>
      </c>
      <c r="AW350" s="75">
        <v>2</v>
      </c>
      <c r="AX350" s="75">
        <v>1</v>
      </c>
      <c r="AY350" s="9"/>
      <c r="AZ350" s="9">
        <v>1</v>
      </c>
      <c r="BA350" s="9"/>
      <c r="BB350" s="9">
        <v>2</v>
      </c>
      <c r="BC350" s="9">
        <v>2</v>
      </c>
      <c r="BD350" s="9">
        <v>2</v>
      </c>
      <c r="BE350" s="9" t="s">
        <v>125</v>
      </c>
      <c r="BF350" s="9">
        <v>1</v>
      </c>
      <c r="BG350" s="9">
        <v>2</v>
      </c>
      <c r="BH350">
        <v>1</v>
      </c>
      <c r="BI350">
        <v>1</v>
      </c>
      <c r="BJ350" s="58">
        <v>2</v>
      </c>
      <c r="BK350">
        <v>2</v>
      </c>
      <c r="BL350">
        <v>2</v>
      </c>
      <c r="BM350">
        <v>2</v>
      </c>
      <c r="BN350">
        <v>2</v>
      </c>
      <c r="BO350">
        <v>2</v>
      </c>
      <c r="BP350">
        <v>1</v>
      </c>
      <c r="BQ350">
        <v>1</v>
      </c>
      <c r="BR350">
        <v>1</v>
      </c>
      <c r="BS350">
        <v>1</v>
      </c>
      <c r="BT350">
        <v>1</v>
      </c>
      <c r="BU350">
        <v>1</v>
      </c>
      <c r="BV350">
        <v>1</v>
      </c>
      <c r="BW350">
        <v>1</v>
      </c>
      <c r="BX350">
        <v>1</v>
      </c>
      <c r="BY350">
        <v>1</v>
      </c>
      <c r="BZ350">
        <v>1</v>
      </c>
      <c r="CA350">
        <v>2</v>
      </c>
      <c r="CB350">
        <v>2</v>
      </c>
      <c r="CC350">
        <v>1</v>
      </c>
      <c r="CD350">
        <v>1</v>
      </c>
      <c r="CE350">
        <v>2</v>
      </c>
      <c r="CF350">
        <v>1</v>
      </c>
      <c r="CG350">
        <v>2</v>
      </c>
      <c r="CH350">
        <v>2</v>
      </c>
      <c r="CI350">
        <v>1</v>
      </c>
      <c r="CJ350">
        <v>1</v>
      </c>
      <c r="CK350">
        <v>2</v>
      </c>
      <c r="CL350">
        <v>1</v>
      </c>
      <c r="CM350">
        <v>4</v>
      </c>
      <c r="CN350">
        <v>4</v>
      </c>
      <c r="CO350">
        <v>3</v>
      </c>
      <c r="CP350">
        <v>4</v>
      </c>
      <c r="CQ350">
        <v>4</v>
      </c>
      <c r="CR350">
        <v>4</v>
      </c>
      <c r="CS350">
        <v>4</v>
      </c>
      <c r="CT350">
        <v>3</v>
      </c>
      <c r="CU350">
        <v>3</v>
      </c>
      <c r="CV350">
        <v>3</v>
      </c>
      <c r="CW350">
        <v>1</v>
      </c>
      <c r="CX350">
        <v>1</v>
      </c>
      <c r="CY350">
        <v>1</v>
      </c>
      <c r="CZ350">
        <v>4</v>
      </c>
      <c r="DA350" s="57">
        <v>4</v>
      </c>
    </row>
    <row r="351" spans="1:105">
      <c r="A351">
        <v>344</v>
      </c>
      <c r="B351" s="9">
        <v>1</v>
      </c>
      <c r="C351" s="9">
        <v>2</v>
      </c>
      <c r="D351" s="9">
        <v>6</v>
      </c>
      <c r="E351" s="9">
        <v>8</v>
      </c>
      <c r="F351" s="9">
        <v>0</v>
      </c>
      <c r="G351" s="9">
        <v>0</v>
      </c>
      <c r="H351" s="9">
        <v>0</v>
      </c>
      <c r="I351" s="9">
        <v>1</v>
      </c>
      <c r="J351" s="9">
        <v>0</v>
      </c>
      <c r="K351" s="9">
        <v>0</v>
      </c>
      <c r="L351" s="9">
        <v>0</v>
      </c>
      <c r="M351" s="9">
        <v>1</v>
      </c>
      <c r="N351" s="9">
        <v>4</v>
      </c>
      <c r="O351" s="9">
        <v>4</v>
      </c>
      <c r="P351" s="9">
        <v>4</v>
      </c>
      <c r="Q351" s="9">
        <v>2</v>
      </c>
      <c r="R351" s="9">
        <v>4</v>
      </c>
      <c r="S351" s="9">
        <v>4</v>
      </c>
      <c r="T351" s="9"/>
      <c r="U351" s="9">
        <v>0</v>
      </c>
      <c r="V351" s="9">
        <v>0</v>
      </c>
      <c r="W351" s="9">
        <v>0</v>
      </c>
      <c r="X351" s="9">
        <v>0</v>
      </c>
      <c r="Y351" s="9">
        <v>1</v>
      </c>
      <c r="Z351" s="9">
        <v>0</v>
      </c>
      <c r="AA351" s="9">
        <v>0</v>
      </c>
      <c r="AB351" s="9">
        <v>1</v>
      </c>
      <c r="AC351" s="9"/>
      <c r="AD351" s="9">
        <v>1</v>
      </c>
      <c r="AE351" s="9"/>
      <c r="AF351" s="9">
        <v>1</v>
      </c>
      <c r="AG351" s="9">
        <v>1</v>
      </c>
      <c r="AH351" s="9">
        <v>1</v>
      </c>
      <c r="AI351" s="9">
        <v>1</v>
      </c>
      <c r="AJ351" s="9">
        <v>0</v>
      </c>
      <c r="AK351" s="9">
        <v>0</v>
      </c>
      <c r="AL351" s="9"/>
      <c r="AM351" s="9">
        <v>1</v>
      </c>
      <c r="AN351" s="9">
        <v>1</v>
      </c>
      <c r="AO351" s="9">
        <v>0</v>
      </c>
      <c r="AP351" s="9">
        <v>0</v>
      </c>
      <c r="AQ351" s="9">
        <v>0</v>
      </c>
      <c r="AR351" s="9">
        <v>0</v>
      </c>
      <c r="AS351" s="9"/>
      <c r="AT351" s="9">
        <v>1</v>
      </c>
      <c r="AU351" s="9">
        <v>4</v>
      </c>
      <c r="AV351" s="75">
        <v>1</v>
      </c>
      <c r="AW351" s="75">
        <v>1</v>
      </c>
      <c r="AX351" s="75">
        <v>1</v>
      </c>
      <c r="AY351" s="9">
        <v>1</v>
      </c>
      <c r="AZ351" s="9">
        <v>1</v>
      </c>
      <c r="BA351" s="9">
        <v>2</v>
      </c>
      <c r="BB351" s="9">
        <v>2</v>
      </c>
      <c r="BC351" s="9">
        <v>1</v>
      </c>
      <c r="BD351" s="9">
        <v>1</v>
      </c>
      <c r="BE351" s="9">
        <v>2</v>
      </c>
      <c r="BF351" s="9">
        <v>1</v>
      </c>
      <c r="BG351" s="9">
        <v>1</v>
      </c>
      <c r="BH351">
        <v>1</v>
      </c>
      <c r="BI351">
        <v>2</v>
      </c>
      <c r="BJ351" s="58">
        <v>1</v>
      </c>
      <c r="BK351">
        <v>2</v>
      </c>
      <c r="BL351">
        <v>1</v>
      </c>
      <c r="BM351">
        <v>2</v>
      </c>
      <c r="BN351">
        <v>1</v>
      </c>
      <c r="BO351">
        <v>2</v>
      </c>
      <c r="BP351">
        <v>2</v>
      </c>
      <c r="BQ351" t="s">
        <v>125</v>
      </c>
      <c r="BR351">
        <v>1</v>
      </c>
      <c r="BS351">
        <v>1</v>
      </c>
      <c r="BT351">
        <v>1</v>
      </c>
      <c r="BU351">
        <v>1</v>
      </c>
      <c r="BV351">
        <v>1</v>
      </c>
      <c r="BW351">
        <v>2</v>
      </c>
      <c r="BX351">
        <v>2</v>
      </c>
      <c r="BY351">
        <v>1</v>
      </c>
      <c r="BZ351">
        <v>2</v>
      </c>
      <c r="CA351">
        <v>2</v>
      </c>
      <c r="CB351">
        <v>2</v>
      </c>
      <c r="CC351">
        <v>2</v>
      </c>
      <c r="CD351">
        <v>2</v>
      </c>
      <c r="CE351">
        <v>2</v>
      </c>
      <c r="CF351">
        <v>1</v>
      </c>
      <c r="CG351">
        <v>2</v>
      </c>
      <c r="CH351">
        <v>2</v>
      </c>
      <c r="CI351">
        <v>2</v>
      </c>
      <c r="CJ351">
        <v>2</v>
      </c>
      <c r="CK351">
        <v>1</v>
      </c>
      <c r="CL351">
        <v>1</v>
      </c>
      <c r="CM351">
        <v>4</v>
      </c>
      <c r="CN351">
        <v>4</v>
      </c>
      <c r="CO351">
        <v>4</v>
      </c>
      <c r="CP351">
        <v>3</v>
      </c>
      <c r="CQ351">
        <v>4</v>
      </c>
      <c r="CR351">
        <v>4</v>
      </c>
      <c r="CS351">
        <v>4</v>
      </c>
      <c r="CT351">
        <v>3</v>
      </c>
      <c r="CU351">
        <v>3</v>
      </c>
      <c r="CV351">
        <v>2</v>
      </c>
      <c r="CW351">
        <v>1</v>
      </c>
      <c r="CX351">
        <v>2</v>
      </c>
      <c r="CY351">
        <v>3</v>
      </c>
      <c r="CZ351">
        <v>4</v>
      </c>
      <c r="DA351" s="57" t="s">
        <v>125</v>
      </c>
    </row>
    <row r="352" spans="1:105">
      <c r="A352">
        <v>345</v>
      </c>
      <c r="B352" s="9">
        <v>1</v>
      </c>
      <c r="C352" s="9">
        <v>7</v>
      </c>
      <c r="D352" s="9">
        <v>1</v>
      </c>
      <c r="E352" s="9">
        <v>15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1</v>
      </c>
      <c r="L352" s="9">
        <v>0</v>
      </c>
      <c r="M352" s="9">
        <v>2</v>
      </c>
      <c r="N352" s="9">
        <v>4</v>
      </c>
      <c r="O352" s="9">
        <v>4</v>
      </c>
      <c r="P352" s="9">
        <v>4</v>
      </c>
      <c r="Q352" s="9">
        <v>3</v>
      </c>
      <c r="R352" s="9">
        <v>4</v>
      </c>
      <c r="S352" s="9">
        <v>4</v>
      </c>
      <c r="T352" s="9"/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1</v>
      </c>
      <c r="AB352" s="9">
        <v>0</v>
      </c>
      <c r="AC352" s="9"/>
      <c r="AD352" s="9">
        <v>1</v>
      </c>
      <c r="AE352" s="9"/>
      <c r="AF352" s="9">
        <v>1</v>
      </c>
      <c r="AG352" s="9">
        <v>1</v>
      </c>
      <c r="AH352" s="9">
        <v>1</v>
      </c>
      <c r="AI352" s="9">
        <v>0</v>
      </c>
      <c r="AJ352" s="9">
        <v>0</v>
      </c>
      <c r="AK352" s="9">
        <v>0</v>
      </c>
      <c r="AL352" s="9"/>
      <c r="AM352" s="9">
        <v>1</v>
      </c>
      <c r="AN352" s="9">
        <v>1</v>
      </c>
      <c r="AO352" s="9">
        <v>1</v>
      </c>
      <c r="AP352" s="9">
        <v>0</v>
      </c>
      <c r="AQ352" s="9">
        <v>0</v>
      </c>
      <c r="AR352" s="9">
        <v>0</v>
      </c>
      <c r="AS352" s="9"/>
      <c r="AT352" s="9">
        <v>1</v>
      </c>
      <c r="AU352" s="9"/>
      <c r="AV352" s="75">
        <v>1</v>
      </c>
      <c r="AW352" s="75">
        <v>2</v>
      </c>
      <c r="AX352" s="75">
        <v>1</v>
      </c>
      <c r="AY352" s="9">
        <v>2</v>
      </c>
      <c r="AZ352" s="9">
        <v>1</v>
      </c>
      <c r="BA352" s="9">
        <v>1</v>
      </c>
      <c r="BB352" s="9">
        <v>2</v>
      </c>
      <c r="BC352" s="9">
        <v>2</v>
      </c>
      <c r="BD352" s="9">
        <v>1</v>
      </c>
      <c r="BE352" s="9">
        <v>2</v>
      </c>
      <c r="BF352" s="9">
        <v>2</v>
      </c>
      <c r="BG352" s="9" t="s">
        <v>125</v>
      </c>
      <c r="BH352">
        <v>2</v>
      </c>
      <c r="BI352">
        <v>2</v>
      </c>
      <c r="BJ352" s="58">
        <v>2</v>
      </c>
      <c r="BK352">
        <v>2</v>
      </c>
      <c r="BL352">
        <v>2</v>
      </c>
      <c r="BM352">
        <v>2</v>
      </c>
      <c r="BN352">
        <v>1</v>
      </c>
      <c r="BO352">
        <v>2</v>
      </c>
      <c r="BP352">
        <v>2</v>
      </c>
      <c r="BQ352" t="s">
        <v>125</v>
      </c>
      <c r="BR352">
        <v>1</v>
      </c>
      <c r="BS352">
        <v>2</v>
      </c>
      <c r="BT352" t="s">
        <v>125</v>
      </c>
      <c r="BU352">
        <v>1</v>
      </c>
      <c r="BV352">
        <v>2</v>
      </c>
      <c r="BW352">
        <v>2</v>
      </c>
      <c r="BX352">
        <v>2</v>
      </c>
      <c r="BY352">
        <v>2</v>
      </c>
      <c r="BZ352">
        <v>2</v>
      </c>
      <c r="CA352">
        <v>2</v>
      </c>
      <c r="CB352">
        <v>2</v>
      </c>
      <c r="CC352">
        <v>2</v>
      </c>
      <c r="CD352">
        <v>2</v>
      </c>
      <c r="CE352">
        <v>2</v>
      </c>
      <c r="CF352">
        <v>2</v>
      </c>
      <c r="CG352">
        <v>1</v>
      </c>
      <c r="CH352">
        <v>2</v>
      </c>
      <c r="CI352">
        <v>2</v>
      </c>
      <c r="CJ352">
        <v>1</v>
      </c>
      <c r="CK352">
        <v>2</v>
      </c>
      <c r="CL352">
        <v>2</v>
      </c>
      <c r="CM352" t="s">
        <v>125</v>
      </c>
      <c r="CN352" t="s">
        <v>125</v>
      </c>
      <c r="CO352">
        <v>4</v>
      </c>
      <c r="CP352">
        <v>3</v>
      </c>
      <c r="CQ352">
        <v>3</v>
      </c>
      <c r="CR352">
        <v>3</v>
      </c>
      <c r="CS352">
        <v>3</v>
      </c>
      <c r="CT352">
        <v>4</v>
      </c>
      <c r="CU352">
        <v>3</v>
      </c>
      <c r="CV352">
        <v>2</v>
      </c>
      <c r="CW352">
        <v>1</v>
      </c>
      <c r="CX352">
        <v>3</v>
      </c>
      <c r="CY352">
        <v>3</v>
      </c>
      <c r="CZ352">
        <v>0</v>
      </c>
      <c r="DA352" s="57" t="s">
        <v>125</v>
      </c>
    </row>
    <row r="353" spans="1:105">
      <c r="A353">
        <v>346</v>
      </c>
      <c r="B353" s="9">
        <v>2</v>
      </c>
      <c r="C353" s="9">
        <v>5</v>
      </c>
      <c r="D353" s="9">
        <v>5</v>
      </c>
      <c r="E353" s="9">
        <v>15</v>
      </c>
      <c r="F353" s="9">
        <v>0</v>
      </c>
      <c r="G353" s="9">
        <v>0</v>
      </c>
      <c r="H353" s="9">
        <v>0</v>
      </c>
      <c r="I353" s="9">
        <v>1</v>
      </c>
      <c r="J353" s="9">
        <v>0</v>
      </c>
      <c r="K353" s="9">
        <v>0</v>
      </c>
      <c r="L353" s="9">
        <v>0</v>
      </c>
      <c r="M353" s="9">
        <v>2</v>
      </c>
      <c r="N353" s="9">
        <v>0</v>
      </c>
      <c r="O353" s="9">
        <v>0</v>
      </c>
      <c r="P353" s="9">
        <v>0</v>
      </c>
      <c r="Q353" s="9">
        <v>0</v>
      </c>
      <c r="R353" s="9">
        <v>4</v>
      </c>
      <c r="S353" s="9">
        <v>0</v>
      </c>
      <c r="T353" s="9"/>
      <c r="U353" s="9">
        <v>1</v>
      </c>
      <c r="V353" s="9">
        <v>1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/>
      <c r="AD353" s="9">
        <v>1</v>
      </c>
      <c r="AE353" s="9"/>
      <c r="AF353" s="9">
        <v>1</v>
      </c>
      <c r="AG353" s="9">
        <v>0</v>
      </c>
      <c r="AH353" s="9">
        <v>0</v>
      </c>
      <c r="AI353" s="9">
        <v>1</v>
      </c>
      <c r="AJ353" s="9">
        <v>0</v>
      </c>
      <c r="AK353" s="9">
        <v>0</v>
      </c>
      <c r="AL353" s="9"/>
      <c r="AM353" s="9">
        <v>1</v>
      </c>
      <c r="AN353" s="9">
        <v>1</v>
      </c>
      <c r="AO353" s="9">
        <v>0</v>
      </c>
      <c r="AP353" s="9">
        <v>0</v>
      </c>
      <c r="AQ353" s="9">
        <v>0</v>
      </c>
      <c r="AR353" s="9">
        <v>0</v>
      </c>
      <c r="AS353" s="9"/>
      <c r="AT353" s="9">
        <v>3</v>
      </c>
      <c r="AU353" s="9">
        <v>2</v>
      </c>
      <c r="AV353" s="75">
        <v>2</v>
      </c>
      <c r="AW353" s="75">
        <v>2</v>
      </c>
      <c r="AX353" s="75">
        <v>1</v>
      </c>
      <c r="AY353" s="9">
        <v>2</v>
      </c>
      <c r="AZ353" s="9">
        <v>1</v>
      </c>
      <c r="BA353" s="9">
        <v>1</v>
      </c>
      <c r="BB353" s="9">
        <v>2</v>
      </c>
      <c r="BC353" s="9">
        <v>1</v>
      </c>
      <c r="BD353" s="9">
        <v>1</v>
      </c>
      <c r="BE353" s="9">
        <v>2</v>
      </c>
      <c r="BF353" s="9">
        <v>1</v>
      </c>
      <c r="BG353" s="9">
        <v>1</v>
      </c>
      <c r="BH353">
        <v>1</v>
      </c>
      <c r="BI353">
        <v>2</v>
      </c>
      <c r="BJ353" s="58">
        <v>2</v>
      </c>
      <c r="BK353">
        <v>1</v>
      </c>
      <c r="BL353">
        <v>1</v>
      </c>
      <c r="BM353">
        <v>1</v>
      </c>
      <c r="BN353">
        <v>2</v>
      </c>
      <c r="BO353">
        <v>2</v>
      </c>
      <c r="BP353">
        <v>2</v>
      </c>
      <c r="BQ353" t="s">
        <v>125</v>
      </c>
      <c r="BR353">
        <v>2</v>
      </c>
      <c r="BS353">
        <v>1</v>
      </c>
      <c r="BT353">
        <v>1</v>
      </c>
      <c r="BU353">
        <v>1</v>
      </c>
      <c r="BV353">
        <v>2</v>
      </c>
      <c r="BW353">
        <v>2</v>
      </c>
      <c r="BX353">
        <v>2</v>
      </c>
      <c r="BY353">
        <v>2</v>
      </c>
      <c r="BZ353">
        <v>2</v>
      </c>
      <c r="CA353">
        <v>2</v>
      </c>
      <c r="CB353">
        <v>2</v>
      </c>
      <c r="CC353">
        <v>2</v>
      </c>
      <c r="CD353">
        <v>2</v>
      </c>
      <c r="CE353">
        <v>2</v>
      </c>
      <c r="CF353">
        <v>2</v>
      </c>
      <c r="CG353">
        <v>2</v>
      </c>
      <c r="CH353">
        <v>2</v>
      </c>
      <c r="CI353">
        <v>2</v>
      </c>
      <c r="CJ353">
        <v>1</v>
      </c>
      <c r="CK353">
        <v>2</v>
      </c>
      <c r="CL353">
        <v>1</v>
      </c>
      <c r="CM353">
        <v>3</v>
      </c>
      <c r="CN353">
        <v>2</v>
      </c>
      <c r="CO353">
        <v>4</v>
      </c>
      <c r="CP353">
        <v>1</v>
      </c>
      <c r="CQ353">
        <v>3</v>
      </c>
      <c r="CR353">
        <v>3</v>
      </c>
      <c r="CS353">
        <v>4</v>
      </c>
      <c r="CT353">
        <v>3</v>
      </c>
      <c r="CU353">
        <v>3</v>
      </c>
      <c r="CV353">
        <v>2</v>
      </c>
      <c r="CW353">
        <v>1</v>
      </c>
      <c r="CX353">
        <v>3</v>
      </c>
      <c r="CY353">
        <v>3</v>
      </c>
      <c r="CZ353">
        <v>3</v>
      </c>
      <c r="DA353" s="57" t="s">
        <v>125</v>
      </c>
    </row>
    <row r="354" spans="1:105">
      <c r="A354">
        <v>347</v>
      </c>
      <c r="B354" s="9">
        <v>2</v>
      </c>
      <c r="C354" s="9">
        <v>2</v>
      </c>
      <c r="D354" s="9">
        <v>6</v>
      </c>
      <c r="E354" s="9">
        <v>5</v>
      </c>
      <c r="F354" s="9">
        <v>0</v>
      </c>
      <c r="G354" s="9">
        <v>0</v>
      </c>
      <c r="H354" s="9">
        <v>0</v>
      </c>
      <c r="I354" s="9">
        <v>1</v>
      </c>
      <c r="J354" s="9">
        <v>0</v>
      </c>
      <c r="K354" s="9">
        <v>0</v>
      </c>
      <c r="L354" s="9">
        <v>0</v>
      </c>
      <c r="M354" s="9">
        <v>1</v>
      </c>
      <c r="N354" s="9">
        <v>0</v>
      </c>
      <c r="O354" s="9">
        <v>0</v>
      </c>
      <c r="P354" s="9">
        <v>0</v>
      </c>
      <c r="Q354" s="9">
        <v>0</v>
      </c>
      <c r="R354" s="9">
        <v>3</v>
      </c>
      <c r="S354" s="9">
        <v>0</v>
      </c>
      <c r="T354" s="9"/>
      <c r="U354" s="9">
        <v>0</v>
      </c>
      <c r="V354" s="9">
        <v>0</v>
      </c>
      <c r="W354" s="9">
        <v>1</v>
      </c>
      <c r="X354" s="9">
        <v>0</v>
      </c>
      <c r="Y354" s="9">
        <v>1</v>
      </c>
      <c r="Z354" s="9">
        <v>1</v>
      </c>
      <c r="AA354" s="9">
        <v>0</v>
      </c>
      <c r="AB354" s="9">
        <v>0</v>
      </c>
      <c r="AC354" s="9"/>
      <c r="AD354" s="9">
        <v>1</v>
      </c>
      <c r="AE354" s="9"/>
      <c r="AF354" s="9">
        <v>0</v>
      </c>
      <c r="AG354" s="9">
        <v>0</v>
      </c>
      <c r="AH354" s="9">
        <v>1</v>
      </c>
      <c r="AI354" s="9">
        <v>1</v>
      </c>
      <c r="AJ354" s="9">
        <v>0</v>
      </c>
      <c r="AK354" s="9">
        <v>0</v>
      </c>
      <c r="AL354" s="9"/>
      <c r="AM354" s="9">
        <v>1</v>
      </c>
      <c r="AN354" s="9">
        <v>1</v>
      </c>
      <c r="AO354" s="9">
        <v>0</v>
      </c>
      <c r="AP354" s="9">
        <v>0</v>
      </c>
      <c r="AQ354" s="9">
        <v>0</v>
      </c>
      <c r="AR354" s="9">
        <v>1</v>
      </c>
      <c r="AS354" s="9"/>
      <c r="AT354" s="9">
        <v>1</v>
      </c>
      <c r="AU354" s="9">
        <v>2</v>
      </c>
      <c r="AV354" s="75">
        <v>1</v>
      </c>
      <c r="AW354" s="75">
        <v>1</v>
      </c>
      <c r="AX354" s="75">
        <v>1</v>
      </c>
      <c r="AY354" s="9">
        <v>1</v>
      </c>
      <c r="AZ354" s="9">
        <v>1</v>
      </c>
      <c r="BA354" s="9">
        <v>1</v>
      </c>
      <c r="BB354" s="9">
        <v>2</v>
      </c>
      <c r="BC354" s="9">
        <v>1</v>
      </c>
      <c r="BD354" s="9">
        <v>1</v>
      </c>
      <c r="BE354" s="9">
        <v>2</v>
      </c>
      <c r="BF354" s="9">
        <v>1</v>
      </c>
      <c r="BG354" s="9">
        <v>1</v>
      </c>
      <c r="BH354">
        <v>2</v>
      </c>
      <c r="BI354">
        <v>2</v>
      </c>
      <c r="BJ354" s="58">
        <v>2</v>
      </c>
      <c r="BK354">
        <v>2</v>
      </c>
      <c r="BL354">
        <v>1</v>
      </c>
      <c r="BM354">
        <v>1</v>
      </c>
      <c r="BN354">
        <v>1</v>
      </c>
      <c r="BO354">
        <v>2</v>
      </c>
      <c r="BP354">
        <v>2</v>
      </c>
      <c r="BQ354" t="s">
        <v>125</v>
      </c>
      <c r="BR354">
        <v>2</v>
      </c>
      <c r="BS354">
        <v>2</v>
      </c>
      <c r="BT354" t="s">
        <v>125</v>
      </c>
      <c r="BU354">
        <v>2</v>
      </c>
      <c r="BV354">
        <v>2</v>
      </c>
      <c r="BW354">
        <v>2</v>
      </c>
      <c r="BX354">
        <v>2</v>
      </c>
      <c r="BY354">
        <v>1</v>
      </c>
      <c r="BZ354">
        <v>2</v>
      </c>
      <c r="CA354">
        <v>2</v>
      </c>
      <c r="CB354">
        <v>2</v>
      </c>
      <c r="CC354">
        <v>2</v>
      </c>
      <c r="CD354">
        <v>2</v>
      </c>
      <c r="CE354">
        <v>2</v>
      </c>
      <c r="CF354">
        <v>2</v>
      </c>
      <c r="CG354">
        <v>2</v>
      </c>
      <c r="CH354">
        <v>2</v>
      </c>
      <c r="CI354">
        <v>2</v>
      </c>
      <c r="CJ354">
        <v>2</v>
      </c>
      <c r="CK354">
        <v>2</v>
      </c>
      <c r="CL354">
        <v>1</v>
      </c>
      <c r="CM354">
        <v>3</v>
      </c>
      <c r="CN354">
        <v>3</v>
      </c>
      <c r="CO354">
        <v>4</v>
      </c>
      <c r="CP354">
        <v>1</v>
      </c>
      <c r="CQ354">
        <v>4</v>
      </c>
      <c r="CR354">
        <v>3</v>
      </c>
      <c r="CS354">
        <v>4</v>
      </c>
      <c r="CT354">
        <v>4</v>
      </c>
      <c r="CU354">
        <v>3</v>
      </c>
      <c r="CV354">
        <v>2</v>
      </c>
      <c r="CW354">
        <v>1</v>
      </c>
      <c r="CX354">
        <v>3</v>
      </c>
      <c r="CY354">
        <v>3</v>
      </c>
      <c r="CZ354">
        <v>3</v>
      </c>
      <c r="DA354" s="57" t="s">
        <v>125</v>
      </c>
    </row>
    <row r="355" spans="1:105">
      <c r="A355">
        <v>348</v>
      </c>
      <c r="B355" s="9">
        <v>1</v>
      </c>
      <c r="C355" s="9">
        <v>9</v>
      </c>
      <c r="D355" s="9">
        <v>7</v>
      </c>
      <c r="E355" s="9">
        <v>14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1</v>
      </c>
      <c r="L355" s="9">
        <v>0</v>
      </c>
      <c r="M355" s="9"/>
      <c r="N355" s="9">
        <v>4</v>
      </c>
      <c r="O355" s="9">
        <v>4</v>
      </c>
      <c r="P355" s="9">
        <v>3</v>
      </c>
      <c r="Q355" s="9">
        <v>3</v>
      </c>
      <c r="R355" s="9">
        <v>4</v>
      </c>
      <c r="S355" s="9"/>
      <c r="T355" s="9"/>
      <c r="U355" s="9">
        <v>0</v>
      </c>
      <c r="V355" s="9">
        <v>0</v>
      </c>
      <c r="W355" s="9">
        <v>0</v>
      </c>
      <c r="X355" s="9">
        <v>0</v>
      </c>
      <c r="Y355" s="9">
        <v>1</v>
      </c>
      <c r="Z355" s="9">
        <v>0</v>
      </c>
      <c r="AA355" s="9">
        <v>0</v>
      </c>
      <c r="AB355" s="9">
        <v>0</v>
      </c>
      <c r="AC355" s="9"/>
      <c r="AD355" s="9">
        <v>4</v>
      </c>
      <c r="AE355" s="9"/>
      <c r="AF355" s="9">
        <v>1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/>
      <c r="AM355" s="9">
        <v>0</v>
      </c>
      <c r="AN355" s="9">
        <v>1</v>
      </c>
      <c r="AO355" s="9">
        <v>1</v>
      </c>
      <c r="AP355" s="9">
        <v>0</v>
      </c>
      <c r="AQ355" s="9">
        <v>0</v>
      </c>
      <c r="AR355" s="9">
        <v>0</v>
      </c>
      <c r="AS355" s="9"/>
      <c r="AT355" s="9">
        <v>4</v>
      </c>
      <c r="AU355" s="9">
        <v>1</v>
      </c>
      <c r="AV355" s="75">
        <v>2</v>
      </c>
      <c r="AW355" s="75">
        <v>2</v>
      </c>
      <c r="AX355" s="75">
        <v>1</v>
      </c>
      <c r="AY355" s="9">
        <v>2</v>
      </c>
      <c r="AZ355" s="9">
        <v>1</v>
      </c>
      <c r="BA355" s="9">
        <v>1</v>
      </c>
      <c r="BB355" s="9">
        <v>1</v>
      </c>
      <c r="BC355" s="9">
        <v>2</v>
      </c>
      <c r="BD355" s="9">
        <v>2</v>
      </c>
      <c r="BE355" s="9" t="s">
        <v>125</v>
      </c>
      <c r="BF355" s="9">
        <v>2</v>
      </c>
      <c r="BG355" s="9" t="s">
        <v>125</v>
      </c>
      <c r="BH355">
        <v>1</v>
      </c>
      <c r="BI355">
        <v>2</v>
      </c>
      <c r="BJ355" s="58">
        <v>2</v>
      </c>
      <c r="BK355">
        <v>2</v>
      </c>
      <c r="BL355">
        <v>1</v>
      </c>
      <c r="BM355">
        <v>2</v>
      </c>
      <c r="BN355">
        <v>1</v>
      </c>
      <c r="BO355">
        <v>2</v>
      </c>
      <c r="BP355">
        <v>2</v>
      </c>
      <c r="BQ355" t="s">
        <v>125</v>
      </c>
      <c r="BR355">
        <v>2</v>
      </c>
      <c r="BT355" t="s">
        <v>125</v>
      </c>
      <c r="BU355">
        <v>1</v>
      </c>
      <c r="BW355">
        <v>2</v>
      </c>
      <c r="BX355">
        <v>2</v>
      </c>
      <c r="BY355">
        <v>1</v>
      </c>
      <c r="BZ355">
        <v>2</v>
      </c>
      <c r="CA355">
        <v>2</v>
      </c>
      <c r="CB355">
        <v>2</v>
      </c>
      <c r="CC355">
        <v>2</v>
      </c>
      <c r="CD355">
        <v>2</v>
      </c>
      <c r="CE355">
        <v>2</v>
      </c>
      <c r="CF355">
        <v>2</v>
      </c>
      <c r="CG355">
        <v>2</v>
      </c>
      <c r="CH355">
        <v>2</v>
      </c>
      <c r="CI355">
        <v>1</v>
      </c>
      <c r="CJ355">
        <v>1</v>
      </c>
      <c r="CK355">
        <v>2</v>
      </c>
      <c r="CL355">
        <v>1</v>
      </c>
      <c r="CM355">
        <v>4</v>
      </c>
      <c r="CN355">
        <v>4</v>
      </c>
      <c r="CO355">
        <v>4</v>
      </c>
      <c r="CP355">
        <v>4</v>
      </c>
      <c r="CQ355">
        <v>4</v>
      </c>
      <c r="CR355">
        <v>3</v>
      </c>
      <c r="CS355">
        <v>4</v>
      </c>
      <c r="CT355">
        <v>2</v>
      </c>
      <c r="CU355">
        <v>3</v>
      </c>
      <c r="CV355">
        <v>2</v>
      </c>
      <c r="CX355">
        <v>2</v>
      </c>
      <c r="CY355">
        <v>1</v>
      </c>
      <c r="CZ355">
        <v>2</v>
      </c>
      <c r="DA355" s="57" t="s">
        <v>125</v>
      </c>
    </row>
    <row r="356" spans="1:105">
      <c r="A356">
        <v>349</v>
      </c>
      <c r="B356" s="9">
        <v>2</v>
      </c>
      <c r="C356" s="9">
        <v>3</v>
      </c>
      <c r="D356" s="9">
        <v>4</v>
      </c>
      <c r="E356" s="9">
        <v>6</v>
      </c>
      <c r="F356" s="9">
        <v>0</v>
      </c>
      <c r="G356" s="9">
        <v>0</v>
      </c>
      <c r="H356" s="9">
        <v>0</v>
      </c>
      <c r="I356" s="9">
        <v>1</v>
      </c>
      <c r="J356" s="9">
        <v>0</v>
      </c>
      <c r="K356" s="9">
        <v>0</v>
      </c>
      <c r="L356" s="9">
        <v>0</v>
      </c>
      <c r="M356" s="9">
        <v>1</v>
      </c>
      <c r="N356" s="9">
        <v>2</v>
      </c>
      <c r="O356" s="9">
        <v>4</v>
      </c>
      <c r="P356" s="9">
        <v>4</v>
      </c>
      <c r="Q356" s="9">
        <v>4</v>
      </c>
      <c r="R356" s="9">
        <v>4</v>
      </c>
      <c r="S356" s="9">
        <v>4</v>
      </c>
      <c r="T356" s="9"/>
      <c r="U356" s="9">
        <v>1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/>
      <c r="AD356" s="9">
        <v>4</v>
      </c>
      <c r="AE356" s="9"/>
      <c r="AF356" s="9">
        <v>1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/>
      <c r="AM356" s="9">
        <v>1</v>
      </c>
      <c r="AN356" s="9">
        <v>1</v>
      </c>
      <c r="AO356" s="9">
        <v>0</v>
      </c>
      <c r="AP356" s="9">
        <v>0</v>
      </c>
      <c r="AQ356" s="9">
        <v>0</v>
      </c>
      <c r="AR356" s="9">
        <v>0</v>
      </c>
      <c r="AS356" s="9"/>
      <c r="AT356" s="9">
        <v>1</v>
      </c>
      <c r="AU356" s="9">
        <v>2</v>
      </c>
      <c r="AV356" s="75">
        <v>2</v>
      </c>
      <c r="AW356" s="75">
        <v>2</v>
      </c>
      <c r="AX356" s="75">
        <v>2</v>
      </c>
      <c r="AY356" s="9" t="s">
        <v>125</v>
      </c>
      <c r="AZ356" s="9">
        <v>1</v>
      </c>
      <c r="BA356" s="9">
        <v>1</v>
      </c>
      <c r="BB356" s="9">
        <v>1</v>
      </c>
      <c r="BC356" s="9">
        <v>2</v>
      </c>
      <c r="BD356" s="9">
        <v>1</v>
      </c>
      <c r="BE356" s="9">
        <v>1</v>
      </c>
      <c r="BF356" s="9">
        <v>1</v>
      </c>
      <c r="BG356" s="9">
        <v>1</v>
      </c>
      <c r="BI356">
        <v>2</v>
      </c>
      <c r="BJ356" s="58">
        <v>2</v>
      </c>
      <c r="BK356">
        <v>1</v>
      </c>
      <c r="BL356">
        <v>1</v>
      </c>
      <c r="BM356">
        <v>2</v>
      </c>
      <c r="BN356">
        <v>2</v>
      </c>
      <c r="BO356">
        <v>2</v>
      </c>
      <c r="BP356">
        <v>2</v>
      </c>
      <c r="BQ356" t="s">
        <v>125</v>
      </c>
      <c r="BR356">
        <v>2</v>
      </c>
      <c r="BS356">
        <v>2</v>
      </c>
      <c r="BT356" t="s">
        <v>125</v>
      </c>
      <c r="BU356">
        <v>2</v>
      </c>
      <c r="BV356">
        <v>2</v>
      </c>
      <c r="BW356">
        <v>1</v>
      </c>
      <c r="BX356">
        <v>2</v>
      </c>
      <c r="BY356">
        <v>2</v>
      </c>
      <c r="BZ356">
        <v>2</v>
      </c>
      <c r="CA356">
        <v>2</v>
      </c>
      <c r="CB356">
        <v>2</v>
      </c>
      <c r="CC356">
        <v>2</v>
      </c>
      <c r="CD356">
        <v>2</v>
      </c>
      <c r="CE356">
        <v>1</v>
      </c>
      <c r="CF356">
        <v>1</v>
      </c>
      <c r="CG356">
        <v>1</v>
      </c>
      <c r="CH356">
        <v>2</v>
      </c>
      <c r="CI356">
        <v>2</v>
      </c>
      <c r="CJ356">
        <v>2</v>
      </c>
      <c r="CK356">
        <v>2</v>
      </c>
      <c r="CL356">
        <v>1</v>
      </c>
      <c r="CM356">
        <v>4</v>
      </c>
      <c r="CN356">
        <v>4</v>
      </c>
      <c r="CO356">
        <v>4</v>
      </c>
      <c r="CP356">
        <v>1</v>
      </c>
      <c r="CQ356">
        <v>1</v>
      </c>
      <c r="CR356">
        <v>2</v>
      </c>
      <c r="CS356">
        <v>4</v>
      </c>
      <c r="CT356">
        <v>1</v>
      </c>
      <c r="CU356">
        <v>2</v>
      </c>
      <c r="CV356">
        <v>1</v>
      </c>
      <c r="CW356">
        <v>1</v>
      </c>
      <c r="CX356">
        <v>3</v>
      </c>
      <c r="CY356">
        <v>3</v>
      </c>
      <c r="DA356" s="57" t="s">
        <v>125</v>
      </c>
    </row>
    <row r="357" spans="1:105">
      <c r="A357">
        <v>350</v>
      </c>
      <c r="B357" s="9">
        <v>2</v>
      </c>
      <c r="C357" s="9">
        <v>8</v>
      </c>
      <c r="D357" s="9">
        <v>7</v>
      </c>
      <c r="E357" s="9">
        <v>10</v>
      </c>
      <c r="F357" s="9">
        <v>0</v>
      </c>
      <c r="G357" s="9">
        <v>0</v>
      </c>
      <c r="H357" s="9">
        <v>0</v>
      </c>
      <c r="I357" s="9">
        <v>1</v>
      </c>
      <c r="J357" s="9">
        <v>0</v>
      </c>
      <c r="K357" s="9">
        <v>0</v>
      </c>
      <c r="L357" s="9">
        <v>0</v>
      </c>
      <c r="M357" s="9">
        <v>1</v>
      </c>
      <c r="N357" s="9">
        <v>3</v>
      </c>
      <c r="O357" s="9">
        <v>3</v>
      </c>
      <c r="P357" s="9">
        <v>3</v>
      </c>
      <c r="Q357" s="9">
        <v>3</v>
      </c>
      <c r="R357" s="9">
        <v>3</v>
      </c>
      <c r="S357" s="9">
        <v>3</v>
      </c>
      <c r="T357" s="9"/>
      <c r="U357" s="9">
        <v>0</v>
      </c>
      <c r="V357" s="9">
        <v>0</v>
      </c>
      <c r="W357" s="9">
        <v>0</v>
      </c>
      <c r="X357" s="9">
        <v>0</v>
      </c>
      <c r="Y357" s="9">
        <v>1</v>
      </c>
      <c r="Z357" s="9">
        <v>1</v>
      </c>
      <c r="AA357" s="9">
        <v>0</v>
      </c>
      <c r="AB357" s="9">
        <v>0</v>
      </c>
      <c r="AC357" s="9"/>
      <c r="AD357" s="9">
        <v>4</v>
      </c>
      <c r="AE357" s="9"/>
      <c r="AF357" s="9">
        <v>1</v>
      </c>
      <c r="AG357" s="9">
        <v>1</v>
      </c>
      <c r="AH357" s="9">
        <v>0</v>
      </c>
      <c r="AI357" s="9">
        <v>0</v>
      </c>
      <c r="AJ357" s="9">
        <v>1</v>
      </c>
      <c r="AK357" s="9">
        <v>0</v>
      </c>
      <c r="AL357" s="9"/>
      <c r="AM357" s="9">
        <v>1</v>
      </c>
      <c r="AN357" s="9">
        <v>1</v>
      </c>
      <c r="AO357" s="9">
        <v>1</v>
      </c>
      <c r="AP357" s="9">
        <v>1</v>
      </c>
      <c r="AQ357" s="9">
        <v>0</v>
      </c>
      <c r="AR357" s="9">
        <v>0</v>
      </c>
      <c r="AS357" s="9"/>
      <c r="AT357" s="9">
        <v>2</v>
      </c>
      <c r="AU357" s="9">
        <v>1</v>
      </c>
      <c r="AV357" s="75">
        <v>1</v>
      </c>
      <c r="AW357" s="75">
        <v>2</v>
      </c>
      <c r="AX357" s="75">
        <v>1</v>
      </c>
      <c r="AY357" s="9">
        <v>1</v>
      </c>
      <c r="AZ357" s="9">
        <v>2</v>
      </c>
      <c r="BA357" s="9" t="s">
        <v>125</v>
      </c>
      <c r="BB357" s="9" t="s">
        <v>125</v>
      </c>
      <c r="BC357" s="9">
        <v>2</v>
      </c>
      <c r="BD357" s="9">
        <v>2</v>
      </c>
      <c r="BE357" s="9" t="s">
        <v>125</v>
      </c>
      <c r="BF357" s="9">
        <v>1</v>
      </c>
      <c r="BG357" s="9">
        <v>1</v>
      </c>
      <c r="BH357">
        <v>1</v>
      </c>
      <c r="BI357">
        <v>2</v>
      </c>
      <c r="BJ357" s="58">
        <v>1</v>
      </c>
      <c r="BK357">
        <v>1</v>
      </c>
      <c r="BL357">
        <v>1</v>
      </c>
      <c r="BM357">
        <v>1</v>
      </c>
      <c r="BN357">
        <v>1</v>
      </c>
      <c r="BO357">
        <v>2</v>
      </c>
      <c r="BP357">
        <v>2</v>
      </c>
      <c r="BQ357" t="s">
        <v>125</v>
      </c>
      <c r="BR357">
        <v>1</v>
      </c>
      <c r="BS357">
        <v>1</v>
      </c>
      <c r="BT357">
        <v>1</v>
      </c>
      <c r="BU357">
        <v>1</v>
      </c>
      <c r="BV357">
        <v>1</v>
      </c>
      <c r="BW357">
        <v>1</v>
      </c>
      <c r="BX357">
        <v>1</v>
      </c>
      <c r="BY357">
        <v>2</v>
      </c>
      <c r="BZ357">
        <v>2</v>
      </c>
      <c r="CA357">
        <v>1</v>
      </c>
      <c r="CB357">
        <v>1</v>
      </c>
      <c r="CC357">
        <v>2</v>
      </c>
      <c r="CD357">
        <v>1</v>
      </c>
      <c r="CE357">
        <v>2</v>
      </c>
      <c r="CF357">
        <v>1</v>
      </c>
      <c r="CG357">
        <v>1</v>
      </c>
      <c r="CH357">
        <v>2</v>
      </c>
      <c r="CI357">
        <v>1</v>
      </c>
      <c r="CJ357">
        <v>1</v>
      </c>
      <c r="CK357">
        <v>2</v>
      </c>
      <c r="CL357">
        <v>1</v>
      </c>
      <c r="CM357">
        <v>4</v>
      </c>
      <c r="CN357">
        <v>4</v>
      </c>
      <c r="CO357">
        <v>4</v>
      </c>
      <c r="CP357">
        <v>4</v>
      </c>
      <c r="CQ357">
        <v>4</v>
      </c>
      <c r="CR357">
        <v>4</v>
      </c>
      <c r="CS357">
        <v>4</v>
      </c>
      <c r="CT357">
        <v>3</v>
      </c>
      <c r="CU357">
        <v>3</v>
      </c>
      <c r="CV357">
        <v>2</v>
      </c>
      <c r="CW357">
        <v>1</v>
      </c>
      <c r="CX357">
        <v>3</v>
      </c>
      <c r="CY357">
        <v>4</v>
      </c>
      <c r="CZ357">
        <v>0</v>
      </c>
      <c r="DA357" s="57" t="s">
        <v>125</v>
      </c>
    </row>
    <row r="358" spans="1:105">
      <c r="A358">
        <v>351</v>
      </c>
      <c r="B358" s="9">
        <v>2</v>
      </c>
      <c r="C358" s="9">
        <v>2</v>
      </c>
      <c r="D358" s="9">
        <v>1</v>
      </c>
      <c r="E358" s="9">
        <v>11</v>
      </c>
      <c r="F358" s="9">
        <v>0</v>
      </c>
      <c r="G358" s="9">
        <v>0</v>
      </c>
      <c r="H358" s="9">
        <v>1</v>
      </c>
      <c r="I358" s="9">
        <v>1</v>
      </c>
      <c r="J358" s="9">
        <v>0</v>
      </c>
      <c r="K358" s="9">
        <v>0</v>
      </c>
      <c r="L358" s="9">
        <v>0</v>
      </c>
      <c r="M358" s="9">
        <v>1</v>
      </c>
      <c r="N358" s="9">
        <v>0</v>
      </c>
      <c r="O358" s="9">
        <v>0</v>
      </c>
      <c r="P358" s="9">
        <v>0</v>
      </c>
      <c r="Q358" s="9">
        <v>0</v>
      </c>
      <c r="R358" s="9">
        <v>4</v>
      </c>
      <c r="S358" s="9">
        <v>0</v>
      </c>
      <c r="T358" s="9"/>
      <c r="U358" s="9">
        <v>0</v>
      </c>
      <c r="V358" s="9">
        <v>1</v>
      </c>
      <c r="W358" s="9">
        <v>0</v>
      </c>
      <c r="X358" s="9">
        <v>0</v>
      </c>
      <c r="Y358" s="9">
        <v>0</v>
      </c>
      <c r="Z358" s="9">
        <v>1</v>
      </c>
      <c r="AA358" s="9">
        <v>0</v>
      </c>
      <c r="AB358" s="9">
        <v>0</v>
      </c>
      <c r="AC358" s="9"/>
      <c r="AD358" s="9">
        <v>5</v>
      </c>
      <c r="AE358" s="9"/>
      <c r="AF358" s="9">
        <v>0</v>
      </c>
      <c r="AG358" s="9">
        <v>0</v>
      </c>
      <c r="AH358" s="9">
        <v>1</v>
      </c>
      <c r="AI358" s="9">
        <v>1</v>
      </c>
      <c r="AJ358" s="9">
        <v>0</v>
      </c>
      <c r="AK358" s="9">
        <v>0</v>
      </c>
      <c r="AL358" s="9"/>
      <c r="AM358" s="9">
        <v>1</v>
      </c>
      <c r="AN358" s="9">
        <v>1</v>
      </c>
      <c r="AO358" s="9">
        <v>0</v>
      </c>
      <c r="AP358" s="9">
        <v>0</v>
      </c>
      <c r="AQ358" s="9">
        <v>0</v>
      </c>
      <c r="AR358" s="9">
        <v>0</v>
      </c>
      <c r="AS358" s="9"/>
      <c r="AT358" s="9">
        <v>2</v>
      </c>
      <c r="AU358" s="9">
        <v>1</v>
      </c>
      <c r="AV358" s="75">
        <v>1</v>
      </c>
      <c r="AW358" s="75">
        <v>1</v>
      </c>
      <c r="AX358" s="75">
        <v>1</v>
      </c>
      <c r="AY358" s="9">
        <v>1</v>
      </c>
      <c r="AZ358" s="9">
        <v>1</v>
      </c>
      <c r="BA358" s="9">
        <v>1</v>
      </c>
      <c r="BB358" s="9">
        <v>2</v>
      </c>
      <c r="BC358" s="9">
        <v>1</v>
      </c>
      <c r="BD358" s="9">
        <v>1</v>
      </c>
      <c r="BE358" s="9">
        <v>2</v>
      </c>
      <c r="BF358" s="9">
        <v>1</v>
      </c>
      <c r="BG358" s="9">
        <v>1</v>
      </c>
      <c r="BH358">
        <v>2</v>
      </c>
      <c r="BI358">
        <v>1</v>
      </c>
      <c r="BJ358" s="58">
        <v>1</v>
      </c>
      <c r="BK358">
        <v>2</v>
      </c>
      <c r="BL358">
        <v>1</v>
      </c>
      <c r="BM358">
        <v>2</v>
      </c>
      <c r="BN358">
        <v>1</v>
      </c>
      <c r="BO358">
        <v>2</v>
      </c>
      <c r="BP358">
        <v>2</v>
      </c>
      <c r="BQ358" t="s">
        <v>125</v>
      </c>
      <c r="BR358">
        <v>1</v>
      </c>
      <c r="BS358">
        <v>2</v>
      </c>
      <c r="BT358" t="s">
        <v>125</v>
      </c>
      <c r="BU358">
        <v>2</v>
      </c>
      <c r="BV358">
        <v>2</v>
      </c>
      <c r="BW358">
        <v>2</v>
      </c>
      <c r="BX358">
        <v>2</v>
      </c>
      <c r="BY358">
        <v>2</v>
      </c>
      <c r="BZ358">
        <v>2</v>
      </c>
      <c r="CA358">
        <v>2</v>
      </c>
      <c r="CB358">
        <v>2</v>
      </c>
      <c r="CC358">
        <v>2</v>
      </c>
      <c r="CD358">
        <v>2</v>
      </c>
      <c r="CE358">
        <v>1</v>
      </c>
      <c r="CF358">
        <v>2</v>
      </c>
      <c r="CG358">
        <v>2</v>
      </c>
      <c r="CH358">
        <v>2</v>
      </c>
      <c r="CI358">
        <v>2</v>
      </c>
      <c r="CJ358">
        <v>2</v>
      </c>
      <c r="CK358">
        <v>2</v>
      </c>
      <c r="CL358">
        <v>1</v>
      </c>
      <c r="CM358">
        <v>4</v>
      </c>
      <c r="CN358">
        <v>4</v>
      </c>
      <c r="CO358">
        <v>4</v>
      </c>
      <c r="CP358">
        <v>1</v>
      </c>
      <c r="CQ358">
        <v>2</v>
      </c>
      <c r="CR358">
        <v>2</v>
      </c>
      <c r="CS358">
        <v>3</v>
      </c>
      <c r="CT358">
        <v>4</v>
      </c>
      <c r="CU358">
        <v>4</v>
      </c>
      <c r="CV358">
        <v>4</v>
      </c>
      <c r="CW358">
        <v>1</v>
      </c>
      <c r="CX358">
        <v>2</v>
      </c>
      <c r="CY358">
        <v>3</v>
      </c>
      <c r="CZ358">
        <v>3</v>
      </c>
      <c r="DA358" s="57">
        <v>3</v>
      </c>
    </row>
    <row r="359" spans="1:105">
      <c r="A359">
        <v>352</v>
      </c>
      <c r="B359" s="9">
        <v>2</v>
      </c>
      <c r="C359" s="9">
        <v>9</v>
      </c>
      <c r="D359" s="9">
        <v>7</v>
      </c>
      <c r="E359" s="9">
        <v>8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1</v>
      </c>
      <c r="M359" s="9">
        <v>1</v>
      </c>
      <c r="N359" s="9"/>
      <c r="O359" s="9"/>
      <c r="P359" s="9"/>
      <c r="Q359" s="9"/>
      <c r="R359" s="9"/>
      <c r="S359" s="9"/>
      <c r="T359" s="9"/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1</v>
      </c>
      <c r="AA359" s="9">
        <v>0</v>
      </c>
      <c r="AB359" s="9">
        <v>0</v>
      </c>
      <c r="AC359" s="9"/>
      <c r="AD359" s="9">
        <v>1</v>
      </c>
      <c r="AE359" s="9"/>
      <c r="AF359" s="9">
        <v>1</v>
      </c>
      <c r="AG359" s="9">
        <v>1</v>
      </c>
      <c r="AH359" s="9">
        <v>0</v>
      </c>
      <c r="AI359" s="9">
        <v>0</v>
      </c>
      <c r="AJ359" s="9">
        <v>1</v>
      </c>
      <c r="AK359" s="9">
        <v>0</v>
      </c>
      <c r="AL359" s="9"/>
      <c r="AM359" s="9">
        <v>1</v>
      </c>
      <c r="AN359" s="9">
        <v>1</v>
      </c>
      <c r="AO359" s="9">
        <v>1</v>
      </c>
      <c r="AP359" s="9">
        <v>0</v>
      </c>
      <c r="AQ359" s="9">
        <v>0</v>
      </c>
      <c r="AR359" s="9">
        <v>0</v>
      </c>
      <c r="AS359" s="9"/>
      <c r="AT359" s="9">
        <v>3</v>
      </c>
      <c r="AU359" s="9">
        <v>3</v>
      </c>
      <c r="AV359" s="75">
        <v>1</v>
      </c>
      <c r="AW359" s="75">
        <v>1</v>
      </c>
      <c r="AX359" s="75">
        <v>2</v>
      </c>
      <c r="AY359" s="9" t="s">
        <v>125</v>
      </c>
      <c r="AZ359" s="9">
        <v>2</v>
      </c>
      <c r="BA359" s="9" t="s">
        <v>125</v>
      </c>
      <c r="BB359" s="9" t="s">
        <v>125</v>
      </c>
      <c r="BC359" s="9">
        <v>1</v>
      </c>
      <c r="BD359" s="9">
        <v>2</v>
      </c>
      <c r="BE359" s="9" t="s">
        <v>125</v>
      </c>
      <c r="BF359" s="9">
        <v>1</v>
      </c>
      <c r="BG359" s="9">
        <v>1</v>
      </c>
      <c r="BH359">
        <v>2</v>
      </c>
      <c r="BI359">
        <v>2</v>
      </c>
      <c r="BJ359" s="58">
        <v>1</v>
      </c>
      <c r="BK359">
        <v>2</v>
      </c>
      <c r="BL359">
        <v>1</v>
      </c>
      <c r="BM359">
        <v>1</v>
      </c>
      <c r="BN359">
        <v>1</v>
      </c>
      <c r="BO359">
        <v>2</v>
      </c>
      <c r="BP359">
        <v>2</v>
      </c>
      <c r="BQ359" t="s">
        <v>125</v>
      </c>
      <c r="BR359">
        <v>2</v>
      </c>
      <c r="BS359">
        <v>2</v>
      </c>
      <c r="BT359" t="s">
        <v>125</v>
      </c>
      <c r="BU359">
        <v>1</v>
      </c>
      <c r="BV359">
        <v>2</v>
      </c>
      <c r="BW359">
        <v>2</v>
      </c>
      <c r="BX359">
        <v>2</v>
      </c>
      <c r="BY359">
        <v>2</v>
      </c>
      <c r="BZ359">
        <v>2</v>
      </c>
      <c r="CA359">
        <v>2</v>
      </c>
      <c r="CB359">
        <v>2</v>
      </c>
      <c r="CC359">
        <v>2</v>
      </c>
      <c r="CD359">
        <v>2</v>
      </c>
      <c r="CE359">
        <v>2</v>
      </c>
      <c r="CF359">
        <v>2</v>
      </c>
      <c r="CG359">
        <v>2</v>
      </c>
      <c r="CH359">
        <v>2</v>
      </c>
      <c r="CI359">
        <v>2</v>
      </c>
      <c r="CJ359">
        <v>1</v>
      </c>
      <c r="CK359">
        <v>2</v>
      </c>
      <c r="CL359">
        <v>2</v>
      </c>
      <c r="CM359" t="s">
        <v>125</v>
      </c>
      <c r="CN359" t="s">
        <v>125</v>
      </c>
      <c r="CO359">
        <v>4</v>
      </c>
      <c r="CP359">
        <v>4</v>
      </c>
      <c r="CQ359">
        <v>4</v>
      </c>
      <c r="CR359">
        <v>4</v>
      </c>
      <c r="CS359">
        <v>4</v>
      </c>
      <c r="CT359">
        <v>3</v>
      </c>
      <c r="CW359">
        <v>2</v>
      </c>
      <c r="CX359">
        <v>4</v>
      </c>
      <c r="CY359">
        <v>4</v>
      </c>
      <c r="CZ359">
        <v>4</v>
      </c>
      <c r="DA359" s="57" t="s">
        <v>125</v>
      </c>
    </row>
    <row r="360" spans="1:105">
      <c r="A360">
        <v>353</v>
      </c>
      <c r="B360" s="9">
        <v>2</v>
      </c>
      <c r="C360" s="9">
        <v>5</v>
      </c>
      <c r="D360" s="9">
        <v>4</v>
      </c>
      <c r="E360" s="9">
        <v>16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1</v>
      </c>
      <c r="L360" s="9">
        <v>0</v>
      </c>
      <c r="M360" s="9">
        <v>2</v>
      </c>
      <c r="N360" s="9">
        <v>3</v>
      </c>
      <c r="O360" s="9">
        <v>1</v>
      </c>
      <c r="P360" s="9">
        <v>1</v>
      </c>
      <c r="Q360" s="9">
        <v>1</v>
      </c>
      <c r="R360" s="9">
        <v>3</v>
      </c>
      <c r="S360" s="9">
        <v>3</v>
      </c>
      <c r="T360" s="9"/>
      <c r="U360" s="9">
        <v>0</v>
      </c>
      <c r="V360" s="9">
        <v>0</v>
      </c>
      <c r="W360" s="9">
        <v>0</v>
      </c>
      <c r="X360" s="9">
        <v>0</v>
      </c>
      <c r="Y360" s="9">
        <v>1</v>
      </c>
      <c r="Z360" s="9">
        <v>1</v>
      </c>
      <c r="AA360" s="9">
        <v>0</v>
      </c>
      <c r="AB360" s="9">
        <v>0</v>
      </c>
      <c r="AC360" s="9"/>
      <c r="AD360" s="9">
        <v>2</v>
      </c>
      <c r="AE360" s="9"/>
      <c r="AF360" s="9">
        <v>0</v>
      </c>
      <c r="AG360" s="9">
        <v>1</v>
      </c>
      <c r="AH360" s="9">
        <v>0</v>
      </c>
      <c r="AI360" s="9">
        <v>0</v>
      </c>
      <c r="AJ360" s="9">
        <v>1</v>
      </c>
      <c r="AK360" s="9">
        <v>0</v>
      </c>
      <c r="AL360" s="9"/>
      <c r="AM360" s="9">
        <v>1</v>
      </c>
      <c r="AN360" s="9">
        <v>1</v>
      </c>
      <c r="AO360" s="9">
        <v>1</v>
      </c>
      <c r="AP360" s="9">
        <v>1</v>
      </c>
      <c r="AQ360" s="9">
        <v>0</v>
      </c>
      <c r="AR360" s="9">
        <v>0</v>
      </c>
      <c r="AS360" s="9"/>
      <c r="AT360" s="9">
        <v>1</v>
      </c>
      <c r="AU360" s="9">
        <v>3</v>
      </c>
      <c r="AV360" s="75">
        <v>1</v>
      </c>
      <c r="AW360" s="75">
        <v>2</v>
      </c>
      <c r="AX360" s="75">
        <v>2</v>
      </c>
      <c r="AY360" s="9" t="s">
        <v>125</v>
      </c>
      <c r="AZ360" s="9">
        <v>1</v>
      </c>
      <c r="BA360" s="9">
        <v>2</v>
      </c>
      <c r="BB360" s="9"/>
      <c r="BC360" s="9">
        <v>2</v>
      </c>
      <c r="BD360" s="9">
        <v>1</v>
      </c>
      <c r="BE360" s="9">
        <v>2</v>
      </c>
      <c r="BF360" s="9">
        <v>2</v>
      </c>
      <c r="BG360" s="9" t="s">
        <v>125</v>
      </c>
      <c r="BH360">
        <v>2</v>
      </c>
      <c r="BI360">
        <v>2</v>
      </c>
      <c r="BJ360" s="58">
        <v>1</v>
      </c>
      <c r="BK360">
        <v>1</v>
      </c>
      <c r="BL360">
        <v>2</v>
      </c>
      <c r="BM360">
        <v>1</v>
      </c>
      <c r="BN360">
        <v>1</v>
      </c>
      <c r="BO360">
        <v>1</v>
      </c>
      <c r="BP360">
        <v>2</v>
      </c>
      <c r="BQ360" t="s">
        <v>125</v>
      </c>
      <c r="BR360">
        <v>1</v>
      </c>
      <c r="BS360">
        <v>1</v>
      </c>
      <c r="BT360">
        <v>1</v>
      </c>
      <c r="BU360">
        <v>1</v>
      </c>
      <c r="BV360">
        <v>1</v>
      </c>
      <c r="BW360">
        <v>2</v>
      </c>
      <c r="BX360">
        <v>2</v>
      </c>
      <c r="BY360">
        <v>2</v>
      </c>
      <c r="BZ360">
        <v>2</v>
      </c>
      <c r="CA360">
        <v>2</v>
      </c>
      <c r="CB360">
        <v>2</v>
      </c>
      <c r="CC360">
        <v>2</v>
      </c>
      <c r="CD360">
        <v>2</v>
      </c>
      <c r="CE360">
        <v>2</v>
      </c>
      <c r="CF360">
        <v>1</v>
      </c>
      <c r="CG360">
        <v>1</v>
      </c>
      <c r="CH360">
        <v>1</v>
      </c>
      <c r="CI360">
        <v>2</v>
      </c>
      <c r="CJ360">
        <v>1</v>
      </c>
      <c r="CK360">
        <v>2</v>
      </c>
      <c r="CL360">
        <v>1</v>
      </c>
      <c r="CM360">
        <v>2</v>
      </c>
      <c r="CN360">
        <v>2</v>
      </c>
      <c r="CO360">
        <v>3</v>
      </c>
      <c r="CP360">
        <v>3</v>
      </c>
      <c r="CQ360">
        <v>2</v>
      </c>
      <c r="CR360">
        <v>1</v>
      </c>
      <c r="CS360">
        <v>4</v>
      </c>
      <c r="CT360">
        <v>2</v>
      </c>
      <c r="CU360">
        <v>3</v>
      </c>
      <c r="CV360">
        <v>1</v>
      </c>
      <c r="CW360">
        <v>1</v>
      </c>
      <c r="CX360">
        <v>4</v>
      </c>
      <c r="CY360">
        <v>1</v>
      </c>
      <c r="CZ360">
        <v>0</v>
      </c>
      <c r="DA360" s="57" t="s">
        <v>125</v>
      </c>
    </row>
    <row r="361" spans="1:105">
      <c r="A361">
        <v>354</v>
      </c>
      <c r="B361" s="9">
        <v>1</v>
      </c>
      <c r="C361" s="9">
        <v>8</v>
      </c>
      <c r="D361" s="9">
        <v>7</v>
      </c>
      <c r="E361" s="9">
        <v>6</v>
      </c>
      <c r="F361" s="9">
        <v>0</v>
      </c>
      <c r="G361" s="9">
        <v>0</v>
      </c>
      <c r="H361" s="9">
        <v>0</v>
      </c>
      <c r="I361" s="9">
        <v>0</v>
      </c>
      <c r="J361" s="9">
        <v>1</v>
      </c>
      <c r="K361" s="9">
        <v>0</v>
      </c>
      <c r="L361" s="9">
        <v>0</v>
      </c>
      <c r="M361" s="9">
        <v>2</v>
      </c>
      <c r="N361" s="9">
        <v>4</v>
      </c>
      <c r="O361" s="9">
        <v>1</v>
      </c>
      <c r="P361" s="9">
        <v>3</v>
      </c>
      <c r="Q361" s="9">
        <v>1</v>
      </c>
      <c r="R361" s="9">
        <v>3</v>
      </c>
      <c r="S361" s="9">
        <v>3</v>
      </c>
      <c r="T361" s="9"/>
      <c r="U361" s="9">
        <v>0</v>
      </c>
      <c r="V361" s="9">
        <v>0</v>
      </c>
      <c r="W361" s="9">
        <v>1</v>
      </c>
      <c r="X361" s="9">
        <v>0</v>
      </c>
      <c r="Y361" s="9">
        <v>1</v>
      </c>
      <c r="Z361" s="9">
        <v>0</v>
      </c>
      <c r="AA361" s="9">
        <v>0</v>
      </c>
      <c r="AB361" s="9">
        <v>0</v>
      </c>
      <c r="AC361" s="9"/>
      <c r="AD361" s="9">
        <v>4</v>
      </c>
      <c r="AE361" s="9"/>
      <c r="AF361" s="9">
        <v>0</v>
      </c>
      <c r="AG361" s="9">
        <v>1</v>
      </c>
      <c r="AH361" s="9">
        <v>1</v>
      </c>
      <c r="AI361" s="9">
        <v>0</v>
      </c>
      <c r="AJ361" s="9">
        <v>0</v>
      </c>
      <c r="AK361" s="9">
        <v>0</v>
      </c>
      <c r="AL361" s="9"/>
      <c r="AM361" s="9">
        <v>1</v>
      </c>
      <c r="AN361" s="9">
        <v>1</v>
      </c>
      <c r="AO361" s="9">
        <v>0</v>
      </c>
      <c r="AP361" s="9">
        <v>0</v>
      </c>
      <c r="AQ361" s="9">
        <v>0</v>
      </c>
      <c r="AR361" s="9">
        <v>0</v>
      </c>
      <c r="AS361" s="9"/>
      <c r="AT361" s="9">
        <v>3</v>
      </c>
      <c r="AU361" s="9">
        <v>3</v>
      </c>
      <c r="AV361" s="75">
        <v>1</v>
      </c>
      <c r="AW361" s="75">
        <v>1</v>
      </c>
      <c r="AX361" s="75">
        <v>1</v>
      </c>
      <c r="AY361" s="9">
        <v>2</v>
      </c>
      <c r="AZ361" s="9">
        <v>1</v>
      </c>
      <c r="BA361" s="9">
        <v>1</v>
      </c>
      <c r="BB361" s="9">
        <v>2</v>
      </c>
      <c r="BC361" s="9">
        <v>2</v>
      </c>
      <c r="BD361" s="9">
        <v>1</v>
      </c>
      <c r="BE361" s="9">
        <v>2</v>
      </c>
      <c r="BF361" s="9">
        <v>1</v>
      </c>
      <c r="BG361" s="9">
        <v>1</v>
      </c>
      <c r="BH361">
        <v>1</v>
      </c>
      <c r="BI361">
        <v>2</v>
      </c>
      <c r="BJ361" s="58">
        <v>2</v>
      </c>
      <c r="BK361">
        <v>2</v>
      </c>
      <c r="BL361">
        <v>1</v>
      </c>
      <c r="BM361">
        <v>1</v>
      </c>
      <c r="BN361">
        <v>2</v>
      </c>
      <c r="BO361">
        <v>2</v>
      </c>
      <c r="BP361">
        <v>2</v>
      </c>
      <c r="BQ361" t="s">
        <v>125</v>
      </c>
      <c r="BR361">
        <v>1</v>
      </c>
      <c r="BS361">
        <v>2</v>
      </c>
      <c r="BT361" t="s">
        <v>125</v>
      </c>
      <c r="BU361">
        <v>1</v>
      </c>
      <c r="BV361">
        <v>1</v>
      </c>
      <c r="BW361">
        <v>1</v>
      </c>
      <c r="BX361">
        <v>2</v>
      </c>
      <c r="BY361">
        <v>1</v>
      </c>
      <c r="BZ361">
        <v>2</v>
      </c>
      <c r="CA361">
        <v>1</v>
      </c>
      <c r="CB361">
        <v>2</v>
      </c>
      <c r="CC361">
        <v>2</v>
      </c>
      <c r="CD361">
        <v>2</v>
      </c>
      <c r="CE361">
        <v>2</v>
      </c>
      <c r="CF361">
        <v>1</v>
      </c>
      <c r="CG361">
        <v>2</v>
      </c>
      <c r="CH361">
        <v>2</v>
      </c>
      <c r="CI361">
        <v>1</v>
      </c>
      <c r="CJ361">
        <v>1</v>
      </c>
      <c r="CK361">
        <v>2</v>
      </c>
      <c r="CL361">
        <v>1</v>
      </c>
      <c r="CM361">
        <v>3</v>
      </c>
      <c r="CN361">
        <v>4</v>
      </c>
      <c r="CO361">
        <v>4</v>
      </c>
      <c r="CP361">
        <v>3</v>
      </c>
      <c r="CQ361">
        <v>4</v>
      </c>
      <c r="CR361">
        <v>2</v>
      </c>
      <c r="CS361">
        <v>3</v>
      </c>
      <c r="CT361">
        <v>2</v>
      </c>
      <c r="CU361">
        <v>1</v>
      </c>
      <c r="CV361">
        <v>1</v>
      </c>
      <c r="CW361">
        <v>1</v>
      </c>
      <c r="CX361">
        <v>4</v>
      </c>
      <c r="CY361">
        <v>1</v>
      </c>
      <c r="CZ361">
        <v>0</v>
      </c>
      <c r="DA361" s="57" t="s">
        <v>125</v>
      </c>
    </row>
    <row r="362" spans="1:105">
      <c r="A362">
        <v>355</v>
      </c>
      <c r="B362" s="9">
        <v>2</v>
      </c>
      <c r="C362" s="9">
        <v>7</v>
      </c>
      <c r="D362" s="9">
        <v>5</v>
      </c>
      <c r="E362" s="9">
        <v>13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1</v>
      </c>
      <c r="L362" s="9">
        <v>0</v>
      </c>
      <c r="M362" s="9">
        <v>2</v>
      </c>
      <c r="N362" s="9">
        <v>0</v>
      </c>
      <c r="O362" s="9">
        <v>0</v>
      </c>
      <c r="P362" s="9">
        <v>0</v>
      </c>
      <c r="Q362" s="9">
        <v>0</v>
      </c>
      <c r="R362" s="9">
        <v>3</v>
      </c>
      <c r="S362" s="9">
        <v>4</v>
      </c>
      <c r="T362" s="9"/>
      <c r="U362" s="9">
        <v>0</v>
      </c>
      <c r="V362" s="9">
        <v>0</v>
      </c>
      <c r="W362" s="9">
        <v>1</v>
      </c>
      <c r="X362" s="9">
        <v>0</v>
      </c>
      <c r="Y362" s="9">
        <v>1</v>
      </c>
      <c r="Z362" s="9">
        <v>1</v>
      </c>
      <c r="AA362" s="9">
        <v>0</v>
      </c>
      <c r="AB362" s="9">
        <v>0</v>
      </c>
      <c r="AC362" s="9"/>
      <c r="AD362" s="9">
        <v>4</v>
      </c>
      <c r="AE362" s="9"/>
      <c r="AF362" s="9">
        <v>1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/>
      <c r="AM362" s="9">
        <v>1</v>
      </c>
      <c r="AN362" s="9">
        <v>1</v>
      </c>
      <c r="AO362" s="9">
        <v>1</v>
      </c>
      <c r="AP362" s="9">
        <v>1</v>
      </c>
      <c r="AQ362" s="9">
        <v>0</v>
      </c>
      <c r="AR362" s="9">
        <v>0</v>
      </c>
      <c r="AS362" s="9"/>
      <c r="AT362" s="9">
        <v>1</v>
      </c>
      <c r="AU362" s="9">
        <v>4</v>
      </c>
      <c r="AV362" s="75">
        <v>1</v>
      </c>
      <c r="AW362" s="75">
        <v>1</v>
      </c>
      <c r="AX362" s="75">
        <v>1</v>
      </c>
      <c r="AY362" s="9">
        <v>2</v>
      </c>
      <c r="AZ362" s="9">
        <v>1</v>
      </c>
      <c r="BA362" s="9">
        <v>1</v>
      </c>
      <c r="BB362" s="9">
        <v>2</v>
      </c>
      <c r="BC362" s="9">
        <v>1</v>
      </c>
      <c r="BD362" s="9">
        <v>1</v>
      </c>
      <c r="BE362" s="9">
        <v>1</v>
      </c>
      <c r="BF362" s="9">
        <v>2</v>
      </c>
      <c r="BG362" s="9" t="s">
        <v>125</v>
      </c>
      <c r="BH362">
        <v>2</v>
      </c>
      <c r="BI362">
        <v>2</v>
      </c>
      <c r="BJ362" s="58">
        <v>1</v>
      </c>
      <c r="BK362">
        <v>2</v>
      </c>
      <c r="BL362">
        <v>2</v>
      </c>
      <c r="BM362">
        <v>1</v>
      </c>
      <c r="BN362">
        <v>1</v>
      </c>
      <c r="BO362">
        <v>2</v>
      </c>
      <c r="BP362">
        <v>2</v>
      </c>
      <c r="BQ362" t="s">
        <v>125</v>
      </c>
      <c r="BR362">
        <v>1</v>
      </c>
      <c r="BS362">
        <v>2</v>
      </c>
      <c r="BT362" t="s">
        <v>125</v>
      </c>
      <c r="BU362">
        <v>1</v>
      </c>
      <c r="BV362">
        <v>2</v>
      </c>
      <c r="BW362">
        <v>2</v>
      </c>
      <c r="BX362">
        <v>1</v>
      </c>
      <c r="BY362">
        <v>2</v>
      </c>
      <c r="BZ362">
        <v>1</v>
      </c>
      <c r="CA362">
        <v>2</v>
      </c>
      <c r="CB362">
        <v>2</v>
      </c>
      <c r="CC362">
        <v>2</v>
      </c>
      <c r="CD362">
        <v>2</v>
      </c>
      <c r="CE362">
        <v>2</v>
      </c>
      <c r="CF362">
        <v>1</v>
      </c>
      <c r="CG362">
        <v>2</v>
      </c>
      <c r="CH362">
        <v>2</v>
      </c>
      <c r="CI362">
        <v>2</v>
      </c>
      <c r="CJ362">
        <v>1</v>
      </c>
      <c r="CK362">
        <v>2</v>
      </c>
      <c r="CL362">
        <v>1</v>
      </c>
      <c r="CM362">
        <v>3</v>
      </c>
      <c r="CN362">
        <v>3</v>
      </c>
      <c r="CO362">
        <v>4</v>
      </c>
      <c r="CP362">
        <v>3</v>
      </c>
      <c r="CQ362">
        <v>4</v>
      </c>
      <c r="CR362">
        <v>3</v>
      </c>
      <c r="CS362">
        <v>3</v>
      </c>
      <c r="CT362">
        <v>3</v>
      </c>
      <c r="CU362">
        <v>3</v>
      </c>
      <c r="CV362">
        <v>2</v>
      </c>
      <c r="CW362">
        <v>1</v>
      </c>
      <c r="CX362">
        <v>3</v>
      </c>
      <c r="CY362">
        <v>3</v>
      </c>
      <c r="CZ362">
        <v>0</v>
      </c>
      <c r="DA362" s="57" t="s">
        <v>125</v>
      </c>
    </row>
    <row r="363" spans="1:105">
      <c r="A363">
        <v>356</v>
      </c>
      <c r="B363" s="9">
        <v>2</v>
      </c>
      <c r="C363" s="9">
        <v>8</v>
      </c>
      <c r="D363" s="9">
        <v>5</v>
      </c>
      <c r="E363" s="9">
        <v>11</v>
      </c>
      <c r="F363" s="9">
        <v>0</v>
      </c>
      <c r="G363" s="9">
        <v>0</v>
      </c>
      <c r="H363" s="9">
        <v>0</v>
      </c>
      <c r="I363" s="9">
        <v>1</v>
      </c>
      <c r="J363" s="9">
        <v>1</v>
      </c>
      <c r="K363" s="9">
        <v>0</v>
      </c>
      <c r="L363" s="9">
        <v>0</v>
      </c>
      <c r="M363" s="9">
        <v>2</v>
      </c>
      <c r="N363" s="9">
        <v>0</v>
      </c>
      <c r="O363" s="9">
        <v>0</v>
      </c>
      <c r="P363" s="9">
        <v>0</v>
      </c>
      <c r="Q363" s="9">
        <v>4</v>
      </c>
      <c r="R363" s="9">
        <v>4</v>
      </c>
      <c r="S363" s="9">
        <v>3</v>
      </c>
      <c r="T363" s="9"/>
      <c r="U363" s="9">
        <v>0</v>
      </c>
      <c r="V363" s="9">
        <v>0</v>
      </c>
      <c r="W363" s="9">
        <v>1</v>
      </c>
      <c r="X363" s="9">
        <v>0</v>
      </c>
      <c r="Y363" s="9">
        <v>1</v>
      </c>
      <c r="Z363" s="9">
        <v>1</v>
      </c>
      <c r="AA363" s="9">
        <v>0</v>
      </c>
      <c r="AB363" s="9">
        <v>0</v>
      </c>
      <c r="AC363" s="9"/>
      <c r="AD363" s="9">
        <v>4</v>
      </c>
      <c r="AE363" s="9"/>
      <c r="AF363" s="9">
        <v>1</v>
      </c>
      <c r="AG363" s="9">
        <v>1</v>
      </c>
      <c r="AH363" s="9">
        <v>1</v>
      </c>
      <c r="AI363" s="9">
        <v>0</v>
      </c>
      <c r="AJ363" s="9">
        <v>1</v>
      </c>
      <c r="AK363" s="9">
        <v>0</v>
      </c>
      <c r="AL363" s="9"/>
      <c r="AM363" s="9">
        <v>1</v>
      </c>
      <c r="AN363" s="9">
        <v>1</v>
      </c>
      <c r="AO363" s="9">
        <v>1</v>
      </c>
      <c r="AP363" s="9">
        <v>1</v>
      </c>
      <c r="AQ363" s="9">
        <v>0</v>
      </c>
      <c r="AR363" s="9">
        <v>0</v>
      </c>
      <c r="AS363" s="9"/>
      <c r="AT363" s="9">
        <v>1</v>
      </c>
      <c r="AU363" s="9">
        <v>4</v>
      </c>
      <c r="AV363" s="75">
        <v>1</v>
      </c>
      <c r="AW363" s="75">
        <v>1</v>
      </c>
      <c r="AX363" s="75">
        <v>1</v>
      </c>
      <c r="AY363" s="9">
        <v>1</v>
      </c>
      <c r="AZ363" s="9">
        <v>1</v>
      </c>
      <c r="BA363" s="9">
        <v>1</v>
      </c>
      <c r="BB363" s="9">
        <v>2</v>
      </c>
      <c r="BC363" s="9">
        <v>1</v>
      </c>
      <c r="BD363" s="9">
        <v>1</v>
      </c>
      <c r="BE363" s="9">
        <v>1</v>
      </c>
      <c r="BF363" s="9">
        <v>1</v>
      </c>
      <c r="BG363" s="9">
        <v>1</v>
      </c>
      <c r="BH363">
        <v>1</v>
      </c>
      <c r="BI363">
        <v>1</v>
      </c>
      <c r="BJ363" s="58">
        <v>1</v>
      </c>
      <c r="BK363">
        <v>2</v>
      </c>
      <c r="BL363">
        <v>2</v>
      </c>
      <c r="BM363">
        <v>1</v>
      </c>
      <c r="BN363">
        <v>1</v>
      </c>
      <c r="BO363">
        <v>2</v>
      </c>
      <c r="BP363">
        <v>2</v>
      </c>
      <c r="BQ363" t="s">
        <v>125</v>
      </c>
      <c r="BR363">
        <v>1</v>
      </c>
      <c r="BS363">
        <v>1</v>
      </c>
      <c r="BT363">
        <v>1</v>
      </c>
      <c r="BU363">
        <v>1</v>
      </c>
      <c r="BV363">
        <v>1</v>
      </c>
      <c r="BW363">
        <v>1</v>
      </c>
      <c r="BX363">
        <v>2</v>
      </c>
      <c r="BY363">
        <v>1</v>
      </c>
      <c r="BZ363">
        <v>2</v>
      </c>
      <c r="CA363">
        <v>1</v>
      </c>
      <c r="CB363">
        <v>1</v>
      </c>
      <c r="CC363">
        <v>2</v>
      </c>
      <c r="CD363">
        <v>1</v>
      </c>
      <c r="CE363">
        <v>2</v>
      </c>
      <c r="CF363">
        <v>1</v>
      </c>
      <c r="CG363">
        <v>1</v>
      </c>
      <c r="CH363">
        <v>1</v>
      </c>
      <c r="CI363">
        <v>2</v>
      </c>
      <c r="CJ363">
        <v>1</v>
      </c>
      <c r="CK363">
        <v>2</v>
      </c>
      <c r="CL363">
        <v>1</v>
      </c>
      <c r="CM363">
        <v>3</v>
      </c>
      <c r="CN363">
        <v>3</v>
      </c>
      <c r="CO363">
        <v>4</v>
      </c>
      <c r="CP363">
        <v>3</v>
      </c>
      <c r="CQ363">
        <v>4</v>
      </c>
      <c r="CR363">
        <v>3</v>
      </c>
      <c r="CS363">
        <v>3</v>
      </c>
      <c r="CT363">
        <v>3</v>
      </c>
      <c r="CU363">
        <v>3</v>
      </c>
      <c r="CV363">
        <v>2</v>
      </c>
      <c r="CW363">
        <v>1</v>
      </c>
      <c r="CX363">
        <v>3</v>
      </c>
      <c r="CY363">
        <v>3</v>
      </c>
      <c r="CZ363">
        <v>0</v>
      </c>
      <c r="DA363" s="57" t="s">
        <v>125</v>
      </c>
    </row>
    <row r="364" spans="1:105">
      <c r="A364">
        <v>357</v>
      </c>
      <c r="B364" s="9">
        <v>1</v>
      </c>
      <c r="C364" s="9">
        <v>3</v>
      </c>
      <c r="D364" s="9">
        <v>1</v>
      </c>
      <c r="E364" s="9">
        <v>14</v>
      </c>
      <c r="F364" s="9">
        <v>1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1</v>
      </c>
      <c r="N364" s="9">
        <v>4</v>
      </c>
      <c r="O364" s="9">
        <v>4</v>
      </c>
      <c r="P364" s="9">
        <v>4</v>
      </c>
      <c r="Q364" s="9">
        <v>3</v>
      </c>
      <c r="R364" s="9">
        <v>3</v>
      </c>
      <c r="S364" s="9">
        <v>3</v>
      </c>
      <c r="T364" s="9"/>
      <c r="U364" s="9">
        <v>0</v>
      </c>
      <c r="V364" s="9">
        <v>1</v>
      </c>
      <c r="W364" s="9">
        <v>0</v>
      </c>
      <c r="X364" s="9">
        <v>1</v>
      </c>
      <c r="Y364" s="9">
        <v>1</v>
      </c>
      <c r="Z364" s="9">
        <v>0</v>
      </c>
      <c r="AA364" s="9">
        <v>0</v>
      </c>
      <c r="AB364" s="9">
        <v>0</v>
      </c>
      <c r="AC364" s="9"/>
      <c r="AD364" s="9">
        <v>1</v>
      </c>
      <c r="AE364" s="9"/>
      <c r="AF364" s="9">
        <v>1</v>
      </c>
      <c r="AG364" s="9">
        <v>0</v>
      </c>
      <c r="AH364" s="9">
        <v>1</v>
      </c>
      <c r="AI364" s="9">
        <v>0</v>
      </c>
      <c r="AJ364" s="9">
        <v>0</v>
      </c>
      <c r="AK364" s="9">
        <v>0</v>
      </c>
      <c r="AL364" s="9"/>
      <c r="AM364" s="9">
        <v>1</v>
      </c>
      <c r="AN364" s="9">
        <v>1</v>
      </c>
      <c r="AO364" s="9">
        <v>1</v>
      </c>
      <c r="AP364" s="9">
        <v>1</v>
      </c>
      <c r="AQ364" s="9">
        <v>0</v>
      </c>
      <c r="AR364" s="9">
        <v>0</v>
      </c>
      <c r="AS364" s="9"/>
      <c r="AT364" s="9">
        <v>1</v>
      </c>
      <c r="AU364" s="9">
        <v>2</v>
      </c>
      <c r="AV364" s="75">
        <v>2</v>
      </c>
      <c r="AW364" s="75">
        <v>2</v>
      </c>
      <c r="AX364" s="75">
        <v>1</v>
      </c>
      <c r="AY364" s="9">
        <v>1</v>
      </c>
      <c r="AZ364" s="9">
        <v>1</v>
      </c>
      <c r="BA364" s="9">
        <v>1</v>
      </c>
      <c r="BB364" s="9">
        <v>2</v>
      </c>
      <c r="BC364" s="9">
        <v>1</v>
      </c>
      <c r="BD364" s="9">
        <v>1</v>
      </c>
      <c r="BE364" s="9">
        <v>2</v>
      </c>
      <c r="BF364" s="9">
        <v>2</v>
      </c>
      <c r="BG364" s="9" t="s">
        <v>125</v>
      </c>
      <c r="BH364">
        <v>2</v>
      </c>
      <c r="BI364">
        <v>2</v>
      </c>
      <c r="BJ364" s="58">
        <v>1</v>
      </c>
      <c r="BK364">
        <v>1</v>
      </c>
      <c r="BL364">
        <v>1</v>
      </c>
      <c r="BM364">
        <v>2</v>
      </c>
      <c r="BN364">
        <v>1</v>
      </c>
      <c r="BO364">
        <v>1</v>
      </c>
      <c r="BP364">
        <v>1</v>
      </c>
      <c r="BQ364">
        <v>1</v>
      </c>
      <c r="BR364">
        <v>1</v>
      </c>
      <c r="BS364">
        <v>2</v>
      </c>
      <c r="BT364" t="s">
        <v>125</v>
      </c>
      <c r="BU364">
        <v>1</v>
      </c>
      <c r="BV364">
        <v>1</v>
      </c>
      <c r="BW364">
        <v>1</v>
      </c>
      <c r="BX364">
        <v>2</v>
      </c>
      <c r="BY364">
        <v>1</v>
      </c>
      <c r="BZ364">
        <v>2</v>
      </c>
      <c r="CA364">
        <v>2</v>
      </c>
      <c r="CB364">
        <v>2</v>
      </c>
      <c r="CC364">
        <v>1</v>
      </c>
      <c r="CD364">
        <v>1</v>
      </c>
      <c r="CE364">
        <v>2</v>
      </c>
      <c r="CF364">
        <v>1</v>
      </c>
      <c r="CG364">
        <v>1</v>
      </c>
      <c r="CH364">
        <v>2</v>
      </c>
      <c r="CI364">
        <v>1</v>
      </c>
      <c r="CJ364">
        <v>1</v>
      </c>
      <c r="CK364">
        <v>2</v>
      </c>
      <c r="CL364">
        <v>1</v>
      </c>
      <c r="CM364">
        <v>3</v>
      </c>
      <c r="CN364">
        <v>4</v>
      </c>
      <c r="CO364">
        <v>4</v>
      </c>
      <c r="CP364">
        <v>3</v>
      </c>
      <c r="CQ364">
        <v>4</v>
      </c>
      <c r="CR364">
        <v>4</v>
      </c>
      <c r="CS364">
        <v>4</v>
      </c>
      <c r="CT364">
        <v>4</v>
      </c>
      <c r="CU364">
        <v>3</v>
      </c>
      <c r="CV364">
        <v>3</v>
      </c>
      <c r="CW364">
        <v>2</v>
      </c>
      <c r="CX364">
        <v>3</v>
      </c>
      <c r="CY364">
        <v>3</v>
      </c>
      <c r="CZ364">
        <v>4</v>
      </c>
      <c r="DA364" s="57">
        <v>4</v>
      </c>
    </row>
    <row r="365" spans="1:105">
      <c r="A365">
        <v>358</v>
      </c>
      <c r="B365" s="9">
        <v>1</v>
      </c>
      <c r="C365" s="9">
        <v>7</v>
      </c>
      <c r="D365" s="9">
        <v>7</v>
      </c>
      <c r="E365" s="9">
        <v>3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1</v>
      </c>
      <c r="L365" s="9">
        <v>0</v>
      </c>
      <c r="M365" s="9">
        <v>2</v>
      </c>
      <c r="N365" s="9">
        <v>3</v>
      </c>
      <c r="O365" s="9">
        <v>1</v>
      </c>
      <c r="P365" s="9">
        <v>2</v>
      </c>
      <c r="Q365" s="9">
        <v>2</v>
      </c>
      <c r="R365" s="9">
        <v>4</v>
      </c>
      <c r="S365" s="9">
        <v>3</v>
      </c>
      <c r="T365" s="9"/>
      <c r="U365" s="9">
        <v>0</v>
      </c>
      <c r="V365" s="9">
        <v>0</v>
      </c>
      <c r="W365" s="9">
        <v>0</v>
      </c>
      <c r="X365" s="9">
        <v>0</v>
      </c>
      <c r="Y365" s="9">
        <v>1</v>
      </c>
      <c r="Z365" s="9">
        <v>1</v>
      </c>
      <c r="AA365" s="9">
        <v>0</v>
      </c>
      <c r="AB365" s="9">
        <v>0</v>
      </c>
      <c r="AC365" s="9"/>
      <c r="AD365" s="9">
        <v>5</v>
      </c>
      <c r="AE365" s="9"/>
      <c r="AF365" s="9">
        <v>1</v>
      </c>
      <c r="AG365" s="9">
        <v>0</v>
      </c>
      <c r="AH365" s="9">
        <v>1</v>
      </c>
      <c r="AI365" s="9">
        <v>0</v>
      </c>
      <c r="AJ365" s="9">
        <v>0</v>
      </c>
      <c r="AK365" s="9">
        <v>0</v>
      </c>
      <c r="AL365" s="9"/>
      <c r="AM365" s="9">
        <v>1</v>
      </c>
      <c r="AN365" s="9">
        <v>1</v>
      </c>
      <c r="AO365" s="9">
        <v>1</v>
      </c>
      <c r="AP365" s="9">
        <v>0</v>
      </c>
      <c r="AQ365" s="9">
        <v>0</v>
      </c>
      <c r="AR365" s="9">
        <v>0</v>
      </c>
      <c r="AS365" s="9"/>
      <c r="AT365" s="9">
        <v>1</v>
      </c>
      <c r="AU365" s="9">
        <v>2</v>
      </c>
      <c r="AV365" s="75">
        <v>2</v>
      </c>
      <c r="AW365" s="75">
        <v>1</v>
      </c>
      <c r="AX365" s="75">
        <v>1</v>
      </c>
      <c r="AY365" s="9">
        <v>1</v>
      </c>
      <c r="AZ365" s="9">
        <v>1</v>
      </c>
      <c r="BA365" s="9">
        <v>1</v>
      </c>
      <c r="BB365" s="9">
        <v>1</v>
      </c>
      <c r="BC365" s="9">
        <v>1</v>
      </c>
      <c r="BD365" s="9">
        <v>1</v>
      </c>
      <c r="BE365" s="9">
        <v>2</v>
      </c>
      <c r="BF365" s="9">
        <v>1</v>
      </c>
      <c r="BG365" s="9">
        <v>1</v>
      </c>
      <c r="BH365">
        <v>2</v>
      </c>
      <c r="BI365">
        <v>2</v>
      </c>
      <c r="BJ365" s="58">
        <v>1</v>
      </c>
      <c r="BK365">
        <v>1</v>
      </c>
      <c r="BL365">
        <v>1</v>
      </c>
      <c r="BM365">
        <v>1</v>
      </c>
      <c r="BN365">
        <v>1</v>
      </c>
      <c r="BO365">
        <v>2</v>
      </c>
      <c r="BP365">
        <v>2</v>
      </c>
      <c r="BQ365" t="s">
        <v>125</v>
      </c>
      <c r="BR365">
        <v>2</v>
      </c>
      <c r="BS365">
        <v>2</v>
      </c>
      <c r="BT365" t="s">
        <v>125</v>
      </c>
      <c r="BU365">
        <v>1</v>
      </c>
      <c r="BV365">
        <v>1</v>
      </c>
      <c r="BW365">
        <v>1</v>
      </c>
      <c r="BX365">
        <v>2</v>
      </c>
      <c r="BY365">
        <v>1</v>
      </c>
      <c r="BZ365">
        <v>1</v>
      </c>
      <c r="CA365">
        <v>1</v>
      </c>
      <c r="CB365">
        <v>2</v>
      </c>
      <c r="CC365">
        <v>2</v>
      </c>
      <c r="CD365">
        <v>2</v>
      </c>
      <c r="CE365">
        <v>2</v>
      </c>
      <c r="CF365">
        <v>1</v>
      </c>
      <c r="CG365">
        <v>2</v>
      </c>
      <c r="CH365">
        <v>2</v>
      </c>
      <c r="CI365">
        <v>2</v>
      </c>
      <c r="CJ365">
        <v>1</v>
      </c>
      <c r="CK365">
        <v>2</v>
      </c>
      <c r="CL365">
        <v>1</v>
      </c>
      <c r="CM365">
        <v>4</v>
      </c>
      <c r="CN365">
        <v>4</v>
      </c>
      <c r="CO365">
        <v>4</v>
      </c>
      <c r="CP365">
        <v>4</v>
      </c>
      <c r="CQ365">
        <v>4</v>
      </c>
      <c r="CR365">
        <v>4</v>
      </c>
      <c r="CS365">
        <v>4</v>
      </c>
      <c r="CT365">
        <v>3</v>
      </c>
      <c r="CU365">
        <v>3</v>
      </c>
      <c r="CV365">
        <v>1</v>
      </c>
      <c r="CW365">
        <v>1</v>
      </c>
      <c r="CX365">
        <v>4</v>
      </c>
      <c r="CY365">
        <v>1</v>
      </c>
      <c r="CZ365">
        <v>3</v>
      </c>
      <c r="DA365" s="57" t="s">
        <v>125</v>
      </c>
    </row>
    <row r="366" spans="1:105">
      <c r="A366">
        <v>359</v>
      </c>
      <c r="B366" s="9">
        <v>2</v>
      </c>
      <c r="C366" s="9">
        <v>8</v>
      </c>
      <c r="D366" s="9">
        <v>5</v>
      </c>
      <c r="E366" s="9">
        <v>11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1</v>
      </c>
      <c r="M366" s="9">
        <v>2</v>
      </c>
      <c r="N366" s="9">
        <v>0</v>
      </c>
      <c r="O366" s="9">
        <v>0</v>
      </c>
      <c r="P366" s="9">
        <v>0</v>
      </c>
      <c r="Q366" s="9">
        <v>0</v>
      </c>
      <c r="R366" s="9">
        <v>3</v>
      </c>
      <c r="S366" s="9">
        <v>3</v>
      </c>
      <c r="T366" s="9"/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1</v>
      </c>
      <c r="AB366" s="9">
        <v>0</v>
      </c>
      <c r="AC366" s="9"/>
      <c r="AD366" s="9">
        <v>3</v>
      </c>
      <c r="AE366" s="9"/>
      <c r="AF366" s="9">
        <v>1</v>
      </c>
      <c r="AG366" s="9">
        <v>1</v>
      </c>
      <c r="AH366" s="9">
        <v>0</v>
      </c>
      <c r="AI366" s="9">
        <v>0</v>
      </c>
      <c r="AJ366" s="9">
        <v>0</v>
      </c>
      <c r="AK366" s="9">
        <v>0</v>
      </c>
      <c r="AL366" s="9"/>
      <c r="AM366" s="9">
        <v>1</v>
      </c>
      <c r="AN366" s="9">
        <v>1</v>
      </c>
      <c r="AO366" s="9">
        <v>1</v>
      </c>
      <c r="AP366" s="9">
        <v>1</v>
      </c>
      <c r="AQ366" s="9">
        <v>0</v>
      </c>
      <c r="AR366" s="9">
        <v>1</v>
      </c>
      <c r="AS366" s="9"/>
      <c r="AT366" s="9">
        <v>3</v>
      </c>
      <c r="AU366" s="9">
        <v>3</v>
      </c>
      <c r="AV366" s="75">
        <v>2</v>
      </c>
      <c r="AW366" s="75">
        <v>2</v>
      </c>
      <c r="AX366" s="75">
        <v>2</v>
      </c>
      <c r="AY366" s="9" t="s">
        <v>125</v>
      </c>
      <c r="AZ366" s="9">
        <v>1</v>
      </c>
      <c r="BA366" s="9">
        <v>1</v>
      </c>
      <c r="BB366" s="9">
        <v>1</v>
      </c>
      <c r="BC366" s="9"/>
      <c r="BD366" s="9"/>
      <c r="BE366" s="9" t="s">
        <v>125</v>
      </c>
      <c r="BF366" s="9">
        <v>1</v>
      </c>
      <c r="BG366" s="9">
        <v>1</v>
      </c>
      <c r="BH366">
        <v>1</v>
      </c>
      <c r="BI366">
        <v>2</v>
      </c>
      <c r="BJ366" s="58">
        <v>1</v>
      </c>
      <c r="BK366">
        <v>2</v>
      </c>
      <c r="BM366">
        <v>1</v>
      </c>
      <c r="BN366">
        <v>1</v>
      </c>
      <c r="BO366">
        <v>1</v>
      </c>
      <c r="BQ366" t="s">
        <v>125</v>
      </c>
      <c r="BR366">
        <v>2</v>
      </c>
      <c r="BS366">
        <v>2</v>
      </c>
      <c r="BT366" t="s">
        <v>125</v>
      </c>
      <c r="BU366">
        <v>1</v>
      </c>
      <c r="BV366">
        <v>1</v>
      </c>
      <c r="BW366">
        <v>2</v>
      </c>
      <c r="BX366">
        <v>2</v>
      </c>
      <c r="BY366">
        <v>2</v>
      </c>
      <c r="BZ366">
        <v>2</v>
      </c>
      <c r="CA366">
        <v>1</v>
      </c>
      <c r="CB366">
        <v>2</v>
      </c>
      <c r="CC366">
        <v>2</v>
      </c>
      <c r="CD366">
        <v>2</v>
      </c>
      <c r="CE366">
        <v>2</v>
      </c>
      <c r="CF366">
        <v>1</v>
      </c>
      <c r="CG366">
        <v>1</v>
      </c>
      <c r="CH366">
        <v>2</v>
      </c>
      <c r="CI366">
        <v>1</v>
      </c>
      <c r="CJ366">
        <v>1</v>
      </c>
      <c r="CK366">
        <v>2</v>
      </c>
      <c r="CL366">
        <v>2</v>
      </c>
      <c r="CM366" t="s">
        <v>125</v>
      </c>
      <c r="CN366" t="s">
        <v>125</v>
      </c>
      <c r="CO366">
        <v>4</v>
      </c>
      <c r="CP366">
        <v>2</v>
      </c>
      <c r="CQ366">
        <v>3</v>
      </c>
      <c r="CR366">
        <v>2</v>
      </c>
      <c r="CS366">
        <v>3</v>
      </c>
      <c r="CT366">
        <v>2</v>
      </c>
      <c r="CU366">
        <v>3</v>
      </c>
      <c r="CV366">
        <v>2</v>
      </c>
      <c r="CW366">
        <v>1</v>
      </c>
      <c r="CX366">
        <v>3</v>
      </c>
      <c r="CY366">
        <v>1</v>
      </c>
      <c r="CZ366">
        <v>2</v>
      </c>
      <c r="DA366" s="57" t="s">
        <v>125</v>
      </c>
    </row>
    <row r="367" spans="1:105">
      <c r="A367">
        <v>360</v>
      </c>
      <c r="B367" s="9">
        <v>2</v>
      </c>
      <c r="C367" s="9">
        <v>2</v>
      </c>
      <c r="D367" s="9">
        <v>1</v>
      </c>
      <c r="E367" s="9">
        <v>5</v>
      </c>
      <c r="F367" s="9">
        <v>0</v>
      </c>
      <c r="G367" s="9">
        <v>0</v>
      </c>
      <c r="H367" s="9">
        <v>0</v>
      </c>
      <c r="I367" s="9">
        <v>1</v>
      </c>
      <c r="J367" s="9">
        <v>0</v>
      </c>
      <c r="K367" s="9">
        <v>0</v>
      </c>
      <c r="L367" s="9">
        <v>0</v>
      </c>
      <c r="M367" s="9">
        <v>1</v>
      </c>
      <c r="N367" s="9">
        <v>3</v>
      </c>
      <c r="O367" s="9">
        <v>4</v>
      </c>
      <c r="P367" s="9">
        <v>4</v>
      </c>
      <c r="Q367" s="9">
        <v>4</v>
      </c>
      <c r="R367" s="9">
        <v>4</v>
      </c>
      <c r="S367" s="9">
        <v>4</v>
      </c>
      <c r="T367" s="9"/>
      <c r="U367" s="9">
        <v>1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/>
      <c r="AD367" s="9">
        <v>1</v>
      </c>
      <c r="AE367" s="9"/>
      <c r="AF367" s="9">
        <v>1</v>
      </c>
      <c r="AG367" s="9">
        <v>0</v>
      </c>
      <c r="AH367" s="9">
        <v>1</v>
      </c>
      <c r="AI367" s="9">
        <v>0</v>
      </c>
      <c r="AJ367" s="9">
        <v>0</v>
      </c>
      <c r="AK367" s="9">
        <v>0</v>
      </c>
      <c r="AL367" s="9"/>
      <c r="AM367" s="9">
        <v>1</v>
      </c>
      <c r="AN367" s="9">
        <v>1</v>
      </c>
      <c r="AO367" s="9">
        <v>0</v>
      </c>
      <c r="AP367" s="9">
        <v>0</v>
      </c>
      <c r="AQ367" s="9">
        <v>0</v>
      </c>
      <c r="AR367" s="9">
        <v>0</v>
      </c>
      <c r="AS367" s="9"/>
      <c r="AT367" s="9">
        <v>2</v>
      </c>
      <c r="AU367" s="9">
        <v>1</v>
      </c>
      <c r="AV367" s="75">
        <v>2</v>
      </c>
      <c r="AW367" s="75">
        <v>2</v>
      </c>
      <c r="AX367" s="75">
        <v>2</v>
      </c>
      <c r="AY367" s="9" t="s">
        <v>125</v>
      </c>
      <c r="AZ367" s="9">
        <v>1</v>
      </c>
      <c r="BA367" s="9">
        <v>1</v>
      </c>
      <c r="BB367" s="9">
        <v>2</v>
      </c>
      <c r="BC367" s="9">
        <v>1</v>
      </c>
      <c r="BD367" s="9">
        <v>1</v>
      </c>
      <c r="BE367" s="9">
        <v>1</v>
      </c>
      <c r="BF367" s="9">
        <v>2</v>
      </c>
      <c r="BG367" s="9" t="s">
        <v>125</v>
      </c>
      <c r="BH367">
        <v>1</v>
      </c>
      <c r="BI367">
        <v>1</v>
      </c>
      <c r="BJ367" s="58">
        <v>2</v>
      </c>
      <c r="BK367">
        <v>2</v>
      </c>
      <c r="BL367">
        <v>1</v>
      </c>
      <c r="BM367">
        <v>2</v>
      </c>
      <c r="BN367">
        <v>1</v>
      </c>
      <c r="BO367">
        <v>2</v>
      </c>
      <c r="BP367">
        <v>2</v>
      </c>
      <c r="BQ367" t="s">
        <v>125</v>
      </c>
      <c r="BR367">
        <v>2</v>
      </c>
      <c r="BS367">
        <v>2</v>
      </c>
      <c r="BT367" t="s">
        <v>125</v>
      </c>
      <c r="BU367">
        <v>1</v>
      </c>
      <c r="BV367">
        <v>2</v>
      </c>
      <c r="BW367">
        <v>2</v>
      </c>
      <c r="BX367">
        <v>2</v>
      </c>
      <c r="BY367">
        <v>1</v>
      </c>
      <c r="BZ367">
        <v>2</v>
      </c>
      <c r="CA367">
        <v>2</v>
      </c>
      <c r="CB367">
        <v>2</v>
      </c>
      <c r="CC367">
        <v>1</v>
      </c>
      <c r="CD367">
        <v>2</v>
      </c>
      <c r="CE367">
        <v>2</v>
      </c>
      <c r="CF367">
        <v>2</v>
      </c>
      <c r="CG367">
        <v>2</v>
      </c>
      <c r="CH367">
        <v>2</v>
      </c>
      <c r="CI367">
        <v>2</v>
      </c>
      <c r="CJ367">
        <v>2</v>
      </c>
      <c r="CK367">
        <v>2</v>
      </c>
      <c r="CL367">
        <v>2</v>
      </c>
      <c r="CM367" t="s">
        <v>125</v>
      </c>
      <c r="CN367" t="s">
        <v>125</v>
      </c>
      <c r="CO367">
        <v>3</v>
      </c>
      <c r="CP367">
        <v>1</v>
      </c>
      <c r="CQ367">
        <v>4</v>
      </c>
      <c r="CR367">
        <v>3</v>
      </c>
      <c r="CS367">
        <v>4</v>
      </c>
      <c r="CT367">
        <v>4</v>
      </c>
      <c r="CU367">
        <v>3</v>
      </c>
      <c r="CV367">
        <v>2</v>
      </c>
      <c r="CW367">
        <v>1</v>
      </c>
      <c r="CX367">
        <v>3</v>
      </c>
      <c r="CY367">
        <v>3</v>
      </c>
      <c r="CZ367">
        <v>0</v>
      </c>
      <c r="DA367" s="57" t="s">
        <v>125</v>
      </c>
    </row>
    <row r="368" spans="1:105">
      <c r="A368">
        <v>361</v>
      </c>
      <c r="B368" s="9">
        <v>2</v>
      </c>
      <c r="C368" s="9">
        <v>3</v>
      </c>
      <c r="D368" s="9">
        <v>2</v>
      </c>
      <c r="E368" s="9">
        <v>13</v>
      </c>
      <c r="F368" s="9">
        <v>0</v>
      </c>
      <c r="G368" s="9">
        <v>0</v>
      </c>
      <c r="H368" s="9">
        <v>0</v>
      </c>
      <c r="I368" s="9">
        <v>1</v>
      </c>
      <c r="J368" s="9">
        <v>1</v>
      </c>
      <c r="K368" s="9">
        <v>0</v>
      </c>
      <c r="L368" s="9">
        <v>0</v>
      </c>
      <c r="M368" s="9">
        <v>1</v>
      </c>
      <c r="N368" s="9">
        <v>0</v>
      </c>
      <c r="O368" s="9">
        <v>0</v>
      </c>
      <c r="P368" s="9">
        <v>0</v>
      </c>
      <c r="Q368" s="9">
        <v>0</v>
      </c>
      <c r="R368" s="9">
        <v>4</v>
      </c>
      <c r="S368" s="9">
        <v>0</v>
      </c>
      <c r="T368" s="9"/>
      <c r="U368" s="9">
        <v>0</v>
      </c>
      <c r="V368" s="9">
        <v>0</v>
      </c>
      <c r="W368" s="9">
        <v>0</v>
      </c>
      <c r="X368" s="9">
        <v>0</v>
      </c>
      <c r="Y368" s="9">
        <v>1</v>
      </c>
      <c r="Z368" s="9">
        <v>0</v>
      </c>
      <c r="AA368" s="9">
        <v>0</v>
      </c>
      <c r="AB368" s="9">
        <v>0</v>
      </c>
      <c r="AC368" s="9"/>
      <c r="AD368" s="9"/>
      <c r="AE368" s="9"/>
      <c r="AF368" s="9">
        <v>1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/>
      <c r="AM368" s="9">
        <v>1</v>
      </c>
      <c r="AN368" s="9">
        <v>1</v>
      </c>
      <c r="AO368" s="9">
        <v>0</v>
      </c>
      <c r="AP368" s="9">
        <v>0</v>
      </c>
      <c r="AQ368" s="9">
        <v>0</v>
      </c>
      <c r="AR368" s="9">
        <v>0</v>
      </c>
      <c r="AS368" s="9"/>
      <c r="AT368" s="9">
        <v>1</v>
      </c>
      <c r="AU368" s="9">
        <v>1</v>
      </c>
      <c r="AV368" s="75">
        <v>2</v>
      </c>
      <c r="AW368" s="75">
        <v>2</v>
      </c>
      <c r="AX368" s="75">
        <v>1</v>
      </c>
      <c r="AY368" s="9">
        <v>1</v>
      </c>
      <c r="AZ368" s="9">
        <v>1</v>
      </c>
      <c r="BA368" s="9">
        <v>2</v>
      </c>
      <c r="BB368" s="9"/>
      <c r="BC368" s="9">
        <v>2</v>
      </c>
      <c r="BD368" s="9">
        <v>1</v>
      </c>
      <c r="BE368" s="9">
        <v>1</v>
      </c>
      <c r="BF368" s="9">
        <v>1</v>
      </c>
      <c r="BG368" s="9">
        <v>1</v>
      </c>
      <c r="BH368">
        <v>2</v>
      </c>
      <c r="BI368">
        <v>1</v>
      </c>
      <c r="BJ368" s="58">
        <v>1</v>
      </c>
      <c r="BK368">
        <v>2</v>
      </c>
      <c r="BL368">
        <v>1</v>
      </c>
      <c r="BM368">
        <v>1</v>
      </c>
      <c r="BN368">
        <v>1</v>
      </c>
      <c r="BO368">
        <v>2</v>
      </c>
      <c r="BP368">
        <v>2</v>
      </c>
      <c r="BQ368" t="s">
        <v>125</v>
      </c>
      <c r="BR368">
        <v>2</v>
      </c>
      <c r="BS368">
        <v>1</v>
      </c>
      <c r="BT368">
        <v>1</v>
      </c>
      <c r="BU368">
        <v>1</v>
      </c>
      <c r="BV368">
        <v>2</v>
      </c>
      <c r="BW368">
        <v>2</v>
      </c>
      <c r="BX368">
        <v>2</v>
      </c>
      <c r="BY368">
        <v>2</v>
      </c>
      <c r="BZ368">
        <v>2</v>
      </c>
      <c r="CA368">
        <v>2</v>
      </c>
      <c r="CB368">
        <v>2</v>
      </c>
      <c r="CC368">
        <v>1</v>
      </c>
      <c r="CD368">
        <v>1</v>
      </c>
      <c r="CE368">
        <v>2</v>
      </c>
      <c r="CF368">
        <v>1</v>
      </c>
      <c r="CG368">
        <v>2</v>
      </c>
      <c r="CH368">
        <v>2</v>
      </c>
      <c r="CI368">
        <v>2</v>
      </c>
      <c r="CJ368">
        <v>2</v>
      </c>
      <c r="CK368">
        <v>2</v>
      </c>
      <c r="CL368">
        <v>1</v>
      </c>
      <c r="CM368">
        <v>1</v>
      </c>
      <c r="CO368">
        <v>4</v>
      </c>
      <c r="CP368">
        <v>1</v>
      </c>
      <c r="CQ368">
        <v>2</v>
      </c>
      <c r="CR368">
        <v>3</v>
      </c>
      <c r="CS368">
        <v>3</v>
      </c>
      <c r="CT368">
        <v>3</v>
      </c>
      <c r="CU368">
        <v>2</v>
      </c>
      <c r="CV368">
        <v>2</v>
      </c>
      <c r="CW368">
        <v>1</v>
      </c>
      <c r="CX368">
        <v>2</v>
      </c>
      <c r="CY368">
        <v>4</v>
      </c>
      <c r="CZ368">
        <v>2</v>
      </c>
      <c r="DA368" s="57" t="s">
        <v>125</v>
      </c>
    </row>
    <row r="369" spans="1:105">
      <c r="A369">
        <v>362</v>
      </c>
      <c r="B369" s="9">
        <v>1</v>
      </c>
      <c r="C369" s="9">
        <v>6</v>
      </c>
      <c r="D369" s="9">
        <v>1</v>
      </c>
      <c r="E369" s="9">
        <v>15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1</v>
      </c>
      <c r="M369" s="9">
        <v>2</v>
      </c>
      <c r="N369" s="9">
        <v>3</v>
      </c>
      <c r="O369" s="9">
        <v>4</v>
      </c>
      <c r="P369" s="9">
        <v>3</v>
      </c>
      <c r="Q369" s="9">
        <v>2</v>
      </c>
      <c r="R369" s="9">
        <v>4</v>
      </c>
      <c r="S369" s="9">
        <v>4</v>
      </c>
      <c r="T369" s="9"/>
      <c r="U369" s="9">
        <v>0</v>
      </c>
      <c r="V369" s="9">
        <v>1</v>
      </c>
      <c r="W369" s="9">
        <v>1</v>
      </c>
      <c r="X369" s="9">
        <v>0</v>
      </c>
      <c r="Y369" s="9">
        <v>1</v>
      </c>
      <c r="Z369" s="9">
        <v>0</v>
      </c>
      <c r="AA369" s="9">
        <v>0</v>
      </c>
      <c r="AB369" s="9">
        <v>0</v>
      </c>
      <c r="AC369" s="9"/>
      <c r="AD369" s="9">
        <v>1</v>
      </c>
      <c r="AE369" s="9"/>
      <c r="AF369" s="9">
        <v>1</v>
      </c>
      <c r="AG369" s="9">
        <v>1</v>
      </c>
      <c r="AH369" s="9">
        <v>0</v>
      </c>
      <c r="AI369" s="9">
        <v>0</v>
      </c>
      <c r="AJ369" s="9">
        <v>0</v>
      </c>
      <c r="AK369" s="9">
        <v>0</v>
      </c>
      <c r="AL369" s="9"/>
      <c r="AM369" s="9">
        <v>1</v>
      </c>
      <c r="AN369" s="9">
        <v>1</v>
      </c>
      <c r="AO369" s="9">
        <v>1</v>
      </c>
      <c r="AP369" s="9">
        <v>1</v>
      </c>
      <c r="AQ369" s="9">
        <v>0</v>
      </c>
      <c r="AR369" s="9">
        <v>0</v>
      </c>
      <c r="AS369" s="9"/>
      <c r="AT369" s="9">
        <v>3</v>
      </c>
      <c r="AU369" s="9">
        <v>3</v>
      </c>
      <c r="AV369" s="75">
        <v>1</v>
      </c>
      <c r="AW369" s="75">
        <v>1</v>
      </c>
      <c r="AX369" s="75">
        <v>1</v>
      </c>
      <c r="AY369" s="9">
        <v>2</v>
      </c>
      <c r="AZ369" s="9">
        <v>1</v>
      </c>
      <c r="BA369" s="9">
        <v>1</v>
      </c>
      <c r="BB369" s="9">
        <v>2</v>
      </c>
      <c r="BC369" s="9">
        <v>1</v>
      </c>
      <c r="BD369" s="9">
        <v>2</v>
      </c>
      <c r="BE369" s="9" t="s">
        <v>125</v>
      </c>
      <c r="BF369" s="9">
        <v>1</v>
      </c>
      <c r="BG369" s="9">
        <v>2</v>
      </c>
      <c r="BH369">
        <v>2</v>
      </c>
      <c r="BI369">
        <v>2</v>
      </c>
      <c r="BJ369" s="58">
        <v>1</v>
      </c>
      <c r="BK369">
        <v>2</v>
      </c>
      <c r="BL369">
        <v>1</v>
      </c>
      <c r="BM369">
        <v>1</v>
      </c>
      <c r="BN369">
        <v>2</v>
      </c>
      <c r="BO369">
        <v>2</v>
      </c>
      <c r="BP369">
        <v>1</v>
      </c>
      <c r="BQ369">
        <v>2</v>
      </c>
      <c r="BR369">
        <v>2</v>
      </c>
      <c r="BS369">
        <v>2</v>
      </c>
      <c r="BT369" t="s">
        <v>125</v>
      </c>
      <c r="BU369">
        <v>1</v>
      </c>
      <c r="BV369">
        <v>1</v>
      </c>
      <c r="BW369">
        <v>2</v>
      </c>
      <c r="BX369">
        <v>2</v>
      </c>
      <c r="BY369">
        <v>1</v>
      </c>
      <c r="BZ369">
        <v>2</v>
      </c>
      <c r="CA369">
        <v>2</v>
      </c>
      <c r="CB369">
        <v>2</v>
      </c>
      <c r="CC369">
        <v>1</v>
      </c>
      <c r="CD369">
        <v>2</v>
      </c>
      <c r="CE369">
        <v>2</v>
      </c>
      <c r="CF369">
        <v>1</v>
      </c>
      <c r="CG369">
        <v>1</v>
      </c>
      <c r="CH369">
        <v>1</v>
      </c>
      <c r="CI369">
        <v>2</v>
      </c>
      <c r="CJ369">
        <v>1</v>
      </c>
      <c r="CK369">
        <v>2</v>
      </c>
      <c r="CL369">
        <v>2</v>
      </c>
      <c r="CM369" t="s">
        <v>125</v>
      </c>
      <c r="CN369" t="s">
        <v>125</v>
      </c>
      <c r="CO369">
        <v>4</v>
      </c>
      <c r="CP369">
        <v>3</v>
      </c>
      <c r="CQ369">
        <v>4</v>
      </c>
      <c r="CR369">
        <v>4</v>
      </c>
      <c r="CS369">
        <v>4</v>
      </c>
      <c r="CT369">
        <v>3</v>
      </c>
      <c r="CU369">
        <v>3</v>
      </c>
      <c r="CV369">
        <v>1</v>
      </c>
      <c r="CW369">
        <v>1</v>
      </c>
      <c r="CX369">
        <v>4</v>
      </c>
      <c r="CY369">
        <v>1</v>
      </c>
      <c r="CZ369">
        <v>3</v>
      </c>
      <c r="DA369" s="57" t="s">
        <v>125</v>
      </c>
    </row>
    <row r="370" spans="1:105">
      <c r="A370">
        <v>363</v>
      </c>
      <c r="B370" s="9">
        <v>1</v>
      </c>
      <c r="C370" s="9">
        <v>3</v>
      </c>
      <c r="D370" s="9">
        <v>1</v>
      </c>
      <c r="E370" s="9">
        <v>5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1</v>
      </c>
      <c r="L370" s="9">
        <v>0</v>
      </c>
      <c r="M370" s="9">
        <v>2</v>
      </c>
      <c r="N370" s="9">
        <v>4</v>
      </c>
      <c r="O370" s="9">
        <v>4</v>
      </c>
      <c r="P370" s="9">
        <v>4</v>
      </c>
      <c r="Q370" s="9">
        <v>4</v>
      </c>
      <c r="R370" s="9">
        <v>4</v>
      </c>
      <c r="S370" s="9">
        <v>4</v>
      </c>
      <c r="T370" s="9"/>
      <c r="U370" s="9">
        <v>1</v>
      </c>
      <c r="V370" s="9">
        <v>1</v>
      </c>
      <c r="W370" s="9">
        <v>1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/>
      <c r="AD370" s="9">
        <v>1</v>
      </c>
      <c r="AE370" s="9"/>
      <c r="AF370" s="9">
        <v>1</v>
      </c>
      <c r="AG370" s="9">
        <v>0</v>
      </c>
      <c r="AH370" s="9">
        <v>1</v>
      </c>
      <c r="AI370" s="9">
        <v>0</v>
      </c>
      <c r="AJ370" s="9">
        <v>0</v>
      </c>
      <c r="AK370" s="9">
        <v>0</v>
      </c>
      <c r="AL370" s="9"/>
      <c r="AM370" s="9">
        <v>1</v>
      </c>
      <c r="AN370" s="9">
        <v>1</v>
      </c>
      <c r="AO370" s="9">
        <v>1</v>
      </c>
      <c r="AP370" s="9">
        <v>1</v>
      </c>
      <c r="AQ370" s="9">
        <v>0</v>
      </c>
      <c r="AR370" s="9">
        <v>0</v>
      </c>
      <c r="AS370" s="9"/>
      <c r="AT370" s="9">
        <v>1</v>
      </c>
      <c r="AU370" s="9">
        <v>4</v>
      </c>
      <c r="AV370" s="75">
        <v>2</v>
      </c>
      <c r="AW370" s="75">
        <v>2</v>
      </c>
      <c r="AX370" s="75">
        <v>2</v>
      </c>
      <c r="AY370" s="9" t="s">
        <v>125</v>
      </c>
      <c r="AZ370" s="9">
        <v>1</v>
      </c>
      <c r="BA370" s="9">
        <v>1</v>
      </c>
      <c r="BB370" s="9">
        <v>2</v>
      </c>
      <c r="BC370" s="9">
        <v>2</v>
      </c>
      <c r="BD370" s="9">
        <v>1</v>
      </c>
      <c r="BE370" s="9">
        <v>2</v>
      </c>
      <c r="BF370" s="9">
        <v>1</v>
      </c>
      <c r="BG370" s="9">
        <v>1</v>
      </c>
      <c r="BH370">
        <v>1</v>
      </c>
      <c r="BI370">
        <v>2</v>
      </c>
      <c r="BJ370" s="58">
        <v>2</v>
      </c>
      <c r="BK370">
        <v>2</v>
      </c>
      <c r="BL370">
        <v>2</v>
      </c>
      <c r="BM370">
        <v>2</v>
      </c>
      <c r="BN370">
        <v>2</v>
      </c>
      <c r="BO370">
        <v>2</v>
      </c>
      <c r="BP370">
        <v>1</v>
      </c>
      <c r="BQ370">
        <v>1</v>
      </c>
      <c r="BR370">
        <v>2</v>
      </c>
      <c r="BS370">
        <v>2</v>
      </c>
      <c r="BT370" t="s">
        <v>125</v>
      </c>
      <c r="BU370">
        <v>1</v>
      </c>
      <c r="BV370">
        <v>2</v>
      </c>
      <c r="BW370">
        <v>2</v>
      </c>
      <c r="BX370">
        <v>2</v>
      </c>
      <c r="BY370">
        <v>2</v>
      </c>
      <c r="BZ370">
        <v>2</v>
      </c>
      <c r="CA370">
        <v>2</v>
      </c>
      <c r="CB370">
        <v>2</v>
      </c>
      <c r="CC370">
        <v>2</v>
      </c>
      <c r="CD370">
        <v>2</v>
      </c>
      <c r="CE370">
        <v>2</v>
      </c>
      <c r="CF370">
        <v>2</v>
      </c>
      <c r="CG370">
        <v>2</v>
      </c>
      <c r="CH370">
        <v>2</v>
      </c>
      <c r="CI370">
        <v>2</v>
      </c>
      <c r="CJ370">
        <v>2</v>
      </c>
      <c r="CK370">
        <v>2</v>
      </c>
      <c r="CL370">
        <v>2</v>
      </c>
      <c r="CM370" t="s">
        <v>125</v>
      </c>
      <c r="CN370" t="s">
        <v>125</v>
      </c>
      <c r="CO370">
        <v>4</v>
      </c>
      <c r="CP370">
        <v>1</v>
      </c>
      <c r="CQ370">
        <v>3</v>
      </c>
      <c r="CR370">
        <v>3</v>
      </c>
      <c r="CS370">
        <v>4</v>
      </c>
      <c r="CT370">
        <v>4</v>
      </c>
      <c r="CU370">
        <v>3</v>
      </c>
      <c r="CV370">
        <v>3</v>
      </c>
      <c r="CW370">
        <v>1</v>
      </c>
      <c r="CX370">
        <v>3</v>
      </c>
      <c r="CY370">
        <v>3</v>
      </c>
      <c r="CZ370">
        <v>3</v>
      </c>
      <c r="DA370" s="57" t="s">
        <v>125</v>
      </c>
    </row>
    <row r="371" spans="1:105">
      <c r="A371">
        <v>364</v>
      </c>
      <c r="B371" s="9">
        <v>2</v>
      </c>
      <c r="C371" s="9">
        <v>2</v>
      </c>
      <c r="D371" s="9">
        <v>4</v>
      </c>
      <c r="E371" s="9">
        <v>8</v>
      </c>
      <c r="F371" s="9">
        <v>1</v>
      </c>
      <c r="G371" s="9">
        <v>0</v>
      </c>
      <c r="H371" s="9">
        <v>0</v>
      </c>
      <c r="I371" s="9">
        <v>1</v>
      </c>
      <c r="J371" s="9">
        <v>1</v>
      </c>
      <c r="K371" s="9">
        <v>0</v>
      </c>
      <c r="L371" s="9">
        <v>0</v>
      </c>
      <c r="M371" s="9">
        <v>2</v>
      </c>
      <c r="N371" s="9">
        <v>4</v>
      </c>
      <c r="O371" s="9">
        <v>4</v>
      </c>
      <c r="P371" s="9">
        <v>4</v>
      </c>
      <c r="Q371" s="9">
        <v>4</v>
      </c>
      <c r="R371" s="9">
        <v>4</v>
      </c>
      <c r="S371" s="9">
        <v>4</v>
      </c>
      <c r="T371" s="9"/>
      <c r="U371" s="9">
        <v>1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/>
      <c r="AD371" s="9">
        <v>1</v>
      </c>
      <c r="AE371" s="9"/>
      <c r="AF371" s="9">
        <v>1</v>
      </c>
      <c r="AG371" s="9">
        <v>0</v>
      </c>
      <c r="AH371" s="9">
        <v>0</v>
      </c>
      <c r="AI371" s="9">
        <v>1</v>
      </c>
      <c r="AJ371" s="9">
        <v>0</v>
      </c>
      <c r="AK371" s="9">
        <v>0</v>
      </c>
      <c r="AL371" s="9"/>
      <c r="AM371" s="9">
        <v>1</v>
      </c>
      <c r="AN371" s="9">
        <v>1</v>
      </c>
      <c r="AO371" s="9">
        <v>1</v>
      </c>
      <c r="AP371" s="9">
        <v>1</v>
      </c>
      <c r="AQ371" s="9">
        <v>0</v>
      </c>
      <c r="AR371" s="9">
        <v>0</v>
      </c>
      <c r="AS371" s="9"/>
      <c r="AT371" s="9">
        <v>1</v>
      </c>
      <c r="AU371" s="9">
        <v>1</v>
      </c>
      <c r="AV371" s="75">
        <v>2</v>
      </c>
      <c r="AW371" s="75">
        <v>2</v>
      </c>
      <c r="AX371" s="75">
        <v>1</v>
      </c>
      <c r="AY371" s="9">
        <v>2</v>
      </c>
      <c r="AZ371" s="9">
        <v>1</v>
      </c>
      <c r="BA371" s="9">
        <v>1</v>
      </c>
      <c r="BB371" s="9">
        <v>1</v>
      </c>
      <c r="BC371" s="9">
        <v>2</v>
      </c>
      <c r="BD371" s="9">
        <v>1</v>
      </c>
      <c r="BE371" s="9">
        <v>1</v>
      </c>
      <c r="BF371" s="9">
        <v>1</v>
      </c>
      <c r="BG371" s="9">
        <v>1</v>
      </c>
      <c r="BH371">
        <v>1</v>
      </c>
      <c r="BI371">
        <v>1</v>
      </c>
      <c r="BJ371" s="58">
        <v>1</v>
      </c>
      <c r="BK371">
        <v>2</v>
      </c>
      <c r="BL371">
        <v>1</v>
      </c>
      <c r="BM371">
        <v>2</v>
      </c>
      <c r="BN371">
        <v>1</v>
      </c>
      <c r="BO371">
        <v>2</v>
      </c>
      <c r="BP371">
        <v>1</v>
      </c>
      <c r="BQ371">
        <v>1</v>
      </c>
      <c r="BR371">
        <v>1</v>
      </c>
      <c r="BS371">
        <v>2</v>
      </c>
      <c r="BT371" t="s">
        <v>125</v>
      </c>
      <c r="BU371">
        <v>1</v>
      </c>
      <c r="BV371">
        <v>1</v>
      </c>
      <c r="BW371">
        <v>2</v>
      </c>
      <c r="BX371">
        <v>2</v>
      </c>
      <c r="BY371">
        <v>1</v>
      </c>
      <c r="BZ371">
        <v>1</v>
      </c>
      <c r="CA371">
        <v>2</v>
      </c>
      <c r="CB371">
        <v>2</v>
      </c>
      <c r="CC371">
        <v>1</v>
      </c>
      <c r="CD371">
        <v>2</v>
      </c>
      <c r="CE371">
        <v>2</v>
      </c>
      <c r="CF371">
        <v>1</v>
      </c>
      <c r="CG371">
        <v>2</v>
      </c>
      <c r="CH371">
        <v>2</v>
      </c>
      <c r="CI371">
        <v>2</v>
      </c>
      <c r="CJ371">
        <v>2</v>
      </c>
      <c r="CK371">
        <v>2</v>
      </c>
      <c r="CL371">
        <v>1</v>
      </c>
      <c r="CM371">
        <v>2</v>
      </c>
      <c r="CN371">
        <v>2</v>
      </c>
      <c r="CO371">
        <v>3</v>
      </c>
      <c r="CP371">
        <v>2</v>
      </c>
      <c r="CQ371">
        <v>4</v>
      </c>
      <c r="CR371">
        <v>3</v>
      </c>
      <c r="CS371">
        <v>4</v>
      </c>
      <c r="CT371">
        <v>4</v>
      </c>
      <c r="CU371">
        <v>4</v>
      </c>
      <c r="CV371">
        <v>4</v>
      </c>
      <c r="CW371">
        <v>1</v>
      </c>
      <c r="CX371">
        <v>3</v>
      </c>
      <c r="CY371">
        <v>4</v>
      </c>
      <c r="CZ371">
        <v>4</v>
      </c>
      <c r="DA371" s="57">
        <v>4</v>
      </c>
    </row>
    <row r="372" spans="1:105">
      <c r="A372">
        <v>365</v>
      </c>
      <c r="B372" s="9">
        <v>1</v>
      </c>
      <c r="C372" s="9">
        <v>9</v>
      </c>
      <c r="D372" s="9">
        <v>7</v>
      </c>
      <c r="E372" s="9">
        <v>6</v>
      </c>
      <c r="F372" s="9">
        <v>0</v>
      </c>
      <c r="G372" s="9">
        <v>0</v>
      </c>
      <c r="H372" s="9">
        <v>1</v>
      </c>
      <c r="I372" s="9">
        <v>1</v>
      </c>
      <c r="J372" s="9">
        <v>0</v>
      </c>
      <c r="K372" s="9">
        <v>0</v>
      </c>
      <c r="L372" s="9">
        <v>0</v>
      </c>
      <c r="M372" s="9"/>
      <c r="N372" s="9">
        <v>4</v>
      </c>
      <c r="O372" s="9">
        <v>4</v>
      </c>
      <c r="P372" s="9">
        <v>4</v>
      </c>
      <c r="Q372" s="9">
        <v>4</v>
      </c>
      <c r="R372" s="9">
        <v>4</v>
      </c>
      <c r="S372" s="9">
        <v>4</v>
      </c>
      <c r="T372" s="9"/>
      <c r="U372" s="9">
        <v>1</v>
      </c>
      <c r="V372" s="9">
        <v>0</v>
      </c>
      <c r="W372" s="9">
        <v>0</v>
      </c>
      <c r="X372" s="9">
        <v>0</v>
      </c>
      <c r="Y372" s="9">
        <v>1</v>
      </c>
      <c r="Z372" s="9">
        <v>0</v>
      </c>
      <c r="AA372" s="9">
        <v>0</v>
      </c>
      <c r="AB372" s="9">
        <v>0</v>
      </c>
      <c r="AC372" s="9"/>
      <c r="AD372" s="9">
        <v>4</v>
      </c>
      <c r="AE372" s="9"/>
      <c r="AF372" s="9">
        <v>1</v>
      </c>
      <c r="AG372" s="9">
        <v>0</v>
      </c>
      <c r="AH372" s="9">
        <v>1</v>
      </c>
      <c r="AI372" s="9">
        <v>0</v>
      </c>
      <c r="AJ372" s="9">
        <v>0</v>
      </c>
      <c r="AK372" s="9">
        <v>0</v>
      </c>
      <c r="AL372" s="9"/>
      <c r="AM372" s="9">
        <v>1</v>
      </c>
      <c r="AN372" s="9">
        <v>1</v>
      </c>
      <c r="AO372" s="9">
        <v>1</v>
      </c>
      <c r="AP372" s="9">
        <v>0</v>
      </c>
      <c r="AQ372" s="9">
        <v>0</v>
      </c>
      <c r="AR372" s="9">
        <v>0</v>
      </c>
      <c r="AS372" s="9"/>
      <c r="AT372" s="9">
        <v>1</v>
      </c>
      <c r="AU372" s="9">
        <v>4</v>
      </c>
      <c r="AV372" s="75">
        <v>2</v>
      </c>
      <c r="AW372" s="75">
        <v>2</v>
      </c>
      <c r="AX372" s="75">
        <v>1</v>
      </c>
      <c r="AY372" s="9">
        <v>1</v>
      </c>
      <c r="AZ372" s="9">
        <v>2</v>
      </c>
      <c r="BA372" s="9" t="s">
        <v>125</v>
      </c>
      <c r="BB372" s="9" t="s">
        <v>125</v>
      </c>
      <c r="BC372" s="9">
        <v>1</v>
      </c>
      <c r="BD372" s="9">
        <v>1</v>
      </c>
      <c r="BE372" s="9">
        <v>1</v>
      </c>
      <c r="BF372" s="9">
        <v>1</v>
      </c>
      <c r="BG372" s="9">
        <v>1</v>
      </c>
      <c r="BH372">
        <v>1</v>
      </c>
      <c r="BI372">
        <v>2</v>
      </c>
      <c r="BJ372" s="58">
        <v>2</v>
      </c>
      <c r="BK372">
        <v>2</v>
      </c>
      <c r="BL372">
        <v>2</v>
      </c>
      <c r="BM372">
        <v>2</v>
      </c>
      <c r="BN372">
        <v>2</v>
      </c>
      <c r="BO372">
        <v>1</v>
      </c>
      <c r="BP372">
        <v>1</v>
      </c>
      <c r="BQ372">
        <v>1</v>
      </c>
      <c r="BR372">
        <v>2</v>
      </c>
      <c r="BS372">
        <v>1</v>
      </c>
      <c r="BT372">
        <v>1</v>
      </c>
      <c r="BU372">
        <v>2</v>
      </c>
      <c r="BV372">
        <v>2</v>
      </c>
      <c r="BW372">
        <v>2</v>
      </c>
      <c r="BX372">
        <v>2</v>
      </c>
      <c r="BY372">
        <v>2</v>
      </c>
      <c r="BZ372">
        <v>2</v>
      </c>
      <c r="CA372">
        <v>2</v>
      </c>
      <c r="CB372">
        <v>2</v>
      </c>
      <c r="CC372">
        <v>2</v>
      </c>
      <c r="CD372">
        <v>1</v>
      </c>
      <c r="CE372">
        <v>2</v>
      </c>
      <c r="CF372">
        <v>2</v>
      </c>
      <c r="CG372">
        <v>2</v>
      </c>
      <c r="CH372">
        <v>2</v>
      </c>
      <c r="CI372">
        <v>2</v>
      </c>
      <c r="CJ372">
        <v>1</v>
      </c>
      <c r="CK372">
        <v>2</v>
      </c>
      <c r="CL372">
        <v>2</v>
      </c>
      <c r="CM372" t="s">
        <v>125</v>
      </c>
      <c r="CN372" t="s">
        <v>125</v>
      </c>
      <c r="CO372">
        <v>3</v>
      </c>
      <c r="CP372">
        <v>2</v>
      </c>
      <c r="CQ372">
        <v>3</v>
      </c>
      <c r="CR372">
        <v>3</v>
      </c>
      <c r="CS372">
        <v>3</v>
      </c>
      <c r="CT372">
        <v>4</v>
      </c>
      <c r="CU372">
        <v>3</v>
      </c>
      <c r="CV372">
        <v>3</v>
      </c>
      <c r="CW372">
        <v>2</v>
      </c>
      <c r="CX372">
        <v>3</v>
      </c>
      <c r="CY372">
        <v>3</v>
      </c>
      <c r="CZ372">
        <v>3</v>
      </c>
      <c r="DA372" s="57">
        <v>3</v>
      </c>
    </row>
    <row r="373" spans="1:105">
      <c r="A373">
        <v>366</v>
      </c>
      <c r="B373" s="9">
        <v>2</v>
      </c>
      <c r="C373" s="9">
        <v>3</v>
      </c>
      <c r="D373" s="9">
        <v>5</v>
      </c>
      <c r="E373" s="9">
        <v>3</v>
      </c>
      <c r="F373" s="9">
        <v>1</v>
      </c>
      <c r="G373" s="9">
        <v>0</v>
      </c>
      <c r="H373" s="9">
        <v>0</v>
      </c>
      <c r="I373" s="9">
        <v>1</v>
      </c>
      <c r="J373" s="9">
        <v>0</v>
      </c>
      <c r="K373" s="9">
        <v>0</v>
      </c>
      <c r="L373" s="9">
        <v>0</v>
      </c>
      <c r="M373" s="9">
        <v>3</v>
      </c>
      <c r="N373" s="9">
        <v>4</v>
      </c>
      <c r="O373" s="9">
        <v>4</v>
      </c>
      <c r="P373" s="9">
        <v>4</v>
      </c>
      <c r="Q373" s="9">
        <v>4</v>
      </c>
      <c r="R373" s="9">
        <v>4</v>
      </c>
      <c r="S373" s="9">
        <v>4</v>
      </c>
      <c r="T373" s="9"/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1</v>
      </c>
      <c r="AB373" s="9">
        <v>0</v>
      </c>
      <c r="AC373" s="9"/>
      <c r="AD373" s="9">
        <v>1</v>
      </c>
      <c r="AE373" s="9"/>
      <c r="AF373" s="9">
        <v>0</v>
      </c>
      <c r="AG373" s="9">
        <v>0</v>
      </c>
      <c r="AH373" s="9">
        <v>1</v>
      </c>
      <c r="AI373" s="9">
        <v>0</v>
      </c>
      <c r="AJ373" s="9">
        <v>0</v>
      </c>
      <c r="AK373" s="9">
        <v>0</v>
      </c>
      <c r="AL373" s="9"/>
      <c r="AM373" s="9">
        <v>1</v>
      </c>
      <c r="AN373" s="9">
        <v>1</v>
      </c>
      <c r="AO373" s="9">
        <v>1</v>
      </c>
      <c r="AP373" s="9">
        <v>1</v>
      </c>
      <c r="AQ373" s="9">
        <v>0</v>
      </c>
      <c r="AR373" s="9">
        <v>0</v>
      </c>
      <c r="AS373" s="9"/>
      <c r="AT373" s="9">
        <v>1</v>
      </c>
      <c r="AU373" s="9">
        <v>1</v>
      </c>
      <c r="AV373" s="75">
        <v>1</v>
      </c>
      <c r="AW373" s="75">
        <v>2</v>
      </c>
      <c r="AX373" s="75">
        <v>2</v>
      </c>
      <c r="AY373" s="9" t="s">
        <v>125</v>
      </c>
      <c r="AZ373" s="9">
        <v>1</v>
      </c>
      <c r="BA373" s="9">
        <v>1</v>
      </c>
      <c r="BB373" s="9">
        <v>1</v>
      </c>
      <c r="BC373" s="9">
        <v>1</v>
      </c>
      <c r="BD373" s="9">
        <v>1</v>
      </c>
      <c r="BE373" s="9">
        <v>1</v>
      </c>
      <c r="BF373" s="9">
        <v>1</v>
      </c>
      <c r="BG373" s="9">
        <v>2</v>
      </c>
      <c r="BH373">
        <v>2</v>
      </c>
      <c r="BI373">
        <v>2</v>
      </c>
      <c r="BJ373" s="58">
        <v>2</v>
      </c>
      <c r="BK373">
        <v>2</v>
      </c>
      <c r="BL373">
        <v>2</v>
      </c>
      <c r="BM373">
        <v>1</v>
      </c>
      <c r="BN373">
        <v>1</v>
      </c>
      <c r="BO373">
        <v>2</v>
      </c>
      <c r="BP373">
        <v>1</v>
      </c>
      <c r="BQ373">
        <v>1</v>
      </c>
      <c r="BR373">
        <v>1</v>
      </c>
      <c r="BS373">
        <v>2</v>
      </c>
      <c r="BT373" t="s">
        <v>125</v>
      </c>
      <c r="BU373">
        <v>1</v>
      </c>
      <c r="BV373">
        <v>2</v>
      </c>
      <c r="BW373">
        <v>2</v>
      </c>
      <c r="BX373">
        <v>2</v>
      </c>
      <c r="BY373">
        <v>2</v>
      </c>
      <c r="BZ373">
        <v>2</v>
      </c>
      <c r="CA373">
        <v>2</v>
      </c>
      <c r="CB373">
        <v>2</v>
      </c>
      <c r="CC373">
        <v>2</v>
      </c>
      <c r="CD373">
        <v>2</v>
      </c>
      <c r="CE373">
        <v>2</v>
      </c>
      <c r="CF373">
        <v>1</v>
      </c>
      <c r="CG373">
        <v>2</v>
      </c>
      <c r="CH373">
        <v>2</v>
      </c>
      <c r="CI373">
        <v>2</v>
      </c>
      <c r="CJ373">
        <v>1</v>
      </c>
      <c r="CK373">
        <v>1</v>
      </c>
      <c r="CL373">
        <v>2</v>
      </c>
      <c r="CM373" t="s">
        <v>125</v>
      </c>
      <c r="CN373" t="s">
        <v>125</v>
      </c>
      <c r="CO373">
        <v>4</v>
      </c>
      <c r="CP373">
        <v>3</v>
      </c>
      <c r="CQ373">
        <v>3</v>
      </c>
      <c r="CR373">
        <v>3</v>
      </c>
      <c r="CS373">
        <v>4</v>
      </c>
      <c r="CT373">
        <v>3</v>
      </c>
      <c r="CU373">
        <v>2</v>
      </c>
      <c r="CV373">
        <v>1</v>
      </c>
      <c r="CW373">
        <v>1</v>
      </c>
      <c r="CX373">
        <v>3</v>
      </c>
      <c r="CY373">
        <v>3</v>
      </c>
      <c r="CZ373">
        <v>3</v>
      </c>
      <c r="DA373" s="57">
        <v>3</v>
      </c>
    </row>
    <row r="374" spans="1:105">
      <c r="A374">
        <v>367</v>
      </c>
      <c r="B374" s="9">
        <v>2</v>
      </c>
      <c r="C374" s="9">
        <v>5</v>
      </c>
      <c r="D374" s="9">
        <v>4</v>
      </c>
      <c r="E374" s="9">
        <v>16</v>
      </c>
      <c r="F374" s="9">
        <v>0</v>
      </c>
      <c r="G374" s="9">
        <v>0</v>
      </c>
      <c r="H374" s="9">
        <v>0</v>
      </c>
      <c r="I374" s="9">
        <v>0</v>
      </c>
      <c r="J374" s="9">
        <v>1</v>
      </c>
      <c r="K374" s="9">
        <v>0</v>
      </c>
      <c r="L374" s="9">
        <v>0</v>
      </c>
      <c r="M374" s="9">
        <v>2</v>
      </c>
      <c r="N374" s="9">
        <v>2</v>
      </c>
      <c r="O374" s="9">
        <v>2</v>
      </c>
      <c r="P374" s="9">
        <v>2</v>
      </c>
      <c r="Q374" s="9">
        <v>3</v>
      </c>
      <c r="R374" s="9">
        <v>3</v>
      </c>
      <c r="S374" s="9">
        <v>3</v>
      </c>
      <c r="T374" s="9"/>
      <c r="U374" s="9">
        <v>1</v>
      </c>
      <c r="V374" s="9">
        <v>0</v>
      </c>
      <c r="W374" s="9">
        <v>0</v>
      </c>
      <c r="X374" s="9">
        <v>0</v>
      </c>
      <c r="Y374" s="9">
        <v>1</v>
      </c>
      <c r="Z374" s="9">
        <v>1</v>
      </c>
      <c r="AA374" s="9">
        <v>0</v>
      </c>
      <c r="AB374" s="9">
        <v>0</v>
      </c>
      <c r="AC374" s="9"/>
      <c r="AD374" s="9">
        <v>1</v>
      </c>
      <c r="AE374" s="9"/>
      <c r="AF374" s="9">
        <v>0</v>
      </c>
      <c r="AG374" s="9">
        <v>0</v>
      </c>
      <c r="AH374" s="9">
        <v>0</v>
      </c>
      <c r="AI374" s="9">
        <v>1</v>
      </c>
      <c r="AJ374" s="9">
        <v>0</v>
      </c>
      <c r="AK374" s="9">
        <v>0</v>
      </c>
      <c r="AL374" s="9"/>
      <c r="AM374" s="9">
        <v>1</v>
      </c>
      <c r="AN374" s="9">
        <v>1</v>
      </c>
      <c r="AO374" s="9">
        <v>1</v>
      </c>
      <c r="AP374" s="9">
        <v>1</v>
      </c>
      <c r="AQ374" s="9">
        <v>0</v>
      </c>
      <c r="AR374" s="9">
        <v>1</v>
      </c>
      <c r="AS374" s="9"/>
      <c r="AT374" s="9">
        <v>1</v>
      </c>
      <c r="AU374" s="9">
        <v>4</v>
      </c>
      <c r="AV374" s="75">
        <v>2</v>
      </c>
      <c r="AW374" s="75">
        <v>1</v>
      </c>
      <c r="AX374" s="75">
        <v>2</v>
      </c>
      <c r="AY374" s="9" t="s">
        <v>125</v>
      </c>
      <c r="AZ374" s="9">
        <v>1</v>
      </c>
      <c r="BA374" s="9">
        <v>1</v>
      </c>
      <c r="BB374" s="9">
        <v>1</v>
      </c>
      <c r="BC374" s="9">
        <v>2</v>
      </c>
      <c r="BD374" s="9">
        <v>1</v>
      </c>
      <c r="BE374" s="9">
        <v>2</v>
      </c>
      <c r="BF374" s="9">
        <v>1</v>
      </c>
      <c r="BG374" s="9">
        <v>1</v>
      </c>
      <c r="BH374">
        <v>1</v>
      </c>
      <c r="BI374">
        <v>2</v>
      </c>
      <c r="BJ374" s="58">
        <v>1</v>
      </c>
      <c r="BK374">
        <v>2</v>
      </c>
      <c r="BL374">
        <v>1</v>
      </c>
      <c r="BM374">
        <v>1</v>
      </c>
      <c r="BN374">
        <v>1</v>
      </c>
      <c r="BO374">
        <v>2</v>
      </c>
      <c r="BP374">
        <v>2</v>
      </c>
      <c r="BQ374" t="s">
        <v>125</v>
      </c>
      <c r="BR374">
        <v>1</v>
      </c>
      <c r="BS374">
        <v>1</v>
      </c>
      <c r="BT374">
        <v>1</v>
      </c>
      <c r="BU374">
        <v>1</v>
      </c>
      <c r="BV374">
        <v>2</v>
      </c>
      <c r="BW374">
        <v>2</v>
      </c>
      <c r="BX374">
        <v>2</v>
      </c>
      <c r="BY374">
        <v>2</v>
      </c>
      <c r="BZ374">
        <v>2</v>
      </c>
      <c r="CA374">
        <v>2</v>
      </c>
      <c r="CB374">
        <v>2</v>
      </c>
      <c r="CC374">
        <v>2</v>
      </c>
      <c r="CD374">
        <v>2</v>
      </c>
      <c r="CE374">
        <v>2</v>
      </c>
      <c r="CF374">
        <v>2</v>
      </c>
      <c r="CG374">
        <v>1</v>
      </c>
      <c r="CH374">
        <v>1</v>
      </c>
      <c r="CI374">
        <v>1</v>
      </c>
      <c r="CJ374">
        <v>1</v>
      </c>
      <c r="CK374">
        <v>1</v>
      </c>
      <c r="CL374">
        <v>1</v>
      </c>
      <c r="CM374">
        <v>3</v>
      </c>
      <c r="CN374">
        <v>3</v>
      </c>
      <c r="CO374">
        <v>3</v>
      </c>
      <c r="CP374">
        <v>2</v>
      </c>
      <c r="CQ374">
        <v>2</v>
      </c>
      <c r="CR374">
        <v>3</v>
      </c>
      <c r="CS374">
        <v>4</v>
      </c>
      <c r="CT374">
        <v>4</v>
      </c>
      <c r="CU374">
        <v>3</v>
      </c>
      <c r="CV374">
        <v>3</v>
      </c>
      <c r="CW374">
        <v>1</v>
      </c>
      <c r="CX374">
        <v>2</v>
      </c>
      <c r="CY374">
        <v>3</v>
      </c>
      <c r="CZ374">
        <v>3</v>
      </c>
      <c r="DA374" s="57" t="s">
        <v>125</v>
      </c>
    </row>
    <row r="375" spans="1:105">
      <c r="A375">
        <v>368</v>
      </c>
      <c r="B375" s="9">
        <v>2</v>
      </c>
      <c r="C375" s="9">
        <v>3</v>
      </c>
      <c r="D375" s="9">
        <v>4</v>
      </c>
      <c r="E375" s="9">
        <v>1</v>
      </c>
      <c r="F375" s="9">
        <v>1</v>
      </c>
      <c r="G375" s="9">
        <v>1</v>
      </c>
      <c r="H375" s="9">
        <v>0</v>
      </c>
      <c r="I375" s="9">
        <v>1</v>
      </c>
      <c r="J375" s="9">
        <v>0</v>
      </c>
      <c r="K375" s="9">
        <v>0</v>
      </c>
      <c r="L375" s="9">
        <v>0</v>
      </c>
      <c r="M375" s="9">
        <v>1</v>
      </c>
      <c r="N375" s="9">
        <v>3</v>
      </c>
      <c r="O375" s="9">
        <v>4</v>
      </c>
      <c r="P375" s="9">
        <v>4</v>
      </c>
      <c r="Q375" s="9">
        <v>4</v>
      </c>
      <c r="R375" s="9">
        <v>4</v>
      </c>
      <c r="S375" s="9">
        <v>4</v>
      </c>
      <c r="T375" s="9"/>
      <c r="U375" s="9">
        <v>1</v>
      </c>
      <c r="V375" s="9">
        <v>1</v>
      </c>
      <c r="W375" s="9">
        <v>0</v>
      </c>
      <c r="X375" s="9">
        <v>1</v>
      </c>
      <c r="Y375" s="9">
        <v>0</v>
      </c>
      <c r="Z375" s="9">
        <v>0</v>
      </c>
      <c r="AA375" s="9">
        <v>0</v>
      </c>
      <c r="AB375" s="9">
        <v>0</v>
      </c>
      <c r="AC375" s="9"/>
      <c r="AD375" s="9">
        <v>1</v>
      </c>
      <c r="AE375" s="9"/>
      <c r="AF375" s="9">
        <v>1</v>
      </c>
      <c r="AG375" s="9">
        <v>1</v>
      </c>
      <c r="AH375" s="9">
        <v>1</v>
      </c>
      <c r="AI375" s="9">
        <v>1</v>
      </c>
      <c r="AJ375" s="9">
        <v>0</v>
      </c>
      <c r="AK375" s="9">
        <v>0</v>
      </c>
      <c r="AL375" s="9"/>
      <c r="AM375" s="9">
        <v>1</v>
      </c>
      <c r="AN375" s="9">
        <v>1</v>
      </c>
      <c r="AO375" s="9">
        <v>1</v>
      </c>
      <c r="AP375" s="9">
        <v>1</v>
      </c>
      <c r="AQ375" s="9">
        <v>0</v>
      </c>
      <c r="AR375" s="9">
        <v>0</v>
      </c>
      <c r="AS375" s="9"/>
      <c r="AT375" s="9">
        <v>1</v>
      </c>
      <c r="AU375" s="9">
        <v>4</v>
      </c>
      <c r="AV375" s="75">
        <v>2</v>
      </c>
      <c r="AW375" s="75">
        <v>2</v>
      </c>
      <c r="AX375" s="75">
        <v>2</v>
      </c>
      <c r="AY375" s="9" t="s">
        <v>125</v>
      </c>
      <c r="AZ375" s="9">
        <v>1</v>
      </c>
      <c r="BA375" s="9">
        <v>1</v>
      </c>
      <c r="BB375" s="9">
        <v>2</v>
      </c>
      <c r="BC375" s="9">
        <v>2</v>
      </c>
      <c r="BD375" s="9">
        <v>1</v>
      </c>
      <c r="BE375" s="9">
        <v>2</v>
      </c>
      <c r="BF375" s="9">
        <v>2</v>
      </c>
      <c r="BG375" s="9" t="s">
        <v>125</v>
      </c>
      <c r="BH375">
        <v>2</v>
      </c>
      <c r="BI375">
        <v>1</v>
      </c>
      <c r="BJ375" s="58">
        <v>2</v>
      </c>
      <c r="BK375">
        <v>2</v>
      </c>
      <c r="BL375">
        <v>1</v>
      </c>
      <c r="BM375">
        <v>2</v>
      </c>
      <c r="BN375">
        <v>2</v>
      </c>
      <c r="BO375">
        <v>2</v>
      </c>
      <c r="BP375">
        <v>1</v>
      </c>
      <c r="BQ375">
        <v>1</v>
      </c>
      <c r="BR375">
        <v>2</v>
      </c>
      <c r="BS375">
        <v>2</v>
      </c>
      <c r="BT375" t="s">
        <v>125</v>
      </c>
      <c r="BU375">
        <v>2</v>
      </c>
      <c r="BV375">
        <v>2</v>
      </c>
      <c r="BW375">
        <v>2</v>
      </c>
      <c r="BX375">
        <v>2</v>
      </c>
      <c r="BY375">
        <v>2</v>
      </c>
      <c r="BZ375">
        <v>2</v>
      </c>
      <c r="CA375">
        <v>2</v>
      </c>
      <c r="CB375">
        <v>2</v>
      </c>
      <c r="CC375">
        <v>1</v>
      </c>
      <c r="CD375">
        <v>1</v>
      </c>
      <c r="CE375">
        <v>2</v>
      </c>
      <c r="CF375">
        <v>1</v>
      </c>
      <c r="CG375">
        <v>2</v>
      </c>
      <c r="CH375">
        <v>2</v>
      </c>
      <c r="CI375">
        <v>2</v>
      </c>
      <c r="CJ375">
        <v>1</v>
      </c>
      <c r="CK375">
        <v>2</v>
      </c>
      <c r="CL375">
        <v>2</v>
      </c>
      <c r="CM375" t="s">
        <v>125</v>
      </c>
      <c r="CN375" t="s">
        <v>125</v>
      </c>
      <c r="CO375">
        <v>4</v>
      </c>
      <c r="CP375">
        <v>2</v>
      </c>
      <c r="CQ375">
        <v>3</v>
      </c>
      <c r="CR375">
        <v>4</v>
      </c>
      <c r="CS375">
        <v>4</v>
      </c>
      <c r="CT375">
        <v>3</v>
      </c>
      <c r="CU375">
        <v>4</v>
      </c>
      <c r="CV375">
        <v>2</v>
      </c>
      <c r="CW375">
        <v>1</v>
      </c>
      <c r="CX375">
        <v>2</v>
      </c>
      <c r="CY375">
        <v>1</v>
      </c>
      <c r="CZ375">
        <v>2</v>
      </c>
      <c r="DA375" s="57">
        <v>2</v>
      </c>
    </row>
    <row r="376" spans="1:105">
      <c r="A376">
        <v>369</v>
      </c>
      <c r="B376" s="9">
        <v>1</v>
      </c>
      <c r="C376" s="9">
        <v>8</v>
      </c>
      <c r="D376" s="9">
        <v>7</v>
      </c>
      <c r="E376" s="9">
        <v>9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1</v>
      </c>
      <c r="L376" s="9">
        <v>0</v>
      </c>
      <c r="M376" s="9">
        <v>2</v>
      </c>
      <c r="N376" s="9">
        <v>3</v>
      </c>
      <c r="O376" s="9">
        <v>3</v>
      </c>
      <c r="P376" s="9">
        <v>3</v>
      </c>
      <c r="Q376" s="9">
        <v>3</v>
      </c>
      <c r="R376" s="9">
        <v>3</v>
      </c>
      <c r="S376" s="9">
        <v>3</v>
      </c>
      <c r="T376" s="9"/>
      <c r="U376" s="9">
        <v>0</v>
      </c>
      <c r="V376" s="9">
        <v>0</v>
      </c>
      <c r="W376" s="9">
        <v>0</v>
      </c>
      <c r="X376" s="9">
        <v>0</v>
      </c>
      <c r="Y376" s="9">
        <v>1</v>
      </c>
      <c r="Z376" s="9">
        <v>1</v>
      </c>
      <c r="AA376" s="9">
        <v>0</v>
      </c>
      <c r="AB376" s="9">
        <v>0</v>
      </c>
      <c r="AC376" s="9"/>
      <c r="AD376" s="9">
        <v>4</v>
      </c>
      <c r="AE376" s="9"/>
      <c r="AF376" s="9">
        <v>1</v>
      </c>
      <c r="AG376" s="9">
        <v>1</v>
      </c>
      <c r="AH376" s="9">
        <v>0</v>
      </c>
      <c r="AI376" s="9">
        <v>0</v>
      </c>
      <c r="AJ376" s="9">
        <v>0</v>
      </c>
      <c r="AK376" s="9">
        <v>0</v>
      </c>
      <c r="AL376" s="9"/>
      <c r="AM376" s="9">
        <v>1</v>
      </c>
      <c r="AN376" s="9">
        <v>1</v>
      </c>
      <c r="AO376" s="9">
        <v>1</v>
      </c>
      <c r="AP376" s="9">
        <v>1</v>
      </c>
      <c r="AQ376" s="9">
        <v>0</v>
      </c>
      <c r="AR376" s="9">
        <v>0</v>
      </c>
      <c r="AS376" s="9"/>
      <c r="AT376" s="9">
        <v>2</v>
      </c>
      <c r="AU376" s="9">
        <v>1</v>
      </c>
      <c r="AV376" s="75">
        <v>2</v>
      </c>
      <c r="AW376" s="75">
        <v>2</v>
      </c>
      <c r="AX376" s="75">
        <v>2</v>
      </c>
      <c r="AY376" s="9" t="s">
        <v>125</v>
      </c>
      <c r="AZ376" s="9">
        <v>1</v>
      </c>
      <c r="BA376" s="9">
        <v>1</v>
      </c>
      <c r="BB376" s="9">
        <v>1</v>
      </c>
      <c r="BC376" s="9">
        <v>2</v>
      </c>
      <c r="BD376" s="9">
        <v>2</v>
      </c>
      <c r="BE376" s="9" t="s">
        <v>125</v>
      </c>
      <c r="BF376" s="9">
        <v>1</v>
      </c>
      <c r="BG376" s="9">
        <v>1</v>
      </c>
      <c r="BH376">
        <v>2</v>
      </c>
      <c r="BI376">
        <v>2</v>
      </c>
      <c r="BJ376" s="58">
        <v>2</v>
      </c>
      <c r="BK376">
        <v>2</v>
      </c>
      <c r="BL376">
        <v>1</v>
      </c>
      <c r="BM376">
        <v>2</v>
      </c>
      <c r="BN376">
        <v>2</v>
      </c>
      <c r="BO376">
        <v>2</v>
      </c>
      <c r="BP376">
        <v>2</v>
      </c>
      <c r="BQ376" t="s">
        <v>125</v>
      </c>
      <c r="BR376">
        <v>2</v>
      </c>
      <c r="BS376">
        <v>2</v>
      </c>
      <c r="BT376" t="s">
        <v>125</v>
      </c>
      <c r="BU376">
        <v>1</v>
      </c>
      <c r="BV376">
        <v>1</v>
      </c>
      <c r="BW376">
        <v>2</v>
      </c>
      <c r="BX376">
        <v>2</v>
      </c>
      <c r="BY376">
        <v>2</v>
      </c>
      <c r="BZ376">
        <v>2</v>
      </c>
      <c r="CA376">
        <v>2</v>
      </c>
      <c r="CB376">
        <v>2</v>
      </c>
      <c r="CC376">
        <v>2</v>
      </c>
      <c r="CD376">
        <v>2</v>
      </c>
      <c r="CE376">
        <v>1</v>
      </c>
      <c r="CF376">
        <v>1</v>
      </c>
      <c r="CG376">
        <v>2</v>
      </c>
      <c r="CH376">
        <v>2</v>
      </c>
      <c r="CI376">
        <v>2</v>
      </c>
      <c r="CJ376">
        <v>1</v>
      </c>
      <c r="CK376">
        <v>2</v>
      </c>
      <c r="CL376">
        <v>1</v>
      </c>
      <c r="CM376">
        <v>3</v>
      </c>
      <c r="CN376">
        <v>3</v>
      </c>
      <c r="CO376">
        <v>4</v>
      </c>
      <c r="CP376">
        <v>3</v>
      </c>
      <c r="CQ376">
        <v>3</v>
      </c>
      <c r="CR376">
        <v>4</v>
      </c>
      <c r="CS376">
        <v>4</v>
      </c>
      <c r="CT376">
        <v>3</v>
      </c>
      <c r="CU376">
        <v>3</v>
      </c>
      <c r="CV376">
        <v>3</v>
      </c>
      <c r="CW376">
        <v>2</v>
      </c>
      <c r="CX376">
        <v>3</v>
      </c>
      <c r="CY376">
        <v>2</v>
      </c>
      <c r="CZ376">
        <v>3</v>
      </c>
      <c r="DA376" s="57" t="s">
        <v>125</v>
      </c>
    </row>
    <row r="377" spans="1:105">
      <c r="A377">
        <v>370</v>
      </c>
      <c r="B377" s="9">
        <v>2</v>
      </c>
      <c r="C377" s="9">
        <v>9</v>
      </c>
      <c r="D377" s="9">
        <v>7</v>
      </c>
      <c r="E377" s="9">
        <v>8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1</v>
      </c>
      <c r="M377" s="9">
        <v>2</v>
      </c>
      <c r="N377" s="9"/>
      <c r="O377" s="9"/>
      <c r="P377" s="9"/>
      <c r="Q377" s="9">
        <v>4</v>
      </c>
      <c r="R377" s="9"/>
      <c r="S377" s="9"/>
      <c r="T377" s="9"/>
      <c r="U377" s="9">
        <v>0</v>
      </c>
      <c r="V377" s="9">
        <v>0</v>
      </c>
      <c r="W377" s="9">
        <v>0</v>
      </c>
      <c r="X377" s="9">
        <v>0</v>
      </c>
      <c r="Y377" s="9">
        <v>1</v>
      </c>
      <c r="Z377" s="9">
        <v>0</v>
      </c>
      <c r="AA377" s="9">
        <v>0</v>
      </c>
      <c r="AB377" s="9">
        <v>0</v>
      </c>
      <c r="AC377" s="9"/>
      <c r="AD377" s="9">
        <v>4</v>
      </c>
      <c r="AE377" s="9"/>
      <c r="AF377" s="9">
        <v>0</v>
      </c>
      <c r="AG377" s="9">
        <v>1</v>
      </c>
      <c r="AH377" s="9">
        <v>0</v>
      </c>
      <c r="AI377" s="9">
        <v>0</v>
      </c>
      <c r="AJ377" s="9">
        <v>0</v>
      </c>
      <c r="AK377" s="9">
        <v>0</v>
      </c>
      <c r="AL377" s="9"/>
      <c r="AM377" s="9">
        <v>1</v>
      </c>
      <c r="AN377" s="9">
        <v>1</v>
      </c>
      <c r="AO377" s="9">
        <v>1</v>
      </c>
      <c r="AP377" s="9">
        <v>1</v>
      </c>
      <c r="AQ377" s="9">
        <v>0</v>
      </c>
      <c r="AR377" s="9">
        <v>0</v>
      </c>
      <c r="AS377" s="9"/>
      <c r="AT377" s="9"/>
      <c r="AU377" s="9"/>
      <c r="AV377" s="75">
        <v>1</v>
      </c>
      <c r="AW377" s="75">
        <v>2</v>
      </c>
      <c r="AX377" s="75">
        <v>1</v>
      </c>
      <c r="AY377" s="9">
        <v>2</v>
      </c>
      <c r="AZ377" s="9">
        <v>2</v>
      </c>
      <c r="BA377" s="9" t="s">
        <v>125</v>
      </c>
      <c r="BB377" s="9" t="s">
        <v>125</v>
      </c>
      <c r="BC377" s="9">
        <v>2</v>
      </c>
      <c r="BD377" s="9">
        <v>2</v>
      </c>
      <c r="BE377" s="9" t="s">
        <v>125</v>
      </c>
      <c r="BF377" s="9">
        <v>1</v>
      </c>
      <c r="BG377" s="9">
        <v>1</v>
      </c>
      <c r="BH377">
        <v>1</v>
      </c>
      <c r="BI377">
        <v>1</v>
      </c>
      <c r="BJ377" s="58">
        <v>1</v>
      </c>
      <c r="BK377">
        <v>2</v>
      </c>
      <c r="BM377">
        <v>1</v>
      </c>
      <c r="BN377">
        <v>2</v>
      </c>
      <c r="BO377">
        <v>2</v>
      </c>
      <c r="BP377">
        <v>2</v>
      </c>
      <c r="BQ377" t="s">
        <v>125</v>
      </c>
      <c r="BR377">
        <v>2</v>
      </c>
      <c r="BS377">
        <v>2</v>
      </c>
      <c r="BT377" t="s">
        <v>125</v>
      </c>
      <c r="BU377">
        <v>1</v>
      </c>
      <c r="BV377">
        <v>1</v>
      </c>
      <c r="BW377">
        <v>1</v>
      </c>
      <c r="BX377">
        <v>2</v>
      </c>
      <c r="BY377">
        <v>2</v>
      </c>
      <c r="BZ377">
        <v>2</v>
      </c>
      <c r="CB377">
        <v>2</v>
      </c>
      <c r="CC377">
        <v>2</v>
      </c>
      <c r="CD377">
        <v>2</v>
      </c>
      <c r="CE377">
        <v>2</v>
      </c>
      <c r="CF377">
        <v>2</v>
      </c>
      <c r="CG377">
        <v>1</v>
      </c>
      <c r="CH377">
        <v>2</v>
      </c>
      <c r="CI377">
        <v>2</v>
      </c>
      <c r="CJ377">
        <v>1</v>
      </c>
      <c r="CK377">
        <v>2</v>
      </c>
      <c r="CL377">
        <v>2</v>
      </c>
      <c r="CM377" t="s">
        <v>125</v>
      </c>
      <c r="CN377" t="s">
        <v>125</v>
      </c>
      <c r="CO377">
        <v>4</v>
      </c>
      <c r="CQ377">
        <v>4</v>
      </c>
      <c r="CR377">
        <v>4</v>
      </c>
      <c r="CS377">
        <v>4</v>
      </c>
      <c r="CT377">
        <v>2</v>
      </c>
      <c r="CU377">
        <v>3</v>
      </c>
      <c r="CV377">
        <v>4</v>
      </c>
      <c r="CW377">
        <v>1</v>
      </c>
      <c r="CX377">
        <v>3</v>
      </c>
      <c r="CZ377">
        <v>3</v>
      </c>
      <c r="DA377" s="57" t="s">
        <v>125</v>
      </c>
    </row>
    <row r="378" spans="1:105">
      <c r="A378">
        <v>371</v>
      </c>
      <c r="B378" s="9"/>
      <c r="C378" s="9"/>
      <c r="D378" s="9"/>
      <c r="E378" s="9">
        <v>7</v>
      </c>
      <c r="F378" s="9">
        <v>0</v>
      </c>
      <c r="G378" s="9">
        <v>0</v>
      </c>
      <c r="H378" s="9">
        <v>0</v>
      </c>
      <c r="I378" s="9">
        <v>1</v>
      </c>
      <c r="J378" s="9">
        <v>0</v>
      </c>
      <c r="K378" s="9">
        <v>0</v>
      </c>
      <c r="L378" s="9">
        <v>0</v>
      </c>
      <c r="M378" s="9">
        <v>2</v>
      </c>
      <c r="N378" s="9"/>
      <c r="O378" s="9">
        <v>4</v>
      </c>
      <c r="P378" s="9">
        <v>3</v>
      </c>
      <c r="Q378" s="9">
        <v>4</v>
      </c>
      <c r="R378" s="9">
        <v>4</v>
      </c>
      <c r="S378" s="9">
        <v>4</v>
      </c>
      <c r="T378" s="9"/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1</v>
      </c>
      <c r="AB378" s="9">
        <v>0</v>
      </c>
      <c r="AC378" s="9"/>
      <c r="AD378" s="9">
        <v>4</v>
      </c>
      <c r="AE378" s="9"/>
      <c r="AF378" s="9">
        <v>1</v>
      </c>
      <c r="AG378" s="9">
        <v>1</v>
      </c>
      <c r="AH378" s="9">
        <v>0</v>
      </c>
      <c r="AI378" s="9">
        <v>0</v>
      </c>
      <c r="AJ378" s="9">
        <v>0</v>
      </c>
      <c r="AK378" s="9">
        <v>0</v>
      </c>
      <c r="AL378" s="9"/>
      <c r="AM378" s="9">
        <v>1</v>
      </c>
      <c r="AN378" s="9">
        <v>1</v>
      </c>
      <c r="AO378" s="9">
        <v>0</v>
      </c>
      <c r="AP378" s="9">
        <v>0</v>
      </c>
      <c r="AQ378" s="9">
        <v>0</v>
      </c>
      <c r="AR378" s="9">
        <v>0</v>
      </c>
      <c r="AS378" s="9"/>
      <c r="AT378" s="9">
        <v>1</v>
      </c>
      <c r="AU378" s="9">
        <v>4</v>
      </c>
      <c r="AV378" s="75">
        <v>2</v>
      </c>
      <c r="AW378" s="75">
        <v>1</v>
      </c>
      <c r="AX378" s="75">
        <v>1</v>
      </c>
      <c r="AY378" s="9">
        <v>2</v>
      </c>
      <c r="AZ378" s="9">
        <v>1</v>
      </c>
      <c r="BA378" s="9">
        <v>1</v>
      </c>
      <c r="BB378" s="9"/>
      <c r="BC378" s="9">
        <v>1</v>
      </c>
      <c r="BD378" s="9">
        <v>1</v>
      </c>
      <c r="BE378" s="9">
        <v>1</v>
      </c>
      <c r="BF378" s="9">
        <v>1</v>
      </c>
      <c r="BG378" s="9">
        <v>1</v>
      </c>
      <c r="BH378">
        <v>2</v>
      </c>
      <c r="BI378">
        <v>2</v>
      </c>
      <c r="BJ378" s="58">
        <v>1</v>
      </c>
      <c r="BK378">
        <v>2</v>
      </c>
      <c r="BL378">
        <v>1</v>
      </c>
      <c r="BM378">
        <v>1</v>
      </c>
      <c r="BN378">
        <v>2</v>
      </c>
      <c r="BO378">
        <v>2</v>
      </c>
      <c r="BP378">
        <v>2</v>
      </c>
      <c r="BQ378" t="s">
        <v>125</v>
      </c>
      <c r="BR378">
        <v>2</v>
      </c>
      <c r="BS378">
        <v>2</v>
      </c>
      <c r="BT378" t="s">
        <v>125</v>
      </c>
      <c r="BW378">
        <v>2</v>
      </c>
      <c r="BX378">
        <v>2</v>
      </c>
      <c r="BY378">
        <v>2</v>
      </c>
      <c r="BZ378">
        <v>2</v>
      </c>
      <c r="CA378">
        <v>2</v>
      </c>
      <c r="CB378">
        <v>2</v>
      </c>
      <c r="CC378">
        <v>2</v>
      </c>
      <c r="CD378">
        <v>2</v>
      </c>
      <c r="CE378">
        <v>2</v>
      </c>
      <c r="CF378">
        <v>2</v>
      </c>
      <c r="CG378">
        <v>2</v>
      </c>
      <c r="CH378">
        <v>2</v>
      </c>
      <c r="CI378">
        <v>2</v>
      </c>
      <c r="CJ378">
        <v>1</v>
      </c>
      <c r="CK378">
        <v>2</v>
      </c>
      <c r="CL378">
        <v>2</v>
      </c>
      <c r="CM378" t="s">
        <v>125</v>
      </c>
      <c r="CN378" t="s">
        <v>125</v>
      </c>
      <c r="CO378">
        <v>4</v>
      </c>
      <c r="CQ378">
        <v>4</v>
      </c>
      <c r="CR378">
        <v>4</v>
      </c>
      <c r="CS378">
        <v>4</v>
      </c>
      <c r="CT378">
        <v>4</v>
      </c>
      <c r="CU378">
        <v>4</v>
      </c>
      <c r="CV378">
        <v>4</v>
      </c>
      <c r="CW378">
        <v>2</v>
      </c>
      <c r="CY378">
        <v>1</v>
      </c>
      <c r="CZ378">
        <v>4</v>
      </c>
      <c r="DA378" s="57" t="s">
        <v>125</v>
      </c>
    </row>
    <row r="379" spans="1:105">
      <c r="A379">
        <v>372</v>
      </c>
      <c r="B379" s="9">
        <v>1</v>
      </c>
      <c r="C379" s="9">
        <v>9</v>
      </c>
      <c r="D379" s="9">
        <v>7</v>
      </c>
      <c r="E379" s="9">
        <v>3</v>
      </c>
      <c r="F379" s="9">
        <v>0</v>
      </c>
      <c r="G379" s="9">
        <v>0</v>
      </c>
      <c r="H379" s="9">
        <v>0</v>
      </c>
      <c r="I379" s="9">
        <v>1</v>
      </c>
      <c r="J379" s="9">
        <v>0</v>
      </c>
      <c r="K379" s="9">
        <v>0</v>
      </c>
      <c r="L379" s="9">
        <v>0</v>
      </c>
      <c r="M379" s="9">
        <v>1</v>
      </c>
      <c r="N379" s="9"/>
      <c r="O379" s="9"/>
      <c r="P379" s="9"/>
      <c r="Q379" s="9">
        <v>4</v>
      </c>
      <c r="R379" s="9"/>
      <c r="S379" s="9"/>
      <c r="T379" s="9"/>
      <c r="U379" s="9">
        <v>0</v>
      </c>
      <c r="V379" s="9">
        <v>0</v>
      </c>
      <c r="W379" s="9">
        <v>0</v>
      </c>
      <c r="X379" s="9">
        <v>1</v>
      </c>
      <c r="Y379" s="9">
        <v>1</v>
      </c>
      <c r="Z379" s="9">
        <v>1</v>
      </c>
      <c r="AA379" s="9">
        <v>0</v>
      </c>
      <c r="AB379" s="9">
        <v>0</v>
      </c>
      <c r="AC379" s="9"/>
      <c r="AD379" s="9">
        <v>3</v>
      </c>
      <c r="AE379" s="9"/>
      <c r="AF379" s="9">
        <v>1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/>
      <c r="AM379" s="9">
        <v>1</v>
      </c>
      <c r="AN379" s="9">
        <v>1</v>
      </c>
      <c r="AO379" s="9">
        <v>1</v>
      </c>
      <c r="AP379" s="9">
        <v>1</v>
      </c>
      <c r="AQ379" s="9">
        <v>0</v>
      </c>
      <c r="AR379" s="9">
        <v>0</v>
      </c>
      <c r="AS379" s="9"/>
      <c r="AT379" s="9">
        <v>3</v>
      </c>
      <c r="AU379" s="9">
        <v>3</v>
      </c>
      <c r="AV379" s="75">
        <v>2</v>
      </c>
      <c r="AW379" s="75">
        <v>2</v>
      </c>
      <c r="AX379" s="75">
        <v>2</v>
      </c>
      <c r="AY379" s="9" t="s">
        <v>125</v>
      </c>
      <c r="AZ379" s="9">
        <v>1</v>
      </c>
      <c r="BA379" s="9">
        <v>1</v>
      </c>
      <c r="BB379" s="9">
        <v>2</v>
      </c>
      <c r="BC379" s="9">
        <v>1</v>
      </c>
      <c r="BD379" s="9">
        <v>1</v>
      </c>
      <c r="BE379" s="9">
        <v>1</v>
      </c>
      <c r="BF379" s="9">
        <v>1</v>
      </c>
      <c r="BG379" s="9">
        <v>1</v>
      </c>
      <c r="BH379">
        <v>2</v>
      </c>
      <c r="BI379">
        <v>2</v>
      </c>
      <c r="BJ379" s="58">
        <v>1</v>
      </c>
      <c r="BK379">
        <v>2</v>
      </c>
      <c r="BL379">
        <v>1</v>
      </c>
      <c r="BM379">
        <v>1</v>
      </c>
      <c r="BN379">
        <v>2</v>
      </c>
      <c r="BO379">
        <v>2</v>
      </c>
      <c r="BP379">
        <v>2</v>
      </c>
      <c r="BQ379" t="s">
        <v>125</v>
      </c>
      <c r="BR379">
        <v>1</v>
      </c>
      <c r="BS379">
        <v>1</v>
      </c>
      <c r="BT379">
        <v>2</v>
      </c>
      <c r="BU379">
        <v>1</v>
      </c>
      <c r="BV379">
        <v>1</v>
      </c>
      <c r="BW379">
        <v>1</v>
      </c>
      <c r="BX379">
        <v>1</v>
      </c>
      <c r="BY379">
        <v>1</v>
      </c>
      <c r="BZ379">
        <v>2</v>
      </c>
      <c r="CA379">
        <v>2</v>
      </c>
      <c r="CB379">
        <v>2</v>
      </c>
      <c r="CC379">
        <v>1</v>
      </c>
      <c r="CD379">
        <v>2</v>
      </c>
      <c r="CE379">
        <v>2</v>
      </c>
      <c r="CF379">
        <v>2</v>
      </c>
      <c r="CG379">
        <v>1</v>
      </c>
      <c r="CH379">
        <v>2</v>
      </c>
      <c r="CI379">
        <v>2</v>
      </c>
      <c r="CJ379">
        <v>1</v>
      </c>
      <c r="CK379">
        <v>2</v>
      </c>
      <c r="CL379">
        <v>2</v>
      </c>
      <c r="CM379" t="s">
        <v>125</v>
      </c>
      <c r="CN379" t="s">
        <v>125</v>
      </c>
      <c r="CO379">
        <v>4</v>
      </c>
      <c r="CT379">
        <v>3</v>
      </c>
      <c r="CU379">
        <v>3</v>
      </c>
      <c r="CV379">
        <v>3</v>
      </c>
      <c r="CW379">
        <v>1</v>
      </c>
      <c r="CX379">
        <v>3</v>
      </c>
      <c r="CY379">
        <v>3</v>
      </c>
      <c r="CZ379">
        <v>3</v>
      </c>
      <c r="DA379" s="57" t="s">
        <v>125</v>
      </c>
    </row>
    <row r="380" spans="1:105">
      <c r="A380">
        <v>373</v>
      </c>
      <c r="B380" s="9">
        <v>2</v>
      </c>
      <c r="C380" s="9">
        <v>5</v>
      </c>
      <c r="D380" s="9">
        <v>4</v>
      </c>
      <c r="E380" s="9">
        <v>11</v>
      </c>
      <c r="F380" s="9">
        <v>0</v>
      </c>
      <c r="G380" s="9">
        <v>0</v>
      </c>
      <c r="H380" s="9">
        <v>0</v>
      </c>
      <c r="I380" s="9">
        <v>1</v>
      </c>
      <c r="J380" s="9">
        <v>0</v>
      </c>
      <c r="K380" s="9">
        <v>0</v>
      </c>
      <c r="L380" s="9">
        <v>0</v>
      </c>
      <c r="M380" s="9">
        <v>2</v>
      </c>
      <c r="N380" s="9">
        <v>0</v>
      </c>
      <c r="O380" s="9">
        <v>0</v>
      </c>
      <c r="P380" s="9">
        <v>0</v>
      </c>
      <c r="Q380" s="9">
        <v>0</v>
      </c>
      <c r="R380" s="9">
        <v>4</v>
      </c>
      <c r="S380" s="9">
        <v>0</v>
      </c>
      <c r="T380" s="9"/>
      <c r="U380" s="9">
        <v>1</v>
      </c>
      <c r="V380" s="9">
        <v>0</v>
      </c>
      <c r="W380" s="9">
        <v>0</v>
      </c>
      <c r="X380" s="9">
        <v>0</v>
      </c>
      <c r="Y380" s="9">
        <v>0</v>
      </c>
      <c r="Z380" s="9">
        <v>1</v>
      </c>
      <c r="AA380" s="9">
        <v>0</v>
      </c>
      <c r="AB380" s="9">
        <v>0</v>
      </c>
      <c r="AC380" s="9"/>
      <c r="AD380" s="9">
        <v>1</v>
      </c>
      <c r="AE380" s="9"/>
      <c r="AF380" s="9">
        <v>1</v>
      </c>
      <c r="AG380" s="9">
        <v>1</v>
      </c>
      <c r="AH380" s="9">
        <v>0</v>
      </c>
      <c r="AI380" s="9">
        <v>0</v>
      </c>
      <c r="AJ380" s="9">
        <v>0</v>
      </c>
      <c r="AK380" s="9">
        <v>0</v>
      </c>
      <c r="AL380" s="9"/>
      <c r="AM380" s="9">
        <v>1</v>
      </c>
      <c r="AN380" s="9">
        <v>1</v>
      </c>
      <c r="AO380" s="9">
        <v>1</v>
      </c>
      <c r="AP380" s="9">
        <v>1</v>
      </c>
      <c r="AQ380" s="9">
        <v>0</v>
      </c>
      <c r="AR380" s="9">
        <v>0</v>
      </c>
      <c r="AS380" s="9"/>
      <c r="AT380" s="9">
        <v>1</v>
      </c>
      <c r="AU380" s="9">
        <v>3</v>
      </c>
      <c r="AV380" s="75"/>
      <c r="AW380" s="75">
        <v>2</v>
      </c>
      <c r="AX380" s="75">
        <v>1</v>
      </c>
      <c r="AY380" s="9">
        <v>2</v>
      </c>
      <c r="AZ380" s="9">
        <v>1</v>
      </c>
      <c r="BA380" s="9">
        <v>1</v>
      </c>
      <c r="BB380" s="9">
        <v>2</v>
      </c>
      <c r="BC380" s="9">
        <v>2</v>
      </c>
      <c r="BD380" s="9">
        <v>1</v>
      </c>
      <c r="BE380" s="9">
        <v>2</v>
      </c>
      <c r="BF380" s="9">
        <v>1</v>
      </c>
      <c r="BG380" s="9">
        <v>2</v>
      </c>
      <c r="BH380">
        <v>1</v>
      </c>
      <c r="BI380">
        <v>1</v>
      </c>
      <c r="BJ380" s="58">
        <v>1</v>
      </c>
      <c r="BK380">
        <v>2</v>
      </c>
      <c r="BL380">
        <v>2</v>
      </c>
      <c r="BM380">
        <v>1</v>
      </c>
      <c r="BN380">
        <v>2</v>
      </c>
      <c r="BO380">
        <v>2</v>
      </c>
      <c r="BP380">
        <v>2</v>
      </c>
      <c r="BQ380" t="s">
        <v>125</v>
      </c>
      <c r="BR380">
        <v>2</v>
      </c>
      <c r="BS380">
        <v>1</v>
      </c>
      <c r="BT380">
        <v>2</v>
      </c>
      <c r="BU380">
        <v>1</v>
      </c>
      <c r="BV380">
        <v>2</v>
      </c>
      <c r="BW380">
        <v>2</v>
      </c>
      <c r="BX380">
        <v>2</v>
      </c>
      <c r="BY380">
        <v>2</v>
      </c>
      <c r="BZ380">
        <v>2</v>
      </c>
      <c r="CA380">
        <v>1</v>
      </c>
      <c r="CB380">
        <v>2</v>
      </c>
      <c r="CC380">
        <v>2</v>
      </c>
      <c r="CD380">
        <v>2</v>
      </c>
      <c r="CE380">
        <v>2</v>
      </c>
      <c r="CF380">
        <v>2</v>
      </c>
      <c r="CG380">
        <v>2</v>
      </c>
      <c r="CH380">
        <v>2</v>
      </c>
      <c r="CI380">
        <v>2</v>
      </c>
      <c r="CJ380">
        <v>1</v>
      </c>
      <c r="CK380">
        <v>2</v>
      </c>
      <c r="CL380">
        <v>1</v>
      </c>
      <c r="CM380">
        <v>4</v>
      </c>
      <c r="CN380">
        <v>4</v>
      </c>
      <c r="CO380">
        <v>4</v>
      </c>
      <c r="CP380">
        <v>3</v>
      </c>
      <c r="CQ380">
        <v>3</v>
      </c>
      <c r="CR380">
        <v>3</v>
      </c>
      <c r="CS380">
        <v>4</v>
      </c>
      <c r="CT380">
        <v>4</v>
      </c>
      <c r="CU380">
        <v>4</v>
      </c>
      <c r="CV380">
        <v>4</v>
      </c>
      <c r="CW380">
        <v>1</v>
      </c>
      <c r="CX380">
        <v>2</v>
      </c>
      <c r="CY380">
        <v>3</v>
      </c>
      <c r="CZ380">
        <v>3</v>
      </c>
      <c r="DA380" s="57" t="s">
        <v>125</v>
      </c>
    </row>
    <row r="381" spans="1:105">
      <c r="A381">
        <v>374</v>
      </c>
      <c r="B381" s="9">
        <v>2</v>
      </c>
      <c r="C381" s="9">
        <v>5</v>
      </c>
      <c r="D381" s="9">
        <v>1</v>
      </c>
      <c r="E381" s="9">
        <v>6</v>
      </c>
      <c r="F381" s="9">
        <v>0</v>
      </c>
      <c r="G381" s="9">
        <v>0</v>
      </c>
      <c r="H381" s="9">
        <v>1</v>
      </c>
      <c r="I381" s="9">
        <v>1</v>
      </c>
      <c r="J381" s="9">
        <v>1</v>
      </c>
      <c r="K381" s="9">
        <v>0</v>
      </c>
      <c r="L381" s="9">
        <v>0</v>
      </c>
      <c r="M381" s="9">
        <v>2</v>
      </c>
      <c r="N381" s="9">
        <v>1</v>
      </c>
      <c r="O381" s="9">
        <v>2</v>
      </c>
      <c r="P381" s="9">
        <v>2</v>
      </c>
      <c r="Q381" s="9">
        <v>3</v>
      </c>
      <c r="R381" s="9">
        <v>4</v>
      </c>
      <c r="S381" s="9">
        <v>4</v>
      </c>
      <c r="T381" s="9"/>
      <c r="U381" s="9">
        <v>0</v>
      </c>
      <c r="V381" s="9">
        <v>1</v>
      </c>
      <c r="W381" s="9">
        <v>0</v>
      </c>
      <c r="X381" s="9">
        <v>0</v>
      </c>
      <c r="Y381" s="9">
        <v>1</v>
      </c>
      <c r="Z381" s="9">
        <v>0</v>
      </c>
      <c r="AA381" s="9">
        <v>0</v>
      </c>
      <c r="AB381" s="9">
        <v>0</v>
      </c>
      <c r="AC381" s="9"/>
      <c r="AD381" s="9">
        <v>1</v>
      </c>
      <c r="AE381" s="9"/>
      <c r="AF381" s="9">
        <v>1</v>
      </c>
      <c r="AG381" s="9">
        <v>0</v>
      </c>
      <c r="AH381" s="9">
        <v>1</v>
      </c>
      <c r="AI381" s="9">
        <v>1</v>
      </c>
      <c r="AJ381" s="9">
        <v>0</v>
      </c>
      <c r="AK381" s="9">
        <v>0</v>
      </c>
      <c r="AL381" s="9"/>
      <c r="AM381" s="9">
        <v>1</v>
      </c>
      <c r="AN381" s="9">
        <v>1</v>
      </c>
      <c r="AO381" s="9">
        <v>1</v>
      </c>
      <c r="AP381" s="9">
        <v>1</v>
      </c>
      <c r="AQ381" s="9">
        <v>0</v>
      </c>
      <c r="AR381" s="9">
        <v>0</v>
      </c>
      <c r="AS381" s="9"/>
      <c r="AT381" s="9">
        <v>1</v>
      </c>
      <c r="AU381" s="9">
        <v>4</v>
      </c>
      <c r="AV381" s="75">
        <v>2</v>
      </c>
      <c r="AW381" s="75">
        <v>2</v>
      </c>
      <c r="AX381" s="75">
        <v>1</v>
      </c>
      <c r="AY381" s="9">
        <v>1</v>
      </c>
      <c r="AZ381" s="9">
        <v>1</v>
      </c>
      <c r="BA381" s="9">
        <v>1</v>
      </c>
      <c r="BB381" s="9">
        <v>2</v>
      </c>
      <c r="BC381" s="9">
        <v>2</v>
      </c>
      <c r="BD381" s="9">
        <v>1</v>
      </c>
      <c r="BE381" s="9">
        <v>2</v>
      </c>
      <c r="BF381" s="9">
        <v>1</v>
      </c>
      <c r="BG381" s="9">
        <v>1</v>
      </c>
      <c r="BH381">
        <v>1</v>
      </c>
      <c r="BI381">
        <v>2</v>
      </c>
      <c r="BJ381" s="58">
        <v>1</v>
      </c>
      <c r="BK381">
        <v>2</v>
      </c>
      <c r="BL381">
        <v>1</v>
      </c>
      <c r="BM381">
        <v>2</v>
      </c>
      <c r="BN381">
        <v>1</v>
      </c>
      <c r="BO381">
        <v>2</v>
      </c>
      <c r="BP381">
        <v>2</v>
      </c>
      <c r="BQ381" t="s">
        <v>125</v>
      </c>
      <c r="BR381">
        <v>1</v>
      </c>
      <c r="BS381">
        <v>2</v>
      </c>
      <c r="BT381" t="s">
        <v>125</v>
      </c>
      <c r="BU381">
        <v>2</v>
      </c>
      <c r="BV381">
        <v>2</v>
      </c>
      <c r="BW381">
        <v>2</v>
      </c>
      <c r="BX381">
        <v>2</v>
      </c>
      <c r="BY381">
        <v>1</v>
      </c>
      <c r="BZ381">
        <v>2</v>
      </c>
      <c r="CA381">
        <v>2</v>
      </c>
      <c r="CB381">
        <v>2</v>
      </c>
      <c r="CC381">
        <v>1</v>
      </c>
      <c r="CD381">
        <v>2</v>
      </c>
      <c r="CE381">
        <v>1</v>
      </c>
      <c r="CF381">
        <v>2</v>
      </c>
      <c r="CG381">
        <v>2</v>
      </c>
      <c r="CH381">
        <v>1</v>
      </c>
      <c r="CI381">
        <v>1</v>
      </c>
      <c r="CJ381">
        <v>1</v>
      </c>
      <c r="CK381">
        <v>2</v>
      </c>
      <c r="CL381">
        <v>1</v>
      </c>
      <c r="CM381">
        <v>4</v>
      </c>
      <c r="CN381">
        <v>2</v>
      </c>
      <c r="CO381">
        <v>4</v>
      </c>
      <c r="CP381">
        <v>4</v>
      </c>
      <c r="CQ381">
        <v>4</v>
      </c>
      <c r="CR381">
        <v>3</v>
      </c>
      <c r="CS381">
        <v>4</v>
      </c>
      <c r="CT381">
        <v>4</v>
      </c>
      <c r="CU381">
        <v>3</v>
      </c>
      <c r="CV381">
        <v>4</v>
      </c>
      <c r="CW381">
        <v>1</v>
      </c>
      <c r="CX381">
        <v>3</v>
      </c>
      <c r="CY381">
        <v>3</v>
      </c>
      <c r="CZ381">
        <v>4</v>
      </c>
      <c r="DA381" s="57">
        <v>4</v>
      </c>
    </row>
    <row r="382" spans="1:105">
      <c r="A382">
        <v>375</v>
      </c>
      <c r="B382" s="9">
        <v>2</v>
      </c>
      <c r="C382" s="9">
        <v>1</v>
      </c>
      <c r="D382" s="9">
        <v>6</v>
      </c>
      <c r="E382" s="9">
        <v>7</v>
      </c>
      <c r="F382" s="9">
        <v>0</v>
      </c>
      <c r="G382" s="9">
        <v>1</v>
      </c>
      <c r="H382" s="9">
        <v>1</v>
      </c>
      <c r="I382" s="9">
        <v>1</v>
      </c>
      <c r="J382" s="9">
        <v>0</v>
      </c>
      <c r="K382" s="9">
        <v>0</v>
      </c>
      <c r="L382" s="9">
        <v>0</v>
      </c>
      <c r="M382" s="9">
        <v>1</v>
      </c>
      <c r="N382" s="9">
        <v>4</v>
      </c>
      <c r="O382" s="9">
        <v>4</v>
      </c>
      <c r="P382" s="9">
        <v>4</v>
      </c>
      <c r="Q382" s="9">
        <v>4</v>
      </c>
      <c r="R382" s="9">
        <v>4</v>
      </c>
      <c r="S382" s="9">
        <v>4</v>
      </c>
      <c r="T382" s="9"/>
      <c r="U382" s="9">
        <v>1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/>
      <c r="AD382" s="9">
        <v>1</v>
      </c>
      <c r="AE382" s="9"/>
      <c r="AF382" s="9">
        <v>1</v>
      </c>
      <c r="AG382" s="9">
        <v>0</v>
      </c>
      <c r="AH382" s="9">
        <v>1</v>
      </c>
      <c r="AI382" s="9">
        <v>1</v>
      </c>
      <c r="AJ382" s="9">
        <v>0</v>
      </c>
      <c r="AK382" s="9">
        <v>0</v>
      </c>
      <c r="AL382" s="9"/>
      <c r="AM382" s="9">
        <v>1</v>
      </c>
      <c r="AN382" s="9">
        <v>1</v>
      </c>
      <c r="AO382" s="9">
        <v>1</v>
      </c>
      <c r="AP382" s="9">
        <v>0</v>
      </c>
      <c r="AQ382" s="9">
        <v>0</v>
      </c>
      <c r="AR382" s="9">
        <v>0</v>
      </c>
      <c r="AS382" s="9"/>
      <c r="AT382" s="9">
        <v>2</v>
      </c>
      <c r="AU382" s="9">
        <v>4</v>
      </c>
      <c r="AV382" s="75">
        <v>2</v>
      </c>
      <c r="AW382" s="75">
        <v>2</v>
      </c>
      <c r="AX382" s="75">
        <v>1</v>
      </c>
      <c r="AY382" s="9">
        <v>1</v>
      </c>
      <c r="AZ382" s="9">
        <v>2</v>
      </c>
      <c r="BA382" s="9" t="s">
        <v>125</v>
      </c>
      <c r="BB382" s="9" t="s">
        <v>125</v>
      </c>
      <c r="BC382" s="9">
        <v>2</v>
      </c>
      <c r="BD382" s="9">
        <v>1</v>
      </c>
      <c r="BE382" s="9">
        <v>2</v>
      </c>
      <c r="BF382" s="9">
        <v>1</v>
      </c>
      <c r="BG382" s="9">
        <v>1</v>
      </c>
      <c r="BH382">
        <v>1</v>
      </c>
      <c r="BI382">
        <v>2</v>
      </c>
      <c r="BJ382" s="58">
        <v>2</v>
      </c>
      <c r="BK382">
        <v>2</v>
      </c>
      <c r="BL382">
        <v>1</v>
      </c>
      <c r="BM382">
        <v>1</v>
      </c>
      <c r="BN382">
        <v>1</v>
      </c>
      <c r="BO382">
        <v>2</v>
      </c>
      <c r="BP382">
        <v>1</v>
      </c>
      <c r="BQ382">
        <v>1</v>
      </c>
      <c r="BR382">
        <v>1</v>
      </c>
      <c r="BS382">
        <v>2</v>
      </c>
      <c r="BT382" t="s">
        <v>125</v>
      </c>
      <c r="BU382">
        <v>1</v>
      </c>
      <c r="BV382">
        <v>1</v>
      </c>
      <c r="BW382">
        <v>1</v>
      </c>
      <c r="BX382">
        <v>2</v>
      </c>
      <c r="BY382">
        <v>1</v>
      </c>
      <c r="BZ382">
        <v>1</v>
      </c>
      <c r="CA382">
        <v>1</v>
      </c>
      <c r="CB382">
        <v>2</v>
      </c>
      <c r="CC382">
        <v>1</v>
      </c>
      <c r="CD382">
        <v>2</v>
      </c>
      <c r="CE382">
        <v>1</v>
      </c>
      <c r="CF382">
        <v>1</v>
      </c>
      <c r="CG382">
        <v>2</v>
      </c>
      <c r="CH382">
        <v>2</v>
      </c>
      <c r="CI382">
        <v>2</v>
      </c>
      <c r="CJ382">
        <v>2</v>
      </c>
      <c r="CK382">
        <v>2</v>
      </c>
      <c r="CL382">
        <v>2</v>
      </c>
      <c r="CM382" t="s">
        <v>125</v>
      </c>
      <c r="CN382" t="s">
        <v>125</v>
      </c>
      <c r="CO382">
        <v>4</v>
      </c>
      <c r="CP382">
        <v>3</v>
      </c>
      <c r="CQ382">
        <v>3</v>
      </c>
      <c r="CR382">
        <v>4</v>
      </c>
      <c r="CS382">
        <v>4</v>
      </c>
      <c r="CT382">
        <v>4</v>
      </c>
      <c r="CU382">
        <v>4</v>
      </c>
      <c r="CV382">
        <v>3</v>
      </c>
      <c r="CW382">
        <v>1</v>
      </c>
      <c r="CX382">
        <v>4</v>
      </c>
      <c r="CY382">
        <v>3</v>
      </c>
      <c r="CZ382">
        <v>3</v>
      </c>
      <c r="DA382" s="57">
        <v>3</v>
      </c>
    </row>
    <row r="383" spans="1:105">
      <c r="A383">
        <v>376</v>
      </c>
      <c r="B383" s="9">
        <v>2</v>
      </c>
      <c r="C383" s="9">
        <v>9</v>
      </c>
      <c r="D383" s="9">
        <v>5</v>
      </c>
      <c r="E383" s="9">
        <v>6</v>
      </c>
      <c r="F383" s="9">
        <v>0</v>
      </c>
      <c r="G383" s="9">
        <v>0</v>
      </c>
      <c r="H383" s="9">
        <v>0</v>
      </c>
      <c r="I383" s="9">
        <v>0</v>
      </c>
      <c r="J383" s="9">
        <v>1</v>
      </c>
      <c r="K383" s="9">
        <v>1</v>
      </c>
      <c r="L383" s="9">
        <v>0</v>
      </c>
      <c r="M383" s="9">
        <v>2</v>
      </c>
      <c r="N383" s="9">
        <v>3</v>
      </c>
      <c r="O383" s="9">
        <v>3</v>
      </c>
      <c r="P383" s="9">
        <v>3</v>
      </c>
      <c r="Q383" s="9">
        <v>4</v>
      </c>
      <c r="R383" s="9">
        <v>4</v>
      </c>
      <c r="S383" s="9">
        <v>3</v>
      </c>
      <c r="T383" s="9"/>
      <c r="U383" s="9">
        <v>0</v>
      </c>
      <c r="V383" s="9">
        <v>0</v>
      </c>
      <c r="W383" s="9">
        <v>0</v>
      </c>
      <c r="X383" s="9">
        <v>0</v>
      </c>
      <c r="Y383" s="9">
        <v>1</v>
      </c>
      <c r="Z383" s="9">
        <v>1</v>
      </c>
      <c r="AA383" s="9">
        <v>0</v>
      </c>
      <c r="AB383" s="9">
        <v>1</v>
      </c>
      <c r="AC383" s="9"/>
      <c r="AD383" s="9">
        <v>4</v>
      </c>
      <c r="AE383" s="9"/>
      <c r="AF383" s="9">
        <v>1</v>
      </c>
      <c r="AG383" s="9">
        <v>1</v>
      </c>
      <c r="AH383" s="9">
        <v>0</v>
      </c>
      <c r="AI383" s="9">
        <v>0</v>
      </c>
      <c r="AJ383" s="9">
        <v>1</v>
      </c>
      <c r="AK383" s="9">
        <v>1</v>
      </c>
      <c r="AL383" s="9"/>
      <c r="AM383" s="9">
        <v>1</v>
      </c>
      <c r="AN383" s="9">
        <v>1</v>
      </c>
      <c r="AO383" s="9">
        <v>1</v>
      </c>
      <c r="AP383" s="9">
        <v>1</v>
      </c>
      <c r="AQ383" s="9">
        <v>0</v>
      </c>
      <c r="AR383" s="9">
        <v>1</v>
      </c>
      <c r="AS383" s="9"/>
      <c r="AT383" s="9">
        <v>1</v>
      </c>
      <c r="AU383" s="9">
        <v>1</v>
      </c>
      <c r="AV383" s="75">
        <v>1</v>
      </c>
      <c r="AW383" s="75">
        <v>1</v>
      </c>
      <c r="AX383" s="75">
        <v>1</v>
      </c>
      <c r="AY383" s="9">
        <v>1</v>
      </c>
      <c r="AZ383" s="9">
        <v>2</v>
      </c>
      <c r="BA383" s="9" t="s">
        <v>125</v>
      </c>
      <c r="BB383" s="9" t="s">
        <v>125</v>
      </c>
      <c r="BC383" s="9">
        <v>1</v>
      </c>
      <c r="BD383" s="9">
        <v>2</v>
      </c>
      <c r="BE383" s="9" t="s">
        <v>125</v>
      </c>
      <c r="BF383" s="9">
        <v>2</v>
      </c>
      <c r="BG383" s="9" t="s">
        <v>125</v>
      </c>
      <c r="BH383">
        <v>1</v>
      </c>
      <c r="BI383">
        <v>1</v>
      </c>
      <c r="BJ383" s="58">
        <v>1</v>
      </c>
      <c r="BK383">
        <v>1</v>
      </c>
      <c r="BL383">
        <v>1</v>
      </c>
      <c r="BM383">
        <v>2</v>
      </c>
      <c r="BN383">
        <v>1</v>
      </c>
      <c r="BO383">
        <v>2</v>
      </c>
      <c r="BP383">
        <v>2</v>
      </c>
      <c r="BQ383" t="s">
        <v>125</v>
      </c>
      <c r="BR383">
        <v>1</v>
      </c>
      <c r="BS383">
        <v>1</v>
      </c>
      <c r="BT383">
        <v>2</v>
      </c>
      <c r="BU383">
        <v>1</v>
      </c>
      <c r="BV383">
        <v>1</v>
      </c>
      <c r="BW383">
        <v>2</v>
      </c>
      <c r="BX383">
        <v>2</v>
      </c>
      <c r="BY383">
        <v>1</v>
      </c>
      <c r="BZ383">
        <v>1</v>
      </c>
      <c r="CA383">
        <v>1</v>
      </c>
      <c r="CB383">
        <v>1</v>
      </c>
      <c r="CC383">
        <v>1</v>
      </c>
      <c r="CD383">
        <v>1</v>
      </c>
      <c r="CE383">
        <v>1</v>
      </c>
      <c r="CF383">
        <v>1</v>
      </c>
      <c r="CG383">
        <v>1</v>
      </c>
      <c r="CH383">
        <v>1</v>
      </c>
      <c r="CI383">
        <v>1</v>
      </c>
      <c r="CJ383">
        <v>1</v>
      </c>
      <c r="CK383">
        <v>2</v>
      </c>
      <c r="CL383">
        <v>1</v>
      </c>
      <c r="CM383">
        <v>4</v>
      </c>
      <c r="CN383">
        <v>4</v>
      </c>
      <c r="CO383">
        <v>4</v>
      </c>
      <c r="CP383">
        <v>4</v>
      </c>
      <c r="CQ383">
        <v>4</v>
      </c>
      <c r="CR383">
        <v>4</v>
      </c>
      <c r="CS383">
        <v>4</v>
      </c>
      <c r="CT383">
        <v>2</v>
      </c>
      <c r="CU383">
        <v>4</v>
      </c>
      <c r="CV383">
        <v>3</v>
      </c>
      <c r="CW383">
        <v>2</v>
      </c>
      <c r="CX383">
        <v>4</v>
      </c>
      <c r="CY383">
        <v>4</v>
      </c>
      <c r="CZ383">
        <v>3</v>
      </c>
      <c r="DA383" s="57" t="s">
        <v>125</v>
      </c>
    </row>
    <row r="384" spans="1:105">
      <c r="A384">
        <v>377</v>
      </c>
      <c r="B384" s="9">
        <v>2</v>
      </c>
      <c r="C384" s="9">
        <v>1</v>
      </c>
      <c r="D384" s="9">
        <v>6</v>
      </c>
      <c r="E384" s="9">
        <v>2</v>
      </c>
      <c r="F384" s="9">
        <v>0</v>
      </c>
      <c r="G384" s="9">
        <v>0</v>
      </c>
      <c r="H384" s="9">
        <v>1</v>
      </c>
      <c r="I384" s="9">
        <v>1</v>
      </c>
      <c r="J384" s="9">
        <v>0</v>
      </c>
      <c r="K384" s="9">
        <v>0</v>
      </c>
      <c r="L384" s="9">
        <v>0</v>
      </c>
      <c r="M384" s="9">
        <v>1</v>
      </c>
      <c r="N384" s="9">
        <v>0</v>
      </c>
      <c r="O384" s="9">
        <v>0</v>
      </c>
      <c r="P384" s="9">
        <v>0</v>
      </c>
      <c r="Q384" s="9">
        <v>4</v>
      </c>
      <c r="R384" s="9">
        <v>0</v>
      </c>
      <c r="S384" s="9">
        <v>3</v>
      </c>
      <c r="T384" s="9"/>
      <c r="U384" s="9">
        <v>0</v>
      </c>
      <c r="V384" s="9">
        <v>0</v>
      </c>
      <c r="W384" s="9">
        <v>1</v>
      </c>
      <c r="X384" s="9">
        <v>0</v>
      </c>
      <c r="Y384" s="9">
        <v>0</v>
      </c>
      <c r="Z384" s="9">
        <v>1</v>
      </c>
      <c r="AA384" s="9">
        <v>0</v>
      </c>
      <c r="AB384" s="9">
        <v>0</v>
      </c>
      <c r="AC384" s="9"/>
      <c r="AD384" s="9">
        <v>1</v>
      </c>
      <c r="AE384" s="9"/>
      <c r="AF384" s="9">
        <v>1</v>
      </c>
      <c r="AG384" s="9">
        <v>0</v>
      </c>
      <c r="AH384" s="9">
        <v>1</v>
      </c>
      <c r="AI384" s="9">
        <v>1</v>
      </c>
      <c r="AJ384" s="9">
        <v>0</v>
      </c>
      <c r="AK384" s="9">
        <v>0</v>
      </c>
      <c r="AL384" s="9"/>
      <c r="AM384" s="9">
        <v>1</v>
      </c>
      <c r="AN384" s="9">
        <v>1</v>
      </c>
      <c r="AO384" s="9">
        <v>0</v>
      </c>
      <c r="AP384" s="9">
        <v>0</v>
      </c>
      <c r="AQ384" s="9">
        <v>0</v>
      </c>
      <c r="AR384" s="9">
        <v>0</v>
      </c>
      <c r="AS384" s="9"/>
      <c r="AT384" s="9">
        <v>2</v>
      </c>
      <c r="AU384" s="9">
        <v>2</v>
      </c>
      <c r="AV384" s="75">
        <v>1</v>
      </c>
      <c r="AW384" s="75">
        <v>2</v>
      </c>
      <c r="AX384" s="75">
        <v>1</v>
      </c>
      <c r="AY384" s="9">
        <v>2</v>
      </c>
      <c r="AZ384" s="9">
        <v>2</v>
      </c>
      <c r="BA384" s="9" t="s">
        <v>125</v>
      </c>
      <c r="BB384" s="9" t="s">
        <v>125</v>
      </c>
      <c r="BC384" s="9">
        <v>2</v>
      </c>
      <c r="BD384" s="9">
        <v>1</v>
      </c>
      <c r="BE384" s="9">
        <v>2</v>
      </c>
      <c r="BF384" s="9">
        <v>1</v>
      </c>
      <c r="BG384" s="9">
        <v>1</v>
      </c>
      <c r="BH384">
        <v>2</v>
      </c>
      <c r="BI384">
        <v>2</v>
      </c>
      <c r="BJ384" s="58">
        <v>2</v>
      </c>
      <c r="BK384">
        <v>2</v>
      </c>
      <c r="BL384">
        <v>2</v>
      </c>
      <c r="BM384">
        <v>2</v>
      </c>
      <c r="BN384">
        <v>2</v>
      </c>
      <c r="BO384">
        <v>2</v>
      </c>
      <c r="BP384">
        <v>1</v>
      </c>
      <c r="BQ384">
        <v>1</v>
      </c>
      <c r="BR384">
        <v>2</v>
      </c>
      <c r="BS384">
        <v>2</v>
      </c>
      <c r="BT384" t="s">
        <v>125</v>
      </c>
      <c r="BU384">
        <v>1</v>
      </c>
      <c r="BV384">
        <v>1</v>
      </c>
      <c r="BW384">
        <v>1</v>
      </c>
      <c r="BX384">
        <v>2</v>
      </c>
      <c r="BY384">
        <v>2</v>
      </c>
      <c r="BZ384">
        <v>2</v>
      </c>
      <c r="CA384">
        <v>2</v>
      </c>
      <c r="CB384">
        <v>2</v>
      </c>
      <c r="CC384">
        <v>1</v>
      </c>
      <c r="CD384">
        <v>2</v>
      </c>
      <c r="CE384">
        <v>1</v>
      </c>
      <c r="CF384">
        <v>2</v>
      </c>
      <c r="CG384">
        <v>1</v>
      </c>
      <c r="CH384">
        <v>2</v>
      </c>
      <c r="CI384">
        <v>2</v>
      </c>
      <c r="CJ384">
        <v>2</v>
      </c>
      <c r="CK384">
        <v>2</v>
      </c>
      <c r="CL384">
        <v>2</v>
      </c>
      <c r="CM384" t="s">
        <v>125</v>
      </c>
      <c r="CN384" t="s">
        <v>125</v>
      </c>
      <c r="CO384">
        <v>3</v>
      </c>
      <c r="CP384">
        <v>2</v>
      </c>
      <c r="CQ384">
        <v>3</v>
      </c>
      <c r="CR384">
        <v>3</v>
      </c>
      <c r="CS384">
        <v>4</v>
      </c>
      <c r="CT384">
        <v>4</v>
      </c>
      <c r="CU384">
        <v>3</v>
      </c>
      <c r="CV384">
        <v>2</v>
      </c>
      <c r="CW384">
        <v>1</v>
      </c>
      <c r="CX384">
        <v>3</v>
      </c>
      <c r="CY384">
        <v>3</v>
      </c>
      <c r="CZ384">
        <v>3</v>
      </c>
      <c r="DA384" s="57">
        <v>3</v>
      </c>
    </row>
    <row r="385" spans="1:105">
      <c r="A385">
        <v>378</v>
      </c>
      <c r="B385" s="9">
        <v>2</v>
      </c>
      <c r="C385" s="9">
        <v>5</v>
      </c>
      <c r="D385" s="9">
        <v>4</v>
      </c>
      <c r="E385" s="9">
        <v>7</v>
      </c>
      <c r="F385" s="9">
        <v>0</v>
      </c>
      <c r="G385" s="9">
        <v>0</v>
      </c>
      <c r="H385" s="9">
        <v>0</v>
      </c>
      <c r="I385" s="9">
        <v>1</v>
      </c>
      <c r="J385" s="9">
        <v>0</v>
      </c>
      <c r="K385" s="9">
        <v>0</v>
      </c>
      <c r="L385" s="9">
        <v>0</v>
      </c>
      <c r="M385" s="9">
        <v>2</v>
      </c>
      <c r="N385" s="9">
        <v>4</v>
      </c>
      <c r="O385" s="9">
        <v>4</v>
      </c>
      <c r="P385" s="9">
        <v>4</v>
      </c>
      <c r="Q385" s="9">
        <v>3</v>
      </c>
      <c r="R385" s="9">
        <v>3</v>
      </c>
      <c r="S385" s="9">
        <v>3</v>
      </c>
      <c r="T385" s="9"/>
      <c r="U385" s="9">
        <v>0</v>
      </c>
      <c r="V385" s="9">
        <v>0</v>
      </c>
      <c r="W385" s="9">
        <v>0</v>
      </c>
      <c r="X385" s="9">
        <v>1</v>
      </c>
      <c r="Y385" s="9">
        <v>0</v>
      </c>
      <c r="Z385" s="9">
        <v>0</v>
      </c>
      <c r="AA385" s="9">
        <v>0</v>
      </c>
      <c r="AB385" s="9">
        <v>0</v>
      </c>
      <c r="AC385" s="9"/>
      <c r="AD385" s="9">
        <v>1</v>
      </c>
      <c r="AE385" s="9"/>
      <c r="AF385" s="9">
        <v>1</v>
      </c>
      <c r="AG385" s="9">
        <v>1</v>
      </c>
      <c r="AH385" s="9">
        <v>1</v>
      </c>
      <c r="AI385" s="9">
        <v>0</v>
      </c>
      <c r="AJ385" s="9">
        <v>0</v>
      </c>
      <c r="AK385" s="9">
        <v>0</v>
      </c>
      <c r="AL385" s="9"/>
      <c r="AM385" s="9">
        <v>1</v>
      </c>
      <c r="AN385" s="9">
        <v>1</v>
      </c>
      <c r="AO385" s="9">
        <v>1</v>
      </c>
      <c r="AP385" s="9">
        <v>1</v>
      </c>
      <c r="AQ385" s="9">
        <v>0</v>
      </c>
      <c r="AR385" s="9">
        <v>0</v>
      </c>
      <c r="AS385" s="9"/>
      <c r="AT385" s="9">
        <v>1</v>
      </c>
      <c r="AU385" s="9">
        <v>2</v>
      </c>
      <c r="AV385" s="75">
        <v>1</v>
      </c>
      <c r="AW385" s="75">
        <v>1</v>
      </c>
      <c r="AX385" s="75">
        <v>1</v>
      </c>
      <c r="AY385" s="9">
        <v>1</v>
      </c>
      <c r="AZ385" s="9">
        <v>1</v>
      </c>
      <c r="BA385" s="9">
        <v>1</v>
      </c>
      <c r="BB385" s="9">
        <v>2</v>
      </c>
      <c r="BC385" s="9">
        <v>1</v>
      </c>
      <c r="BD385" s="9">
        <v>1</v>
      </c>
      <c r="BE385" s="9">
        <v>1</v>
      </c>
      <c r="BF385" s="9">
        <v>1</v>
      </c>
      <c r="BG385" s="9">
        <v>1</v>
      </c>
      <c r="BH385">
        <v>1</v>
      </c>
      <c r="BI385">
        <v>2</v>
      </c>
      <c r="BJ385" s="58">
        <v>2</v>
      </c>
      <c r="BK385">
        <v>2</v>
      </c>
      <c r="BL385">
        <v>1</v>
      </c>
      <c r="BM385">
        <v>1</v>
      </c>
      <c r="BN385">
        <v>1</v>
      </c>
      <c r="BO385">
        <v>2</v>
      </c>
      <c r="BP385">
        <v>2</v>
      </c>
      <c r="BQ385" t="s">
        <v>125</v>
      </c>
      <c r="BR385">
        <v>2</v>
      </c>
      <c r="BS385">
        <v>1</v>
      </c>
      <c r="BT385">
        <v>1</v>
      </c>
      <c r="BU385">
        <v>1</v>
      </c>
      <c r="BV385">
        <v>1</v>
      </c>
      <c r="BW385">
        <v>1</v>
      </c>
      <c r="BX385">
        <v>2</v>
      </c>
      <c r="BY385">
        <v>1</v>
      </c>
      <c r="BZ385">
        <v>2</v>
      </c>
      <c r="CA385">
        <v>2</v>
      </c>
      <c r="CB385">
        <v>2</v>
      </c>
      <c r="CC385">
        <v>2</v>
      </c>
      <c r="CD385">
        <v>1</v>
      </c>
      <c r="CE385">
        <v>2</v>
      </c>
      <c r="CF385">
        <v>2</v>
      </c>
      <c r="CG385">
        <v>1</v>
      </c>
      <c r="CH385">
        <v>2</v>
      </c>
      <c r="CI385">
        <v>2</v>
      </c>
      <c r="CJ385">
        <v>1</v>
      </c>
      <c r="CK385">
        <v>1</v>
      </c>
      <c r="CL385">
        <v>2</v>
      </c>
      <c r="CM385" t="s">
        <v>125</v>
      </c>
      <c r="CN385" t="s">
        <v>125</v>
      </c>
      <c r="CO385">
        <v>4</v>
      </c>
      <c r="CP385">
        <v>3</v>
      </c>
      <c r="CQ385">
        <v>4</v>
      </c>
      <c r="CR385">
        <v>3</v>
      </c>
      <c r="CS385">
        <v>4</v>
      </c>
      <c r="CT385">
        <v>4</v>
      </c>
      <c r="CU385">
        <v>3</v>
      </c>
      <c r="CV385">
        <v>3</v>
      </c>
      <c r="CW385">
        <v>1</v>
      </c>
      <c r="CX385">
        <v>3</v>
      </c>
      <c r="CY385">
        <v>3</v>
      </c>
      <c r="CZ385">
        <v>4</v>
      </c>
      <c r="DA385" s="57" t="s">
        <v>125</v>
      </c>
    </row>
    <row r="386" spans="1:105">
      <c r="A386">
        <v>379</v>
      </c>
      <c r="B386" s="9">
        <v>2</v>
      </c>
      <c r="C386" s="9">
        <v>4</v>
      </c>
      <c r="D386" s="9">
        <v>5</v>
      </c>
      <c r="E386" s="9">
        <v>16</v>
      </c>
      <c r="F386" s="9">
        <v>1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2</v>
      </c>
      <c r="N386" s="9">
        <v>4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/>
      <c r="U386" s="9">
        <v>0</v>
      </c>
      <c r="V386" s="9">
        <v>0</v>
      </c>
      <c r="W386" s="9">
        <v>0</v>
      </c>
      <c r="X386" s="9">
        <v>1</v>
      </c>
      <c r="Y386" s="9">
        <v>0</v>
      </c>
      <c r="Z386" s="9">
        <v>0</v>
      </c>
      <c r="AA386" s="9">
        <v>0</v>
      </c>
      <c r="AB386" s="9">
        <v>0</v>
      </c>
      <c r="AC386" s="9"/>
      <c r="AD386" s="9">
        <v>2</v>
      </c>
      <c r="AE386" s="9"/>
      <c r="AF386" s="9">
        <v>1</v>
      </c>
      <c r="AG386" s="9">
        <v>0</v>
      </c>
      <c r="AH386" s="9">
        <v>1</v>
      </c>
      <c r="AI386" s="9">
        <v>1</v>
      </c>
      <c r="AJ386" s="9">
        <v>0</v>
      </c>
      <c r="AK386" s="9">
        <v>0</v>
      </c>
      <c r="AL386" s="9"/>
      <c r="AM386" s="9">
        <v>1</v>
      </c>
      <c r="AN386" s="9">
        <v>1</v>
      </c>
      <c r="AO386" s="9">
        <v>1</v>
      </c>
      <c r="AP386" s="9">
        <v>1</v>
      </c>
      <c r="AQ386" s="9">
        <v>0</v>
      </c>
      <c r="AR386" s="9">
        <v>1</v>
      </c>
      <c r="AS386" s="9"/>
      <c r="AT386" s="9">
        <v>2</v>
      </c>
      <c r="AU386" s="9">
        <v>3</v>
      </c>
      <c r="AV386" s="75">
        <v>2</v>
      </c>
      <c r="AW386" s="75">
        <v>2</v>
      </c>
      <c r="AX386" s="75">
        <v>2</v>
      </c>
      <c r="AY386" s="9" t="s">
        <v>125</v>
      </c>
      <c r="AZ386" s="9">
        <v>1</v>
      </c>
      <c r="BA386" s="9">
        <v>1</v>
      </c>
      <c r="BB386" s="9">
        <v>1</v>
      </c>
      <c r="BC386" s="9">
        <v>2</v>
      </c>
      <c r="BD386" s="9">
        <v>1</v>
      </c>
      <c r="BE386" s="9">
        <v>2</v>
      </c>
      <c r="BF386" s="9">
        <v>1</v>
      </c>
      <c r="BG386" s="9">
        <v>1</v>
      </c>
      <c r="BH386">
        <v>2</v>
      </c>
      <c r="BI386">
        <v>2</v>
      </c>
      <c r="BJ386" s="58">
        <v>1</v>
      </c>
      <c r="BK386">
        <v>2</v>
      </c>
      <c r="BL386">
        <v>2</v>
      </c>
      <c r="BM386">
        <v>2</v>
      </c>
      <c r="BN386">
        <v>1</v>
      </c>
      <c r="BO386">
        <v>2</v>
      </c>
      <c r="BP386">
        <v>1</v>
      </c>
      <c r="BQ386">
        <v>1</v>
      </c>
      <c r="BR386">
        <v>2</v>
      </c>
      <c r="BS386">
        <v>2</v>
      </c>
      <c r="BT386" t="s">
        <v>125</v>
      </c>
      <c r="BU386">
        <v>1</v>
      </c>
      <c r="BV386">
        <v>2</v>
      </c>
      <c r="BW386">
        <v>2</v>
      </c>
      <c r="BX386">
        <v>2</v>
      </c>
      <c r="BY386">
        <v>2</v>
      </c>
      <c r="BZ386">
        <v>2</v>
      </c>
      <c r="CA386">
        <v>2</v>
      </c>
      <c r="CB386">
        <v>2</v>
      </c>
      <c r="CC386">
        <v>2</v>
      </c>
      <c r="CD386">
        <v>1</v>
      </c>
      <c r="CE386">
        <v>2</v>
      </c>
      <c r="CF386">
        <v>1</v>
      </c>
      <c r="CG386">
        <v>2</v>
      </c>
      <c r="CH386">
        <v>2</v>
      </c>
      <c r="CI386">
        <v>2</v>
      </c>
      <c r="CJ386">
        <v>1</v>
      </c>
      <c r="CK386">
        <v>2</v>
      </c>
      <c r="CL386">
        <v>1</v>
      </c>
      <c r="CM386">
        <v>4</v>
      </c>
      <c r="CN386">
        <v>4</v>
      </c>
      <c r="CO386">
        <v>4</v>
      </c>
      <c r="CP386">
        <v>1</v>
      </c>
      <c r="CQ386">
        <v>1</v>
      </c>
      <c r="CR386">
        <v>4</v>
      </c>
      <c r="CS386">
        <v>4</v>
      </c>
      <c r="CT386">
        <v>4</v>
      </c>
      <c r="CU386">
        <v>4</v>
      </c>
      <c r="CV386">
        <v>1</v>
      </c>
      <c r="CW386">
        <v>1</v>
      </c>
      <c r="CX386">
        <v>3</v>
      </c>
      <c r="CY386">
        <v>3</v>
      </c>
      <c r="CZ386">
        <v>4</v>
      </c>
      <c r="DA386" s="57">
        <v>4</v>
      </c>
    </row>
    <row r="387" spans="1:105">
      <c r="A387">
        <v>380</v>
      </c>
      <c r="B387" s="9">
        <v>1</v>
      </c>
      <c r="C387" s="9">
        <v>4</v>
      </c>
      <c r="D387" s="9">
        <v>2</v>
      </c>
      <c r="E387" s="9">
        <v>5</v>
      </c>
      <c r="F387" s="9">
        <v>1</v>
      </c>
      <c r="G387" s="9">
        <v>0</v>
      </c>
      <c r="H387" s="9">
        <v>0</v>
      </c>
      <c r="I387" s="9">
        <v>0</v>
      </c>
      <c r="J387" s="9">
        <v>1</v>
      </c>
      <c r="K387" s="9">
        <v>0</v>
      </c>
      <c r="L387" s="9">
        <v>0</v>
      </c>
      <c r="M387" s="9">
        <v>1</v>
      </c>
      <c r="N387" s="9">
        <v>4</v>
      </c>
      <c r="O387" s="9">
        <v>1</v>
      </c>
      <c r="P387" s="9">
        <v>1</v>
      </c>
      <c r="Q387" s="9">
        <v>1</v>
      </c>
      <c r="R387" s="9">
        <v>4</v>
      </c>
      <c r="S387" s="9">
        <v>0</v>
      </c>
      <c r="T387" s="9"/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1</v>
      </c>
      <c r="AB387" s="9">
        <v>0</v>
      </c>
      <c r="AC387" s="9"/>
      <c r="AD387" s="9">
        <v>2</v>
      </c>
      <c r="AE387" s="9"/>
      <c r="AF387" s="9">
        <v>1</v>
      </c>
      <c r="AG387" s="9">
        <v>1</v>
      </c>
      <c r="AH387" s="9">
        <v>1</v>
      </c>
      <c r="AI387" s="9">
        <v>0</v>
      </c>
      <c r="AJ387" s="9">
        <v>0</v>
      </c>
      <c r="AK387" s="9">
        <v>0</v>
      </c>
      <c r="AL387" s="9"/>
      <c r="AM387" s="9">
        <v>1</v>
      </c>
      <c r="AN387" s="9">
        <v>1</v>
      </c>
      <c r="AO387" s="9">
        <v>0</v>
      </c>
      <c r="AP387" s="9">
        <v>0</v>
      </c>
      <c r="AQ387" s="9">
        <v>0</v>
      </c>
      <c r="AR387" s="9">
        <v>0</v>
      </c>
      <c r="AS387" s="9"/>
      <c r="AT387" s="9">
        <v>1</v>
      </c>
      <c r="AU387" s="9">
        <v>3</v>
      </c>
      <c r="AV387" s="75">
        <v>1</v>
      </c>
      <c r="AW387" s="75">
        <v>1</v>
      </c>
      <c r="AX387" s="75">
        <v>1</v>
      </c>
      <c r="AY387" s="9">
        <v>1</v>
      </c>
      <c r="AZ387" s="9">
        <v>1</v>
      </c>
      <c r="BA387" s="9">
        <v>1</v>
      </c>
      <c r="BB387" s="9">
        <v>2</v>
      </c>
      <c r="BC387" s="9">
        <v>1</v>
      </c>
      <c r="BD387" s="9">
        <v>1</v>
      </c>
      <c r="BE387" s="9">
        <v>1</v>
      </c>
      <c r="BF387" s="9">
        <v>1</v>
      </c>
      <c r="BG387" s="9">
        <v>1</v>
      </c>
      <c r="BH387">
        <v>2</v>
      </c>
      <c r="BI387">
        <v>2</v>
      </c>
      <c r="BJ387" s="58">
        <v>1</v>
      </c>
      <c r="BK387">
        <v>2</v>
      </c>
      <c r="BL387">
        <v>1</v>
      </c>
      <c r="BM387">
        <v>2</v>
      </c>
      <c r="BN387">
        <v>1</v>
      </c>
      <c r="BO387">
        <v>2</v>
      </c>
      <c r="BP387">
        <v>1</v>
      </c>
      <c r="BQ387">
        <v>1</v>
      </c>
      <c r="BR387">
        <v>1</v>
      </c>
      <c r="BS387">
        <v>2</v>
      </c>
      <c r="BT387" t="s">
        <v>125</v>
      </c>
      <c r="BU387">
        <v>1</v>
      </c>
      <c r="BV387">
        <v>1</v>
      </c>
      <c r="BW387">
        <v>2</v>
      </c>
      <c r="BX387">
        <v>1</v>
      </c>
      <c r="BY387">
        <v>2</v>
      </c>
      <c r="BZ387">
        <v>2</v>
      </c>
      <c r="CA387">
        <v>2</v>
      </c>
      <c r="CB387">
        <v>2</v>
      </c>
      <c r="CC387">
        <v>2</v>
      </c>
      <c r="CD387">
        <v>2</v>
      </c>
      <c r="CE387">
        <v>2</v>
      </c>
      <c r="CF387">
        <v>1</v>
      </c>
      <c r="CG387">
        <v>2</v>
      </c>
      <c r="CH387">
        <v>2</v>
      </c>
      <c r="CI387">
        <v>2</v>
      </c>
      <c r="CJ387">
        <v>2</v>
      </c>
      <c r="CK387">
        <v>2</v>
      </c>
      <c r="CL387">
        <v>1</v>
      </c>
      <c r="CM387">
        <v>3</v>
      </c>
      <c r="CN387">
        <v>3</v>
      </c>
      <c r="CO387">
        <v>4</v>
      </c>
      <c r="CP387">
        <v>3</v>
      </c>
      <c r="CQ387">
        <v>3</v>
      </c>
      <c r="CR387">
        <v>3</v>
      </c>
      <c r="CS387">
        <v>4</v>
      </c>
      <c r="CT387">
        <v>4</v>
      </c>
      <c r="CU387">
        <v>3</v>
      </c>
      <c r="CV387">
        <v>2</v>
      </c>
      <c r="CW387">
        <v>1</v>
      </c>
      <c r="CX387">
        <v>3</v>
      </c>
      <c r="CY387">
        <v>3</v>
      </c>
      <c r="CZ387">
        <v>3</v>
      </c>
      <c r="DA387" s="57">
        <v>3</v>
      </c>
    </row>
    <row r="388" spans="1:105">
      <c r="A388">
        <v>381</v>
      </c>
      <c r="B388" s="9">
        <v>2</v>
      </c>
      <c r="C388" s="9">
        <v>7</v>
      </c>
      <c r="D388" s="9">
        <v>5</v>
      </c>
      <c r="E388" s="9">
        <v>15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1</v>
      </c>
      <c r="L388" s="9">
        <v>0</v>
      </c>
      <c r="M388" s="9">
        <v>2</v>
      </c>
      <c r="N388" s="9">
        <v>0</v>
      </c>
      <c r="O388" s="9">
        <v>0</v>
      </c>
      <c r="P388" s="9">
        <v>0</v>
      </c>
      <c r="Q388" s="9">
        <v>0</v>
      </c>
      <c r="R388" s="9">
        <v>4</v>
      </c>
      <c r="S388" s="9">
        <v>0</v>
      </c>
      <c r="T388" s="9"/>
      <c r="U388" s="9">
        <v>0</v>
      </c>
      <c r="V388" s="9">
        <v>0</v>
      </c>
      <c r="W388" s="9">
        <v>1</v>
      </c>
      <c r="X388" s="9">
        <v>0</v>
      </c>
      <c r="Y388" s="9">
        <v>1</v>
      </c>
      <c r="Z388" s="9">
        <v>1</v>
      </c>
      <c r="AA388" s="9">
        <v>0</v>
      </c>
      <c r="AB388" s="9">
        <v>0</v>
      </c>
      <c r="AC388" s="9"/>
      <c r="AD388" s="9">
        <v>2</v>
      </c>
      <c r="AE388" s="9"/>
      <c r="AF388" s="9">
        <v>1</v>
      </c>
      <c r="AG388" s="9">
        <v>1</v>
      </c>
      <c r="AH388" s="9">
        <v>0</v>
      </c>
      <c r="AI388" s="9">
        <v>0</v>
      </c>
      <c r="AJ388" s="9">
        <v>0</v>
      </c>
      <c r="AK388" s="9">
        <v>0</v>
      </c>
      <c r="AL388" s="9"/>
      <c r="AM388" s="9">
        <v>0</v>
      </c>
      <c r="AN388" s="9">
        <v>1</v>
      </c>
      <c r="AO388" s="9">
        <v>1</v>
      </c>
      <c r="AP388" s="9">
        <v>0</v>
      </c>
      <c r="AQ388" s="9">
        <v>0</v>
      </c>
      <c r="AR388" s="9">
        <v>0</v>
      </c>
      <c r="AS388" s="9"/>
      <c r="AT388" s="9">
        <v>1</v>
      </c>
      <c r="AU388" s="9">
        <v>4</v>
      </c>
      <c r="AV388" s="75">
        <v>1</v>
      </c>
      <c r="AW388" s="75">
        <v>1</v>
      </c>
      <c r="AX388" s="75">
        <v>1</v>
      </c>
      <c r="AY388" s="9">
        <v>2</v>
      </c>
      <c r="AZ388" s="9">
        <v>1</v>
      </c>
      <c r="BA388" s="9">
        <v>1</v>
      </c>
      <c r="BB388" s="9">
        <v>2</v>
      </c>
      <c r="BC388" s="9">
        <v>2</v>
      </c>
      <c r="BD388" s="9">
        <v>1</v>
      </c>
      <c r="BE388" s="9">
        <v>1</v>
      </c>
      <c r="BF388" s="9">
        <v>2</v>
      </c>
      <c r="BG388" s="9" t="s">
        <v>125</v>
      </c>
      <c r="BH388">
        <v>2</v>
      </c>
      <c r="BI388">
        <v>2</v>
      </c>
      <c r="BJ388" s="58">
        <v>2</v>
      </c>
      <c r="BK388">
        <v>2</v>
      </c>
      <c r="BM388">
        <v>1</v>
      </c>
      <c r="BN388">
        <v>2</v>
      </c>
      <c r="BO388">
        <v>2</v>
      </c>
      <c r="BP388">
        <v>2</v>
      </c>
      <c r="BQ388" t="s">
        <v>125</v>
      </c>
      <c r="BR388">
        <v>2</v>
      </c>
      <c r="BS388">
        <v>2</v>
      </c>
      <c r="BT388" t="s">
        <v>125</v>
      </c>
      <c r="BU388">
        <v>1</v>
      </c>
      <c r="BV388">
        <v>1</v>
      </c>
      <c r="BW388">
        <v>2</v>
      </c>
      <c r="BX388">
        <v>2</v>
      </c>
      <c r="BY388">
        <v>2</v>
      </c>
      <c r="BZ388">
        <v>2</v>
      </c>
      <c r="CA388">
        <v>2</v>
      </c>
      <c r="CB388">
        <v>2</v>
      </c>
      <c r="CC388">
        <v>2</v>
      </c>
      <c r="CD388">
        <v>1</v>
      </c>
      <c r="CE388">
        <v>2</v>
      </c>
      <c r="CF388">
        <v>1</v>
      </c>
      <c r="CG388">
        <v>2</v>
      </c>
      <c r="CH388">
        <v>2</v>
      </c>
      <c r="CI388">
        <v>2</v>
      </c>
      <c r="CJ388">
        <v>1</v>
      </c>
      <c r="CK388">
        <v>2</v>
      </c>
      <c r="CL388">
        <v>1</v>
      </c>
      <c r="CM388">
        <v>3</v>
      </c>
      <c r="CN388">
        <v>3</v>
      </c>
      <c r="CO388">
        <v>4</v>
      </c>
      <c r="CP388">
        <v>3</v>
      </c>
      <c r="CQ388">
        <v>4</v>
      </c>
      <c r="CR388">
        <v>4</v>
      </c>
      <c r="CS388">
        <v>4</v>
      </c>
      <c r="CT388">
        <v>4</v>
      </c>
      <c r="CU388">
        <v>3</v>
      </c>
      <c r="CV388">
        <v>2</v>
      </c>
      <c r="CW388">
        <v>1</v>
      </c>
      <c r="CX388">
        <v>3</v>
      </c>
      <c r="CY388">
        <v>3</v>
      </c>
      <c r="CZ388">
        <v>0</v>
      </c>
      <c r="DA388" s="57" t="s">
        <v>125</v>
      </c>
    </row>
    <row r="389" spans="1:105">
      <c r="A389">
        <v>382</v>
      </c>
      <c r="B389" s="9">
        <v>2</v>
      </c>
      <c r="C389" s="9">
        <v>1</v>
      </c>
      <c r="D389" s="9">
        <v>6</v>
      </c>
      <c r="E389" s="9">
        <v>14</v>
      </c>
      <c r="F389" s="9">
        <v>0</v>
      </c>
      <c r="G389" s="9">
        <v>0</v>
      </c>
      <c r="H389" s="9">
        <v>0</v>
      </c>
      <c r="I389" s="9">
        <v>1</v>
      </c>
      <c r="J389" s="9">
        <v>0</v>
      </c>
      <c r="K389" s="9">
        <v>0</v>
      </c>
      <c r="L389" s="9">
        <v>0</v>
      </c>
      <c r="M389" s="9">
        <v>1</v>
      </c>
      <c r="N389" s="9">
        <v>4</v>
      </c>
      <c r="O389" s="9">
        <v>4</v>
      </c>
      <c r="P389" s="9">
        <v>4</v>
      </c>
      <c r="Q389" s="9">
        <v>2</v>
      </c>
      <c r="R389" s="9">
        <v>4</v>
      </c>
      <c r="S389" s="9">
        <v>4</v>
      </c>
      <c r="T389" s="9"/>
      <c r="U389" s="9">
        <v>0</v>
      </c>
      <c r="V389" s="9">
        <v>0</v>
      </c>
      <c r="W389" s="9">
        <v>0</v>
      </c>
      <c r="X389" s="9">
        <v>0</v>
      </c>
      <c r="Y389" s="9">
        <v>1</v>
      </c>
      <c r="Z389" s="9">
        <v>0</v>
      </c>
      <c r="AA389" s="9">
        <v>0</v>
      </c>
      <c r="AB389" s="9">
        <v>0</v>
      </c>
      <c r="AC389" s="9"/>
      <c r="AD389" s="9">
        <v>1</v>
      </c>
      <c r="AE389" s="9"/>
      <c r="AF389" s="9">
        <v>1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/>
      <c r="AM389" s="9">
        <v>1</v>
      </c>
      <c r="AN389" s="9">
        <v>1</v>
      </c>
      <c r="AO389" s="9">
        <v>1</v>
      </c>
      <c r="AP389" s="9">
        <v>1</v>
      </c>
      <c r="AQ389" s="9">
        <v>0</v>
      </c>
      <c r="AR389" s="9">
        <v>0</v>
      </c>
      <c r="AS389" s="9"/>
      <c r="AT389" s="9">
        <v>1</v>
      </c>
      <c r="AU389" s="9">
        <v>3</v>
      </c>
      <c r="AV389" s="75">
        <v>2</v>
      </c>
      <c r="AW389" s="75">
        <v>2</v>
      </c>
      <c r="AX389" s="75">
        <v>1</v>
      </c>
      <c r="AY389" s="9">
        <v>1</v>
      </c>
      <c r="AZ389" s="9">
        <v>2</v>
      </c>
      <c r="BA389" s="9" t="s">
        <v>125</v>
      </c>
      <c r="BB389" s="9" t="s">
        <v>125</v>
      </c>
      <c r="BC389" s="9">
        <v>1</v>
      </c>
      <c r="BD389" s="9">
        <v>1</v>
      </c>
      <c r="BE389" s="9">
        <v>1</v>
      </c>
      <c r="BF389" s="9">
        <v>1</v>
      </c>
      <c r="BG389" s="9">
        <v>1</v>
      </c>
      <c r="BH389">
        <v>1</v>
      </c>
      <c r="BI389">
        <v>1</v>
      </c>
      <c r="BJ389" s="58">
        <v>1</v>
      </c>
      <c r="BK389">
        <v>2</v>
      </c>
      <c r="BL389">
        <v>1</v>
      </c>
      <c r="BM389">
        <v>1</v>
      </c>
      <c r="BN389">
        <v>1</v>
      </c>
      <c r="BO389">
        <v>2</v>
      </c>
      <c r="BP389">
        <v>2</v>
      </c>
      <c r="BQ389" t="s">
        <v>125</v>
      </c>
      <c r="BR389">
        <v>1</v>
      </c>
      <c r="BS389">
        <v>2</v>
      </c>
      <c r="BT389" t="s">
        <v>125</v>
      </c>
      <c r="BU389">
        <v>1</v>
      </c>
      <c r="BV389">
        <v>2</v>
      </c>
      <c r="BW389">
        <v>1</v>
      </c>
      <c r="BX389">
        <v>2</v>
      </c>
      <c r="BY389">
        <v>1</v>
      </c>
      <c r="BZ389">
        <v>2</v>
      </c>
      <c r="CA389">
        <v>1</v>
      </c>
      <c r="CB389">
        <v>2</v>
      </c>
      <c r="CC389">
        <v>1</v>
      </c>
      <c r="CD389">
        <v>1</v>
      </c>
      <c r="CE389">
        <v>1</v>
      </c>
      <c r="CF389">
        <v>1</v>
      </c>
      <c r="CG389">
        <v>1</v>
      </c>
      <c r="CH389">
        <v>2</v>
      </c>
      <c r="CI389">
        <v>2</v>
      </c>
      <c r="CJ389">
        <v>1</v>
      </c>
      <c r="CK389">
        <v>2</v>
      </c>
      <c r="CL389">
        <v>2</v>
      </c>
      <c r="CM389" t="s">
        <v>125</v>
      </c>
      <c r="CN389" t="s">
        <v>125</v>
      </c>
      <c r="CO389">
        <v>4</v>
      </c>
      <c r="CP389">
        <v>3</v>
      </c>
      <c r="CQ389">
        <v>4</v>
      </c>
      <c r="CR389">
        <v>4</v>
      </c>
      <c r="CS389">
        <v>3</v>
      </c>
      <c r="CT389">
        <v>4</v>
      </c>
      <c r="CU389">
        <v>4</v>
      </c>
      <c r="CV389">
        <v>4</v>
      </c>
      <c r="CW389">
        <v>2</v>
      </c>
      <c r="CX389">
        <v>4</v>
      </c>
      <c r="CY389">
        <v>4</v>
      </c>
      <c r="CZ389">
        <v>3</v>
      </c>
      <c r="DA389" s="57" t="s">
        <v>125</v>
      </c>
    </row>
    <row r="390" spans="1:105">
      <c r="A390">
        <v>383</v>
      </c>
      <c r="B390" s="9">
        <v>2</v>
      </c>
      <c r="C390" s="9">
        <v>4</v>
      </c>
      <c r="D390" s="9">
        <v>1</v>
      </c>
      <c r="E390" s="9">
        <v>3</v>
      </c>
      <c r="F390" s="9">
        <v>1</v>
      </c>
      <c r="G390" s="9">
        <v>0</v>
      </c>
      <c r="H390" s="9">
        <v>0</v>
      </c>
      <c r="I390" s="9">
        <v>1</v>
      </c>
      <c r="J390" s="9">
        <v>0</v>
      </c>
      <c r="K390" s="9">
        <v>0</v>
      </c>
      <c r="L390" s="9">
        <v>0</v>
      </c>
      <c r="M390" s="9">
        <v>1</v>
      </c>
      <c r="N390" s="9">
        <v>4</v>
      </c>
      <c r="O390" s="9">
        <v>4</v>
      </c>
      <c r="P390" s="9">
        <v>4</v>
      </c>
      <c r="Q390" s="9">
        <v>4</v>
      </c>
      <c r="R390" s="9">
        <v>4</v>
      </c>
      <c r="S390" s="9">
        <v>4</v>
      </c>
      <c r="T390" s="9"/>
      <c r="U390" s="9">
        <v>0</v>
      </c>
      <c r="V390" s="9">
        <v>0</v>
      </c>
      <c r="W390" s="9">
        <v>1</v>
      </c>
      <c r="X390" s="9">
        <v>1</v>
      </c>
      <c r="Y390" s="9">
        <v>1</v>
      </c>
      <c r="Z390" s="9">
        <v>0</v>
      </c>
      <c r="AA390" s="9">
        <v>0</v>
      </c>
      <c r="AB390" s="9">
        <v>0</v>
      </c>
      <c r="AC390" s="9"/>
      <c r="AD390" s="9">
        <v>2</v>
      </c>
      <c r="AE390" s="9"/>
      <c r="AF390" s="9">
        <v>1</v>
      </c>
      <c r="AG390" s="9">
        <v>1</v>
      </c>
      <c r="AH390" s="9">
        <v>1</v>
      </c>
      <c r="AI390" s="9">
        <v>0</v>
      </c>
      <c r="AJ390" s="9">
        <v>1</v>
      </c>
      <c r="AK390" s="9">
        <v>0</v>
      </c>
      <c r="AL390" s="9"/>
      <c r="AM390" s="9">
        <v>1</v>
      </c>
      <c r="AN390" s="9">
        <v>1</v>
      </c>
      <c r="AO390" s="9">
        <v>1</v>
      </c>
      <c r="AP390" s="9">
        <v>1</v>
      </c>
      <c r="AQ390" s="9">
        <v>0</v>
      </c>
      <c r="AR390" s="9">
        <v>0</v>
      </c>
      <c r="AS390" s="9"/>
      <c r="AT390" s="9">
        <v>1</v>
      </c>
      <c r="AU390" s="9">
        <v>1</v>
      </c>
      <c r="AV390" s="75">
        <v>1</v>
      </c>
      <c r="AW390" s="75">
        <v>1</v>
      </c>
      <c r="AX390" s="75">
        <v>2</v>
      </c>
      <c r="AY390" s="9" t="s">
        <v>125</v>
      </c>
      <c r="AZ390" s="9">
        <v>1</v>
      </c>
      <c r="BA390" s="9">
        <v>1</v>
      </c>
      <c r="BB390" s="9">
        <v>2</v>
      </c>
      <c r="BC390" s="9">
        <v>1</v>
      </c>
      <c r="BD390" s="9">
        <v>1</v>
      </c>
      <c r="BE390" s="9">
        <v>2</v>
      </c>
      <c r="BF390" s="9">
        <v>2</v>
      </c>
      <c r="BG390" s="9" t="s">
        <v>125</v>
      </c>
      <c r="BH390">
        <v>1</v>
      </c>
      <c r="BI390">
        <v>1</v>
      </c>
      <c r="BJ390" s="58">
        <v>1</v>
      </c>
      <c r="BK390">
        <v>2</v>
      </c>
      <c r="BL390">
        <v>1</v>
      </c>
      <c r="BM390">
        <v>1</v>
      </c>
      <c r="BN390">
        <v>2</v>
      </c>
      <c r="BO390">
        <v>2</v>
      </c>
      <c r="BP390">
        <v>1</v>
      </c>
      <c r="BQ390">
        <v>1</v>
      </c>
      <c r="BR390">
        <v>1</v>
      </c>
      <c r="BS390">
        <v>1</v>
      </c>
      <c r="BT390">
        <v>1</v>
      </c>
      <c r="BU390">
        <v>1</v>
      </c>
      <c r="BV390">
        <v>2</v>
      </c>
      <c r="BW390">
        <v>2</v>
      </c>
      <c r="BX390">
        <v>2</v>
      </c>
      <c r="BY390">
        <v>1</v>
      </c>
      <c r="BZ390">
        <v>2</v>
      </c>
      <c r="CA390">
        <v>2</v>
      </c>
      <c r="CB390">
        <v>2</v>
      </c>
      <c r="CC390">
        <v>1</v>
      </c>
      <c r="CD390">
        <v>1</v>
      </c>
      <c r="CE390">
        <v>2</v>
      </c>
      <c r="CF390">
        <v>1</v>
      </c>
      <c r="CG390">
        <v>1</v>
      </c>
      <c r="CH390">
        <v>2</v>
      </c>
      <c r="CI390">
        <v>1</v>
      </c>
      <c r="CJ390">
        <v>1</v>
      </c>
      <c r="CK390">
        <v>2</v>
      </c>
      <c r="CL390">
        <v>1</v>
      </c>
      <c r="CM390">
        <v>3</v>
      </c>
      <c r="CN390">
        <v>3</v>
      </c>
      <c r="CO390">
        <v>4</v>
      </c>
      <c r="CP390">
        <v>4</v>
      </c>
      <c r="CQ390">
        <v>4</v>
      </c>
      <c r="CR390">
        <v>4</v>
      </c>
      <c r="CS390">
        <v>4</v>
      </c>
      <c r="CT390">
        <v>4</v>
      </c>
      <c r="CU390">
        <v>2</v>
      </c>
      <c r="CV390">
        <v>2</v>
      </c>
      <c r="CW390">
        <v>1</v>
      </c>
      <c r="CX390">
        <v>4</v>
      </c>
      <c r="CY390">
        <v>1</v>
      </c>
      <c r="CZ390">
        <v>3</v>
      </c>
      <c r="DA390" s="57">
        <v>3</v>
      </c>
    </row>
    <row r="391" spans="1:105">
      <c r="A391">
        <v>384</v>
      </c>
      <c r="B391" s="9">
        <v>1</v>
      </c>
      <c r="C391" s="9">
        <v>8</v>
      </c>
      <c r="D391" s="9">
        <v>4</v>
      </c>
      <c r="E391" s="9">
        <v>5</v>
      </c>
      <c r="F391" s="9">
        <v>0</v>
      </c>
      <c r="G391" s="9">
        <v>1</v>
      </c>
      <c r="H391" s="9">
        <v>1</v>
      </c>
      <c r="I391" s="9">
        <v>0</v>
      </c>
      <c r="J391" s="9">
        <v>0</v>
      </c>
      <c r="K391" s="9">
        <v>0</v>
      </c>
      <c r="L391" s="9">
        <v>0</v>
      </c>
      <c r="M391" s="9">
        <v>2</v>
      </c>
      <c r="N391" s="9">
        <v>2</v>
      </c>
      <c r="O391" s="9">
        <v>3</v>
      </c>
      <c r="P391" s="9">
        <v>3</v>
      </c>
      <c r="Q391" s="9">
        <v>4</v>
      </c>
      <c r="R391" s="9">
        <v>4</v>
      </c>
      <c r="S391" s="9">
        <v>3</v>
      </c>
      <c r="T391" s="9"/>
      <c r="U391" s="9">
        <v>0</v>
      </c>
      <c r="V391" s="9">
        <v>0</v>
      </c>
      <c r="W391" s="9">
        <v>1</v>
      </c>
      <c r="X391" s="9">
        <v>0</v>
      </c>
      <c r="Y391" s="9">
        <v>1</v>
      </c>
      <c r="Z391" s="9">
        <v>1</v>
      </c>
      <c r="AA391" s="9">
        <v>0</v>
      </c>
      <c r="AB391" s="9">
        <v>0</v>
      </c>
      <c r="AC391" s="9"/>
      <c r="AD391" s="9">
        <v>4</v>
      </c>
      <c r="AE391" s="9"/>
      <c r="AF391" s="9">
        <v>1</v>
      </c>
      <c r="AG391" s="9">
        <v>1</v>
      </c>
      <c r="AH391" s="9">
        <v>0</v>
      </c>
      <c r="AI391" s="9">
        <v>0</v>
      </c>
      <c r="AJ391" s="9">
        <v>0</v>
      </c>
      <c r="AK391" s="9">
        <v>0</v>
      </c>
      <c r="AL391" s="9"/>
      <c r="AM391" s="9">
        <v>1</v>
      </c>
      <c r="AN391" s="9">
        <v>1</v>
      </c>
      <c r="AO391" s="9">
        <v>1</v>
      </c>
      <c r="AP391" s="9">
        <v>0</v>
      </c>
      <c r="AQ391" s="9">
        <v>0</v>
      </c>
      <c r="AR391" s="9">
        <v>0</v>
      </c>
      <c r="AS391" s="9"/>
      <c r="AT391" s="9">
        <v>3</v>
      </c>
      <c r="AU391" s="9">
        <v>3</v>
      </c>
      <c r="AV391" s="75">
        <v>2</v>
      </c>
      <c r="AW391" s="75">
        <v>2</v>
      </c>
      <c r="AX391" s="75">
        <v>2</v>
      </c>
      <c r="AY391" s="9" t="s">
        <v>125</v>
      </c>
      <c r="AZ391" s="9">
        <v>1</v>
      </c>
      <c r="BA391" s="9">
        <v>1</v>
      </c>
      <c r="BB391" s="9">
        <v>1</v>
      </c>
      <c r="BC391" s="9">
        <v>1</v>
      </c>
      <c r="BD391" s="9">
        <v>1</v>
      </c>
      <c r="BE391" s="9">
        <v>2</v>
      </c>
      <c r="BF391" s="9">
        <v>1</v>
      </c>
      <c r="BG391" s="9">
        <v>2</v>
      </c>
      <c r="BH391">
        <v>1</v>
      </c>
      <c r="BI391">
        <v>2</v>
      </c>
      <c r="BJ391" s="58">
        <v>1</v>
      </c>
      <c r="BK391">
        <v>2</v>
      </c>
      <c r="BM391">
        <v>2</v>
      </c>
      <c r="BN391">
        <v>1</v>
      </c>
      <c r="BO391">
        <v>2</v>
      </c>
      <c r="BP391">
        <v>2</v>
      </c>
      <c r="BQ391" t="s">
        <v>125</v>
      </c>
      <c r="BR391">
        <v>1</v>
      </c>
      <c r="BS391">
        <v>1</v>
      </c>
      <c r="BT391">
        <v>2</v>
      </c>
      <c r="BU391">
        <v>2</v>
      </c>
      <c r="BV391">
        <v>2</v>
      </c>
      <c r="BW391">
        <v>1</v>
      </c>
      <c r="BX391">
        <v>1</v>
      </c>
      <c r="BY391">
        <v>2</v>
      </c>
      <c r="BZ391">
        <v>2</v>
      </c>
      <c r="CA391">
        <v>2</v>
      </c>
      <c r="CB391">
        <v>2</v>
      </c>
      <c r="CC391">
        <v>2</v>
      </c>
      <c r="CD391">
        <v>2</v>
      </c>
      <c r="CE391">
        <v>2</v>
      </c>
      <c r="CF391">
        <v>2</v>
      </c>
      <c r="CG391">
        <v>1</v>
      </c>
      <c r="CH391">
        <v>2</v>
      </c>
      <c r="CI391">
        <v>2</v>
      </c>
      <c r="CJ391">
        <v>1</v>
      </c>
      <c r="CK391">
        <v>1</v>
      </c>
      <c r="CL391">
        <v>1</v>
      </c>
      <c r="CM391">
        <v>2</v>
      </c>
      <c r="CN391">
        <v>2</v>
      </c>
      <c r="CO391">
        <v>3</v>
      </c>
      <c r="CP391">
        <v>3</v>
      </c>
      <c r="CQ391">
        <v>4</v>
      </c>
      <c r="CR391">
        <v>3</v>
      </c>
      <c r="CS391">
        <v>3</v>
      </c>
      <c r="CT391">
        <v>3</v>
      </c>
      <c r="CU391">
        <v>3</v>
      </c>
      <c r="CV391">
        <v>2</v>
      </c>
      <c r="CW391">
        <v>2</v>
      </c>
      <c r="CX391">
        <v>3</v>
      </c>
      <c r="CY391">
        <v>1</v>
      </c>
      <c r="CZ391">
        <v>2</v>
      </c>
      <c r="DA391" s="57">
        <v>2</v>
      </c>
    </row>
    <row r="392" spans="1:105">
      <c r="A392">
        <v>385</v>
      </c>
      <c r="B392" s="9">
        <v>1</v>
      </c>
      <c r="C392" s="9">
        <v>3</v>
      </c>
      <c r="D392" s="9">
        <v>1</v>
      </c>
      <c r="E392" s="9">
        <v>14</v>
      </c>
      <c r="F392" s="9">
        <v>1</v>
      </c>
      <c r="G392" s="9">
        <v>1</v>
      </c>
      <c r="H392" s="9">
        <v>0</v>
      </c>
      <c r="I392" s="9">
        <v>1</v>
      </c>
      <c r="J392" s="9">
        <v>0</v>
      </c>
      <c r="K392" s="9">
        <v>0</v>
      </c>
      <c r="L392" s="9">
        <v>0</v>
      </c>
      <c r="M392" s="9">
        <v>1</v>
      </c>
      <c r="N392" s="9">
        <v>4</v>
      </c>
      <c r="O392" s="9">
        <v>4</v>
      </c>
      <c r="P392" s="9">
        <v>1</v>
      </c>
      <c r="Q392" s="9">
        <v>3</v>
      </c>
      <c r="R392" s="9">
        <v>4</v>
      </c>
      <c r="S392" s="9">
        <v>4</v>
      </c>
      <c r="T392" s="9"/>
      <c r="U392" s="9">
        <v>1</v>
      </c>
      <c r="V392" s="9">
        <v>0</v>
      </c>
      <c r="W392" s="9">
        <v>0</v>
      </c>
      <c r="X392" s="9">
        <v>1</v>
      </c>
      <c r="Y392" s="9">
        <v>1</v>
      </c>
      <c r="Z392" s="9">
        <v>0</v>
      </c>
      <c r="AA392" s="9">
        <v>0</v>
      </c>
      <c r="AB392" s="9">
        <v>0</v>
      </c>
      <c r="AC392" s="9"/>
      <c r="AD392" s="9">
        <v>2</v>
      </c>
      <c r="AE392" s="9"/>
      <c r="AF392" s="9">
        <v>1</v>
      </c>
      <c r="AG392" s="9">
        <v>0</v>
      </c>
      <c r="AH392" s="9">
        <v>1</v>
      </c>
      <c r="AI392" s="9">
        <v>1</v>
      </c>
      <c r="AJ392" s="9">
        <v>0</v>
      </c>
      <c r="AK392" s="9">
        <v>0</v>
      </c>
      <c r="AL392" s="9"/>
      <c r="AM392" s="9">
        <v>1</v>
      </c>
      <c r="AN392" s="9">
        <v>1</v>
      </c>
      <c r="AO392" s="9">
        <v>0</v>
      </c>
      <c r="AP392" s="9">
        <v>0</v>
      </c>
      <c r="AQ392" s="9">
        <v>0</v>
      </c>
      <c r="AR392" s="9">
        <v>0</v>
      </c>
      <c r="AS392" s="9"/>
      <c r="AT392" s="9">
        <v>1</v>
      </c>
      <c r="AU392" s="9">
        <v>1</v>
      </c>
      <c r="AV392" s="75">
        <v>2</v>
      </c>
      <c r="AW392" s="75">
        <v>2</v>
      </c>
      <c r="AX392" s="75">
        <v>2</v>
      </c>
      <c r="AY392" s="9" t="s">
        <v>125</v>
      </c>
      <c r="AZ392" s="9">
        <v>1</v>
      </c>
      <c r="BA392" s="9">
        <v>1</v>
      </c>
      <c r="BB392" s="9">
        <v>2</v>
      </c>
      <c r="BC392" s="9">
        <v>1</v>
      </c>
      <c r="BD392" s="9">
        <v>1</v>
      </c>
      <c r="BE392" s="9">
        <v>1</v>
      </c>
      <c r="BF392" s="9">
        <v>1</v>
      </c>
      <c r="BG392" s="9">
        <v>2</v>
      </c>
      <c r="BH392">
        <v>2</v>
      </c>
      <c r="BI392">
        <v>2</v>
      </c>
      <c r="BJ392" s="58">
        <v>2</v>
      </c>
      <c r="BK392">
        <v>1</v>
      </c>
      <c r="BL392">
        <v>2</v>
      </c>
      <c r="BM392">
        <v>1</v>
      </c>
      <c r="BN392">
        <v>1</v>
      </c>
      <c r="BO392">
        <v>1</v>
      </c>
      <c r="BP392">
        <v>1</v>
      </c>
      <c r="BQ392">
        <v>1</v>
      </c>
      <c r="BR392">
        <v>2</v>
      </c>
      <c r="BS392">
        <v>2</v>
      </c>
      <c r="BT392" t="s">
        <v>125</v>
      </c>
      <c r="BU392">
        <v>2</v>
      </c>
      <c r="BV392">
        <v>2</v>
      </c>
      <c r="BW392">
        <v>2</v>
      </c>
      <c r="BX392">
        <v>2</v>
      </c>
      <c r="BY392">
        <v>2</v>
      </c>
      <c r="BZ392">
        <v>2</v>
      </c>
      <c r="CA392">
        <v>2</v>
      </c>
      <c r="CB392">
        <v>2</v>
      </c>
      <c r="CC392">
        <v>2</v>
      </c>
      <c r="CD392">
        <v>2</v>
      </c>
      <c r="CE392">
        <v>1</v>
      </c>
      <c r="CF392">
        <v>1</v>
      </c>
      <c r="CG392">
        <v>1</v>
      </c>
      <c r="CH392">
        <v>2</v>
      </c>
      <c r="CI392">
        <v>2</v>
      </c>
      <c r="CJ392">
        <v>2</v>
      </c>
      <c r="CK392">
        <v>2</v>
      </c>
      <c r="CL392">
        <v>2</v>
      </c>
      <c r="CM392" t="s">
        <v>125</v>
      </c>
      <c r="CN392" t="s">
        <v>125</v>
      </c>
      <c r="CO392">
        <v>4</v>
      </c>
      <c r="CP392">
        <v>3</v>
      </c>
      <c r="CQ392">
        <v>3</v>
      </c>
      <c r="CR392">
        <v>4</v>
      </c>
      <c r="CS392">
        <v>4</v>
      </c>
      <c r="CT392">
        <v>1</v>
      </c>
      <c r="CU392">
        <v>3</v>
      </c>
      <c r="CV392">
        <v>1</v>
      </c>
      <c r="CW392">
        <v>1</v>
      </c>
      <c r="CX392">
        <v>4</v>
      </c>
      <c r="CY392">
        <v>3</v>
      </c>
      <c r="CZ392">
        <v>3</v>
      </c>
      <c r="DA392" s="57">
        <v>3</v>
      </c>
    </row>
    <row r="393" spans="1:105">
      <c r="A393">
        <v>386</v>
      </c>
      <c r="B393" s="9">
        <v>1</v>
      </c>
      <c r="C393" s="9">
        <v>5</v>
      </c>
      <c r="D393" s="9">
        <v>1</v>
      </c>
      <c r="E393" s="9">
        <v>5</v>
      </c>
      <c r="F393" s="9">
        <v>1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2</v>
      </c>
      <c r="N393" s="9">
        <v>4</v>
      </c>
      <c r="O393" s="9">
        <v>0</v>
      </c>
      <c r="P393" s="9">
        <v>3</v>
      </c>
      <c r="Q393" s="9">
        <v>0</v>
      </c>
      <c r="R393" s="9">
        <v>4</v>
      </c>
      <c r="S393" s="9">
        <v>0</v>
      </c>
      <c r="T393" s="9"/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1</v>
      </c>
      <c r="AB393" s="9">
        <v>0</v>
      </c>
      <c r="AC393" s="9"/>
      <c r="AD393" s="9">
        <v>5</v>
      </c>
      <c r="AE393" s="9"/>
      <c r="AF393" s="9">
        <v>1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/>
      <c r="AM393" s="9">
        <v>0</v>
      </c>
      <c r="AN393" s="9">
        <v>1</v>
      </c>
      <c r="AO393" s="9">
        <v>0</v>
      </c>
      <c r="AP393" s="9">
        <v>1</v>
      </c>
      <c r="AQ393" s="9">
        <v>0</v>
      </c>
      <c r="AR393" s="9">
        <v>0</v>
      </c>
      <c r="AS393" s="9"/>
      <c r="AT393" s="9">
        <v>1</v>
      </c>
      <c r="AU393" s="9">
        <v>2</v>
      </c>
      <c r="AV393" s="75">
        <v>2</v>
      </c>
      <c r="AW393" s="75">
        <v>2</v>
      </c>
      <c r="AX393" s="75">
        <v>1</v>
      </c>
      <c r="AY393" s="9">
        <v>1</v>
      </c>
      <c r="AZ393" s="9">
        <v>1</v>
      </c>
      <c r="BA393" s="9">
        <v>1</v>
      </c>
      <c r="BB393" s="9">
        <v>2</v>
      </c>
      <c r="BC393" s="9">
        <v>1</v>
      </c>
      <c r="BD393" s="9">
        <v>1</v>
      </c>
      <c r="BE393" s="9">
        <v>1</v>
      </c>
      <c r="BF393" s="9">
        <v>2</v>
      </c>
      <c r="BG393" s="9" t="s">
        <v>125</v>
      </c>
      <c r="BH393">
        <v>1</v>
      </c>
      <c r="BI393">
        <v>1</v>
      </c>
      <c r="BJ393" s="58">
        <v>2</v>
      </c>
      <c r="BK393">
        <v>1</v>
      </c>
      <c r="BL393">
        <v>1</v>
      </c>
      <c r="BM393">
        <v>2</v>
      </c>
      <c r="BN393">
        <v>1</v>
      </c>
      <c r="BO393">
        <v>2</v>
      </c>
      <c r="BP393">
        <v>1</v>
      </c>
      <c r="BQ393">
        <v>1</v>
      </c>
      <c r="BR393">
        <v>1</v>
      </c>
      <c r="BS393">
        <v>1</v>
      </c>
      <c r="BT393">
        <v>1</v>
      </c>
      <c r="BU393">
        <v>2</v>
      </c>
      <c r="BV393">
        <v>2</v>
      </c>
      <c r="BW393">
        <v>1</v>
      </c>
      <c r="BX393">
        <v>2</v>
      </c>
      <c r="BY393">
        <v>1</v>
      </c>
      <c r="BZ393">
        <v>2</v>
      </c>
      <c r="CA393">
        <v>2</v>
      </c>
      <c r="CB393">
        <v>2</v>
      </c>
      <c r="CC393">
        <v>1</v>
      </c>
      <c r="CD393">
        <v>2</v>
      </c>
      <c r="CE393">
        <v>2</v>
      </c>
      <c r="CF393">
        <v>1</v>
      </c>
      <c r="CG393">
        <v>1</v>
      </c>
      <c r="CH393">
        <v>2</v>
      </c>
      <c r="CI393">
        <v>1</v>
      </c>
      <c r="CJ393">
        <v>1</v>
      </c>
      <c r="CK393">
        <v>2</v>
      </c>
      <c r="CL393">
        <v>1</v>
      </c>
      <c r="CM393">
        <v>4</v>
      </c>
      <c r="CN393">
        <v>4</v>
      </c>
      <c r="CO393">
        <v>4</v>
      </c>
      <c r="CP393">
        <v>3</v>
      </c>
      <c r="CQ393">
        <v>4</v>
      </c>
      <c r="CR393">
        <v>2</v>
      </c>
      <c r="CS393">
        <v>3</v>
      </c>
      <c r="CT393">
        <v>3</v>
      </c>
      <c r="CU393">
        <v>3</v>
      </c>
      <c r="CV393">
        <v>2</v>
      </c>
      <c r="CW393">
        <v>1</v>
      </c>
      <c r="CX393">
        <v>3</v>
      </c>
      <c r="CY393">
        <v>3</v>
      </c>
      <c r="CZ393">
        <v>4</v>
      </c>
      <c r="DA393" s="57">
        <v>4</v>
      </c>
    </row>
    <row r="394" spans="1:105">
      <c r="A394">
        <v>387</v>
      </c>
      <c r="B394" s="9">
        <v>2</v>
      </c>
      <c r="C394" s="9">
        <v>4</v>
      </c>
      <c r="D394" s="9">
        <v>4</v>
      </c>
      <c r="E394" s="9">
        <v>12</v>
      </c>
      <c r="F394" s="9">
        <v>0</v>
      </c>
      <c r="G394" s="9">
        <v>1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2</v>
      </c>
      <c r="N394" s="9">
        <v>4</v>
      </c>
      <c r="O394" s="9">
        <v>3</v>
      </c>
      <c r="P394" s="9">
        <v>3</v>
      </c>
      <c r="Q394" s="9">
        <v>3</v>
      </c>
      <c r="R394" s="9">
        <v>4</v>
      </c>
      <c r="S394" s="9">
        <v>3</v>
      </c>
      <c r="T394" s="9"/>
      <c r="U394" s="9">
        <v>0</v>
      </c>
      <c r="V394" s="9">
        <v>0</v>
      </c>
      <c r="W394" s="9">
        <v>0</v>
      </c>
      <c r="X394" s="9">
        <v>1</v>
      </c>
      <c r="Y394" s="9">
        <v>0</v>
      </c>
      <c r="Z394" s="9">
        <v>0</v>
      </c>
      <c r="AA394" s="9">
        <v>0</v>
      </c>
      <c r="AB394" s="9">
        <v>0</v>
      </c>
      <c r="AC394" s="9"/>
      <c r="AD394" s="9">
        <v>2</v>
      </c>
      <c r="AE394" s="9"/>
      <c r="AF394" s="9">
        <v>1</v>
      </c>
      <c r="AG394" s="9">
        <v>0</v>
      </c>
      <c r="AH394" s="9">
        <v>1</v>
      </c>
      <c r="AI394" s="9">
        <v>0</v>
      </c>
      <c r="AJ394" s="9">
        <v>0</v>
      </c>
      <c r="AK394" s="9">
        <v>0</v>
      </c>
      <c r="AL394" s="9"/>
      <c r="AM394" s="9">
        <v>1</v>
      </c>
      <c r="AN394" s="9">
        <v>1</v>
      </c>
      <c r="AO394" s="9">
        <v>0</v>
      </c>
      <c r="AP394" s="9">
        <v>0</v>
      </c>
      <c r="AQ394" s="9">
        <v>0</v>
      </c>
      <c r="AR394" s="9">
        <v>0</v>
      </c>
      <c r="AS394" s="9"/>
      <c r="AT394" s="9">
        <v>4</v>
      </c>
      <c r="AU394" s="9">
        <v>4</v>
      </c>
      <c r="AV394" s="75">
        <v>1</v>
      </c>
      <c r="AW394" s="75">
        <v>2</v>
      </c>
      <c r="AX394" s="75">
        <v>1</v>
      </c>
      <c r="AY394" s="9">
        <v>1</v>
      </c>
      <c r="AZ394" s="9">
        <v>1</v>
      </c>
      <c r="BA394" s="9">
        <v>1</v>
      </c>
      <c r="BB394" s="9">
        <v>2</v>
      </c>
      <c r="BC394" s="9">
        <v>1</v>
      </c>
      <c r="BD394" s="9">
        <v>1</v>
      </c>
      <c r="BE394" s="9">
        <v>2</v>
      </c>
      <c r="BF394" s="9">
        <v>1</v>
      </c>
      <c r="BG394" s="9">
        <v>2</v>
      </c>
      <c r="BH394">
        <v>2</v>
      </c>
      <c r="BI394">
        <v>2</v>
      </c>
      <c r="BJ394" s="58">
        <v>2</v>
      </c>
      <c r="BK394">
        <v>2</v>
      </c>
      <c r="BL394">
        <v>1</v>
      </c>
      <c r="BM394">
        <v>1</v>
      </c>
      <c r="BN394">
        <v>2</v>
      </c>
      <c r="BO394">
        <v>2</v>
      </c>
      <c r="BP394">
        <v>1</v>
      </c>
      <c r="BQ394">
        <v>1</v>
      </c>
      <c r="BR394">
        <v>1</v>
      </c>
      <c r="BS394">
        <v>1</v>
      </c>
      <c r="BT394">
        <v>2</v>
      </c>
      <c r="BU394">
        <v>1</v>
      </c>
      <c r="BV394">
        <v>2</v>
      </c>
      <c r="BW394">
        <v>2</v>
      </c>
      <c r="BX394">
        <v>2</v>
      </c>
      <c r="BY394">
        <v>1</v>
      </c>
      <c r="BZ394">
        <v>2</v>
      </c>
      <c r="CA394">
        <v>2</v>
      </c>
      <c r="CB394">
        <v>2</v>
      </c>
      <c r="CC394">
        <v>1</v>
      </c>
      <c r="CD394">
        <v>2</v>
      </c>
      <c r="CE394">
        <v>2</v>
      </c>
      <c r="CF394">
        <v>1</v>
      </c>
      <c r="CG394">
        <v>1</v>
      </c>
      <c r="CH394">
        <v>2</v>
      </c>
      <c r="CI394">
        <v>2</v>
      </c>
      <c r="CJ394">
        <v>1</v>
      </c>
      <c r="CK394">
        <v>2</v>
      </c>
      <c r="CL394">
        <v>2</v>
      </c>
      <c r="CM394" t="s">
        <v>125</v>
      </c>
      <c r="CN394" t="s">
        <v>125</v>
      </c>
      <c r="CO394">
        <v>4</v>
      </c>
      <c r="CP394">
        <v>1</v>
      </c>
      <c r="CQ394">
        <v>2</v>
      </c>
      <c r="CR394">
        <v>2</v>
      </c>
      <c r="CS394">
        <v>3</v>
      </c>
      <c r="CT394">
        <v>3</v>
      </c>
      <c r="CU394">
        <v>3</v>
      </c>
      <c r="CV394">
        <v>2</v>
      </c>
      <c r="CW394">
        <v>1</v>
      </c>
      <c r="CX394">
        <v>2</v>
      </c>
      <c r="CY394">
        <v>3</v>
      </c>
      <c r="CZ394">
        <v>3</v>
      </c>
      <c r="DA394" s="57">
        <v>3</v>
      </c>
    </row>
    <row r="395" spans="1:105">
      <c r="A395">
        <v>388</v>
      </c>
      <c r="B395" s="9">
        <v>2</v>
      </c>
      <c r="C395" s="9">
        <v>4</v>
      </c>
      <c r="D395" s="9">
        <v>4</v>
      </c>
      <c r="E395" s="9">
        <v>12</v>
      </c>
      <c r="F395" s="9">
        <v>0</v>
      </c>
      <c r="G395" s="9">
        <v>1</v>
      </c>
      <c r="H395" s="9">
        <v>1</v>
      </c>
      <c r="I395" s="9">
        <v>1</v>
      </c>
      <c r="J395" s="9">
        <v>0</v>
      </c>
      <c r="K395" s="9">
        <v>0</v>
      </c>
      <c r="L395" s="9">
        <v>0</v>
      </c>
      <c r="M395" s="9">
        <v>2</v>
      </c>
      <c r="N395" s="9">
        <v>4</v>
      </c>
      <c r="O395" s="9">
        <v>4</v>
      </c>
      <c r="P395" s="9">
        <v>0</v>
      </c>
      <c r="Q395" s="9">
        <v>4</v>
      </c>
      <c r="R395" s="9">
        <v>4</v>
      </c>
      <c r="S395" s="9">
        <v>4</v>
      </c>
      <c r="T395" s="9"/>
      <c r="U395" s="9">
        <v>0</v>
      </c>
      <c r="V395" s="9">
        <v>1</v>
      </c>
      <c r="W395" s="9">
        <v>0</v>
      </c>
      <c r="X395" s="9">
        <v>1</v>
      </c>
      <c r="Y395" s="9">
        <v>1</v>
      </c>
      <c r="Z395" s="9">
        <v>0</v>
      </c>
      <c r="AA395" s="9">
        <v>0</v>
      </c>
      <c r="AB395" s="9">
        <v>0</v>
      </c>
      <c r="AC395" s="9"/>
      <c r="AD395" s="9">
        <v>3</v>
      </c>
      <c r="AE395" s="9"/>
      <c r="AF395" s="9">
        <v>1</v>
      </c>
      <c r="AG395" s="9">
        <v>0</v>
      </c>
      <c r="AH395" s="9">
        <v>1</v>
      </c>
      <c r="AI395" s="9">
        <v>0</v>
      </c>
      <c r="AJ395" s="9">
        <v>0</v>
      </c>
      <c r="AK395" s="9">
        <v>0</v>
      </c>
      <c r="AL395" s="9"/>
      <c r="AM395" s="9">
        <v>1</v>
      </c>
      <c r="AN395" s="9">
        <v>1</v>
      </c>
      <c r="AO395" s="9">
        <v>1</v>
      </c>
      <c r="AP395" s="9">
        <v>1</v>
      </c>
      <c r="AQ395" s="9">
        <v>0</v>
      </c>
      <c r="AR395" s="9">
        <v>0</v>
      </c>
      <c r="AS395" s="9"/>
      <c r="AT395" s="9">
        <v>3</v>
      </c>
      <c r="AU395" s="9">
        <v>3</v>
      </c>
      <c r="AV395" s="75">
        <v>1</v>
      </c>
      <c r="AW395" s="75">
        <v>1</v>
      </c>
      <c r="AX395" s="75">
        <v>1</v>
      </c>
      <c r="AY395" s="9">
        <v>2</v>
      </c>
      <c r="AZ395" s="9">
        <v>1</v>
      </c>
      <c r="BA395" s="9">
        <v>1</v>
      </c>
      <c r="BB395" s="9">
        <v>2</v>
      </c>
      <c r="BC395" s="9">
        <v>1</v>
      </c>
      <c r="BD395" s="9">
        <v>1</v>
      </c>
      <c r="BE395" s="9">
        <v>1</v>
      </c>
      <c r="BF395" s="9">
        <v>1</v>
      </c>
      <c r="BG395" s="9">
        <v>1</v>
      </c>
      <c r="BH395">
        <v>1</v>
      </c>
      <c r="BI395">
        <v>2</v>
      </c>
      <c r="BJ395" s="58">
        <v>1</v>
      </c>
      <c r="BK395">
        <v>1</v>
      </c>
      <c r="BL395">
        <v>1</v>
      </c>
      <c r="BM395">
        <v>1</v>
      </c>
      <c r="BN395">
        <v>1</v>
      </c>
      <c r="BO395">
        <v>2</v>
      </c>
      <c r="BP395">
        <v>1</v>
      </c>
      <c r="BQ395">
        <v>1</v>
      </c>
      <c r="BR395">
        <v>1</v>
      </c>
      <c r="BS395">
        <v>2</v>
      </c>
      <c r="BT395" t="s">
        <v>125</v>
      </c>
      <c r="BU395">
        <v>1</v>
      </c>
      <c r="BV395">
        <v>2</v>
      </c>
      <c r="BW395">
        <v>2</v>
      </c>
      <c r="BX395">
        <v>2</v>
      </c>
      <c r="BY395">
        <v>1</v>
      </c>
      <c r="BZ395">
        <v>2</v>
      </c>
      <c r="CA395">
        <v>2</v>
      </c>
      <c r="CB395">
        <v>2</v>
      </c>
      <c r="CC395">
        <v>1</v>
      </c>
      <c r="CD395">
        <v>1</v>
      </c>
      <c r="CE395">
        <v>2</v>
      </c>
      <c r="CF395">
        <v>1</v>
      </c>
      <c r="CG395">
        <v>1</v>
      </c>
      <c r="CH395">
        <v>1</v>
      </c>
      <c r="CI395">
        <v>1</v>
      </c>
      <c r="CJ395">
        <v>1</v>
      </c>
      <c r="CK395">
        <v>2</v>
      </c>
      <c r="CL395">
        <v>1</v>
      </c>
      <c r="CM395">
        <v>4</v>
      </c>
      <c r="CN395">
        <v>4</v>
      </c>
      <c r="CO395">
        <v>4</v>
      </c>
      <c r="CP395">
        <v>3</v>
      </c>
      <c r="CQ395">
        <v>4</v>
      </c>
      <c r="CR395">
        <v>4</v>
      </c>
      <c r="CS395">
        <v>4</v>
      </c>
      <c r="CT395">
        <v>4</v>
      </c>
      <c r="CU395">
        <v>4</v>
      </c>
      <c r="CV395">
        <v>2</v>
      </c>
      <c r="CW395">
        <v>1</v>
      </c>
      <c r="CX395">
        <v>4</v>
      </c>
      <c r="CY395">
        <v>3</v>
      </c>
      <c r="CZ395">
        <v>4</v>
      </c>
      <c r="DA395" s="57">
        <v>4</v>
      </c>
    </row>
    <row r="396" spans="1:105">
      <c r="A396">
        <v>389</v>
      </c>
      <c r="B396" s="9">
        <v>2</v>
      </c>
      <c r="C396" s="9">
        <v>5</v>
      </c>
      <c r="D396" s="9">
        <v>7</v>
      </c>
      <c r="E396" s="9">
        <v>5</v>
      </c>
      <c r="F396" s="9">
        <v>0</v>
      </c>
      <c r="G396" s="9">
        <v>0</v>
      </c>
      <c r="H396" s="9">
        <v>0</v>
      </c>
      <c r="I396" s="9">
        <v>1</v>
      </c>
      <c r="J396" s="9">
        <v>0</v>
      </c>
      <c r="K396" s="9">
        <v>0</v>
      </c>
      <c r="L396" s="9">
        <v>0</v>
      </c>
      <c r="M396" s="9">
        <v>3</v>
      </c>
      <c r="N396" s="9">
        <v>4</v>
      </c>
      <c r="O396" s="9">
        <v>4</v>
      </c>
      <c r="P396" s="9">
        <v>4</v>
      </c>
      <c r="Q396" s="9">
        <v>4</v>
      </c>
      <c r="R396" s="9">
        <v>4</v>
      </c>
      <c r="S396" s="9">
        <v>4</v>
      </c>
      <c r="T396" s="9"/>
      <c r="U396" s="9">
        <v>0</v>
      </c>
      <c r="V396" s="9">
        <v>0</v>
      </c>
      <c r="W396" s="9">
        <v>0</v>
      </c>
      <c r="X396" s="9">
        <v>0</v>
      </c>
      <c r="Y396" s="9">
        <v>1</v>
      </c>
      <c r="Z396" s="9">
        <v>0</v>
      </c>
      <c r="AA396" s="9">
        <v>0</v>
      </c>
      <c r="AB396" s="9">
        <v>0</v>
      </c>
      <c r="AC396" s="9"/>
      <c r="AD396" s="9">
        <v>5</v>
      </c>
      <c r="AE396" s="9"/>
      <c r="AF396" s="9">
        <v>1</v>
      </c>
      <c r="AG396" s="9">
        <v>0</v>
      </c>
      <c r="AH396" s="9">
        <v>1</v>
      </c>
      <c r="AI396" s="9">
        <v>0</v>
      </c>
      <c r="AJ396" s="9">
        <v>1</v>
      </c>
      <c r="AK396" s="9">
        <v>0</v>
      </c>
      <c r="AL396" s="9"/>
      <c r="AM396" s="9">
        <v>1</v>
      </c>
      <c r="AN396" s="9">
        <v>1</v>
      </c>
      <c r="AO396" s="9">
        <v>1</v>
      </c>
      <c r="AP396" s="9">
        <v>1</v>
      </c>
      <c r="AQ396" s="9">
        <v>0</v>
      </c>
      <c r="AR396" s="9">
        <v>0</v>
      </c>
      <c r="AS396" s="9"/>
      <c r="AT396" s="9">
        <v>1</v>
      </c>
      <c r="AU396" s="9">
        <v>3</v>
      </c>
      <c r="AV396" s="75">
        <v>1</v>
      </c>
      <c r="AW396" s="75">
        <v>2</v>
      </c>
      <c r="AX396" s="75">
        <v>1</v>
      </c>
      <c r="AY396" s="9">
        <v>1</v>
      </c>
      <c r="AZ396" s="9">
        <v>1</v>
      </c>
      <c r="BA396" s="9">
        <v>2</v>
      </c>
      <c r="BB396" s="9"/>
      <c r="BC396" s="9">
        <v>1</v>
      </c>
      <c r="BD396" s="9">
        <v>1</v>
      </c>
      <c r="BE396" s="9">
        <v>2</v>
      </c>
      <c r="BF396" s="9">
        <v>1</v>
      </c>
      <c r="BG396" s="9">
        <v>1</v>
      </c>
      <c r="BH396">
        <v>1</v>
      </c>
      <c r="BI396">
        <v>2</v>
      </c>
      <c r="BJ396" s="58">
        <v>2</v>
      </c>
      <c r="BK396">
        <v>1</v>
      </c>
      <c r="BL396">
        <v>2</v>
      </c>
      <c r="BM396">
        <v>1</v>
      </c>
      <c r="BN396">
        <v>2</v>
      </c>
      <c r="BO396">
        <v>2</v>
      </c>
      <c r="BP396">
        <v>1</v>
      </c>
      <c r="BQ396">
        <v>1</v>
      </c>
      <c r="BR396">
        <v>1</v>
      </c>
      <c r="BS396">
        <v>1</v>
      </c>
      <c r="BT396">
        <v>1</v>
      </c>
      <c r="BU396">
        <v>1</v>
      </c>
      <c r="BV396">
        <v>1</v>
      </c>
      <c r="BW396">
        <v>2</v>
      </c>
      <c r="BX396">
        <v>2</v>
      </c>
      <c r="BY396">
        <v>1</v>
      </c>
      <c r="BZ396">
        <v>2</v>
      </c>
      <c r="CA396">
        <v>2</v>
      </c>
      <c r="CB396">
        <v>2</v>
      </c>
      <c r="CC396">
        <v>2</v>
      </c>
      <c r="CD396">
        <v>2</v>
      </c>
      <c r="CE396">
        <v>2</v>
      </c>
      <c r="CF396">
        <v>1</v>
      </c>
      <c r="CG396">
        <v>1</v>
      </c>
      <c r="CH396">
        <v>1</v>
      </c>
      <c r="CI396">
        <v>1</v>
      </c>
      <c r="CJ396">
        <v>1</v>
      </c>
      <c r="CK396">
        <v>2</v>
      </c>
      <c r="CL396">
        <v>1</v>
      </c>
      <c r="CM396">
        <v>3</v>
      </c>
      <c r="CN396">
        <v>3</v>
      </c>
      <c r="CO396">
        <v>4</v>
      </c>
      <c r="CP396">
        <v>1</v>
      </c>
      <c r="CQ396">
        <v>4</v>
      </c>
      <c r="CR396">
        <v>3</v>
      </c>
      <c r="CS396">
        <v>4</v>
      </c>
      <c r="CT396">
        <v>3</v>
      </c>
      <c r="CU396">
        <v>3</v>
      </c>
      <c r="CV396">
        <v>2</v>
      </c>
      <c r="CW396">
        <v>1</v>
      </c>
      <c r="CX396">
        <v>3</v>
      </c>
      <c r="CY396">
        <v>3</v>
      </c>
      <c r="CZ396">
        <v>0</v>
      </c>
      <c r="DA396" s="57" t="s">
        <v>125</v>
      </c>
    </row>
    <row r="397" spans="1:105">
      <c r="A397">
        <v>390</v>
      </c>
      <c r="B397" s="9">
        <v>1</v>
      </c>
      <c r="C397" s="9">
        <v>9</v>
      </c>
      <c r="D397" s="9">
        <v>7</v>
      </c>
      <c r="E397" s="9">
        <v>10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1</v>
      </c>
      <c r="L397" s="9">
        <v>0</v>
      </c>
      <c r="M397" s="9">
        <v>2</v>
      </c>
      <c r="N397" s="9"/>
      <c r="O397" s="9"/>
      <c r="P397" s="9"/>
      <c r="Q397" s="9"/>
      <c r="R397" s="9"/>
      <c r="S397" s="9"/>
      <c r="T397" s="9"/>
      <c r="U397" s="9">
        <v>1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/>
      <c r="AD397" s="9">
        <v>4</v>
      </c>
      <c r="AE397" s="9"/>
      <c r="AF397" s="9">
        <v>1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/>
      <c r="AM397" s="9">
        <v>1</v>
      </c>
      <c r="AN397" s="9">
        <v>1</v>
      </c>
      <c r="AO397" s="9">
        <v>1</v>
      </c>
      <c r="AP397" s="9">
        <v>1</v>
      </c>
      <c r="AQ397" s="9">
        <v>0</v>
      </c>
      <c r="AR397" s="9">
        <v>0</v>
      </c>
      <c r="AS397" s="9"/>
      <c r="AT397" s="9">
        <v>3</v>
      </c>
      <c r="AU397" s="9">
        <v>3</v>
      </c>
      <c r="AV397" s="75">
        <v>2</v>
      </c>
      <c r="AW397" s="75">
        <v>2</v>
      </c>
      <c r="AX397" s="75">
        <v>1</v>
      </c>
      <c r="AY397" s="9">
        <v>1</v>
      </c>
      <c r="AZ397" s="9">
        <v>2</v>
      </c>
      <c r="BA397" s="9" t="s">
        <v>125</v>
      </c>
      <c r="BB397" s="9" t="s">
        <v>125</v>
      </c>
      <c r="BC397" s="9">
        <v>2</v>
      </c>
      <c r="BD397" s="9">
        <v>2</v>
      </c>
      <c r="BE397" s="9" t="s">
        <v>125</v>
      </c>
      <c r="BF397" s="9">
        <v>1</v>
      </c>
      <c r="BG397" s="9">
        <v>1</v>
      </c>
      <c r="BH397">
        <v>1</v>
      </c>
      <c r="BI397">
        <v>2</v>
      </c>
      <c r="BJ397" s="58">
        <v>1</v>
      </c>
      <c r="BK397">
        <v>2</v>
      </c>
      <c r="BL397">
        <v>1</v>
      </c>
      <c r="BM397">
        <v>1</v>
      </c>
      <c r="BN397">
        <v>2</v>
      </c>
      <c r="BO397">
        <v>2</v>
      </c>
      <c r="BP397">
        <v>2</v>
      </c>
      <c r="BQ397" t="s">
        <v>125</v>
      </c>
      <c r="BR397">
        <v>2</v>
      </c>
      <c r="BS397">
        <v>1</v>
      </c>
      <c r="BT397">
        <v>2</v>
      </c>
      <c r="BU397">
        <v>1</v>
      </c>
      <c r="BV397">
        <v>2</v>
      </c>
      <c r="BW397">
        <v>2</v>
      </c>
      <c r="BX397">
        <v>2</v>
      </c>
      <c r="BY397">
        <v>1</v>
      </c>
      <c r="BZ397">
        <v>2</v>
      </c>
      <c r="CA397">
        <v>2</v>
      </c>
      <c r="CB397">
        <v>2</v>
      </c>
      <c r="CC397">
        <v>2</v>
      </c>
      <c r="CD397">
        <v>2</v>
      </c>
      <c r="CE397">
        <v>2</v>
      </c>
      <c r="CF397">
        <v>1</v>
      </c>
      <c r="CG397">
        <v>2</v>
      </c>
      <c r="CH397">
        <v>2</v>
      </c>
      <c r="CJ397">
        <v>1</v>
      </c>
      <c r="CK397">
        <v>2</v>
      </c>
      <c r="CL397">
        <v>1</v>
      </c>
      <c r="CM397">
        <v>4</v>
      </c>
      <c r="CN397">
        <v>4</v>
      </c>
      <c r="CO397">
        <v>4</v>
      </c>
      <c r="CP397">
        <v>3</v>
      </c>
      <c r="CQ397">
        <v>4</v>
      </c>
      <c r="CR397">
        <v>3</v>
      </c>
      <c r="CS397">
        <v>4</v>
      </c>
      <c r="CT397">
        <v>3</v>
      </c>
      <c r="CU397">
        <v>4</v>
      </c>
      <c r="CV397">
        <v>2</v>
      </c>
      <c r="CW397">
        <v>1</v>
      </c>
      <c r="CX397">
        <v>3</v>
      </c>
      <c r="CY397">
        <v>1</v>
      </c>
      <c r="CZ397">
        <v>3</v>
      </c>
      <c r="DA397" s="57" t="s">
        <v>125</v>
      </c>
    </row>
    <row r="398" spans="1:105">
      <c r="A398">
        <v>391</v>
      </c>
      <c r="B398" s="9">
        <v>1</v>
      </c>
      <c r="C398" s="9">
        <v>4</v>
      </c>
      <c r="D398" s="9">
        <v>1</v>
      </c>
      <c r="E398" s="9">
        <v>6</v>
      </c>
      <c r="F398" s="9">
        <v>0</v>
      </c>
      <c r="G398" s="9">
        <v>0</v>
      </c>
      <c r="H398" s="9">
        <v>0</v>
      </c>
      <c r="I398" s="9">
        <v>1</v>
      </c>
      <c r="J398" s="9">
        <v>0</v>
      </c>
      <c r="K398" s="9">
        <v>0</v>
      </c>
      <c r="L398" s="9">
        <v>0</v>
      </c>
      <c r="M398" s="9">
        <v>1</v>
      </c>
      <c r="N398" s="9">
        <v>4</v>
      </c>
      <c r="O398" s="9">
        <v>4</v>
      </c>
      <c r="P398" s="9">
        <v>4</v>
      </c>
      <c r="Q398" s="9">
        <v>4</v>
      </c>
      <c r="R398" s="9">
        <v>4</v>
      </c>
      <c r="S398" s="9">
        <v>4</v>
      </c>
      <c r="T398" s="9"/>
      <c r="U398" s="9">
        <v>0</v>
      </c>
      <c r="V398" s="9">
        <v>0</v>
      </c>
      <c r="W398" s="9">
        <v>1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/>
      <c r="AD398" s="9">
        <v>1</v>
      </c>
      <c r="AE398" s="9"/>
      <c r="AF398" s="9">
        <v>1</v>
      </c>
      <c r="AG398" s="9">
        <v>1</v>
      </c>
      <c r="AH398" s="9">
        <v>0</v>
      </c>
      <c r="AI398" s="9">
        <v>0</v>
      </c>
      <c r="AJ398" s="9">
        <v>0</v>
      </c>
      <c r="AK398" s="9">
        <v>0</v>
      </c>
      <c r="AL398" s="9"/>
      <c r="AM398" s="9">
        <v>1</v>
      </c>
      <c r="AN398" s="9">
        <v>1</v>
      </c>
      <c r="AO398" s="9">
        <v>0</v>
      </c>
      <c r="AP398" s="9">
        <v>0</v>
      </c>
      <c r="AQ398" s="9">
        <v>0</v>
      </c>
      <c r="AR398" s="9">
        <v>0</v>
      </c>
      <c r="AS398" s="9"/>
      <c r="AT398" s="9">
        <v>1</v>
      </c>
      <c r="AU398" s="9">
        <v>4</v>
      </c>
      <c r="AV398" s="75">
        <v>2</v>
      </c>
      <c r="AW398" s="75">
        <v>2</v>
      </c>
      <c r="AX398" s="75">
        <v>2</v>
      </c>
      <c r="AY398" s="9" t="s">
        <v>125</v>
      </c>
      <c r="AZ398" s="9">
        <v>1</v>
      </c>
      <c r="BA398" s="9">
        <v>1</v>
      </c>
      <c r="BB398" s="9">
        <v>2</v>
      </c>
      <c r="BC398" s="9">
        <v>2</v>
      </c>
      <c r="BD398" s="9">
        <v>1</v>
      </c>
      <c r="BE398" s="9">
        <v>2</v>
      </c>
      <c r="BF398" s="9">
        <v>2</v>
      </c>
      <c r="BG398" s="9" t="s">
        <v>125</v>
      </c>
      <c r="BH398">
        <v>2</v>
      </c>
      <c r="BI398">
        <v>2</v>
      </c>
      <c r="BJ398" s="58">
        <v>2</v>
      </c>
      <c r="BK398">
        <v>2</v>
      </c>
      <c r="BL398">
        <v>1</v>
      </c>
      <c r="BM398">
        <v>2</v>
      </c>
      <c r="BN398">
        <v>1</v>
      </c>
      <c r="BO398">
        <v>2</v>
      </c>
      <c r="BP398">
        <v>2</v>
      </c>
      <c r="BQ398" t="s">
        <v>125</v>
      </c>
      <c r="BR398">
        <v>1</v>
      </c>
      <c r="BS398">
        <v>2</v>
      </c>
      <c r="BT398" t="s">
        <v>125</v>
      </c>
      <c r="BU398">
        <v>1</v>
      </c>
      <c r="BV398">
        <v>2</v>
      </c>
      <c r="BW398">
        <v>2</v>
      </c>
      <c r="BX398">
        <v>2</v>
      </c>
      <c r="BY398">
        <v>2</v>
      </c>
      <c r="BZ398">
        <v>2</v>
      </c>
      <c r="CA398">
        <v>2</v>
      </c>
      <c r="CB398">
        <v>2</v>
      </c>
      <c r="CC398">
        <v>2</v>
      </c>
      <c r="CD398">
        <v>2</v>
      </c>
      <c r="CE398">
        <v>2</v>
      </c>
      <c r="CF398">
        <v>2</v>
      </c>
      <c r="CG398">
        <v>2</v>
      </c>
      <c r="CH398">
        <v>2</v>
      </c>
      <c r="CI398">
        <v>2</v>
      </c>
      <c r="CJ398">
        <v>2</v>
      </c>
      <c r="CK398">
        <v>2</v>
      </c>
      <c r="CL398">
        <v>2</v>
      </c>
      <c r="CM398" t="s">
        <v>125</v>
      </c>
      <c r="CN398" t="s">
        <v>125</v>
      </c>
      <c r="CO398">
        <v>4</v>
      </c>
      <c r="CP398">
        <v>2</v>
      </c>
      <c r="CQ398">
        <v>2</v>
      </c>
      <c r="CR398">
        <v>2</v>
      </c>
      <c r="CS398">
        <v>3</v>
      </c>
      <c r="CT398">
        <v>3</v>
      </c>
      <c r="CU398">
        <v>3</v>
      </c>
      <c r="CV398">
        <v>2</v>
      </c>
      <c r="CW398">
        <v>1</v>
      </c>
      <c r="CX398">
        <v>3</v>
      </c>
      <c r="CY398">
        <v>1</v>
      </c>
      <c r="CZ398">
        <v>0</v>
      </c>
      <c r="DA398" s="57" t="s">
        <v>125</v>
      </c>
    </row>
    <row r="399" spans="1:105">
      <c r="A399">
        <v>392</v>
      </c>
      <c r="B399" s="9">
        <v>2</v>
      </c>
      <c r="C399" s="9">
        <v>9</v>
      </c>
      <c r="D399" s="9">
        <v>5</v>
      </c>
      <c r="E399" s="9">
        <v>1</v>
      </c>
      <c r="F399" s="9">
        <v>0</v>
      </c>
      <c r="G399" s="9">
        <v>0</v>
      </c>
      <c r="H399" s="9">
        <v>0</v>
      </c>
      <c r="I399" s="9">
        <v>1</v>
      </c>
      <c r="J399" s="9">
        <v>0</v>
      </c>
      <c r="K399" s="9">
        <v>0</v>
      </c>
      <c r="L399" s="9">
        <v>0</v>
      </c>
      <c r="M399" s="9">
        <v>1</v>
      </c>
      <c r="N399" s="9">
        <v>4</v>
      </c>
      <c r="O399" s="9">
        <v>3</v>
      </c>
      <c r="P399" s="9">
        <v>4</v>
      </c>
      <c r="Q399" s="9">
        <v>4</v>
      </c>
      <c r="R399" s="9">
        <v>4</v>
      </c>
      <c r="S399" s="9">
        <v>4</v>
      </c>
      <c r="T399" s="9"/>
      <c r="U399" s="9">
        <v>0</v>
      </c>
      <c r="V399" s="9">
        <v>1</v>
      </c>
      <c r="W399" s="9">
        <v>0</v>
      </c>
      <c r="X399" s="9">
        <v>0</v>
      </c>
      <c r="Y399" s="9">
        <v>1</v>
      </c>
      <c r="Z399" s="9">
        <v>1</v>
      </c>
      <c r="AA399" s="9">
        <v>0</v>
      </c>
      <c r="AB399" s="9">
        <v>0</v>
      </c>
      <c r="AC399" s="9"/>
      <c r="AD399" s="9">
        <v>4</v>
      </c>
      <c r="AE399" s="9"/>
      <c r="AF399" s="9">
        <v>1</v>
      </c>
      <c r="AG399" s="9">
        <v>1</v>
      </c>
      <c r="AH399" s="9">
        <v>0</v>
      </c>
      <c r="AI399" s="9">
        <v>0</v>
      </c>
      <c r="AJ399" s="9">
        <v>1</v>
      </c>
      <c r="AK399" s="9">
        <v>0</v>
      </c>
      <c r="AL399" s="9"/>
      <c r="AM399" s="9">
        <v>1</v>
      </c>
      <c r="AN399" s="9">
        <v>1</v>
      </c>
      <c r="AO399" s="9">
        <v>1</v>
      </c>
      <c r="AP399" s="9">
        <v>1</v>
      </c>
      <c r="AQ399" s="9">
        <v>0</v>
      </c>
      <c r="AR399" s="9">
        <v>0</v>
      </c>
      <c r="AS399" s="9"/>
      <c r="AT399" s="9">
        <v>3</v>
      </c>
      <c r="AU399" s="9">
        <v>2</v>
      </c>
      <c r="AV399" s="75">
        <v>1</v>
      </c>
      <c r="AW399" s="75">
        <v>1</v>
      </c>
      <c r="AX399" s="75">
        <v>1</v>
      </c>
      <c r="AY399" s="9">
        <v>1</v>
      </c>
      <c r="AZ399" s="9">
        <v>2</v>
      </c>
      <c r="BA399" s="9" t="s">
        <v>125</v>
      </c>
      <c r="BB399" s="9" t="s">
        <v>125</v>
      </c>
      <c r="BC399" s="9">
        <v>2</v>
      </c>
      <c r="BD399" s="9">
        <v>1</v>
      </c>
      <c r="BE399" s="9">
        <v>1</v>
      </c>
      <c r="BF399" s="9">
        <v>1</v>
      </c>
      <c r="BG399" s="9">
        <v>1</v>
      </c>
      <c r="BH399">
        <v>1</v>
      </c>
      <c r="BI399">
        <v>2</v>
      </c>
      <c r="BJ399" s="58">
        <v>1</v>
      </c>
      <c r="BK399">
        <v>2</v>
      </c>
      <c r="BL399">
        <v>1</v>
      </c>
      <c r="BM399">
        <v>1</v>
      </c>
      <c r="BN399">
        <v>1</v>
      </c>
      <c r="BO399">
        <v>2</v>
      </c>
      <c r="BP399">
        <v>2</v>
      </c>
      <c r="BQ399" t="s">
        <v>125</v>
      </c>
      <c r="BR399">
        <v>1</v>
      </c>
      <c r="BS399">
        <v>2</v>
      </c>
      <c r="BT399" t="s">
        <v>125</v>
      </c>
      <c r="BU399">
        <v>1</v>
      </c>
      <c r="BV399">
        <v>1</v>
      </c>
      <c r="BW399">
        <v>1</v>
      </c>
      <c r="BX399">
        <v>1</v>
      </c>
      <c r="BY399">
        <v>1</v>
      </c>
      <c r="BZ399">
        <v>2</v>
      </c>
      <c r="CA399">
        <v>2</v>
      </c>
      <c r="CB399">
        <v>2</v>
      </c>
      <c r="CC399">
        <v>1</v>
      </c>
      <c r="CD399">
        <v>1</v>
      </c>
      <c r="CE399">
        <v>2</v>
      </c>
      <c r="CF399">
        <v>1</v>
      </c>
      <c r="CG399">
        <v>1</v>
      </c>
      <c r="CH399">
        <v>1</v>
      </c>
      <c r="CI399">
        <v>2</v>
      </c>
      <c r="CJ399">
        <v>1</v>
      </c>
      <c r="CK399">
        <v>2</v>
      </c>
      <c r="CL399">
        <v>2</v>
      </c>
      <c r="CM399" t="s">
        <v>125</v>
      </c>
      <c r="CN399" t="s">
        <v>125</v>
      </c>
      <c r="CO399">
        <v>4</v>
      </c>
      <c r="CP399">
        <v>4</v>
      </c>
      <c r="CQ399">
        <v>4</v>
      </c>
      <c r="CR399">
        <v>4</v>
      </c>
      <c r="CS399">
        <v>4</v>
      </c>
      <c r="CT399">
        <v>3</v>
      </c>
      <c r="CU399">
        <v>4</v>
      </c>
      <c r="CV399">
        <v>3</v>
      </c>
      <c r="CW399">
        <v>2</v>
      </c>
      <c r="CX399">
        <v>4</v>
      </c>
      <c r="CY399">
        <v>3</v>
      </c>
      <c r="CZ399">
        <v>4</v>
      </c>
      <c r="DA399" s="57" t="s">
        <v>125</v>
      </c>
    </row>
    <row r="400" spans="1:105">
      <c r="A400">
        <v>393</v>
      </c>
      <c r="B400" s="9">
        <v>1</v>
      </c>
      <c r="C400" s="9">
        <v>8</v>
      </c>
      <c r="D400" s="9">
        <v>7</v>
      </c>
      <c r="E400" s="9">
        <v>1</v>
      </c>
      <c r="F400" s="9">
        <v>0</v>
      </c>
      <c r="G400" s="9">
        <v>0</v>
      </c>
      <c r="H400" s="9">
        <v>0</v>
      </c>
      <c r="I400" s="9">
        <v>1</v>
      </c>
      <c r="J400" s="9">
        <v>0</v>
      </c>
      <c r="K400" s="9">
        <v>0</v>
      </c>
      <c r="L400" s="9">
        <v>0</v>
      </c>
      <c r="M400" s="9">
        <v>2</v>
      </c>
      <c r="N400" s="9">
        <v>3</v>
      </c>
      <c r="O400" s="9">
        <v>3</v>
      </c>
      <c r="P400" s="9">
        <v>3</v>
      </c>
      <c r="Q400" s="9">
        <v>1</v>
      </c>
      <c r="R400" s="9">
        <v>1</v>
      </c>
      <c r="S400" s="9">
        <v>2</v>
      </c>
      <c r="T400" s="9"/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1</v>
      </c>
      <c r="AB400" s="9">
        <v>0</v>
      </c>
      <c r="AC400" s="9"/>
      <c r="AD400" s="9">
        <v>2</v>
      </c>
      <c r="AE400" s="9"/>
      <c r="AF400" s="9">
        <v>1</v>
      </c>
      <c r="AG400" s="9">
        <v>1</v>
      </c>
      <c r="AH400" s="9">
        <v>1</v>
      </c>
      <c r="AI400" s="9">
        <v>0</v>
      </c>
      <c r="AJ400" s="9">
        <v>0</v>
      </c>
      <c r="AK400" s="9">
        <v>0</v>
      </c>
      <c r="AL400" s="9"/>
      <c r="AM400" s="9">
        <v>1</v>
      </c>
      <c r="AN400" s="9">
        <v>1</v>
      </c>
      <c r="AO400" s="9">
        <v>1</v>
      </c>
      <c r="AP400" s="9">
        <v>1</v>
      </c>
      <c r="AQ400" s="9">
        <v>0</v>
      </c>
      <c r="AR400" s="9">
        <v>0</v>
      </c>
      <c r="AS400" s="9"/>
      <c r="AT400" s="9">
        <v>2</v>
      </c>
      <c r="AU400" s="9">
        <v>3</v>
      </c>
      <c r="AV400" s="75">
        <v>2</v>
      </c>
      <c r="AW400" s="75">
        <v>1</v>
      </c>
      <c r="AX400" s="75">
        <v>1</v>
      </c>
      <c r="AY400" s="9">
        <v>1</v>
      </c>
      <c r="AZ400" s="9">
        <v>1</v>
      </c>
      <c r="BA400" s="9">
        <v>1</v>
      </c>
      <c r="BB400" s="9">
        <v>2</v>
      </c>
      <c r="BC400" s="9">
        <v>1</v>
      </c>
      <c r="BD400" s="9">
        <v>1</v>
      </c>
      <c r="BE400" s="9">
        <v>1</v>
      </c>
      <c r="BF400" s="9">
        <v>1</v>
      </c>
      <c r="BG400" s="9">
        <v>1</v>
      </c>
      <c r="BH400">
        <v>1</v>
      </c>
      <c r="BI400">
        <v>2</v>
      </c>
      <c r="BJ400" s="58">
        <v>1</v>
      </c>
      <c r="BK400">
        <v>2</v>
      </c>
      <c r="BL400">
        <v>1</v>
      </c>
      <c r="BM400">
        <v>1</v>
      </c>
      <c r="BN400">
        <v>2</v>
      </c>
      <c r="BO400">
        <v>2</v>
      </c>
      <c r="BP400">
        <v>2</v>
      </c>
      <c r="BQ400" t="s">
        <v>125</v>
      </c>
      <c r="BR400">
        <v>1</v>
      </c>
      <c r="BS400">
        <v>1</v>
      </c>
      <c r="BT400">
        <v>1</v>
      </c>
      <c r="BU400">
        <v>1</v>
      </c>
      <c r="BV400">
        <v>1</v>
      </c>
      <c r="BW400">
        <v>1</v>
      </c>
      <c r="BX400">
        <v>2</v>
      </c>
      <c r="BY400">
        <v>2</v>
      </c>
      <c r="BZ400">
        <v>2</v>
      </c>
      <c r="CA400">
        <v>2</v>
      </c>
      <c r="CB400">
        <v>2</v>
      </c>
      <c r="CC400">
        <v>1</v>
      </c>
      <c r="CD400">
        <v>2</v>
      </c>
      <c r="CE400">
        <v>2</v>
      </c>
      <c r="CF400">
        <v>1</v>
      </c>
      <c r="CG400">
        <v>1</v>
      </c>
      <c r="CH400">
        <v>2</v>
      </c>
      <c r="CI400">
        <v>2</v>
      </c>
      <c r="CJ400">
        <v>1</v>
      </c>
      <c r="CK400">
        <v>2</v>
      </c>
      <c r="CL400">
        <v>1</v>
      </c>
      <c r="CM400">
        <v>4</v>
      </c>
      <c r="CN400">
        <v>4</v>
      </c>
      <c r="CO400">
        <v>4</v>
      </c>
      <c r="CP400">
        <v>3</v>
      </c>
      <c r="CQ400">
        <v>3</v>
      </c>
      <c r="CR400">
        <v>3</v>
      </c>
      <c r="CS400">
        <v>3</v>
      </c>
      <c r="CT400">
        <v>3</v>
      </c>
      <c r="CU400">
        <v>3</v>
      </c>
      <c r="CV400">
        <v>3</v>
      </c>
      <c r="CW400">
        <v>2</v>
      </c>
      <c r="CX400">
        <v>4</v>
      </c>
      <c r="CY400">
        <v>3</v>
      </c>
      <c r="CZ400">
        <v>3</v>
      </c>
      <c r="DA400" s="57" t="s">
        <v>125</v>
      </c>
    </row>
    <row r="401" spans="1:105">
      <c r="A401">
        <v>394</v>
      </c>
      <c r="B401" s="9">
        <v>2</v>
      </c>
      <c r="C401" s="9">
        <v>3</v>
      </c>
      <c r="D401" s="9">
        <v>4</v>
      </c>
      <c r="E401" s="9">
        <v>11</v>
      </c>
      <c r="F401" s="9">
        <v>1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2</v>
      </c>
      <c r="N401" s="9">
        <v>4</v>
      </c>
      <c r="O401" s="9">
        <v>4</v>
      </c>
      <c r="P401" s="9">
        <v>4</v>
      </c>
      <c r="Q401" s="9">
        <v>0</v>
      </c>
      <c r="R401" s="9">
        <v>4</v>
      </c>
      <c r="S401" s="9">
        <v>4</v>
      </c>
      <c r="T401" s="9"/>
      <c r="U401" s="9">
        <v>1</v>
      </c>
      <c r="V401" s="9">
        <v>1</v>
      </c>
      <c r="W401" s="9">
        <v>0</v>
      </c>
      <c r="X401" s="9">
        <v>1</v>
      </c>
      <c r="Y401" s="9">
        <v>0</v>
      </c>
      <c r="Z401" s="9">
        <v>0</v>
      </c>
      <c r="AA401" s="9">
        <v>0</v>
      </c>
      <c r="AB401" s="9">
        <v>0</v>
      </c>
      <c r="AC401" s="9"/>
      <c r="AD401" s="9">
        <v>1</v>
      </c>
      <c r="AE401" s="9"/>
      <c r="AF401" s="9">
        <v>0</v>
      </c>
      <c r="AG401" s="9">
        <v>0</v>
      </c>
      <c r="AH401" s="9">
        <v>1</v>
      </c>
      <c r="AI401" s="9">
        <v>1</v>
      </c>
      <c r="AJ401" s="9">
        <v>1</v>
      </c>
      <c r="AK401" s="9">
        <v>0</v>
      </c>
      <c r="AL401" s="9"/>
      <c r="AM401" s="9">
        <v>1</v>
      </c>
      <c r="AN401" s="9">
        <v>1</v>
      </c>
      <c r="AO401" s="9">
        <v>1</v>
      </c>
      <c r="AP401" s="9">
        <v>1</v>
      </c>
      <c r="AQ401" s="9">
        <v>0</v>
      </c>
      <c r="AR401" s="9">
        <v>0</v>
      </c>
      <c r="AS401" s="9"/>
      <c r="AT401" s="9">
        <v>1</v>
      </c>
      <c r="AU401" s="9">
        <v>2</v>
      </c>
      <c r="AV401" s="75">
        <v>2</v>
      </c>
      <c r="AW401" s="75">
        <v>1</v>
      </c>
      <c r="AX401" s="75">
        <v>2</v>
      </c>
      <c r="AY401" s="9" t="s">
        <v>125</v>
      </c>
      <c r="AZ401" s="9">
        <v>1</v>
      </c>
      <c r="BA401" s="9">
        <v>1</v>
      </c>
      <c r="BB401" s="9">
        <v>1</v>
      </c>
      <c r="BC401" s="9">
        <v>1</v>
      </c>
      <c r="BD401" s="9">
        <v>1</v>
      </c>
      <c r="BE401" s="9">
        <v>1</v>
      </c>
      <c r="BF401" s="9">
        <v>2</v>
      </c>
      <c r="BG401" s="9" t="s">
        <v>125</v>
      </c>
      <c r="BH401">
        <v>2</v>
      </c>
      <c r="BI401">
        <v>1</v>
      </c>
      <c r="BJ401" s="58">
        <v>1</v>
      </c>
      <c r="BK401">
        <v>1</v>
      </c>
      <c r="BL401">
        <v>1</v>
      </c>
      <c r="BM401">
        <v>1</v>
      </c>
      <c r="BN401">
        <v>1</v>
      </c>
      <c r="BO401">
        <v>2</v>
      </c>
      <c r="BP401">
        <v>1</v>
      </c>
      <c r="BQ401">
        <v>1</v>
      </c>
      <c r="BR401">
        <v>1</v>
      </c>
      <c r="BS401">
        <v>2</v>
      </c>
      <c r="BT401" t="s">
        <v>125</v>
      </c>
      <c r="BU401">
        <v>1</v>
      </c>
      <c r="BV401">
        <v>1</v>
      </c>
      <c r="BW401">
        <v>2</v>
      </c>
      <c r="BX401">
        <v>2</v>
      </c>
      <c r="BY401">
        <v>1</v>
      </c>
      <c r="BZ401">
        <v>1</v>
      </c>
      <c r="CA401">
        <v>2</v>
      </c>
      <c r="CB401">
        <v>2</v>
      </c>
      <c r="CC401">
        <v>1</v>
      </c>
      <c r="CD401">
        <v>1</v>
      </c>
      <c r="CE401">
        <v>2</v>
      </c>
      <c r="CF401">
        <v>1</v>
      </c>
      <c r="CG401">
        <v>2</v>
      </c>
      <c r="CH401">
        <v>2</v>
      </c>
      <c r="CI401">
        <v>2</v>
      </c>
      <c r="CJ401">
        <v>1</v>
      </c>
      <c r="CK401">
        <v>2</v>
      </c>
      <c r="CL401">
        <v>1</v>
      </c>
      <c r="CM401">
        <v>4</v>
      </c>
      <c r="CN401">
        <v>4</v>
      </c>
      <c r="CO401">
        <v>4</v>
      </c>
      <c r="CP401">
        <v>1</v>
      </c>
      <c r="CQ401">
        <v>4</v>
      </c>
      <c r="CR401">
        <v>4</v>
      </c>
      <c r="CS401">
        <v>4</v>
      </c>
      <c r="CT401">
        <v>1</v>
      </c>
      <c r="CU401">
        <v>4</v>
      </c>
      <c r="CV401">
        <v>4</v>
      </c>
      <c r="CW401">
        <v>1</v>
      </c>
      <c r="CX401">
        <v>4</v>
      </c>
      <c r="CY401">
        <v>4</v>
      </c>
      <c r="CZ401">
        <v>4</v>
      </c>
      <c r="DA401" s="57">
        <v>4</v>
      </c>
    </row>
    <row r="402" spans="1:105">
      <c r="A402">
        <v>395</v>
      </c>
      <c r="B402" s="9">
        <v>2</v>
      </c>
      <c r="C402" s="9">
        <v>4</v>
      </c>
      <c r="D402" s="9">
        <v>1</v>
      </c>
      <c r="E402" s="9">
        <v>9</v>
      </c>
      <c r="F402" s="9">
        <v>0</v>
      </c>
      <c r="G402" s="9">
        <v>0</v>
      </c>
      <c r="H402" s="9">
        <v>1</v>
      </c>
      <c r="I402" s="9">
        <v>0</v>
      </c>
      <c r="J402" s="9">
        <v>0</v>
      </c>
      <c r="K402" s="9">
        <v>0</v>
      </c>
      <c r="L402" s="9">
        <v>0</v>
      </c>
      <c r="M402" s="9">
        <v>1</v>
      </c>
      <c r="N402" s="9">
        <v>4</v>
      </c>
      <c r="O402" s="9">
        <v>4</v>
      </c>
      <c r="P402" s="9">
        <v>4</v>
      </c>
      <c r="Q402" s="9">
        <v>4</v>
      </c>
      <c r="R402" s="9">
        <v>3</v>
      </c>
      <c r="S402" s="9">
        <v>4</v>
      </c>
      <c r="T402" s="9"/>
      <c r="U402" s="9">
        <v>0</v>
      </c>
      <c r="V402" s="9">
        <v>1</v>
      </c>
      <c r="W402" s="9">
        <v>0</v>
      </c>
      <c r="X402" s="9">
        <v>1</v>
      </c>
      <c r="Y402" s="9">
        <v>0</v>
      </c>
      <c r="Z402" s="9">
        <v>1</v>
      </c>
      <c r="AA402" s="9">
        <v>0</v>
      </c>
      <c r="AB402" s="9">
        <v>0</v>
      </c>
      <c r="AC402" s="9"/>
      <c r="AD402" s="9">
        <v>2</v>
      </c>
      <c r="AE402" s="9"/>
      <c r="AF402" s="9">
        <v>0</v>
      </c>
      <c r="AG402" s="9">
        <v>0</v>
      </c>
      <c r="AH402" s="9">
        <v>1</v>
      </c>
      <c r="AI402" s="9">
        <v>0</v>
      </c>
      <c r="AJ402" s="9">
        <v>1</v>
      </c>
      <c r="AK402" s="9">
        <v>0</v>
      </c>
      <c r="AL402" s="9"/>
      <c r="AM402" s="9">
        <v>0</v>
      </c>
      <c r="AN402" s="9">
        <v>1</v>
      </c>
      <c r="AO402" s="9">
        <v>1</v>
      </c>
      <c r="AP402" s="9">
        <v>1</v>
      </c>
      <c r="AQ402" s="9">
        <v>0</v>
      </c>
      <c r="AR402" s="9">
        <v>0</v>
      </c>
      <c r="AS402" s="9"/>
      <c r="AT402" s="9">
        <v>3</v>
      </c>
      <c r="AU402" s="9">
        <v>2</v>
      </c>
      <c r="AV402" s="75">
        <v>1</v>
      </c>
      <c r="AW402" s="75">
        <v>2</v>
      </c>
      <c r="AX402" s="75">
        <v>1</v>
      </c>
      <c r="AY402" s="9">
        <v>2</v>
      </c>
      <c r="AZ402" s="9">
        <v>1</v>
      </c>
      <c r="BA402" s="9">
        <v>1</v>
      </c>
      <c r="BB402" s="9">
        <v>2</v>
      </c>
      <c r="BC402" s="9">
        <v>2</v>
      </c>
      <c r="BD402" s="9">
        <v>1</v>
      </c>
      <c r="BE402" s="9">
        <v>2</v>
      </c>
      <c r="BF402" s="9">
        <v>1</v>
      </c>
      <c r="BG402" s="9">
        <v>1</v>
      </c>
      <c r="BH402">
        <v>1</v>
      </c>
      <c r="BI402">
        <v>1</v>
      </c>
      <c r="BJ402" s="58">
        <v>1</v>
      </c>
      <c r="BK402">
        <v>2</v>
      </c>
      <c r="BL402">
        <v>1</v>
      </c>
      <c r="BM402">
        <v>1</v>
      </c>
      <c r="BN402">
        <v>1</v>
      </c>
      <c r="BO402">
        <v>2</v>
      </c>
      <c r="BP402">
        <v>2</v>
      </c>
      <c r="BQ402" t="s">
        <v>125</v>
      </c>
      <c r="BR402">
        <v>1</v>
      </c>
      <c r="BS402">
        <v>1</v>
      </c>
      <c r="BT402">
        <v>1</v>
      </c>
      <c r="BU402">
        <v>1</v>
      </c>
      <c r="BV402">
        <v>2</v>
      </c>
      <c r="BW402">
        <v>1</v>
      </c>
      <c r="BX402">
        <v>2</v>
      </c>
      <c r="BY402">
        <v>1</v>
      </c>
      <c r="BZ402">
        <v>2</v>
      </c>
      <c r="CA402">
        <v>2</v>
      </c>
      <c r="CB402">
        <v>2</v>
      </c>
      <c r="CC402">
        <v>2</v>
      </c>
      <c r="CD402">
        <v>1</v>
      </c>
      <c r="CE402">
        <v>2</v>
      </c>
      <c r="CF402">
        <v>2</v>
      </c>
      <c r="CG402">
        <v>2</v>
      </c>
      <c r="CH402">
        <v>2</v>
      </c>
      <c r="CI402">
        <v>2</v>
      </c>
      <c r="CJ402">
        <v>1</v>
      </c>
      <c r="CK402">
        <v>2</v>
      </c>
      <c r="CL402">
        <v>1</v>
      </c>
      <c r="CM402">
        <v>4</v>
      </c>
      <c r="CN402">
        <v>4</v>
      </c>
      <c r="CO402">
        <v>4</v>
      </c>
      <c r="CP402">
        <v>3</v>
      </c>
      <c r="CQ402">
        <v>4</v>
      </c>
      <c r="CR402">
        <v>4</v>
      </c>
      <c r="CS402">
        <v>4</v>
      </c>
      <c r="CT402">
        <v>4</v>
      </c>
      <c r="CU402">
        <v>3</v>
      </c>
      <c r="CV402">
        <v>3</v>
      </c>
      <c r="CW402">
        <v>3</v>
      </c>
      <c r="CX402">
        <v>2</v>
      </c>
      <c r="CY402">
        <v>4</v>
      </c>
      <c r="CZ402">
        <v>4</v>
      </c>
      <c r="DA402" s="57">
        <v>4</v>
      </c>
    </row>
    <row r="403" spans="1:105">
      <c r="A403">
        <v>396</v>
      </c>
      <c r="B403" s="9">
        <v>2</v>
      </c>
      <c r="C403" s="9">
        <v>9</v>
      </c>
      <c r="D403" s="9">
        <v>7</v>
      </c>
      <c r="E403" s="9">
        <v>1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1</v>
      </c>
      <c r="M403" s="9">
        <v>2</v>
      </c>
      <c r="N403" s="9">
        <v>4</v>
      </c>
      <c r="O403" s="9">
        <v>4</v>
      </c>
      <c r="P403" s="9">
        <v>4</v>
      </c>
      <c r="Q403" s="9">
        <v>4</v>
      </c>
      <c r="R403" s="9">
        <v>4</v>
      </c>
      <c r="S403" s="9">
        <v>4</v>
      </c>
      <c r="T403" s="9"/>
      <c r="U403" s="9">
        <v>0</v>
      </c>
      <c r="V403" s="9">
        <v>0</v>
      </c>
      <c r="W403" s="9">
        <v>0</v>
      </c>
      <c r="X403" s="9">
        <v>0</v>
      </c>
      <c r="Y403" s="9">
        <v>1</v>
      </c>
      <c r="Z403" s="9">
        <v>1</v>
      </c>
      <c r="AA403" s="9">
        <v>0</v>
      </c>
      <c r="AB403" s="9">
        <v>0</v>
      </c>
      <c r="AC403" s="9"/>
      <c r="AD403" s="9">
        <v>4</v>
      </c>
      <c r="AE403" s="9"/>
      <c r="AF403" s="9">
        <v>1</v>
      </c>
      <c r="AG403" s="9">
        <v>1</v>
      </c>
      <c r="AH403" s="9">
        <v>0</v>
      </c>
      <c r="AI403" s="9">
        <v>0</v>
      </c>
      <c r="AJ403" s="9">
        <v>1</v>
      </c>
      <c r="AK403" s="9">
        <v>0</v>
      </c>
      <c r="AL403" s="9"/>
      <c r="AM403" s="9">
        <v>1</v>
      </c>
      <c r="AN403" s="9">
        <v>1</v>
      </c>
      <c r="AO403" s="9">
        <v>1</v>
      </c>
      <c r="AP403" s="9">
        <v>1</v>
      </c>
      <c r="AQ403" s="9">
        <v>0</v>
      </c>
      <c r="AR403" s="9">
        <v>0</v>
      </c>
      <c r="AS403" s="9"/>
      <c r="AT403" s="9">
        <v>4</v>
      </c>
      <c r="AU403" s="9">
        <v>2</v>
      </c>
      <c r="AV403" s="75">
        <v>1</v>
      </c>
      <c r="AW403" s="75">
        <v>2</v>
      </c>
      <c r="AX403" s="75">
        <v>1</v>
      </c>
      <c r="AY403" s="9">
        <v>1</v>
      </c>
      <c r="AZ403" s="9">
        <v>2</v>
      </c>
      <c r="BA403" s="9" t="s">
        <v>125</v>
      </c>
      <c r="BB403" s="9" t="s">
        <v>125</v>
      </c>
      <c r="BC403" s="9">
        <v>1</v>
      </c>
      <c r="BD403" s="9">
        <v>2</v>
      </c>
      <c r="BE403" s="9" t="s">
        <v>125</v>
      </c>
      <c r="BF403" s="9">
        <v>1</v>
      </c>
      <c r="BG403" s="9">
        <v>1</v>
      </c>
      <c r="BH403">
        <v>1</v>
      </c>
      <c r="BI403">
        <v>2</v>
      </c>
      <c r="BJ403" s="58">
        <v>1</v>
      </c>
      <c r="BK403">
        <v>1</v>
      </c>
      <c r="BL403">
        <v>1</v>
      </c>
      <c r="BM403">
        <v>1</v>
      </c>
      <c r="BN403">
        <v>1</v>
      </c>
      <c r="BO403">
        <v>2</v>
      </c>
      <c r="BQ403" t="s">
        <v>125</v>
      </c>
      <c r="BR403">
        <v>1</v>
      </c>
      <c r="BS403">
        <v>1</v>
      </c>
      <c r="BT403">
        <v>1</v>
      </c>
      <c r="BU403">
        <v>1</v>
      </c>
      <c r="BV403">
        <v>1</v>
      </c>
      <c r="BW403">
        <v>1</v>
      </c>
      <c r="BX403">
        <v>1</v>
      </c>
      <c r="BY403">
        <v>1</v>
      </c>
      <c r="BZ403">
        <v>1</v>
      </c>
      <c r="CA403">
        <v>1</v>
      </c>
      <c r="CB403">
        <v>2</v>
      </c>
      <c r="CC403">
        <v>1</v>
      </c>
      <c r="CD403">
        <v>1</v>
      </c>
      <c r="CE403">
        <v>1</v>
      </c>
      <c r="CF403">
        <v>1</v>
      </c>
      <c r="CG403">
        <v>1</v>
      </c>
      <c r="CH403">
        <v>1</v>
      </c>
      <c r="CI403">
        <v>1</v>
      </c>
      <c r="CJ403">
        <v>1</v>
      </c>
      <c r="CK403">
        <v>2</v>
      </c>
      <c r="CL403">
        <v>1</v>
      </c>
      <c r="CM403">
        <v>4</v>
      </c>
      <c r="CN403">
        <v>4</v>
      </c>
      <c r="CO403">
        <v>4</v>
      </c>
      <c r="CP403">
        <v>4</v>
      </c>
      <c r="CQ403">
        <v>4</v>
      </c>
      <c r="CR403">
        <v>4</v>
      </c>
      <c r="CS403">
        <v>4</v>
      </c>
      <c r="CT403">
        <v>4</v>
      </c>
      <c r="CU403">
        <v>4</v>
      </c>
      <c r="CV403">
        <v>3</v>
      </c>
      <c r="CW403">
        <v>3</v>
      </c>
      <c r="CX403">
        <v>3</v>
      </c>
      <c r="CY403">
        <v>4</v>
      </c>
      <c r="CZ403">
        <v>4</v>
      </c>
      <c r="DA403" s="57" t="s">
        <v>125</v>
      </c>
    </row>
    <row r="404" spans="1:105">
      <c r="A404">
        <v>397</v>
      </c>
      <c r="B404" s="9">
        <v>1</v>
      </c>
      <c r="C404" s="9">
        <v>6</v>
      </c>
      <c r="D404" s="9">
        <v>1</v>
      </c>
      <c r="E404" s="9">
        <v>2</v>
      </c>
      <c r="F404" s="9">
        <v>1</v>
      </c>
      <c r="G404" s="9">
        <v>1</v>
      </c>
      <c r="H404" s="9">
        <v>0</v>
      </c>
      <c r="I404" s="9">
        <v>1</v>
      </c>
      <c r="J404" s="9">
        <v>0</v>
      </c>
      <c r="K404" s="9">
        <v>0</v>
      </c>
      <c r="L404" s="9">
        <v>0</v>
      </c>
      <c r="M404" s="9">
        <v>2</v>
      </c>
      <c r="N404" s="9">
        <v>4</v>
      </c>
      <c r="O404" s="9">
        <v>4</v>
      </c>
      <c r="P404" s="9">
        <v>3</v>
      </c>
      <c r="Q404" s="9">
        <v>4</v>
      </c>
      <c r="R404" s="9">
        <v>4</v>
      </c>
      <c r="S404" s="9">
        <v>4</v>
      </c>
      <c r="T404" s="9"/>
      <c r="U404" s="9">
        <v>0</v>
      </c>
      <c r="V404" s="9">
        <v>0</v>
      </c>
      <c r="W404" s="9">
        <v>0</v>
      </c>
      <c r="X404" s="9">
        <v>0</v>
      </c>
      <c r="Y404" s="9">
        <v>1</v>
      </c>
      <c r="Z404" s="9">
        <v>1</v>
      </c>
      <c r="AA404" s="9">
        <v>0</v>
      </c>
      <c r="AB404" s="9">
        <v>0</v>
      </c>
      <c r="AC404" s="9"/>
      <c r="AD404" s="9">
        <v>1</v>
      </c>
      <c r="AE404" s="9"/>
      <c r="AF404" s="9">
        <v>1</v>
      </c>
      <c r="AG404" s="9">
        <v>1</v>
      </c>
      <c r="AH404" s="9">
        <v>1</v>
      </c>
      <c r="AI404" s="9">
        <v>0</v>
      </c>
      <c r="AJ404" s="9">
        <v>1</v>
      </c>
      <c r="AK404" s="9">
        <v>0</v>
      </c>
      <c r="AL404" s="9"/>
      <c r="AM404" s="9">
        <v>1</v>
      </c>
      <c r="AN404" s="9">
        <v>1</v>
      </c>
      <c r="AO404" s="9">
        <v>1</v>
      </c>
      <c r="AP404" s="9">
        <v>0</v>
      </c>
      <c r="AQ404" s="9">
        <v>0</v>
      </c>
      <c r="AR404" s="9">
        <v>0</v>
      </c>
      <c r="AS404" s="9"/>
      <c r="AT404" s="9">
        <v>1</v>
      </c>
      <c r="AU404" s="9">
        <v>1</v>
      </c>
      <c r="AV404" s="75">
        <v>1</v>
      </c>
      <c r="AW404" s="75">
        <v>1</v>
      </c>
      <c r="AX404" s="75">
        <v>1</v>
      </c>
      <c r="AY404" s="9">
        <v>1</v>
      </c>
      <c r="AZ404" s="9">
        <v>1</v>
      </c>
      <c r="BA404" s="9">
        <v>1</v>
      </c>
      <c r="BB404" s="9">
        <v>2</v>
      </c>
      <c r="BC404" s="9">
        <v>2</v>
      </c>
      <c r="BD404" s="9">
        <v>1</v>
      </c>
      <c r="BE404" s="9">
        <v>1</v>
      </c>
      <c r="BF404" s="9">
        <v>1</v>
      </c>
      <c r="BG404" s="9">
        <v>1</v>
      </c>
      <c r="BH404">
        <v>1</v>
      </c>
      <c r="BI404">
        <v>2</v>
      </c>
      <c r="BJ404" s="58">
        <v>1</v>
      </c>
      <c r="BK404">
        <v>2</v>
      </c>
      <c r="BL404">
        <v>1</v>
      </c>
      <c r="BM404">
        <v>1</v>
      </c>
      <c r="BN404">
        <v>2</v>
      </c>
      <c r="BO404">
        <v>2</v>
      </c>
      <c r="BP404">
        <v>1</v>
      </c>
      <c r="BQ404">
        <v>2</v>
      </c>
      <c r="BR404">
        <v>1</v>
      </c>
      <c r="BS404">
        <v>2</v>
      </c>
      <c r="BT404" t="s">
        <v>125</v>
      </c>
      <c r="BU404">
        <v>1</v>
      </c>
      <c r="BV404">
        <v>1</v>
      </c>
      <c r="BW404">
        <v>1</v>
      </c>
      <c r="BX404">
        <v>2</v>
      </c>
      <c r="BY404">
        <v>1</v>
      </c>
      <c r="BZ404">
        <v>1</v>
      </c>
      <c r="CA404">
        <v>2</v>
      </c>
      <c r="CB404">
        <v>2</v>
      </c>
      <c r="CC404">
        <v>1</v>
      </c>
      <c r="CD404">
        <v>2</v>
      </c>
      <c r="CE404">
        <v>2</v>
      </c>
      <c r="CF404">
        <v>1</v>
      </c>
      <c r="CG404">
        <v>2</v>
      </c>
      <c r="CH404">
        <v>2</v>
      </c>
      <c r="CI404">
        <v>1</v>
      </c>
      <c r="CJ404">
        <v>1</v>
      </c>
      <c r="CK404">
        <v>2</v>
      </c>
      <c r="CL404">
        <v>1</v>
      </c>
      <c r="CM404">
        <v>3</v>
      </c>
      <c r="CN404">
        <v>3</v>
      </c>
      <c r="CO404">
        <v>4</v>
      </c>
      <c r="CP404">
        <v>3</v>
      </c>
      <c r="CQ404">
        <v>4</v>
      </c>
      <c r="CR404">
        <v>4</v>
      </c>
      <c r="CS404">
        <v>4</v>
      </c>
      <c r="CT404">
        <v>4</v>
      </c>
      <c r="CU404">
        <v>3</v>
      </c>
      <c r="CV404">
        <v>2</v>
      </c>
      <c r="CW404">
        <v>2</v>
      </c>
      <c r="CX404">
        <v>3</v>
      </c>
      <c r="CY404">
        <v>3</v>
      </c>
      <c r="CZ404">
        <v>3</v>
      </c>
      <c r="DA404" s="57">
        <v>3</v>
      </c>
    </row>
    <row r="405" spans="1:105">
      <c r="A405">
        <v>398</v>
      </c>
      <c r="B405" s="9">
        <v>2</v>
      </c>
      <c r="C405" s="9">
        <v>4</v>
      </c>
      <c r="D405" s="9">
        <v>5</v>
      </c>
      <c r="E405" s="9">
        <v>3</v>
      </c>
      <c r="F405" s="9">
        <v>0</v>
      </c>
      <c r="G405" s="9">
        <v>1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2</v>
      </c>
      <c r="N405" s="9">
        <v>4</v>
      </c>
      <c r="O405" s="9">
        <v>3</v>
      </c>
      <c r="P405" s="9">
        <v>3</v>
      </c>
      <c r="Q405" s="9">
        <v>3</v>
      </c>
      <c r="R405" s="9">
        <v>4</v>
      </c>
      <c r="S405" s="9">
        <v>3</v>
      </c>
      <c r="T405" s="9"/>
      <c r="U405" s="9">
        <v>1</v>
      </c>
      <c r="V405" s="9">
        <v>0</v>
      </c>
      <c r="W405" s="9">
        <v>0</v>
      </c>
      <c r="X405" s="9">
        <v>1</v>
      </c>
      <c r="Y405" s="9">
        <v>1</v>
      </c>
      <c r="Z405" s="9">
        <v>0</v>
      </c>
      <c r="AA405" s="9">
        <v>0</v>
      </c>
      <c r="AB405" s="9">
        <v>0</v>
      </c>
      <c r="AC405" s="9"/>
      <c r="AD405" s="9">
        <v>2</v>
      </c>
      <c r="AE405" s="9"/>
      <c r="AF405" s="9">
        <v>1</v>
      </c>
      <c r="AG405" s="9">
        <v>1</v>
      </c>
      <c r="AH405" s="9">
        <v>1</v>
      </c>
      <c r="AI405" s="9">
        <v>0</v>
      </c>
      <c r="AJ405" s="9">
        <v>1</v>
      </c>
      <c r="AK405" s="9">
        <v>0</v>
      </c>
      <c r="AL405" s="9"/>
      <c r="AM405" s="9">
        <v>1</v>
      </c>
      <c r="AN405" s="9">
        <v>1</v>
      </c>
      <c r="AO405" s="9">
        <v>1</v>
      </c>
      <c r="AP405" s="9">
        <v>1</v>
      </c>
      <c r="AQ405" s="9">
        <v>0</v>
      </c>
      <c r="AR405" s="9">
        <v>0</v>
      </c>
      <c r="AS405" s="9"/>
      <c r="AT405" s="9">
        <v>1</v>
      </c>
      <c r="AU405" s="9">
        <v>1</v>
      </c>
      <c r="AV405" s="75">
        <v>1</v>
      </c>
      <c r="AW405" s="75">
        <v>2</v>
      </c>
      <c r="AX405" s="75">
        <v>1</v>
      </c>
      <c r="AY405" s="9">
        <v>1</v>
      </c>
      <c r="AZ405" s="9">
        <v>1</v>
      </c>
      <c r="BA405" s="9">
        <v>2</v>
      </c>
      <c r="BB405" s="9"/>
      <c r="BC405" s="9">
        <v>1</v>
      </c>
      <c r="BD405" s="9">
        <v>1</v>
      </c>
      <c r="BE405" s="9">
        <v>1</v>
      </c>
      <c r="BF405" s="9">
        <v>1</v>
      </c>
      <c r="BG405" s="9">
        <v>1</v>
      </c>
      <c r="BH405">
        <v>1</v>
      </c>
      <c r="BI405">
        <v>2</v>
      </c>
      <c r="BJ405" s="58">
        <v>1</v>
      </c>
      <c r="BK405">
        <v>1</v>
      </c>
      <c r="BL405">
        <v>1</v>
      </c>
      <c r="BM405">
        <v>1</v>
      </c>
      <c r="BN405">
        <v>1</v>
      </c>
      <c r="BO405">
        <v>1</v>
      </c>
      <c r="BP405">
        <v>1</v>
      </c>
      <c r="BQ405">
        <v>1</v>
      </c>
      <c r="BR405">
        <v>2</v>
      </c>
      <c r="BS405">
        <v>2</v>
      </c>
      <c r="BT405" t="s">
        <v>125</v>
      </c>
      <c r="BU405">
        <v>1</v>
      </c>
      <c r="BV405">
        <v>2</v>
      </c>
      <c r="BW405">
        <v>2</v>
      </c>
      <c r="BX405">
        <v>2</v>
      </c>
      <c r="BY405">
        <v>1</v>
      </c>
      <c r="BZ405">
        <v>1</v>
      </c>
      <c r="CA405">
        <v>1</v>
      </c>
      <c r="CB405">
        <v>2</v>
      </c>
      <c r="CC405">
        <v>1</v>
      </c>
      <c r="CD405">
        <v>1</v>
      </c>
      <c r="CE405">
        <v>2</v>
      </c>
      <c r="CF405">
        <v>1</v>
      </c>
      <c r="CG405">
        <v>1</v>
      </c>
      <c r="CH405">
        <v>1</v>
      </c>
      <c r="CI405">
        <v>2</v>
      </c>
      <c r="CJ405">
        <v>1</v>
      </c>
      <c r="CK405">
        <v>2</v>
      </c>
      <c r="CL405">
        <v>1</v>
      </c>
      <c r="CM405">
        <v>4</v>
      </c>
      <c r="CN405">
        <v>3</v>
      </c>
      <c r="CO405">
        <v>4</v>
      </c>
      <c r="CP405">
        <v>4</v>
      </c>
      <c r="CQ405">
        <v>4</v>
      </c>
      <c r="CR405">
        <v>4</v>
      </c>
      <c r="CS405">
        <v>4</v>
      </c>
      <c r="CT405">
        <v>4</v>
      </c>
      <c r="CU405">
        <v>4</v>
      </c>
      <c r="CV405">
        <v>3</v>
      </c>
      <c r="CW405">
        <v>1</v>
      </c>
      <c r="CX405">
        <v>3</v>
      </c>
      <c r="CY405">
        <v>4</v>
      </c>
      <c r="CZ405">
        <v>4</v>
      </c>
      <c r="DA405" s="57">
        <v>4</v>
      </c>
    </row>
    <row r="406" spans="1:105">
      <c r="A406">
        <v>399</v>
      </c>
      <c r="B406" s="9">
        <v>1</v>
      </c>
      <c r="C406" s="9">
        <v>9</v>
      </c>
      <c r="D406" s="9">
        <v>7</v>
      </c>
      <c r="E406" s="9">
        <v>5</v>
      </c>
      <c r="F406" s="9">
        <v>0</v>
      </c>
      <c r="G406" s="9">
        <v>0</v>
      </c>
      <c r="H406" s="9">
        <v>0</v>
      </c>
      <c r="I406" s="9">
        <v>1</v>
      </c>
      <c r="J406" s="9">
        <v>0</v>
      </c>
      <c r="K406" s="9">
        <v>0</v>
      </c>
      <c r="L406" s="9">
        <v>0</v>
      </c>
      <c r="M406" s="9">
        <v>2</v>
      </c>
      <c r="N406" s="9">
        <v>4</v>
      </c>
      <c r="O406" s="9">
        <v>4</v>
      </c>
      <c r="P406" s="9">
        <v>4</v>
      </c>
      <c r="Q406" s="9">
        <v>4</v>
      </c>
      <c r="R406" s="9">
        <v>4</v>
      </c>
      <c r="S406" s="9">
        <v>4</v>
      </c>
      <c r="T406" s="9"/>
      <c r="U406" s="9">
        <v>0</v>
      </c>
      <c r="V406" s="9">
        <v>0</v>
      </c>
      <c r="W406" s="9">
        <v>0</v>
      </c>
      <c r="X406" s="9">
        <v>0</v>
      </c>
      <c r="Y406" s="9">
        <v>1</v>
      </c>
      <c r="Z406" s="9">
        <v>1</v>
      </c>
      <c r="AA406" s="9">
        <v>0</v>
      </c>
      <c r="AB406" s="9">
        <v>0</v>
      </c>
      <c r="AC406" s="9"/>
      <c r="AD406" s="9">
        <v>4</v>
      </c>
      <c r="AE406" s="9"/>
      <c r="AF406" s="9">
        <v>1</v>
      </c>
      <c r="AG406" s="9">
        <v>1</v>
      </c>
      <c r="AH406" s="9">
        <v>0</v>
      </c>
      <c r="AI406" s="9">
        <v>0</v>
      </c>
      <c r="AJ406" s="9">
        <v>0</v>
      </c>
      <c r="AK406" s="9">
        <v>0</v>
      </c>
      <c r="AL406" s="9"/>
      <c r="AM406" s="9">
        <v>1</v>
      </c>
      <c r="AN406" s="9">
        <v>1</v>
      </c>
      <c r="AO406" s="9">
        <v>0</v>
      </c>
      <c r="AP406" s="9">
        <v>1</v>
      </c>
      <c r="AQ406" s="9">
        <v>0</v>
      </c>
      <c r="AR406" s="9">
        <v>0</v>
      </c>
      <c r="AS406" s="9"/>
      <c r="AT406" s="9">
        <v>1</v>
      </c>
      <c r="AU406" s="9">
        <v>4</v>
      </c>
      <c r="AV406" s="75">
        <v>1</v>
      </c>
      <c r="AW406" s="75">
        <v>2</v>
      </c>
      <c r="AX406" s="75">
        <v>2</v>
      </c>
      <c r="AY406" s="9" t="s">
        <v>125</v>
      </c>
      <c r="AZ406" s="9">
        <v>1</v>
      </c>
      <c r="BA406" s="9">
        <v>1</v>
      </c>
      <c r="BB406" s="9"/>
      <c r="BC406" s="9">
        <v>1</v>
      </c>
      <c r="BD406" s="9">
        <v>1</v>
      </c>
      <c r="BE406" s="9">
        <v>1</v>
      </c>
      <c r="BF406" s="9">
        <v>1</v>
      </c>
      <c r="BG406" s="9">
        <v>1</v>
      </c>
      <c r="BH406">
        <v>2</v>
      </c>
      <c r="BI406">
        <v>2</v>
      </c>
      <c r="BJ406" s="58">
        <v>1</v>
      </c>
      <c r="BK406">
        <v>2</v>
      </c>
      <c r="BL406">
        <v>1</v>
      </c>
      <c r="BM406">
        <v>1</v>
      </c>
      <c r="BN406">
        <v>2</v>
      </c>
      <c r="BO406">
        <v>2</v>
      </c>
      <c r="BP406">
        <v>2</v>
      </c>
      <c r="BQ406" t="s">
        <v>125</v>
      </c>
      <c r="BR406">
        <v>2</v>
      </c>
      <c r="BS406">
        <v>2</v>
      </c>
      <c r="BT406" t="s">
        <v>125</v>
      </c>
      <c r="BU406">
        <v>1</v>
      </c>
      <c r="BV406">
        <v>1</v>
      </c>
      <c r="BW406">
        <v>1</v>
      </c>
      <c r="BX406">
        <v>2</v>
      </c>
      <c r="BY406">
        <v>1</v>
      </c>
      <c r="BZ406">
        <v>2</v>
      </c>
      <c r="CA406">
        <v>2</v>
      </c>
      <c r="CB406">
        <v>2</v>
      </c>
      <c r="CC406">
        <v>1</v>
      </c>
      <c r="CD406">
        <v>1</v>
      </c>
      <c r="CE406">
        <v>2</v>
      </c>
      <c r="CF406">
        <v>1</v>
      </c>
      <c r="CG406">
        <v>2</v>
      </c>
      <c r="CH406">
        <v>2</v>
      </c>
      <c r="CI406">
        <v>2</v>
      </c>
      <c r="CJ406">
        <v>1</v>
      </c>
      <c r="CK406">
        <v>2</v>
      </c>
      <c r="CL406">
        <v>2</v>
      </c>
      <c r="CM406" t="s">
        <v>125</v>
      </c>
      <c r="CN406" t="s">
        <v>125</v>
      </c>
      <c r="CO406">
        <v>4</v>
      </c>
      <c r="CP406">
        <v>3</v>
      </c>
      <c r="CQ406">
        <v>4</v>
      </c>
      <c r="CR406">
        <v>3</v>
      </c>
      <c r="CS406">
        <v>3</v>
      </c>
      <c r="CT406">
        <v>3</v>
      </c>
      <c r="CU406">
        <v>4</v>
      </c>
      <c r="CV406">
        <v>3</v>
      </c>
      <c r="CW406">
        <v>1</v>
      </c>
      <c r="CX406">
        <v>3</v>
      </c>
      <c r="CY406">
        <v>1</v>
      </c>
      <c r="CZ406">
        <v>3</v>
      </c>
      <c r="DA406" s="57" t="s">
        <v>125</v>
      </c>
    </row>
    <row r="407" spans="1:105">
      <c r="A407">
        <v>400</v>
      </c>
      <c r="B407" s="9">
        <v>2</v>
      </c>
      <c r="C407" s="9">
        <v>3</v>
      </c>
      <c r="D407" s="9">
        <v>5</v>
      </c>
      <c r="E407" s="9">
        <v>16</v>
      </c>
      <c r="F407" s="9">
        <v>1</v>
      </c>
      <c r="G407" s="9">
        <v>1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2</v>
      </c>
      <c r="N407" s="9">
        <v>4</v>
      </c>
      <c r="O407" s="9">
        <v>4</v>
      </c>
      <c r="P407" s="9">
        <v>4</v>
      </c>
      <c r="Q407" s="9">
        <v>4</v>
      </c>
      <c r="R407" s="9">
        <v>4</v>
      </c>
      <c r="S407" s="9">
        <v>4</v>
      </c>
      <c r="T407" s="9"/>
      <c r="U407" s="9">
        <v>1</v>
      </c>
      <c r="V407" s="9">
        <v>0</v>
      </c>
      <c r="W407" s="9">
        <v>0</v>
      </c>
      <c r="X407" s="9">
        <v>1</v>
      </c>
      <c r="Y407" s="9">
        <v>1</v>
      </c>
      <c r="Z407" s="9">
        <v>0</v>
      </c>
      <c r="AA407" s="9">
        <v>0</v>
      </c>
      <c r="AB407" s="9">
        <v>0</v>
      </c>
      <c r="AC407" s="9"/>
      <c r="AD407" s="9">
        <v>2</v>
      </c>
      <c r="AE407" s="9"/>
      <c r="AF407" s="9">
        <v>1</v>
      </c>
      <c r="AG407" s="9">
        <v>1</v>
      </c>
      <c r="AH407" s="9">
        <v>1</v>
      </c>
      <c r="AI407" s="9">
        <v>0</v>
      </c>
      <c r="AJ407" s="9">
        <v>0</v>
      </c>
      <c r="AK407" s="9">
        <v>0</v>
      </c>
      <c r="AL407" s="9"/>
      <c r="AM407" s="9">
        <v>1</v>
      </c>
      <c r="AN407" s="9">
        <v>1</v>
      </c>
      <c r="AO407" s="9">
        <v>1</v>
      </c>
      <c r="AP407" s="9">
        <v>1</v>
      </c>
      <c r="AQ407" s="9">
        <v>0</v>
      </c>
      <c r="AR407" s="9">
        <v>0</v>
      </c>
      <c r="AS407" s="9"/>
      <c r="AT407" s="9">
        <v>1</v>
      </c>
      <c r="AU407" s="9">
        <v>2</v>
      </c>
      <c r="AV407" s="75">
        <v>1</v>
      </c>
      <c r="AW407" s="75">
        <v>1</v>
      </c>
      <c r="AX407" s="75">
        <v>1</v>
      </c>
      <c r="AY407" s="9">
        <v>1</v>
      </c>
      <c r="AZ407" s="9">
        <v>1</v>
      </c>
      <c r="BA407" s="9">
        <v>1</v>
      </c>
      <c r="BB407" s="9">
        <v>1</v>
      </c>
      <c r="BC407" s="9">
        <v>1</v>
      </c>
      <c r="BD407" s="9">
        <v>1</v>
      </c>
      <c r="BE407" s="9">
        <v>2</v>
      </c>
      <c r="BF407" s="9">
        <v>1</v>
      </c>
      <c r="BG407" s="9">
        <v>1</v>
      </c>
      <c r="BH407">
        <v>1</v>
      </c>
      <c r="BI407">
        <v>1</v>
      </c>
      <c r="BJ407" s="58">
        <v>1</v>
      </c>
      <c r="BK407">
        <v>2</v>
      </c>
      <c r="BL407">
        <v>1</v>
      </c>
      <c r="BM407">
        <v>1</v>
      </c>
      <c r="BN407">
        <v>2</v>
      </c>
      <c r="BO407">
        <v>2</v>
      </c>
      <c r="BP407">
        <v>1</v>
      </c>
      <c r="BQ407">
        <v>1</v>
      </c>
      <c r="BR407">
        <v>2</v>
      </c>
      <c r="BS407">
        <v>1</v>
      </c>
      <c r="BT407">
        <v>1</v>
      </c>
      <c r="BU407">
        <v>1</v>
      </c>
      <c r="BV407">
        <v>2</v>
      </c>
      <c r="BW407">
        <v>1</v>
      </c>
      <c r="BX407">
        <v>2</v>
      </c>
      <c r="BY407">
        <v>1</v>
      </c>
      <c r="BZ407">
        <v>2</v>
      </c>
      <c r="CA407">
        <v>2</v>
      </c>
      <c r="CB407">
        <v>2</v>
      </c>
      <c r="CC407">
        <v>1</v>
      </c>
      <c r="CD407">
        <v>1</v>
      </c>
      <c r="CE407">
        <v>2</v>
      </c>
      <c r="CF407">
        <v>1</v>
      </c>
      <c r="CG407">
        <v>2</v>
      </c>
      <c r="CH407">
        <v>1</v>
      </c>
      <c r="CI407">
        <v>2</v>
      </c>
      <c r="CJ407">
        <v>1</v>
      </c>
      <c r="CK407">
        <v>2</v>
      </c>
      <c r="CL407">
        <v>2</v>
      </c>
      <c r="CM407" t="s">
        <v>125</v>
      </c>
      <c r="CN407" t="s">
        <v>125</v>
      </c>
      <c r="CO407">
        <v>4</v>
      </c>
      <c r="CP407">
        <v>4</v>
      </c>
      <c r="CQ407">
        <v>4</v>
      </c>
      <c r="CR407">
        <v>4</v>
      </c>
      <c r="CS407">
        <v>4</v>
      </c>
      <c r="CT407">
        <v>2</v>
      </c>
      <c r="CU407">
        <v>4</v>
      </c>
      <c r="CV407">
        <v>3</v>
      </c>
      <c r="CW407">
        <v>1</v>
      </c>
      <c r="CX407">
        <v>4</v>
      </c>
      <c r="CY407">
        <v>4</v>
      </c>
      <c r="CZ407">
        <v>4</v>
      </c>
      <c r="DA407" s="57">
        <v>4</v>
      </c>
    </row>
    <row r="408" spans="1:105">
      <c r="A408">
        <v>401</v>
      </c>
      <c r="B408" s="9">
        <v>1</v>
      </c>
      <c r="C408" s="9">
        <v>4</v>
      </c>
      <c r="D408" s="9">
        <v>1</v>
      </c>
      <c r="E408" s="9">
        <v>13</v>
      </c>
      <c r="F408" s="9">
        <v>0</v>
      </c>
      <c r="G408" s="9">
        <v>0</v>
      </c>
      <c r="H408" s="9">
        <v>0</v>
      </c>
      <c r="I408" s="9">
        <v>0</v>
      </c>
      <c r="J408" s="9">
        <v>1</v>
      </c>
      <c r="K408" s="9">
        <v>0</v>
      </c>
      <c r="L408" s="9">
        <v>0</v>
      </c>
      <c r="M408" s="9">
        <v>2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/>
      <c r="U408" s="9">
        <v>0</v>
      </c>
      <c r="V408" s="9">
        <v>0</v>
      </c>
      <c r="W408" s="9">
        <v>0</v>
      </c>
      <c r="X408" s="9">
        <v>0</v>
      </c>
      <c r="Y408" s="9">
        <v>1</v>
      </c>
      <c r="Z408" s="9">
        <v>0</v>
      </c>
      <c r="AA408" s="9">
        <v>0</v>
      </c>
      <c r="AB408" s="9">
        <v>0</v>
      </c>
      <c r="AC408" s="9"/>
      <c r="AD408" s="9">
        <v>4</v>
      </c>
      <c r="AE408" s="9"/>
      <c r="AF408" s="9">
        <v>1</v>
      </c>
      <c r="AG408" s="9">
        <v>1</v>
      </c>
      <c r="AH408" s="9">
        <v>1</v>
      </c>
      <c r="AI408" s="9">
        <v>0</v>
      </c>
      <c r="AJ408" s="9">
        <v>0</v>
      </c>
      <c r="AK408" s="9">
        <v>0</v>
      </c>
      <c r="AL408" s="9"/>
      <c r="AM408" s="9">
        <v>1</v>
      </c>
      <c r="AN408" s="9">
        <v>1</v>
      </c>
      <c r="AO408" s="9">
        <v>1</v>
      </c>
      <c r="AP408" s="9">
        <v>0</v>
      </c>
      <c r="AQ408" s="9">
        <v>0</v>
      </c>
      <c r="AR408" s="9">
        <v>0</v>
      </c>
      <c r="AS408" s="9"/>
      <c r="AT408" s="9">
        <v>1</v>
      </c>
      <c r="AU408" s="9">
        <v>3</v>
      </c>
      <c r="AV408" s="75">
        <v>1</v>
      </c>
      <c r="AW408" s="75">
        <v>1</v>
      </c>
      <c r="AX408" s="75">
        <v>1</v>
      </c>
      <c r="AY408" s="9">
        <v>1</v>
      </c>
      <c r="AZ408" s="9">
        <v>1</v>
      </c>
      <c r="BA408" s="9">
        <v>1</v>
      </c>
      <c r="BB408" s="9">
        <v>2</v>
      </c>
      <c r="BC408" s="9">
        <v>1</v>
      </c>
      <c r="BD408" s="9">
        <v>1</v>
      </c>
      <c r="BE408" s="9">
        <v>1</v>
      </c>
      <c r="BF408" s="9">
        <v>2</v>
      </c>
      <c r="BG408" s="9" t="s">
        <v>125</v>
      </c>
      <c r="BH408">
        <v>2</v>
      </c>
      <c r="BI408">
        <v>2</v>
      </c>
      <c r="BJ408" s="58">
        <v>1</v>
      </c>
      <c r="BK408">
        <v>2</v>
      </c>
      <c r="BL408">
        <v>2</v>
      </c>
      <c r="BM408">
        <v>2</v>
      </c>
      <c r="BN408">
        <v>1</v>
      </c>
      <c r="BO408">
        <v>2</v>
      </c>
      <c r="BP408">
        <v>2</v>
      </c>
      <c r="BQ408" t="s">
        <v>125</v>
      </c>
      <c r="BR408">
        <v>1</v>
      </c>
      <c r="BS408">
        <v>1</v>
      </c>
      <c r="BT408">
        <v>1</v>
      </c>
      <c r="BU408">
        <v>1</v>
      </c>
      <c r="BV408">
        <v>1</v>
      </c>
      <c r="BW408">
        <v>2</v>
      </c>
      <c r="BX408">
        <v>2</v>
      </c>
      <c r="BY408">
        <v>2</v>
      </c>
      <c r="BZ408">
        <v>2</v>
      </c>
      <c r="CA408">
        <v>2</v>
      </c>
      <c r="CB408">
        <v>2</v>
      </c>
      <c r="CC408">
        <v>2</v>
      </c>
      <c r="CD408">
        <v>2</v>
      </c>
      <c r="CE408">
        <v>2</v>
      </c>
      <c r="CF408">
        <v>2</v>
      </c>
      <c r="CG408">
        <v>2</v>
      </c>
      <c r="CH408">
        <v>2</v>
      </c>
      <c r="CI408">
        <v>2</v>
      </c>
      <c r="CJ408">
        <v>2</v>
      </c>
      <c r="CK408">
        <v>2</v>
      </c>
      <c r="CL408">
        <v>2</v>
      </c>
      <c r="CM408" t="s">
        <v>125</v>
      </c>
      <c r="CN408" t="s">
        <v>125</v>
      </c>
      <c r="CO408">
        <v>4</v>
      </c>
      <c r="CP408">
        <v>1</v>
      </c>
      <c r="CQ408">
        <v>3</v>
      </c>
      <c r="CR408">
        <v>2</v>
      </c>
      <c r="CS408">
        <v>2</v>
      </c>
      <c r="CT408">
        <v>3</v>
      </c>
      <c r="CU408">
        <v>2</v>
      </c>
      <c r="CV408">
        <v>1</v>
      </c>
      <c r="CW408">
        <v>1</v>
      </c>
      <c r="CX408">
        <v>2</v>
      </c>
      <c r="CY408">
        <v>3</v>
      </c>
      <c r="CZ408">
        <v>0</v>
      </c>
      <c r="DA408" s="57" t="s">
        <v>125</v>
      </c>
    </row>
    <row r="409" spans="1:105">
      <c r="A409">
        <v>402</v>
      </c>
      <c r="B409" s="9">
        <v>1</v>
      </c>
      <c r="C409" s="9">
        <v>3</v>
      </c>
      <c r="D409" s="9">
        <v>1</v>
      </c>
      <c r="E409" s="9">
        <v>2</v>
      </c>
      <c r="F409" s="9">
        <v>1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1</v>
      </c>
      <c r="N409" s="9">
        <v>2</v>
      </c>
      <c r="O409" s="9">
        <v>2</v>
      </c>
      <c r="P409" s="9">
        <v>2</v>
      </c>
      <c r="Q409" s="9">
        <v>2</v>
      </c>
      <c r="R409" s="9">
        <v>4</v>
      </c>
      <c r="S409" s="9">
        <v>2</v>
      </c>
      <c r="T409" s="9"/>
      <c r="U409" s="9">
        <v>1</v>
      </c>
      <c r="V409" s="9">
        <v>0</v>
      </c>
      <c r="W409" s="9">
        <v>0</v>
      </c>
      <c r="X409" s="9">
        <v>1</v>
      </c>
      <c r="Y409" s="9">
        <v>1</v>
      </c>
      <c r="Z409" s="9">
        <v>0</v>
      </c>
      <c r="AA409" s="9">
        <v>0</v>
      </c>
      <c r="AB409" s="9">
        <v>0</v>
      </c>
      <c r="AC409" s="9"/>
      <c r="AD409" s="9">
        <v>1</v>
      </c>
      <c r="AE409" s="9"/>
      <c r="AF409" s="9">
        <v>1</v>
      </c>
      <c r="AG409" s="9">
        <v>0</v>
      </c>
      <c r="AH409" s="9">
        <v>1</v>
      </c>
      <c r="AI409" s="9">
        <v>0</v>
      </c>
      <c r="AJ409" s="9">
        <v>1</v>
      </c>
      <c r="AK409" s="9">
        <v>0</v>
      </c>
      <c r="AL409" s="9"/>
      <c r="AM409" s="9">
        <v>1</v>
      </c>
      <c r="AN409" s="9">
        <v>1</v>
      </c>
      <c r="AO409" s="9">
        <v>1</v>
      </c>
      <c r="AP409" s="9">
        <v>1</v>
      </c>
      <c r="AQ409" s="9">
        <v>0</v>
      </c>
      <c r="AR409" s="9">
        <v>0</v>
      </c>
      <c r="AS409" s="9"/>
      <c r="AT409" s="9">
        <v>1</v>
      </c>
      <c r="AU409" s="9">
        <v>2</v>
      </c>
      <c r="AV409" s="75">
        <v>1</v>
      </c>
      <c r="AW409" s="75">
        <v>1</v>
      </c>
      <c r="AX409" s="75">
        <v>1</v>
      </c>
      <c r="AY409" s="9">
        <v>2</v>
      </c>
      <c r="AZ409" s="9">
        <v>1</v>
      </c>
      <c r="BA409" s="9">
        <v>1</v>
      </c>
      <c r="BB409" s="9">
        <v>2</v>
      </c>
      <c r="BC409" s="9">
        <v>1</v>
      </c>
      <c r="BD409" s="9">
        <v>1</v>
      </c>
      <c r="BE409" s="9">
        <v>1</v>
      </c>
      <c r="BF409" s="9">
        <v>2</v>
      </c>
      <c r="BG409" s="9" t="s">
        <v>125</v>
      </c>
      <c r="BH409">
        <v>2</v>
      </c>
      <c r="BI409">
        <v>1</v>
      </c>
      <c r="BJ409" s="58">
        <v>1</v>
      </c>
      <c r="BK409">
        <v>1</v>
      </c>
      <c r="BL409">
        <v>1</v>
      </c>
      <c r="BM409">
        <v>2</v>
      </c>
      <c r="BN409">
        <v>2</v>
      </c>
      <c r="BO409">
        <v>1</v>
      </c>
      <c r="BP409">
        <v>1</v>
      </c>
      <c r="BQ409">
        <v>1</v>
      </c>
      <c r="BR409">
        <v>2</v>
      </c>
      <c r="BS409">
        <v>1</v>
      </c>
      <c r="BT409">
        <v>2</v>
      </c>
      <c r="BU409">
        <v>1</v>
      </c>
      <c r="BV409">
        <v>1</v>
      </c>
      <c r="BW409">
        <v>1</v>
      </c>
      <c r="BX409">
        <v>2</v>
      </c>
      <c r="BY409">
        <v>1</v>
      </c>
      <c r="BZ409">
        <v>1</v>
      </c>
      <c r="CA409">
        <v>1</v>
      </c>
      <c r="CB409">
        <v>2</v>
      </c>
      <c r="CC409">
        <v>1</v>
      </c>
      <c r="CD409">
        <v>1</v>
      </c>
      <c r="CE409">
        <v>2</v>
      </c>
      <c r="CF409">
        <v>1</v>
      </c>
      <c r="CG409">
        <v>1</v>
      </c>
      <c r="CH409">
        <v>1</v>
      </c>
      <c r="CI409">
        <v>2</v>
      </c>
      <c r="CJ409">
        <v>1</v>
      </c>
      <c r="CK409">
        <v>2</v>
      </c>
      <c r="CL409">
        <v>1</v>
      </c>
      <c r="CM409">
        <v>4</v>
      </c>
      <c r="CN409">
        <v>3</v>
      </c>
      <c r="CO409">
        <v>4</v>
      </c>
      <c r="CP409">
        <v>4</v>
      </c>
      <c r="CQ409">
        <v>4</v>
      </c>
      <c r="CR409">
        <v>4</v>
      </c>
      <c r="CS409">
        <v>4</v>
      </c>
      <c r="CT409">
        <v>2</v>
      </c>
      <c r="CU409">
        <v>3</v>
      </c>
      <c r="CV409">
        <v>2</v>
      </c>
      <c r="CW409">
        <v>1</v>
      </c>
      <c r="CX409">
        <v>4</v>
      </c>
      <c r="CY409">
        <v>3</v>
      </c>
      <c r="CZ409">
        <v>3</v>
      </c>
      <c r="DA409" s="57">
        <v>3</v>
      </c>
    </row>
    <row r="410" spans="1:105">
      <c r="A410">
        <v>403</v>
      </c>
      <c r="B410" s="9">
        <v>1</v>
      </c>
      <c r="C410" s="9">
        <v>9</v>
      </c>
      <c r="D410" s="9">
        <v>7</v>
      </c>
      <c r="E410" s="9">
        <v>3</v>
      </c>
      <c r="F410" s="9">
        <v>0</v>
      </c>
      <c r="G410" s="9">
        <v>0</v>
      </c>
      <c r="H410" s="9">
        <v>0</v>
      </c>
      <c r="I410" s="9">
        <v>1</v>
      </c>
      <c r="J410" s="9">
        <v>0</v>
      </c>
      <c r="K410" s="9">
        <v>0</v>
      </c>
      <c r="L410" s="9">
        <v>0</v>
      </c>
      <c r="M410" s="9">
        <v>1</v>
      </c>
      <c r="N410" s="9"/>
      <c r="O410" s="9"/>
      <c r="P410" s="9"/>
      <c r="Q410" s="9"/>
      <c r="R410" s="9">
        <v>4</v>
      </c>
      <c r="S410" s="9"/>
      <c r="T410" s="9"/>
      <c r="U410" s="9">
        <v>0</v>
      </c>
      <c r="V410" s="9">
        <v>0</v>
      </c>
      <c r="W410" s="9">
        <v>0</v>
      </c>
      <c r="X410" s="9">
        <v>0</v>
      </c>
      <c r="Y410" s="9">
        <v>1</v>
      </c>
      <c r="Z410" s="9">
        <v>1</v>
      </c>
      <c r="AA410" s="9">
        <v>0</v>
      </c>
      <c r="AB410" s="9">
        <v>0</v>
      </c>
      <c r="AC410" s="9"/>
      <c r="AD410" s="9">
        <v>4</v>
      </c>
      <c r="AE410" s="9"/>
      <c r="AF410" s="9">
        <v>1</v>
      </c>
      <c r="AG410" s="9">
        <v>1</v>
      </c>
      <c r="AH410" s="9">
        <v>0</v>
      </c>
      <c r="AI410" s="9">
        <v>0</v>
      </c>
      <c r="AJ410" s="9">
        <v>1</v>
      </c>
      <c r="AK410" s="9">
        <v>0</v>
      </c>
      <c r="AL410" s="9"/>
      <c r="AM410" s="9">
        <v>1</v>
      </c>
      <c r="AN410" s="9">
        <v>1</v>
      </c>
      <c r="AO410" s="9">
        <v>0</v>
      </c>
      <c r="AP410" s="9">
        <v>1</v>
      </c>
      <c r="AQ410" s="9">
        <v>0</v>
      </c>
      <c r="AR410" s="9">
        <v>0</v>
      </c>
      <c r="AS410" s="9"/>
      <c r="AT410" s="9">
        <v>3</v>
      </c>
      <c r="AU410" s="9">
        <v>3</v>
      </c>
      <c r="AV410" s="75">
        <v>2</v>
      </c>
      <c r="AW410" s="75">
        <v>2</v>
      </c>
      <c r="AX410" s="75">
        <v>2</v>
      </c>
      <c r="AY410" s="9" t="s">
        <v>125</v>
      </c>
      <c r="AZ410" s="9">
        <v>1</v>
      </c>
      <c r="BA410" s="9">
        <v>1</v>
      </c>
      <c r="BB410" s="9">
        <v>1</v>
      </c>
      <c r="BC410" s="9">
        <v>1</v>
      </c>
      <c r="BD410" s="9">
        <v>1</v>
      </c>
      <c r="BE410" s="9">
        <v>2</v>
      </c>
      <c r="BF410" s="9">
        <v>1</v>
      </c>
      <c r="BG410" s="9">
        <v>1</v>
      </c>
      <c r="BH410">
        <v>1</v>
      </c>
      <c r="BI410">
        <v>2</v>
      </c>
      <c r="BJ410" s="58">
        <v>1</v>
      </c>
      <c r="BK410">
        <v>2</v>
      </c>
      <c r="BL410">
        <v>2</v>
      </c>
      <c r="BM410">
        <v>2</v>
      </c>
      <c r="BN410">
        <v>1</v>
      </c>
      <c r="BO410">
        <v>2</v>
      </c>
      <c r="BP410">
        <v>1</v>
      </c>
      <c r="BR410">
        <v>1</v>
      </c>
      <c r="BS410">
        <v>2</v>
      </c>
      <c r="BT410" t="s">
        <v>125</v>
      </c>
      <c r="BU410">
        <v>2</v>
      </c>
      <c r="BV410">
        <v>2</v>
      </c>
      <c r="BW410">
        <v>2</v>
      </c>
      <c r="BX410">
        <v>2</v>
      </c>
      <c r="BY410">
        <v>2</v>
      </c>
      <c r="BZ410">
        <v>2</v>
      </c>
      <c r="CA410">
        <v>2</v>
      </c>
      <c r="CB410">
        <v>2</v>
      </c>
      <c r="CC410">
        <v>2</v>
      </c>
      <c r="CD410">
        <v>2</v>
      </c>
      <c r="CE410">
        <v>2</v>
      </c>
      <c r="CF410">
        <v>1</v>
      </c>
      <c r="CG410">
        <v>2</v>
      </c>
      <c r="CH410">
        <v>1</v>
      </c>
      <c r="CI410">
        <v>2</v>
      </c>
      <c r="CJ410">
        <v>1</v>
      </c>
      <c r="CK410">
        <v>2</v>
      </c>
      <c r="CL410">
        <v>1</v>
      </c>
      <c r="CM410">
        <v>3</v>
      </c>
      <c r="CN410">
        <v>3</v>
      </c>
      <c r="CO410">
        <v>3</v>
      </c>
      <c r="CP410">
        <v>2</v>
      </c>
      <c r="CQ410">
        <v>3</v>
      </c>
      <c r="CR410">
        <v>2</v>
      </c>
      <c r="CS410">
        <v>2</v>
      </c>
      <c r="CT410">
        <v>4</v>
      </c>
      <c r="CU410">
        <v>3</v>
      </c>
      <c r="CV410">
        <v>2</v>
      </c>
      <c r="CW410">
        <v>2</v>
      </c>
      <c r="CX410">
        <v>2</v>
      </c>
      <c r="CY410">
        <v>1</v>
      </c>
      <c r="CZ410">
        <v>3</v>
      </c>
      <c r="DA410" s="57" t="s">
        <v>125</v>
      </c>
    </row>
    <row r="411" spans="1:105">
      <c r="A411">
        <v>404</v>
      </c>
      <c r="B411" s="9">
        <v>1</v>
      </c>
      <c r="C411" s="9">
        <v>9</v>
      </c>
      <c r="D411" s="9">
        <v>7</v>
      </c>
      <c r="E411" s="9">
        <v>10</v>
      </c>
      <c r="F411" s="9">
        <v>0</v>
      </c>
      <c r="G411" s="9">
        <v>0</v>
      </c>
      <c r="H411" s="9">
        <v>0</v>
      </c>
      <c r="I411" s="9">
        <v>1</v>
      </c>
      <c r="J411" s="9">
        <v>0</v>
      </c>
      <c r="K411" s="9">
        <v>0</v>
      </c>
      <c r="L411" s="9">
        <v>0</v>
      </c>
      <c r="M411" s="9">
        <v>1</v>
      </c>
      <c r="N411" s="9"/>
      <c r="O411" s="9"/>
      <c r="P411" s="9"/>
      <c r="Q411" s="9">
        <v>3</v>
      </c>
      <c r="R411" s="9"/>
      <c r="S411" s="9"/>
      <c r="T411" s="9"/>
      <c r="U411" s="9">
        <v>0</v>
      </c>
      <c r="V411" s="9">
        <v>0</v>
      </c>
      <c r="W411" s="9">
        <v>0</v>
      </c>
      <c r="X411" s="9">
        <v>0</v>
      </c>
      <c r="Y411" s="9">
        <v>1</v>
      </c>
      <c r="Z411" s="9">
        <v>0</v>
      </c>
      <c r="AA411" s="9">
        <v>0</v>
      </c>
      <c r="AB411" s="9">
        <v>0</v>
      </c>
      <c r="AC411" s="9"/>
      <c r="AD411" s="9">
        <v>4</v>
      </c>
      <c r="AE411" s="9"/>
      <c r="AF411" s="9">
        <v>1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/>
      <c r="AM411" s="9">
        <v>1</v>
      </c>
      <c r="AN411" s="9">
        <v>1</v>
      </c>
      <c r="AO411" s="9">
        <v>0</v>
      </c>
      <c r="AP411" s="9">
        <v>0</v>
      </c>
      <c r="AQ411" s="9">
        <v>0</v>
      </c>
      <c r="AR411" s="9">
        <v>0</v>
      </c>
      <c r="AS411" s="9"/>
      <c r="AT411" s="9">
        <v>3</v>
      </c>
      <c r="AU411" s="9">
        <v>1</v>
      </c>
      <c r="AV411" s="75">
        <v>1</v>
      </c>
      <c r="AW411" s="75">
        <v>2</v>
      </c>
      <c r="AX411" s="75">
        <v>2</v>
      </c>
      <c r="AY411" s="9" t="s">
        <v>125</v>
      </c>
      <c r="AZ411" s="9">
        <v>1</v>
      </c>
      <c r="BA411" s="9">
        <v>1</v>
      </c>
      <c r="BB411" s="9">
        <v>1</v>
      </c>
      <c r="BC411" s="9">
        <v>2</v>
      </c>
      <c r="BD411" s="9">
        <v>1</v>
      </c>
      <c r="BE411" s="9">
        <v>2</v>
      </c>
      <c r="BF411" s="9">
        <v>1</v>
      </c>
      <c r="BG411" s="9">
        <v>1</v>
      </c>
      <c r="BH411">
        <v>1</v>
      </c>
      <c r="BI411">
        <v>2</v>
      </c>
      <c r="BJ411" s="58">
        <v>2</v>
      </c>
      <c r="BK411">
        <v>2</v>
      </c>
      <c r="BL411">
        <v>1</v>
      </c>
      <c r="BM411">
        <v>1</v>
      </c>
      <c r="BN411">
        <v>2</v>
      </c>
      <c r="BO411">
        <v>2</v>
      </c>
      <c r="BQ411" t="s">
        <v>125</v>
      </c>
      <c r="BR411">
        <v>2</v>
      </c>
      <c r="BT411" t="s">
        <v>125</v>
      </c>
      <c r="BU411">
        <v>1</v>
      </c>
      <c r="BV411">
        <v>1</v>
      </c>
      <c r="BW411">
        <v>1</v>
      </c>
      <c r="BX411">
        <v>2</v>
      </c>
      <c r="BY411">
        <v>2</v>
      </c>
      <c r="BZ411">
        <v>2</v>
      </c>
      <c r="CA411">
        <v>2</v>
      </c>
      <c r="CB411">
        <v>2</v>
      </c>
      <c r="CC411">
        <v>2</v>
      </c>
      <c r="CE411">
        <v>2</v>
      </c>
      <c r="CF411">
        <v>1</v>
      </c>
      <c r="CG411">
        <v>1</v>
      </c>
      <c r="CI411">
        <v>1</v>
      </c>
      <c r="CJ411">
        <v>1</v>
      </c>
      <c r="CK411">
        <v>2</v>
      </c>
      <c r="CL411">
        <v>1</v>
      </c>
      <c r="CM411">
        <v>3</v>
      </c>
      <c r="CN411">
        <v>3</v>
      </c>
      <c r="CO411">
        <v>4</v>
      </c>
      <c r="CR411">
        <v>4</v>
      </c>
      <c r="CS411">
        <v>4</v>
      </c>
      <c r="CW411">
        <v>1</v>
      </c>
      <c r="CX411">
        <v>3</v>
      </c>
      <c r="CY411">
        <v>1</v>
      </c>
      <c r="DA411" s="57" t="s">
        <v>125</v>
      </c>
    </row>
    <row r="412" spans="1:105">
      <c r="A412">
        <v>405</v>
      </c>
      <c r="B412" s="9">
        <v>1</v>
      </c>
      <c r="C412" s="9">
        <v>9</v>
      </c>
      <c r="D412" s="9">
        <v>7</v>
      </c>
      <c r="E412" s="9">
        <v>10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1</v>
      </c>
      <c r="M412" s="9">
        <v>1</v>
      </c>
      <c r="N412" s="9">
        <v>3</v>
      </c>
      <c r="O412" s="9">
        <v>3</v>
      </c>
      <c r="P412" s="9">
        <v>0</v>
      </c>
      <c r="Q412" s="9">
        <v>4</v>
      </c>
      <c r="R412" s="9">
        <v>3</v>
      </c>
      <c r="S412" s="9">
        <v>0</v>
      </c>
      <c r="T412" s="9"/>
      <c r="U412" s="9">
        <v>0</v>
      </c>
      <c r="V412" s="9">
        <v>0</v>
      </c>
      <c r="W412" s="9">
        <v>1</v>
      </c>
      <c r="X412" s="9">
        <v>0</v>
      </c>
      <c r="Y412" s="9">
        <v>1</v>
      </c>
      <c r="Z412" s="9">
        <v>0</v>
      </c>
      <c r="AA412" s="9">
        <v>0</v>
      </c>
      <c r="AB412" s="9">
        <v>0</v>
      </c>
      <c r="AC412" s="9"/>
      <c r="AD412" s="9">
        <v>2</v>
      </c>
      <c r="AE412" s="9"/>
      <c r="AF412" s="9">
        <v>1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/>
      <c r="AM412" s="9">
        <v>1</v>
      </c>
      <c r="AN412" s="9">
        <v>1</v>
      </c>
      <c r="AO412" s="9">
        <v>0</v>
      </c>
      <c r="AP412" s="9">
        <v>0</v>
      </c>
      <c r="AQ412" s="9">
        <v>0</v>
      </c>
      <c r="AR412" s="9">
        <v>0</v>
      </c>
      <c r="AS412" s="9"/>
      <c r="AT412" s="9">
        <v>3</v>
      </c>
      <c r="AU412" s="9">
        <v>1</v>
      </c>
      <c r="AV412" s="75">
        <v>2</v>
      </c>
      <c r="AW412" s="75">
        <v>1</v>
      </c>
      <c r="AX412" s="75">
        <v>1</v>
      </c>
      <c r="AY412" s="9">
        <v>2</v>
      </c>
      <c r="AZ412" s="9">
        <v>1</v>
      </c>
      <c r="BA412" s="9">
        <v>1</v>
      </c>
      <c r="BB412" s="9">
        <v>2</v>
      </c>
      <c r="BC412" s="9">
        <v>1</v>
      </c>
      <c r="BD412" s="9">
        <v>1</v>
      </c>
      <c r="BE412" s="9">
        <v>2</v>
      </c>
      <c r="BF412" s="9"/>
      <c r="BG412" s="9" t="s">
        <v>125</v>
      </c>
      <c r="BH412">
        <v>1</v>
      </c>
      <c r="BI412">
        <v>2</v>
      </c>
      <c r="BJ412" s="58">
        <v>2</v>
      </c>
      <c r="BK412">
        <v>2</v>
      </c>
      <c r="BL412">
        <v>2</v>
      </c>
      <c r="BM412">
        <v>1</v>
      </c>
      <c r="BN412">
        <v>2</v>
      </c>
      <c r="BO412">
        <v>2</v>
      </c>
      <c r="BP412">
        <v>2</v>
      </c>
      <c r="BQ412" t="s">
        <v>125</v>
      </c>
      <c r="BR412">
        <v>2</v>
      </c>
      <c r="BS412">
        <v>2</v>
      </c>
      <c r="BT412" t="s">
        <v>125</v>
      </c>
      <c r="BU412">
        <v>1</v>
      </c>
      <c r="BV412">
        <v>1</v>
      </c>
      <c r="BW412">
        <v>2</v>
      </c>
      <c r="BX412">
        <v>2</v>
      </c>
      <c r="BY412">
        <v>2</v>
      </c>
      <c r="BZ412">
        <v>2</v>
      </c>
      <c r="CA412">
        <v>2</v>
      </c>
      <c r="CB412">
        <v>2</v>
      </c>
      <c r="CC412">
        <v>2</v>
      </c>
      <c r="CD412">
        <v>2</v>
      </c>
      <c r="CE412">
        <v>2</v>
      </c>
      <c r="CF412">
        <v>1</v>
      </c>
      <c r="CG412">
        <v>1</v>
      </c>
      <c r="CH412">
        <v>1</v>
      </c>
      <c r="CI412">
        <v>1</v>
      </c>
      <c r="CJ412">
        <v>1</v>
      </c>
      <c r="CK412">
        <v>2</v>
      </c>
      <c r="CL412">
        <v>2</v>
      </c>
      <c r="CM412" t="s">
        <v>125</v>
      </c>
      <c r="CN412" t="s">
        <v>125</v>
      </c>
      <c r="CO412">
        <v>4</v>
      </c>
      <c r="CP412">
        <v>3</v>
      </c>
      <c r="CQ412">
        <v>3</v>
      </c>
      <c r="CR412">
        <v>3</v>
      </c>
      <c r="CS412">
        <v>4</v>
      </c>
      <c r="CT412">
        <v>3</v>
      </c>
      <c r="CU412">
        <v>3</v>
      </c>
      <c r="CV412">
        <v>2</v>
      </c>
      <c r="CW412">
        <v>2</v>
      </c>
      <c r="CX412">
        <v>2</v>
      </c>
      <c r="CY412">
        <v>2</v>
      </c>
      <c r="CZ412">
        <v>3</v>
      </c>
      <c r="DA412" s="57" t="s">
        <v>125</v>
      </c>
    </row>
    <row r="413" spans="1:105">
      <c r="A413">
        <v>406</v>
      </c>
      <c r="B413" s="9">
        <v>1</v>
      </c>
      <c r="C413" s="9">
        <v>9</v>
      </c>
      <c r="D413" s="9">
        <v>7</v>
      </c>
      <c r="E413" s="9">
        <v>8</v>
      </c>
      <c r="F413" s="9">
        <v>1</v>
      </c>
      <c r="G413" s="9">
        <v>1</v>
      </c>
      <c r="H413" s="9">
        <v>1</v>
      </c>
      <c r="I413" s="9">
        <v>1</v>
      </c>
      <c r="J413" s="9">
        <v>1</v>
      </c>
      <c r="K413" s="9">
        <v>0</v>
      </c>
      <c r="L413" s="9">
        <v>0</v>
      </c>
      <c r="M413" s="9">
        <v>2</v>
      </c>
      <c r="N413" s="9"/>
      <c r="O413" s="9"/>
      <c r="P413" s="9"/>
      <c r="Q413" s="9"/>
      <c r="R413" s="9"/>
      <c r="S413" s="9"/>
      <c r="T413" s="9"/>
      <c r="U413" s="9">
        <v>0</v>
      </c>
      <c r="V413" s="9">
        <v>0</v>
      </c>
      <c r="W413" s="9">
        <v>0</v>
      </c>
      <c r="X413" s="9">
        <v>0</v>
      </c>
      <c r="Y413" s="9">
        <v>1</v>
      </c>
      <c r="Z413" s="9">
        <v>0</v>
      </c>
      <c r="AA413" s="9">
        <v>0</v>
      </c>
      <c r="AB413" s="9">
        <v>0</v>
      </c>
      <c r="AC413" s="9"/>
      <c r="AD413" s="9">
        <v>3</v>
      </c>
      <c r="AE413" s="9"/>
      <c r="AF413" s="9">
        <v>1</v>
      </c>
      <c r="AG413" s="9">
        <v>1</v>
      </c>
      <c r="AH413" s="9">
        <v>1</v>
      </c>
      <c r="AI413" s="9">
        <v>0</v>
      </c>
      <c r="AJ413" s="9">
        <v>1</v>
      </c>
      <c r="AK413" s="9">
        <v>0</v>
      </c>
      <c r="AL413" s="9"/>
      <c r="AM413" s="9">
        <v>1</v>
      </c>
      <c r="AN413" s="9">
        <v>1</v>
      </c>
      <c r="AO413" s="9">
        <v>1</v>
      </c>
      <c r="AP413" s="9">
        <v>0</v>
      </c>
      <c r="AQ413" s="9">
        <v>0</v>
      </c>
      <c r="AR413" s="9">
        <v>1</v>
      </c>
      <c r="AS413" s="9"/>
      <c r="AT413" s="9">
        <v>3</v>
      </c>
      <c r="AU413" s="9">
        <v>1</v>
      </c>
      <c r="AV413" s="75">
        <v>2</v>
      </c>
      <c r="AW413" s="75">
        <v>1</v>
      </c>
      <c r="AX413" s="75">
        <v>1</v>
      </c>
      <c r="AY413" s="9">
        <v>1</v>
      </c>
      <c r="AZ413" s="9">
        <v>1</v>
      </c>
      <c r="BA413" s="9">
        <v>1</v>
      </c>
      <c r="BB413" s="9">
        <v>2</v>
      </c>
      <c r="BC413" s="9">
        <v>1</v>
      </c>
      <c r="BD413" s="9">
        <v>1</v>
      </c>
      <c r="BE413" s="9">
        <v>2</v>
      </c>
      <c r="BF413" s="9">
        <v>1</v>
      </c>
      <c r="BG413" s="9">
        <v>1</v>
      </c>
      <c r="BH413">
        <v>1</v>
      </c>
      <c r="BI413">
        <v>1</v>
      </c>
      <c r="BJ413" s="58">
        <v>1</v>
      </c>
      <c r="BK413">
        <v>2</v>
      </c>
      <c r="BL413">
        <v>1</v>
      </c>
      <c r="BM413">
        <v>1</v>
      </c>
      <c r="BN413">
        <v>1</v>
      </c>
      <c r="BO413">
        <v>2</v>
      </c>
      <c r="BP413">
        <v>1</v>
      </c>
      <c r="BT413" t="s">
        <v>125</v>
      </c>
      <c r="CM413" t="s">
        <v>125</v>
      </c>
      <c r="CN413" t="s">
        <v>125</v>
      </c>
      <c r="CT413">
        <v>3</v>
      </c>
      <c r="CU413">
        <v>3</v>
      </c>
      <c r="CV413">
        <v>2</v>
      </c>
      <c r="CW413">
        <v>1</v>
      </c>
      <c r="CX413">
        <v>3</v>
      </c>
      <c r="CY413">
        <v>1</v>
      </c>
      <c r="CZ413">
        <v>3</v>
      </c>
      <c r="DA413" s="57">
        <v>3</v>
      </c>
    </row>
    <row r="414" spans="1:105">
      <c r="A414">
        <v>407</v>
      </c>
      <c r="B414" s="9">
        <v>2</v>
      </c>
      <c r="C414" s="9">
        <v>3</v>
      </c>
      <c r="D414" s="9">
        <v>5</v>
      </c>
      <c r="E414" s="9">
        <v>14</v>
      </c>
      <c r="F414" s="9">
        <v>0</v>
      </c>
      <c r="G414" s="9">
        <v>1</v>
      </c>
      <c r="H414" s="9">
        <v>0</v>
      </c>
      <c r="I414" s="9">
        <v>1</v>
      </c>
      <c r="J414" s="9">
        <v>1</v>
      </c>
      <c r="K414" s="9">
        <v>0</v>
      </c>
      <c r="L414" s="9">
        <v>0</v>
      </c>
      <c r="M414" s="9">
        <v>1</v>
      </c>
      <c r="N414" s="9">
        <v>4</v>
      </c>
      <c r="O414" s="9">
        <v>0</v>
      </c>
      <c r="P414" s="9">
        <v>0</v>
      </c>
      <c r="Q414" s="9">
        <v>2</v>
      </c>
      <c r="R414" s="9">
        <v>4</v>
      </c>
      <c r="S414" s="9">
        <v>0</v>
      </c>
      <c r="T414" s="9"/>
      <c r="U414" s="9">
        <v>0</v>
      </c>
      <c r="V414" s="9">
        <v>1</v>
      </c>
      <c r="W414" s="9">
        <v>0</v>
      </c>
      <c r="X414" s="9">
        <v>0</v>
      </c>
      <c r="Y414" s="9">
        <v>0</v>
      </c>
      <c r="Z414" s="9">
        <v>1</v>
      </c>
      <c r="AA414" s="9">
        <v>0</v>
      </c>
      <c r="AB414" s="9">
        <v>0</v>
      </c>
      <c r="AC414" s="9"/>
      <c r="AD414" s="9">
        <v>3</v>
      </c>
      <c r="AE414" s="9"/>
      <c r="AF414" s="9">
        <v>1</v>
      </c>
      <c r="AG414" s="9">
        <v>1</v>
      </c>
      <c r="AH414" s="9">
        <v>0</v>
      </c>
      <c r="AI414" s="9">
        <v>0</v>
      </c>
      <c r="AJ414" s="9">
        <v>0</v>
      </c>
      <c r="AK414" s="9">
        <v>0</v>
      </c>
      <c r="AL414" s="9"/>
      <c r="AM414" s="9">
        <v>1</v>
      </c>
      <c r="AN414" s="9">
        <v>1</v>
      </c>
      <c r="AO414" s="9">
        <v>1</v>
      </c>
      <c r="AP414" s="9">
        <v>1</v>
      </c>
      <c r="AQ414" s="9">
        <v>0</v>
      </c>
      <c r="AR414" s="9">
        <v>0</v>
      </c>
      <c r="AS414" s="9"/>
      <c r="AT414" s="9">
        <v>1</v>
      </c>
      <c r="AU414" s="9">
        <v>3</v>
      </c>
      <c r="AV414" s="75">
        <v>1</v>
      </c>
      <c r="AW414" s="75">
        <v>1</v>
      </c>
      <c r="AX414" s="75">
        <v>1</v>
      </c>
      <c r="AY414" s="9">
        <v>1</v>
      </c>
      <c r="AZ414" s="9">
        <v>1</v>
      </c>
      <c r="BA414" s="9">
        <v>1</v>
      </c>
      <c r="BB414" s="9">
        <v>2</v>
      </c>
      <c r="BC414" s="9">
        <v>1</v>
      </c>
      <c r="BD414" s="9">
        <v>1</v>
      </c>
      <c r="BE414" s="9">
        <v>1</v>
      </c>
      <c r="BF414" s="9">
        <v>1</v>
      </c>
      <c r="BG414" s="9">
        <v>1</v>
      </c>
      <c r="BH414">
        <v>1</v>
      </c>
      <c r="BI414">
        <v>1</v>
      </c>
      <c r="BJ414" s="58">
        <v>1</v>
      </c>
      <c r="BK414">
        <v>2</v>
      </c>
      <c r="BL414">
        <v>1</v>
      </c>
      <c r="BM414">
        <v>2</v>
      </c>
      <c r="BN414">
        <v>1</v>
      </c>
      <c r="BO414">
        <v>2</v>
      </c>
      <c r="BP414">
        <v>1</v>
      </c>
      <c r="BQ414">
        <v>1</v>
      </c>
      <c r="BR414">
        <v>2</v>
      </c>
      <c r="BS414">
        <v>2</v>
      </c>
      <c r="BT414" t="s">
        <v>125</v>
      </c>
      <c r="BU414">
        <v>1</v>
      </c>
      <c r="BV414">
        <v>2</v>
      </c>
      <c r="BW414">
        <v>2</v>
      </c>
      <c r="BX414">
        <v>2</v>
      </c>
      <c r="BY414">
        <v>2</v>
      </c>
      <c r="BZ414">
        <v>2</v>
      </c>
      <c r="CA414">
        <v>2</v>
      </c>
      <c r="CB414">
        <v>2</v>
      </c>
      <c r="CC414">
        <v>1</v>
      </c>
      <c r="CD414">
        <v>1</v>
      </c>
      <c r="CE414">
        <v>2</v>
      </c>
      <c r="CF414">
        <v>2</v>
      </c>
      <c r="CG414">
        <v>2</v>
      </c>
      <c r="CH414">
        <v>2</v>
      </c>
      <c r="CI414">
        <v>1</v>
      </c>
      <c r="CJ414">
        <v>1</v>
      </c>
      <c r="CK414">
        <v>2</v>
      </c>
      <c r="CL414">
        <v>1</v>
      </c>
      <c r="CM414">
        <v>3</v>
      </c>
      <c r="CN414">
        <v>2</v>
      </c>
      <c r="CO414">
        <v>3</v>
      </c>
      <c r="CP414">
        <v>2</v>
      </c>
      <c r="CQ414">
        <v>3</v>
      </c>
      <c r="CR414">
        <v>3</v>
      </c>
      <c r="CS414">
        <v>3</v>
      </c>
      <c r="CT414">
        <v>2</v>
      </c>
      <c r="CU414">
        <v>2</v>
      </c>
      <c r="CV414">
        <v>2</v>
      </c>
      <c r="CW414">
        <v>1</v>
      </c>
      <c r="CX414">
        <v>2</v>
      </c>
      <c r="CY414">
        <v>3</v>
      </c>
      <c r="CZ414">
        <v>3</v>
      </c>
      <c r="DA414" s="57">
        <v>3</v>
      </c>
    </row>
    <row r="415" spans="1:105">
      <c r="A415">
        <v>408</v>
      </c>
      <c r="B415" s="9">
        <v>2</v>
      </c>
      <c r="C415" s="9">
        <v>3</v>
      </c>
      <c r="D415" s="9">
        <v>7</v>
      </c>
      <c r="E415" s="9">
        <v>4</v>
      </c>
      <c r="F415" s="9">
        <v>0</v>
      </c>
      <c r="G415" s="9">
        <v>0</v>
      </c>
      <c r="H415" s="9">
        <v>0</v>
      </c>
      <c r="I415" s="9">
        <v>0</v>
      </c>
      <c r="J415" s="9">
        <v>1</v>
      </c>
      <c r="K415" s="9">
        <v>0</v>
      </c>
      <c r="L415" s="9">
        <v>0</v>
      </c>
      <c r="M415" s="9">
        <v>2</v>
      </c>
      <c r="N415" s="9">
        <v>4</v>
      </c>
      <c r="O415" s="9">
        <v>4</v>
      </c>
      <c r="P415" s="9">
        <v>4</v>
      </c>
      <c r="Q415" s="9">
        <v>4</v>
      </c>
      <c r="R415" s="9">
        <v>4</v>
      </c>
      <c r="S415" s="9">
        <v>4</v>
      </c>
      <c r="T415" s="9"/>
      <c r="U415" s="9">
        <v>0</v>
      </c>
      <c r="V415" s="9">
        <v>0</v>
      </c>
      <c r="W415" s="9">
        <v>0</v>
      </c>
      <c r="X415" s="9">
        <v>0</v>
      </c>
      <c r="Y415" s="9">
        <v>1</v>
      </c>
      <c r="Z415" s="9">
        <v>0</v>
      </c>
      <c r="AA415" s="9">
        <v>0</v>
      </c>
      <c r="AB415" s="9">
        <v>0</v>
      </c>
      <c r="AC415" s="9"/>
      <c r="AD415" s="9">
        <v>4</v>
      </c>
      <c r="AE415" s="9"/>
      <c r="AF415" s="9">
        <v>0</v>
      </c>
      <c r="AG415" s="9">
        <v>0</v>
      </c>
      <c r="AH415" s="9">
        <v>1</v>
      </c>
      <c r="AI415" s="9">
        <v>0</v>
      </c>
      <c r="AJ415" s="9">
        <v>0</v>
      </c>
      <c r="AK415" s="9">
        <v>0</v>
      </c>
      <c r="AL415" s="9"/>
      <c r="AM415" s="9">
        <v>1</v>
      </c>
      <c r="AN415" s="9">
        <v>1</v>
      </c>
      <c r="AO415" s="9">
        <v>0</v>
      </c>
      <c r="AP415" s="9">
        <v>0</v>
      </c>
      <c r="AQ415" s="9">
        <v>0</v>
      </c>
      <c r="AR415" s="9">
        <v>0</v>
      </c>
      <c r="AS415" s="9"/>
      <c r="AT415" s="9">
        <v>1</v>
      </c>
      <c r="AU415" s="9">
        <v>2</v>
      </c>
      <c r="AV415" s="75">
        <v>2</v>
      </c>
      <c r="AW415" s="75">
        <v>2</v>
      </c>
      <c r="AX415" s="75">
        <v>1</v>
      </c>
      <c r="AY415" s="9">
        <v>2</v>
      </c>
      <c r="AZ415" s="9">
        <v>2</v>
      </c>
      <c r="BA415" s="9" t="s">
        <v>125</v>
      </c>
      <c r="BB415" s="9" t="s">
        <v>125</v>
      </c>
      <c r="BC415" s="9">
        <v>2</v>
      </c>
      <c r="BD415" s="9">
        <v>1</v>
      </c>
      <c r="BE415" s="9">
        <v>2</v>
      </c>
      <c r="BF415" s="9">
        <v>1</v>
      </c>
      <c r="BG415" s="9">
        <v>1</v>
      </c>
      <c r="BH415">
        <v>2</v>
      </c>
      <c r="BI415">
        <v>2</v>
      </c>
      <c r="BJ415" s="58">
        <v>1</v>
      </c>
      <c r="BK415">
        <v>2</v>
      </c>
      <c r="BL415">
        <v>1</v>
      </c>
      <c r="BM415">
        <v>1</v>
      </c>
      <c r="BN415">
        <v>1</v>
      </c>
      <c r="BO415">
        <v>2</v>
      </c>
      <c r="BP415">
        <v>2</v>
      </c>
      <c r="BQ415" t="s">
        <v>125</v>
      </c>
      <c r="BR415">
        <v>2</v>
      </c>
      <c r="BS415">
        <v>2</v>
      </c>
      <c r="BT415" t="s">
        <v>125</v>
      </c>
      <c r="BU415">
        <v>1</v>
      </c>
      <c r="BV415">
        <v>2</v>
      </c>
      <c r="BW415">
        <v>2</v>
      </c>
      <c r="BX415">
        <v>2</v>
      </c>
      <c r="BY415">
        <v>2</v>
      </c>
      <c r="BZ415">
        <v>2</v>
      </c>
      <c r="CA415">
        <v>2</v>
      </c>
      <c r="CB415">
        <v>2</v>
      </c>
      <c r="CC415">
        <v>2</v>
      </c>
      <c r="CD415">
        <v>2</v>
      </c>
      <c r="CE415">
        <v>1</v>
      </c>
      <c r="CF415">
        <v>2</v>
      </c>
      <c r="CG415">
        <v>2</v>
      </c>
      <c r="CH415">
        <v>1</v>
      </c>
      <c r="CI415">
        <v>2</v>
      </c>
      <c r="CJ415">
        <v>1</v>
      </c>
      <c r="CK415">
        <v>2</v>
      </c>
      <c r="CL415">
        <v>1</v>
      </c>
      <c r="CM415">
        <v>3</v>
      </c>
      <c r="CN415">
        <v>3</v>
      </c>
      <c r="CO415">
        <v>4</v>
      </c>
      <c r="CP415">
        <v>2</v>
      </c>
      <c r="CQ415">
        <v>4</v>
      </c>
      <c r="CR415">
        <v>4</v>
      </c>
      <c r="CS415">
        <v>4</v>
      </c>
      <c r="CT415">
        <v>3</v>
      </c>
      <c r="CU415">
        <v>3</v>
      </c>
      <c r="CV415">
        <v>3</v>
      </c>
      <c r="CW415">
        <v>1</v>
      </c>
      <c r="CX415">
        <v>3</v>
      </c>
      <c r="CY415">
        <v>3</v>
      </c>
      <c r="CZ415">
        <v>4</v>
      </c>
      <c r="DA415" s="57" t="s">
        <v>125</v>
      </c>
    </row>
    <row r="416" spans="1:105">
      <c r="A416">
        <v>409</v>
      </c>
      <c r="B416" s="9">
        <v>2</v>
      </c>
      <c r="C416" s="9">
        <v>6</v>
      </c>
      <c r="D416" s="9">
        <v>4</v>
      </c>
      <c r="E416" s="9">
        <v>13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1</v>
      </c>
      <c r="L416" s="9">
        <v>0</v>
      </c>
      <c r="M416" s="9">
        <v>2</v>
      </c>
      <c r="N416" s="9">
        <v>0</v>
      </c>
      <c r="O416" s="9">
        <v>0</v>
      </c>
      <c r="P416" s="9">
        <v>0</v>
      </c>
      <c r="Q416" s="9">
        <v>0</v>
      </c>
      <c r="R416" s="9">
        <v>4</v>
      </c>
      <c r="S416" s="9">
        <v>4</v>
      </c>
      <c r="T416" s="9"/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1</v>
      </c>
      <c r="AA416" s="9">
        <v>0</v>
      </c>
      <c r="AB416" s="9">
        <v>0</v>
      </c>
      <c r="AC416" s="9"/>
      <c r="AD416" s="9">
        <v>1</v>
      </c>
      <c r="AE416" s="9"/>
      <c r="AF416" s="9">
        <v>1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/>
      <c r="AM416" s="9">
        <v>1</v>
      </c>
      <c r="AN416" s="9">
        <v>1</v>
      </c>
      <c r="AO416" s="9">
        <v>1</v>
      </c>
      <c r="AP416" s="9">
        <v>0</v>
      </c>
      <c r="AQ416" s="9">
        <v>0</v>
      </c>
      <c r="AR416" s="9">
        <v>0</v>
      </c>
      <c r="AS416" s="9"/>
      <c r="AT416" s="9">
        <v>4</v>
      </c>
      <c r="AU416" s="9">
        <v>4</v>
      </c>
      <c r="AV416" s="75">
        <v>2</v>
      </c>
      <c r="AW416" s="75">
        <v>2</v>
      </c>
      <c r="AX416" s="75">
        <v>1</v>
      </c>
      <c r="AY416" s="9">
        <v>1</v>
      </c>
      <c r="AZ416" s="9">
        <v>2</v>
      </c>
      <c r="BA416" s="9" t="s">
        <v>125</v>
      </c>
      <c r="BB416" s="9" t="s">
        <v>125</v>
      </c>
      <c r="BC416" s="9">
        <v>1</v>
      </c>
      <c r="BD416" s="9">
        <v>1</v>
      </c>
      <c r="BE416" s="9">
        <v>2</v>
      </c>
      <c r="BF416" s="9">
        <v>1</v>
      </c>
      <c r="BG416" s="9">
        <v>1</v>
      </c>
      <c r="BH416">
        <v>2</v>
      </c>
      <c r="BI416">
        <v>2</v>
      </c>
      <c r="BJ416" s="58">
        <v>2</v>
      </c>
      <c r="BK416">
        <v>2</v>
      </c>
      <c r="BL416">
        <v>1</v>
      </c>
      <c r="BM416">
        <v>1</v>
      </c>
      <c r="BN416">
        <v>1</v>
      </c>
      <c r="BO416">
        <v>2</v>
      </c>
      <c r="BP416">
        <v>2</v>
      </c>
      <c r="BQ416" t="s">
        <v>125</v>
      </c>
      <c r="BR416">
        <v>2</v>
      </c>
      <c r="BS416">
        <v>1</v>
      </c>
      <c r="BT416">
        <v>2</v>
      </c>
      <c r="BU416">
        <v>1</v>
      </c>
      <c r="BV416">
        <v>1</v>
      </c>
      <c r="BW416">
        <v>1</v>
      </c>
      <c r="BX416">
        <v>2</v>
      </c>
      <c r="BY416">
        <v>1</v>
      </c>
      <c r="BZ416">
        <v>2</v>
      </c>
      <c r="CA416">
        <v>2</v>
      </c>
      <c r="CB416">
        <v>2</v>
      </c>
      <c r="CC416">
        <v>2</v>
      </c>
      <c r="CD416">
        <v>1</v>
      </c>
      <c r="CE416">
        <v>1</v>
      </c>
      <c r="CF416">
        <v>1</v>
      </c>
      <c r="CG416">
        <v>2</v>
      </c>
      <c r="CH416">
        <v>2</v>
      </c>
      <c r="CI416">
        <v>2</v>
      </c>
      <c r="CJ416">
        <v>1</v>
      </c>
      <c r="CK416">
        <v>2</v>
      </c>
      <c r="CL416">
        <v>2</v>
      </c>
      <c r="CM416" t="s">
        <v>125</v>
      </c>
      <c r="CN416" t="s">
        <v>125</v>
      </c>
      <c r="CO416">
        <v>4</v>
      </c>
      <c r="CP416">
        <v>3</v>
      </c>
      <c r="CQ416">
        <v>4</v>
      </c>
      <c r="CR416">
        <v>3</v>
      </c>
      <c r="CS416">
        <v>4</v>
      </c>
      <c r="CT416">
        <v>1</v>
      </c>
      <c r="CU416">
        <v>2</v>
      </c>
      <c r="CV416">
        <v>1</v>
      </c>
      <c r="CW416">
        <v>1</v>
      </c>
      <c r="CX416">
        <v>3</v>
      </c>
      <c r="CY416">
        <v>4</v>
      </c>
      <c r="CZ416">
        <v>0</v>
      </c>
      <c r="DA416" s="57" t="s">
        <v>125</v>
      </c>
    </row>
    <row r="417" spans="1:105">
      <c r="A417">
        <v>410</v>
      </c>
      <c r="B417" s="9">
        <v>1</v>
      </c>
      <c r="C417" s="9">
        <v>3</v>
      </c>
      <c r="D417" s="9">
        <v>3</v>
      </c>
      <c r="E417" s="9">
        <v>13</v>
      </c>
      <c r="F417" s="9">
        <v>0</v>
      </c>
      <c r="G417" s="9">
        <v>0</v>
      </c>
      <c r="H417" s="9">
        <v>0</v>
      </c>
      <c r="I417" s="9">
        <v>1</v>
      </c>
      <c r="J417" s="9">
        <v>1</v>
      </c>
      <c r="K417" s="9">
        <v>0</v>
      </c>
      <c r="L417" s="9">
        <v>0</v>
      </c>
      <c r="M417" s="9">
        <v>1</v>
      </c>
      <c r="N417" s="9">
        <v>2</v>
      </c>
      <c r="O417" s="9">
        <v>4</v>
      </c>
      <c r="P417" s="9">
        <v>3</v>
      </c>
      <c r="Q417" s="9">
        <v>3</v>
      </c>
      <c r="R417" s="9">
        <v>3</v>
      </c>
      <c r="S417" s="9">
        <v>4</v>
      </c>
      <c r="T417" s="9"/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1</v>
      </c>
      <c r="AB417" s="9">
        <v>0</v>
      </c>
      <c r="AC417" s="9"/>
      <c r="AD417" s="9">
        <v>1</v>
      </c>
      <c r="AE417" s="9"/>
      <c r="AF417" s="9">
        <v>0</v>
      </c>
      <c r="AG417" s="9">
        <v>1</v>
      </c>
      <c r="AH417" s="9">
        <v>1</v>
      </c>
      <c r="AI417" s="9">
        <v>0</v>
      </c>
      <c r="AJ417" s="9">
        <v>0</v>
      </c>
      <c r="AK417" s="9">
        <v>0</v>
      </c>
      <c r="AL417" s="9"/>
      <c r="AM417" s="9">
        <v>1</v>
      </c>
      <c r="AN417" s="9">
        <v>1</v>
      </c>
      <c r="AO417" s="9">
        <v>0</v>
      </c>
      <c r="AP417" s="9">
        <v>0</v>
      </c>
      <c r="AQ417" s="9">
        <v>0</v>
      </c>
      <c r="AR417" s="9">
        <v>0</v>
      </c>
      <c r="AS417" s="9"/>
      <c r="AT417" s="9">
        <v>1</v>
      </c>
      <c r="AU417" s="9">
        <v>2</v>
      </c>
      <c r="AV417" s="75">
        <v>1</v>
      </c>
      <c r="AW417" s="75">
        <v>1</v>
      </c>
      <c r="AX417" s="75">
        <v>1</v>
      </c>
      <c r="AY417" s="9">
        <v>1</v>
      </c>
      <c r="AZ417" s="9">
        <v>1</v>
      </c>
      <c r="BA417" s="9">
        <v>1</v>
      </c>
      <c r="BB417" s="9">
        <v>2</v>
      </c>
      <c r="BC417" s="9">
        <v>2</v>
      </c>
      <c r="BD417" s="9">
        <v>1</v>
      </c>
      <c r="BE417" s="9">
        <v>1</v>
      </c>
      <c r="BF417" s="9">
        <v>1</v>
      </c>
      <c r="BG417" s="9">
        <v>1</v>
      </c>
      <c r="BH417">
        <v>1</v>
      </c>
      <c r="BI417">
        <v>2</v>
      </c>
      <c r="BJ417" s="58">
        <v>2</v>
      </c>
      <c r="BK417">
        <v>2</v>
      </c>
      <c r="BL417">
        <v>2</v>
      </c>
      <c r="BM417">
        <v>1</v>
      </c>
      <c r="BN417">
        <v>2</v>
      </c>
      <c r="BO417">
        <v>2</v>
      </c>
      <c r="BP417">
        <v>2</v>
      </c>
      <c r="BQ417" t="s">
        <v>125</v>
      </c>
      <c r="BR417">
        <v>1</v>
      </c>
      <c r="BS417">
        <v>2</v>
      </c>
      <c r="BT417" t="s">
        <v>125</v>
      </c>
      <c r="BU417">
        <v>1</v>
      </c>
      <c r="BV417">
        <v>1</v>
      </c>
      <c r="BW417">
        <v>1</v>
      </c>
      <c r="BX417">
        <v>2</v>
      </c>
      <c r="BY417">
        <v>1</v>
      </c>
      <c r="BZ417">
        <v>2</v>
      </c>
      <c r="CA417">
        <v>2</v>
      </c>
      <c r="CB417">
        <v>2</v>
      </c>
      <c r="CC417">
        <v>2</v>
      </c>
      <c r="CD417">
        <v>2</v>
      </c>
      <c r="CE417">
        <v>2</v>
      </c>
      <c r="CF417">
        <v>1</v>
      </c>
      <c r="CG417">
        <v>2</v>
      </c>
      <c r="CH417">
        <v>2</v>
      </c>
      <c r="CI417">
        <v>2</v>
      </c>
      <c r="CJ417">
        <v>1</v>
      </c>
      <c r="CK417">
        <v>2</v>
      </c>
      <c r="CL417">
        <v>2</v>
      </c>
      <c r="CM417" t="s">
        <v>125</v>
      </c>
      <c r="CN417" t="s">
        <v>125</v>
      </c>
      <c r="CO417">
        <v>4</v>
      </c>
      <c r="CP417">
        <v>2</v>
      </c>
      <c r="CQ417">
        <v>4</v>
      </c>
      <c r="CR417">
        <v>3</v>
      </c>
      <c r="CS417">
        <v>4</v>
      </c>
      <c r="CT417">
        <v>2</v>
      </c>
      <c r="CU417">
        <v>3</v>
      </c>
      <c r="CV417">
        <v>2</v>
      </c>
      <c r="CW417">
        <v>1</v>
      </c>
      <c r="CX417">
        <v>3</v>
      </c>
      <c r="CY417">
        <v>3</v>
      </c>
      <c r="CZ417">
        <v>0</v>
      </c>
      <c r="DA417" s="57" t="s">
        <v>125</v>
      </c>
    </row>
    <row r="418" spans="1:105">
      <c r="A418">
        <v>411</v>
      </c>
      <c r="B418" s="9">
        <v>2</v>
      </c>
      <c r="C418" s="9">
        <v>4</v>
      </c>
      <c r="D418" s="9">
        <v>4</v>
      </c>
      <c r="E418" s="9">
        <v>8</v>
      </c>
      <c r="F418" s="9">
        <v>0</v>
      </c>
      <c r="G418" s="9">
        <v>0</v>
      </c>
      <c r="H418" s="9">
        <v>1</v>
      </c>
      <c r="I418" s="9">
        <v>1</v>
      </c>
      <c r="J418" s="9">
        <v>0</v>
      </c>
      <c r="K418" s="9">
        <v>0</v>
      </c>
      <c r="L418" s="9">
        <v>0</v>
      </c>
      <c r="M418" s="9">
        <v>2</v>
      </c>
      <c r="N418" s="9">
        <v>4</v>
      </c>
      <c r="O418" s="9">
        <v>0</v>
      </c>
      <c r="P418" s="9">
        <v>0</v>
      </c>
      <c r="Q418" s="9">
        <v>0</v>
      </c>
      <c r="R418" s="9">
        <v>3</v>
      </c>
      <c r="S418" s="9">
        <v>0</v>
      </c>
      <c r="T418" s="9"/>
      <c r="U418" s="9">
        <v>0</v>
      </c>
      <c r="V418" s="9">
        <v>0</v>
      </c>
      <c r="W418" s="9">
        <v>0</v>
      </c>
      <c r="X418" s="9">
        <v>0</v>
      </c>
      <c r="Y418" s="9">
        <v>1</v>
      </c>
      <c r="Z418" s="9">
        <v>1</v>
      </c>
      <c r="AA418" s="9">
        <v>0</v>
      </c>
      <c r="AB418" s="9">
        <v>0</v>
      </c>
      <c r="AC418" s="9"/>
      <c r="AD418" s="9">
        <v>2</v>
      </c>
      <c r="AE418" s="9"/>
      <c r="AF418" s="9">
        <v>1</v>
      </c>
      <c r="AG418" s="9">
        <v>0</v>
      </c>
      <c r="AH418" s="9">
        <v>1</v>
      </c>
      <c r="AI418" s="9">
        <v>0</v>
      </c>
      <c r="AJ418" s="9">
        <v>0</v>
      </c>
      <c r="AK418" s="9">
        <v>0</v>
      </c>
      <c r="AL418" s="9"/>
      <c r="AM418" s="9">
        <v>1</v>
      </c>
      <c r="AN418" s="9">
        <v>1</v>
      </c>
      <c r="AO418" s="9">
        <v>1</v>
      </c>
      <c r="AP418" s="9">
        <v>1</v>
      </c>
      <c r="AQ418" s="9">
        <v>0</v>
      </c>
      <c r="AR418" s="9">
        <v>0</v>
      </c>
      <c r="AS418" s="9"/>
      <c r="AT418" s="9">
        <v>3</v>
      </c>
      <c r="AU418" s="9">
        <v>1</v>
      </c>
      <c r="AV418" s="75">
        <v>2</v>
      </c>
      <c r="AW418" s="75">
        <v>2</v>
      </c>
      <c r="AX418" s="75">
        <v>1</v>
      </c>
      <c r="AY418" s="9">
        <v>1</v>
      </c>
      <c r="AZ418" s="9">
        <v>1</v>
      </c>
      <c r="BA418" s="9">
        <v>1</v>
      </c>
      <c r="BB418" s="9">
        <v>2</v>
      </c>
      <c r="BC418" s="9">
        <v>2</v>
      </c>
      <c r="BD418" s="9">
        <v>1</v>
      </c>
      <c r="BE418" s="9">
        <v>2</v>
      </c>
      <c r="BF418" s="9">
        <v>1</v>
      </c>
      <c r="BG418" s="9">
        <v>1</v>
      </c>
      <c r="BH418">
        <v>2</v>
      </c>
      <c r="BI418">
        <v>2</v>
      </c>
      <c r="BJ418" s="58">
        <v>2</v>
      </c>
      <c r="BK418">
        <v>2</v>
      </c>
      <c r="BL418">
        <v>1</v>
      </c>
      <c r="BM418">
        <v>2</v>
      </c>
      <c r="BN418">
        <v>2</v>
      </c>
      <c r="BO418">
        <v>1</v>
      </c>
      <c r="BP418">
        <v>1</v>
      </c>
      <c r="BQ418">
        <v>1</v>
      </c>
      <c r="BR418">
        <v>2</v>
      </c>
      <c r="BS418">
        <v>1</v>
      </c>
      <c r="BT418">
        <v>1</v>
      </c>
      <c r="BU418">
        <v>1</v>
      </c>
      <c r="BV418">
        <v>2</v>
      </c>
      <c r="BW418">
        <v>1</v>
      </c>
      <c r="BX418">
        <v>2</v>
      </c>
      <c r="BY418">
        <v>1</v>
      </c>
      <c r="BZ418">
        <v>2</v>
      </c>
      <c r="CA418">
        <v>2</v>
      </c>
      <c r="CB418">
        <v>2</v>
      </c>
      <c r="CC418">
        <v>1</v>
      </c>
      <c r="CD418">
        <v>2</v>
      </c>
      <c r="CE418">
        <v>2</v>
      </c>
      <c r="CF418">
        <v>1</v>
      </c>
      <c r="CG418">
        <v>1</v>
      </c>
      <c r="CH418">
        <v>1</v>
      </c>
      <c r="CI418">
        <v>1</v>
      </c>
      <c r="CJ418">
        <v>1</v>
      </c>
      <c r="CK418">
        <v>2</v>
      </c>
      <c r="CL418">
        <v>1</v>
      </c>
      <c r="CM418">
        <v>2</v>
      </c>
      <c r="CN418">
        <v>2</v>
      </c>
      <c r="CO418">
        <v>4</v>
      </c>
      <c r="CP418">
        <v>1</v>
      </c>
      <c r="CQ418">
        <v>1</v>
      </c>
      <c r="CR418">
        <v>2</v>
      </c>
      <c r="CS418">
        <v>3</v>
      </c>
      <c r="CT418">
        <v>4</v>
      </c>
      <c r="CU418">
        <v>2</v>
      </c>
      <c r="CV418">
        <v>1</v>
      </c>
      <c r="CW418">
        <v>1</v>
      </c>
      <c r="CX418">
        <v>3</v>
      </c>
      <c r="CY418">
        <v>3</v>
      </c>
      <c r="CZ418">
        <v>3</v>
      </c>
      <c r="DA418" s="57">
        <v>3</v>
      </c>
    </row>
    <row r="419" spans="1:105">
      <c r="A419">
        <v>412</v>
      </c>
      <c r="B419" s="9">
        <v>2</v>
      </c>
      <c r="C419" s="9">
        <v>8</v>
      </c>
      <c r="D419" s="9">
        <v>5</v>
      </c>
      <c r="E419" s="9">
        <v>12</v>
      </c>
      <c r="F419" s="9">
        <v>0</v>
      </c>
      <c r="G419" s="9">
        <v>0</v>
      </c>
      <c r="H419" s="9">
        <v>0</v>
      </c>
      <c r="I419" s="9">
        <v>0</v>
      </c>
      <c r="J419" s="9">
        <v>1</v>
      </c>
      <c r="K419" s="9">
        <v>1</v>
      </c>
      <c r="L419" s="9">
        <v>0</v>
      </c>
      <c r="M419" s="9">
        <v>2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/>
      <c r="U419" s="9">
        <v>0</v>
      </c>
      <c r="V419" s="9">
        <v>0</v>
      </c>
      <c r="W419" s="9">
        <v>1</v>
      </c>
      <c r="X419" s="9">
        <v>0</v>
      </c>
      <c r="Y419" s="9">
        <v>1</v>
      </c>
      <c r="Z419" s="9">
        <v>1</v>
      </c>
      <c r="AA419" s="9">
        <v>0</v>
      </c>
      <c r="AB419" s="9">
        <v>0</v>
      </c>
      <c r="AC419" s="9"/>
      <c r="AD419" s="9"/>
      <c r="AE419" s="9"/>
      <c r="AF419" s="9">
        <v>1</v>
      </c>
      <c r="AG419" s="9">
        <v>1</v>
      </c>
      <c r="AH419" s="9">
        <v>0</v>
      </c>
      <c r="AI419" s="9">
        <v>0</v>
      </c>
      <c r="AJ419" s="9">
        <v>0</v>
      </c>
      <c r="AK419" s="9">
        <v>0</v>
      </c>
      <c r="AL419" s="9"/>
      <c r="AM419" s="9">
        <v>1</v>
      </c>
      <c r="AN419" s="9">
        <v>1</v>
      </c>
      <c r="AO419" s="9">
        <v>1</v>
      </c>
      <c r="AP419" s="9">
        <v>0</v>
      </c>
      <c r="AQ419" s="9">
        <v>0</v>
      </c>
      <c r="AR419" s="9">
        <v>0</v>
      </c>
      <c r="AS419" s="9"/>
      <c r="AT419" s="9">
        <v>4</v>
      </c>
      <c r="AU419" s="9">
        <v>4</v>
      </c>
      <c r="AV419" s="75">
        <v>2</v>
      </c>
      <c r="AW419" s="75">
        <v>1</v>
      </c>
      <c r="AX419" s="75">
        <v>2</v>
      </c>
      <c r="AY419" s="9" t="s">
        <v>125</v>
      </c>
      <c r="AZ419" s="9">
        <v>2</v>
      </c>
      <c r="BA419" s="9" t="s">
        <v>125</v>
      </c>
      <c r="BB419" s="9" t="s">
        <v>125</v>
      </c>
      <c r="BC419" s="9">
        <v>2</v>
      </c>
      <c r="BD419" s="9">
        <v>1</v>
      </c>
      <c r="BE419" s="9"/>
      <c r="BF419" s="9">
        <v>1</v>
      </c>
      <c r="BG419" s="9">
        <v>1</v>
      </c>
      <c r="BH419">
        <v>2</v>
      </c>
      <c r="BI419">
        <v>2</v>
      </c>
      <c r="BJ419" s="58">
        <v>1</v>
      </c>
      <c r="BK419">
        <v>2</v>
      </c>
      <c r="BL419">
        <v>2</v>
      </c>
      <c r="BM419">
        <v>2</v>
      </c>
      <c r="BN419">
        <v>1</v>
      </c>
      <c r="BO419">
        <v>2</v>
      </c>
      <c r="BP419">
        <v>2</v>
      </c>
      <c r="BQ419" t="s">
        <v>125</v>
      </c>
      <c r="BR419">
        <v>1</v>
      </c>
      <c r="BS419">
        <v>2</v>
      </c>
      <c r="BT419" t="s">
        <v>125</v>
      </c>
      <c r="BV419">
        <v>1</v>
      </c>
      <c r="BW419">
        <v>1</v>
      </c>
      <c r="BX419">
        <v>2</v>
      </c>
      <c r="BY419">
        <v>2</v>
      </c>
      <c r="BZ419">
        <v>2</v>
      </c>
      <c r="CA419">
        <v>2</v>
      </c>
      <c r="CB419">
        <v>2</v>
      </c>
      <c r="CC419">
        <v>2</v>
      </c>
      <c r="CD419">
        <v>2</v>
      </c>
      <c r="CE419">
        <v>2</v>
      </c>
      <c r="CF419">
        <v>1</v>
      </c>
      <c r="CG419">
        <v>2</v>
      </c>
      <c r="CH419">
        <v>2</v>
      </c>
      <c r="CI419">
        <v>2</v>
      </c>
      <c r="CJ419">
        <v>2</v>
      </c>
      <c r="CK419">
        <v>2</v>
      </c>
      <c r="CL419">
        <v>2</v>
      </c>
      <c r="CM419" t="s">
        <v>125</v>
      </c>
      <c r="CN419" t="s">
        <v>125</v>
      </c>
      <c r="CO419">
        <v>4</v>
      </c>
      <c r="CP419">
        <v>3</v>
      </c>
      <c r="CQ419">
        <v>3</v>
      </c>
      <c r="CR419">
        <v>3</v>
      </c>
      <c r="CS419">
        <v>3</v>
      </c>
      <c r="CT419">
        <v>4</v>
      </c>
      <c r="CU419">
        <v>4</v>
      </c>
      <c r="CV419">
        <v>2</v>
      </c>
      <c r="CW419">
        <v>1</v>
      </c>
      <c r="CX419">
        <v>3</v>
      </c>
      <c r="CY419">
        <v>3</v>
      </c>
      <c r="CZ419">
        <v>0</v>
      </c>
      <c r="DA419" s="57" t="s">
        <v>125</v>
      </c>
    </row>
    <row r="420" spans="1:105">
      <c r="A420">
        <v>413</v>
      </c>
      <c r="B420" s="9">
        <v>2</v>
      </c>
      <c r="C420" s="9">
        <v>5</v>
      </c>
      <c r="D420" s="9">
        <v>4</v>
      </c>
      <c r="E420" s="9">
        <v>16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1</v>
      </c>
      <c r="L420" s="9">
        <v>0</v>
      </c>
      <c r="M420" s="9">
        <v>2</v>
      </c>
      <c r="N420" s="9">
        <v>0</v>
      </c>
      <c r="O420" s="9">
        <v>0</v>
      </c>
      <c r="P420" s="9">
        <v>0</v>
      </c>
      <c r="Q420" s="9">
        <v>0</v>
      </c>
      <c r="R420" s="9">
        <v>3</v>
      </c>
      <c r="S420" s="9">
        <v>0</v>
      </c>
      <c r="T420" s="9"/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1</v>
      </c>
      <c r="AA420" s="9">
        <v>0</v>
      </c>
      <c r="AB420" s="9">
        <v>0</v>
      </c>
      <c r="AC420" s="9"/>
      <c r="AD420" s="9">
        <v>2</v>
      </c>
      <c r="AE420" s="9"/>
      <c r="AF420" s="9">
        <v>1</v>
      </c>
      <c r="AG420" s="9">
        <v>0</v>
      </c>
      <c r="AH420" s="9">
        <v>1</v>
      </c>
      <c r="AI420" s="9">
        <v>0</v>
      </c>
      <c r="AJ420" s="9">
        <v>0</v>
      </c>
      <c r="AK420" s="9">
        <v>0</v>
      </c>
      <c r="AL420" s="9"/>
      <c r="AM420" s="9">
        <v>1</v>
      </c>
      <c r="AN420" s="9">
        <v>1</v>
      </c>
      <c r="AO420" s="9">
        <v>0</v>
      </c>
      <c r="AP420" s="9">
        <v>0</v>
      </c>
      <c r="AQ420" s="9">
        <v>0</v>
      </c>
      <c r="AR420" s="9">
        <v>0</v>
      </c>
      <c r="AS420" s="9"/>
      <c r="AT420" s="9">
        <v>1</v>
      </c>
      <c r="AU420" s="9">
        <v>4</v>
      </c>
      <c r="AV420" s="75">
        <v>2</v>
      </c>
      <c r="AW420" s="75">
        <v>2</v>
      </c>
      <c r="AX420" s="75">
        <v>1</v>
      </c>
      <c r="AY420" s="9">
        <v>2</v>
      </c>
      <c r="AZ420" s="9">
        <v>1</v>
      </c>
      <c r="BA420" s="9">
        <v>2</v>
      </c>
      <c r="BB420" s="9"/>
      <c r="BC420" s="9">
        <v>1</v>
      </c>
      <c r="BD420" s="9">
        <v>1</v>
      </c>
      <c r="BE420" s="9">
        <v>1</v>
      </c>
      <c r="BF420" s="9">
        <v>2</v>
      </c>
      <c r="BG420" s="9" t="s">
        <v>125</v>
      </c>
      <c r="BH420">
        <v>2</v>
      </c>
      <c r="BI420">
        <v>2</v>
      </c>
      <c r="BJ420" s="58">
        <v>1</v>
      </c>
      <c r="BK420">
        <v>2</v>
      </c>
      <c r="BL420">
        <v>1</v>
      </c>
      <c r="BM420">
        <v>2</v>
      </c>
      <c r="BN420">
        <v>1</v>
      </c>
      <c r="BO420">
        <v>2</v>
      </c>
      <c r="BP420">
        <v>2</v>
      </c>
      <c r="BQ420" t="s">
        <v>125</v>
      </c>
      <c r="BR420">
        <v>1</v>
      </c>
      <c r="BS420">
        <v>1</v>
      </c>
      <c r="BT420">
        <v>1</v>
      </c>
      <c r="BU420">
        <v>1</v>
      </c>
      <c r="BV420">
        <v>1</v>
      </c>
      <c r="BW420">
        <v>1</v>
      </c>
      <c r="BX420">
        <v>2</v>
      </c>
      <c r="BY420">
        <v>1</v>
      </c>
      <c r="BZ420">
        <v>1</v>
      </c>
      <c r="CA420">
        <v>2</v>
      </c>
      <c r="CB420">
        <v>2</v>
      </c>
      <c r="CC420">
        <v>2</v>
      </c>
      <c r="CD420">
        <v>2</v>
      </c>
      <c r="CE420">
        <v>2</v>
      </c>
      <c r="CF420">
        <v>1</v>
      </c>
      <c r="CG420">
        <v>2</v>
      </c>
      <c r="CH420">
        <v>2</v>
      </c>
      <c r="CI420">
        <v>2</v>
      </c>
      <c r="CJ420">
        <v>1</v>
      </c>
      <c r="CK420">
        <v>2</v>
      </c>
      <c r="CL420">
        <v>2</v>
      </c>
      <c r="CM420" t="s">
        <v>125</v>
      </c>
      <c r="CN420" t="s">
        <v>125</v>
      </c>
      <c r="CO420">
        <v>3</v>
      </c>
      <c r="CP420">
        <v>3</v>
      </c>
      <c r="CQ420">
        <v>3</v>
      </c>
      <c r="CR420">
        <v>3</v>
      </c>
      <c r="CS420">
        <v>3</v>
      </c>
      <c r="CT420">
        <v>2</v>
      </c>
      <c r="CU420">
        <v>2</v>
      </c>
      <c r="CV420">
        <v>2</v>
      </c>
      <c r="CW420">
        <v>1</v>
      </c>
      <c r="CX420">
        <v>3</v>
      </c>
      <c r="CY420">
        <v>3</v>
      </c>
      <c r="CZ420">
        <v>0</v>
      </c>
      <c r="DA420" s="57" t="s">
        <v>125</v>
      </c>
    </row>
    <row r="421" spans="1:105">
      <c r="A421">
        <v>414</v>
      </c>
      <c r="B421" s="9">
        <v>1</v>
      </c>
      <c r="C421" s="9">
        <v>5</v>
      </c>
      <c r="D421" s="9">
        <v>4</v>
      </c>
      <c r="E421" s="9">
        <v>9</v>
      </c>
      <c r="F421" s="9">
        <v>0</v>
      </c>
      <c r="G421" s="9">
        <v>0</v>
      </c>
      <c r="H421" s="9">
        <v>0</v>
      </c>
      <c r="I421" s="9">
        <v>0</v>
      </c>
      <c r="J421" s="9">
        <v>1</v>
      </c>
      <c r="K421" s="9">
        <v>0</v>
      </c>
      <c r="L421" s="9">
        <v>0</v>
      </c>
      <c r="M421" s="9">
        <v>1</v>
      </c>
      <c r="N421" s="9">
        <v>4</v>
      </c>
      <c r="O421" s="9">
        <v>4</v>
      </c>
      <c r="P421" s="9">
        <v>4</v>
      </c>
      <c r="Q421" s="9">
        <v>4</v>
      </c>
      <c r="R421" s="9">
        <v>2</v>
      </c>
      <c r="S421" s="9">
        <v>4</v>
      </c>
      <c r="T421" s="9"/>
      <c r="U421" s="9">
        <v>1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/>
      <c r="AD421" s="9">
        <v>1</v>
      </c>
      <c r="AE421" s="9"/>
      <c r="AF421" s="9">
        <v>1</v>
      </c>
      <c r="AG421" s="9">
        <v>1</v>
      </c>
      <c r="AH421" s="9">
        <v>1</v>
      </c>
      <c r="AI421" s="9">
        <v>0</v>
      </c>
      <c r="AJ421" s="9">
        <v>0</v>
      </c>
      <c r="AK421" s="9">
        <v>0</v>
      </c>
      <c r="AL421" s="9"/>
      <c r="AM421" s="9">
        <v>1</v>
      </c>
      <c r="AN421" s="9">
        <v>0</v>
      </c>
      <c r="AO421" s="9">
        <v>1</v>
      </c>
      <c r="AP421" s="9">
        <v>0</v>
      </c>
      <c r="AQ421" s="9">
        <v>0</v>
      </c>
      <c r="AR421" s="9">
        <v>0</v>
      </c>
      <c r="AS421" s="9"/>
      <c r="AT421" s="9">
        <v>3</v>
      </c>
      <c r="AU421" s="9">
        <v>3</v>
      </c>
      <c r="AV421" s="75">
        <v>1</v>
      </c>
      <c r="AW421" s="75">
        <v>2</v>
      </c>
      <c r="AX421" s="75">
        <v>2</v>
      </c>
      <c r="AY421" s="9" t="s">
        <v>125</v>
      </c>
      <c r="AZ421" s="9">
        <v>2</v>
      </c>
      <c r="BA421" s="9" t="s">
        <v>125</v>
      </c>
      <c r="BB421" s="9" t="s">
        <v>125</v>
      </c>
      <c r="BC421" s="9">
        <v>2</v>
      </c>
      <c r="BD421" s="9">
        <v>1</v>
      </c>
      <c r="BE421" s="9">
        <v>2</v>
      </c>
      <c r="BF421" s="9">
        <v>1</v>
      </c>
      <c r="BG421" s="9">
        <v>1</v>
      </c>
      <c r="BH421">
        <v>1</v>
      </c>
      <c r="BI421">
        <v>1</v>
      </c>
      <c r="BJ421" s="58">
        <v>1</v>
      </c>
      <c r="BK421">
        <v>2</v>
      </c>
      <c r="BL421">
        <v>2</v>
      </c>
      <c r="BM421">
        <v>1</v>
      </c>
      <c r="BN421">
        <v>1</v>
      </c>
      <c r="BO421">
        <v>2</v>
      </c>
      <c r="BP421">
        <v>2</v>
      </c>
      <c r="BQ421" t="s">
        <v>125</v>
      </c>
      <c r="BR421">
        <v>1</v>
      </c>
      <c r="BS421">
        <v>1</v>
      </c>
      <c r="BT421">
        <v>1</v>
      </c>
      <c r="BU421">
        <v>1</v>
      </c>
      <c r="BV421">
        <v>2</v>
      </c>
      <c r="BW421">
        <v>1</v>
      </c>
      <c r="BX421">
        <v>2</v>
      </c>
      <c r="BY421">
        <v>2</v>
      </c>
      <c r="BZ421">
        <v>2</v>
      </c>
      <c r="CA421">
        <v>2</v>
      </c>
      <c r="CB421">
        <v>2</v>
      </c>
      <c r="CC421">
        <v>2</v>
      </c>
      <c r="CD421">
        <v>1</v>
      </c>
      <c r="CE421">
        <v>2</v>
      </c>
      <c r="CF421">
        <v>1</v>
      </c>
      <c r="CG421">
        <v>2</v>
      </c>
      <c r="CH421">
        <v>2</v>
      </c>
      <c r="CI421">
        <v>2</v>
      </c>
      <c r="CJ421">
        <v>1</v>
      </c>
      <c r="CK421">
        <v>2</v>
      </c>
      <c r="CL421">
        <v>2</v>
      </c>
      <c r="CM421" t="s">
        <v>125</v>
      </c>
      <c r="CN421" t="s">
        <v>125</v>
      </c>
      <c r="CO421">
        <v>4</v>
      </c>
      <c r="CP421">
        <v>3</v>
      </c>
      <c r="CQ421">
        <v>4</v>
      </c>
      <c r="CR421">
        <v>3</v>
      </c>
      <c r="CS421">
        <v>4</v>
      </c>
      <c r="CT421">
        <v>4</v>
      </c>
      <c r="CU421">
        <v>3</v>
      </c>
      <c r="CV421">
        <v>2</v>
      </c>
      <c r="CW421">
        <v>2</v>
      </c>
      <c r="CX421">
        <v>3</v>
      </c>
      <c r="CY421">
        <v>3</v>
      </c>
      <c r="CZ421">
        <v>0</v>
      </c>
      <c r="DA421" s="57" t="s">
        <v>125</v>
      </c>
    </row>
    <row r="422" spans="1:105">
      <c r="A422">
        <v>415</v>
      </c>
      <c r="B422" s="9">
        <v>2</v>
      </c>
      <c r="C422" s="9">
        <v>4</v>
      </c>
      <c r="D422" s="9">
        <v>4</v>
      </c>
      <c r="E422" s="9">
        <v>8</v>
      </c>
      <c r="F422" s="9">
        <v>0</v>
      </c>
      <c r="G422" s="9">
        <v>1</v>
      </c>
      <c r="H422" s="9">
        <v>1</v>
      </c>
      <c r="I422" s="9">
        <v>1</v>
      </c>
      <c r="J422" s="9">
        <v>0</v>
      </c>
      <c r="K422" s="9">
        <v>0</v>
      </c>
      <c r="L422" s="9">
        <v>0</v>
      </c>
      <c r="M422" s="9">
        <v>2</v>
      </c>
      <c r="N422" s="9">
        <v>3</v>
      </c>
      <c r="O422" s="9">
        <v>0</v>
      </c>
      <c r="P422" s="9">
        <v>1</v>
      </c>
      <c r="Q422" s="9">
        <v>3</v>
      </c>
      <c r="R422" s="9">
        <v>2</v>
      </c>
      <c r="S422" s="9">
        <v>4</v>
      </c>
      <c r="T422" s="9"/>
      <c r="U422" s="9">
        <v>1</v>
      </c>
      <c r="V422" s="9">
        <v>1</v>
      </c>
      <c r="W422" s="9">
        <v>0</v>
      </c>
      <c r="X422" s="9">
        <v>1</v>
      </c>
      <c r="Y422" s="9">
        <v>0</v>
      </c>
      <c r="Z422" s="9">
        <v>0</v>
      </c>
      <c r="AA422" s="9">
        <v>0</v>
      </c>
      <c r="AB422" s="9">
        <v>0</v>
      </c>
      <c r="AC422" s="9"/>
      <c r="AD422" s="9">
        <v>1</v>
      </c>
      <c r="AE422" s="9"/>
      <c r="AF422" s="9">
        <v>1</v>
      </c>
      <c r="AG422" s="9">
        <v>1</v>
      </c>
      <c r="AH422" s="9">
        <v>1</v>
      </c>
      <c r="AI422" s="9">
        <v>1</v>
      </c>
      <c r="AJ422" s="9">
        <v>0</v>
      </c>
      <c r="AK422" s="9">
        <v>0</v>
      </c>
      <c r="AL422" s="9"/>
      <c r="AM422" s="9">
        <v>1</v>
      </c>
      <c r="AN422" s="9">
        <v>1</v>
      </c>
      <c r="AO422" s="9">
        <v>0</v>
      </c>
      <c r="AP422" s="9">
        <v>0</v>
      </c>
      <c r="AQ422" s="9">
        <v>0</v>
      </c>
      <c r="AR422" s="9">
        <v>0</v>
      </c>
      <c r="AS422" s="9"/>
      <c r="AT422" s="9">
        <v>4</v>
      </c>
      <c r="AU422" s="9">
        <v>3</v>
      </c>
      <c r="AV422" s="75">
        <v>1</v>
      </c>
      <c r="AW422" s="75">
        <v>2</v>
      </c>
      <c r="AX422" s="75">
        <v>1</v>
      </c>
      <c r="AY422" s="9">
        <v>2</v>
      </c>
      <c r="AZ422" s="9">
        <v>1</v>
      </c>
      <c r="BA422" s="9">
        <v>1</v>
      </c>
      <c r="BB422" s="9">
        <v>2</v>
      </c>
      <c r="BC422" s="9">
        <v>1</v>
      </c>
      <c r="BD422" s="9">
        <v>1</v>
      </c>
      <c r="BE422" s="9">
        <v>2</v>
      </c>
      <c r="BF422" s="9">
        <v>1</v>
      </c>
      <c r="BG422" s="9">
        <v>1</v>
      </c>
      <c r="BH422">
        <v>2</v>
      </c>
      <c r="BI422">
        <v>1</v>
      </c>
      <c r="BJ422" s="58">
        <v>2</v>
      </c>
      <c r="BK422">
        <v>2</v>
      </c>
      <c r="BL422">
        <v>2</v>
      </c>
      <c r="BM422">
        <v>1</v>
      </c>
      <c r="BN422">
        <v>2</v>
      </c>
      <c r="BO422">
        <v>2</v>
      </c>
      <c r="BP422">
        <v>1</v>
      </c>
      <c r="BQ422">
        <v>1</v>
      </c>
      <c r="BR422">
        <v>1</v>
      </c>
      <c r="BS422">
        <v>1</v>
      </c>
      <c r="BT422">
        <v>1</v>
      </c>
      <c r="BU422">
        <v>1</v>
      </c>
      <c r="BV422">
        <v>2</v>
      </c>
      <c r="BW422">
        <v>2</v>
      </c>
      <c r="BX422">
        <v>2</v>
      </c>
      <c r="BY422">
        <v>2</v>
      </c>
      <c r="BZ422">
        <v>2</v>
      </c>
      <c r="CA422">
        <v>2</v>
      </c>
      <c r="CB422">
        <v>2</v>
      </c>
      <c r="CC422">
        <v>1</v>
      </c>
      <c r="CD422">
        <v>2</v>
      </c>
      <c r="CE422">
        <v>2</v>
      </c>
      <c r="CF422">
        <v>1</v>
      </c>
      <c r="CG422">
        <v>1</v>
      </c>
      <c r="CH422">
        <v>1</v>
      </c>
      <c r="CI422">
        <v>1</v>
      </c>
      <c r="CJ422">
        <v>1</v>
      </c>
      <c r="CK422">
        <v>2</v>
      </c>
      <c r="CL422">
        <v>1</v>
      </c>
      <c r="CM422">
        <v>3</v>
      </c>
      <c r="CN422">
        <v>3</v>
      </c>
      <c r="CO422">
        <v>4</v>
      </c>
      <c r="CP422">
        <v>3</v>
      </c>
      <c r="CQ422">
        <v>4</v>
      </c>
      <c r="CR422">
        <v>2</v>
      </c>
      <c r="CS422">
        <v>2</v>
      </c>
      <c r="CT422">
        <v>2</v>
      </c>
      <c r="CU422">
        <v>3</v>
      </c>
      <c r="CV422">
        <v>3</v>
      </c>
      <c r="CW422">
        <v>1</v>
      </c>
      <c r="CX422">
        <v>2</v>
      </c>
      <c r="CY422">
        <v>3</v>
      </c>
      <c r="CZ422">
        <v>3</v>
      </c>
      <c r="DA422" s="57">
        <v>3</v>
      </c>
    </row>
    <row r="423" spans="1:105">
      <c r="A423">
        <v>416</v>
      </c>
      <c r="B423" s="9">
        <v>2</v>
      </c>
      <c r="C423" s="9">
        <v>3</v>
      </c>
      <c r="D423" s="9">
        <v>5</v>
      </c>
      <c r="E423" s="9">
        <v>4</v>
      </c>
      <c r="F423" s="9">
        <v>0</v>
      </c>
      <c r="G423" s="9">
        <v>1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1</v>
      </c>
      <c r="N423" s="9">
        <v>4</v>
      </c>
      <c r="O423" s="9">
        <v>3</v>
      </c>
      <c r="P423" s="9">
        <v>3</v>
      </c>
      <c r="Q423" s="9">
        <v>3</v>
      </c>
      <c r="R423" s="9">
        <v>4</v>
      </c>
      <c r="S423" s="9">
        <v>3</v>
      </c>
      <c r="T423" s="9"/>
      <c r="U423" s="9">
        <v>0</v>
      </c>
      <c r="V423" s="9">
        <v>0</v>
      </c>
      <c r="W423" s="9">
        <v>0</v>
      </c>
      <c r="X423" s="9">
        <v>1</v>
      </c>
      <c r="Y423" s="9">
        <v>1</v>
      </c>
      <c r="Z423" s="9">
        <v>0</v>
      </c>
      <c r="AA423" s="9">
        <v>0</v>
      </c>
      <c r="AB423" s="9">
        <v>0</v>
      </c>
      <c r="AC423" s="9"/>
      <c r="AD423" s="9">
        <v>2</v>
      </c>
      <c r="AE423" s="9"/>
      <c r="AF423" s="9">
        <v>1</v>
      </c>
      <c r="AG423" s="9">
        <v>0</v>
      </c>
      <c r="AH423" s="9">
        <v>1</v>
      </c>
      <c r="AI423" s="9">
        <v>0</v>
      </c>
      <c r="AJ423" s="9">
        <v>0</v>
      </c>
      <c r="AK423" s="9">
        <v>0</v>
      </c>
      <c r="AL423" s="9"/>
      <c r="AM423" s="9">
        <v>1</v>
      </c>
      <c r="AN423" s="9">
        <v>1</v>
      </c>
      <c r="AO423" s="9">
        <v>0</v>
      </c>
      <c r="AP423" s="9">
        <v>1</v>
      </c>
      <c r="AQ423" s="9">
        <v>0</v>
      </c>
      <c r="AR423" s="9">
        <v>0</v>
      </c>
      <c r="AS423" s="9"/>
      <c r="AT423" s="9">
        <v>1</v>
      </c>
      <c r="AU423" s="9">
        <v>1</v>
      </c>
      <c r="AV423" s="75">
        <v>1</v>
      </c>
      <c r="AW423" s="75">
        <v>1</v>
      </c>
      <c r="AX423" s="75">
        <v>1</v>
      </c>
      <c r="AY423" s="9">
        <v>2</v>
      </c>
      <c r="AZ423" s="9">
        <v>1</v>
      </c>
      <c r="BA423" s="9">
        <v>1</v>
      </c>
      <c r="BB423" s="9">
        <v>2</v>
      </c>
      <c r="BC423" s="9">
        <v>1</v>
      </c>
      <c r="BD423" s="9">
        <v>1</v>
      </c>
      <c r="BE423" s="9">
        <v>1</v>
      </c>
      <c r="BF423" s="9">
        <v>1</v>
      </c>
      <c r="BG423" s="9">
        <v>1</v>
      </c>
      <c r="BH423">
        <v>2</v>
      </c>
      <c r="BI423">
        <v>2</v>
      </c>
      <c r="BJ423" s="58">
        <v>1</v>
      </c>
      <c r="BK423">
        <v>2</v>
      </c>
      <c r="BL423">
        <v>1</v>
      </c>
      <c r="BM423">
        <v>1</v>
      </c>
      <c r="BN423">
        <v>2</v>
      </c>
      <c r="BO423">
        <v>2</v>
      </c>
      <c r="BP423">
        <v>1</v>
      </c>
      <c r="BQ423">
        <v>1</v>
      </c>
      <c r="BR423">
        <v>2</v>
      </c>
      <c r="BS423">
        <v>2</v>
      </c>
      <c r="BT423" t="s">
        <v>125</v>
      </c>
      <c r="BU423">
        <v>1</v>
      </c>
      <c r="BV423">
        <v>2</v>
      </c>
      <c r="BW423">
        <v>2</v>
      </c>
      <c r="BX423">
        <v>2</v>
      </c>
      <c r="BY423">
        <v>2</v>
      </c>
      <c r="BZ423">
        <v>2</v>
      </c>
      <c r="CA423">
        <v>2</v>
      </c>
      <c r="CB423">
        <v>2</v>
      </c>
      <c r="CC423">
        <v>1</v>
      </c>
      <c r="CD423">
        <v>2</v>
      </c>
      <c r="CE423">
        <v>2</v>
      </c>
      <c r="CF423">
        <v>1</v>
      </c>
      <c r="CG423">
        <v>1</v>
      </c>
      <c r="CH423">
        <v>2</v>
      </c>
      <c r="CI423">
        <v>2</v>
      </c>
      <c r="CJ423">
        <v>1</v>
      </c>
      <c r="CK423">
        <v>2</v>
      </c>
      <c r="CL423">
        <v>1</v>
      </c>
      <c r="CM423">
        <v>3</v>
      </c>
      <c r="CN423">
        <v>3</v>
      </c>
      <c r="CO423">
        <v>4</v>
      </c>
      <c r="CP423">
        <v>2</v>
      </c>
      <c r="CQ423">
        <v>3</v>
      </c>
      <c r="CR423">
        <v>3</v>
      </c>
      <c r="CS423">
        <v>3</v>
      </c>
      <c r="CT423">
        <v>4</v>
      </c>
      <c r="CU423">
        <v>3</v>
      </c>
      <c r="CV423">
        <v>2</v>
      </c>
      <c r="CW423">
        <v>1</v>
      </c>
      <c r="CX423">
        <v>3</v>
      </c>
      <c r="CY423">
        <v>3</v>
      </c>
      <c r="CZ423">
        <v>2</v>
      </c>
      <c r="DA423" s="57">
        <v>2</v>
      </c>
    </row>
    <row r="424" spans="1:105">
      <c r="A424">
        <v>417</v>
      </c>
      <c r="B424" s="9">
        <v>2</v>
      </c>
      <c r="C424" s="9">
        <v>8</v>
      </c>
      <c r="D424" s="9">
        <v>3</v>
      </c>
      <c r="E424" s="9">
        <v>7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1</v>
      </c>
      <c r="L424" s="9">
        <v>0</v>
      </c>
      <c r="M424" s="9">
        <v>1</v>
      </c>
      <c r="N424" s="9">
        <v>4</v>
      </c>
      <c r="O424" s="9">
        <v>3</v>
      </c>
      <c r="P424" s="9">
        <v>3</v>
      </c>
      <c r="Q424" s="9"/>
      <c r="R424" s="9">
        <v>3</v>
      </c>
      <c r="S424" s="9">
        <v>3</v>
      </c>
      <c r="T424" s="9"/>
      <c r="U424" s="9">
        <v>0</v>
      </c>
      <c r="V424" s="9">
        <v>1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/>
      <c r="AD424" s="9">
        <v>2</v>
      </c>
      <c r="AE424" s="9"/>
      <c r="AF424" s="9">
        <v>1</v>
      </c>
      <c r="AG424" s="9">
        <v>1</v>
      </c>
      <c r="AH424" s="9">
        <v>1</v>
      </c>
      <c r="AI424" s="9">
        <v>1</v>
      </c>
      <c r="AJ424" s="9">
        <v>0</v>
      </c>
      <c r="AK424" s="9">
        <v>0</v>
      </c>
      <c r="AL424" s="9"/>
      <c r="AM424" s="9">
        <v>1</v>
      </c>
      <c r="AN424" s="9">
        <v>1</v>
      </c>
      <c r="AO424" s="9">
        <v>1</v>
      </c>
      <c r="AP424" s="9">
        <v>1</v>
      </c>
      <c r="AQ424" s="9">
        <v>0</v>
      </c>
      <c r="AR424" s="9">
        <v>0</v>
      </c>
      <c r="AS424" s="9"/>
      <c r="AT424" s="9">
        <v>4</v>
      </c>
      <c r="AU424" s="9">
        <v>1</v>
      </c>
      <c r="AV424" s="75">
        <v>1</v>
      </c>
      <c r="AW424" s="75">
        <v>1</v>
      </c>
      <c r="AX424" s="75">
        <v>1</v>
      </c>
      <c r="AY424" s="9">
        <v>2</v>
      </c>
      <c r="AZ424" s="9">
        <v>2</v>
      </c>
      <c r="BA424" s="9" t="s">
        <v>125</v>
      </c>
      <c r="BB424" s="9" t="s">
        <v>125</v>
      </c>
      <c r="BC424" s="9">
        <v>1</v>
      </c>
      <c r="BD424" s="9">
        <v>1</v>
      </c>
      <c r="BE424" s="9"/>
      <c r="BF424" s="9">
        <v>2</v>
      </c>
      <c r="BG424" s="9" t="s">
        <v>125</v>
      </c>
      <c r="BH424">
        <v>1</v>
      </c>
      <c r="BI424">
        <v>2</v>
      </c>
      <c r="BJ424" s="58">
        <v>2</v>
      </c>
      <c r="BK424">
        <v>2</v>
      </c>
      <c r="BM424">
        <v>1</v>
      </c>
      <c r="BN424">
        <v>2</v>
      </c>
      <c r="BO424">
        <v>2</v>
      </c>
      <c r="BP424">
        <v>2</v>
      </c>
      <c r="BQ424" t="s">
        <v>125</v>
      </c>
      <c r="BR424">
        <v>2</v>
      </c>
      <c r="BS424">
        <v>2</v>
      </c>
      <c r="BT424" t="s">
        <v>125</v>
      </c>
      <c r="BU424">
        <v>1</v>
      </c>
      <c r="BV424">
        <v>2</v>
      </c>
      <c r="BW424">
        <v>2</v>
      </c>
      <c r="BX424">
        <v>2</v>
      </c>
      <c r="BY424">
        <v>2</v>
      </c>
      <c r="BZ424">
        <v>2</v>
      </c>
      <c r="CA424">
        <v>2</v>
      </c>
      <c r="CB424">
        <v>2</v>
      </c>
      <c r="CC424">
        <v>2</v>
      </c>
      <c r="CD424">
        <v>2</v>
      </c>
      <c r="CE424">
        <v>2</v>
      </c>
      <c r="CF424">
        <v>2</v>
      </c>
      <c r="CG424">
        <v>2</v>
      </c>
      <c r="CH424">
        <v>2</v>
      </c>
      <c r="CJ424">
        <v>1</v>
      </c>
      <c r="CK424">
        <v>2</v>
      </c>
      <c r="CL424">
        <v>2</v>
      </c>
      <c r="CM424" t="s">
        <v>125</v>
      </c>
      <c r="CN424" t="s">
        <v>125</v>
      </c>
      <c r="CO424">
        <v>3</v>
      </c>
      <c r="CP424">
        <v>2</v>
      </c>
      <c r="CQ424">
        <v>3</v>
      </c>
      <c r="CR424">
        <v>3</v>
      </c>
      <c r="CS424">
        <v>3</v>
      </c>
      <c r="CT424">
        <v>3</v>
      </c>
      <c r="CU424">
        <v>3</v>
      </c>
      <c r="CV424">
        <v>2</v>
      </c>
      <c r="CW424">
        <v>2</v>
      </c>
      <c r="CX424">
        <v>2</v>
      </c>
      <c r="CY424">
        <v>1</v>
      </c>
      <c r="DA424" s="57" t="s">
        <v>125</v>
      </c>
    </row>
    <row r="425" spans="1:105">
      <c r="A425">
        <v>418</v>
      </c>
      <c r="B425" s="9">
        <v>1</v>
      </c>
      <c r="C425" s="9">
        <v>5</v>
      </c>
      <c r="D425" s="9">
        <v>1</v>
      </c>
      <c r="E425" s="9">
        <v>16</v>
      </c>
      <c r="F425" s="9">
        <v>0</v>
      </c>
      <c r="G425" s="9">
        <v>0</v>
      </c>
      <c r="H425" s="9">
        <v>0</v>
      </c>
      <c r="I425" s="9">
        <v>1</v>
      </c>
      <c r="J425" s="9">
        <v>0</v>
      </c>
      <c r="K425" s="9">
        <v>0</v>
      </c>
      <c r="L425" s="9">
        <v>0</v>
      </c>
      <c r="M425" s="9">
        <v>1</v>
      </c>
      <c r="N425" s="9">
        <v>4</v>
      </c>
      <c r="O425" s="9">
        <v>4</v>
      </c>
      <c r="P425" s="9">
        <v>4</v>
      </c>
      <c r="Q425" s="9">
        <v>4</v>
      </c>
      <c r="R425" s="9">
        <v>3</v>
      </c>
      <c r="S425" s="9">
        <v>4</v>
      </c>
      <c r="T425" s="9"/>
      <c r="U425" s="9">
        <v>1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/>
      <c r="AD425" s="9">
        <v>4</v>
      </c>
      <c r="AE425" s="9"/>
      <c r="AF425" s="9">
        <v>1</v>
      </c>
      <c r="AG425" s="9">
        <v>0</v>
      </c>
      <c r="AH425" s="9">
        <v>1</v>
      </c>
      <c r="AI425" s="9">
        <v>0</v>
      </c>
      <c r="AJ425" s="9">
        <v>0</v>
      </c>
      <c r="AK425" s="9">
        <v>0</v>
      </c>
      <c r="AL425" s="9"/>
      <c r="AM425" s="9">
        <v>1</v>
      </c>
      <c r="AN425" s="9">
        <v>1</v>
      </c>
      <c r="AO425" s="9">
        <v>1</v>
      </c>
      <c r="AP425" s="9">
        <v>1</v>
      </c>
      <c r="AQ425" s="9">
        <v>0</v>
      </c>
      <c r="AR425" s="9">
        <v>0</v>
      </c>
      <c r="AS425" s="9"/>
      <c r="AT425" s="9">
        <v>1</v>
      </c>
      <c r="AU425" s="9">
        <v>3</v>
      </c>
      <c r="AV425" s="75">
        <v>1</v>
      </c>
      <c r="AW425" s="75">
        <v>1</v>
      </c>
      <c r="AX425" s="75">
        <v>1</v>
      </c>
      <c r="AY425" s="9">
        <v>2</v>
      </c>
      <c r="AZ425" s="9">
        <v>1</v>
      </c>
      <c r="BA425" s="9">
        <v>2</v>
      </c>
      <c r="BB425" s="9"/>
      <c r="BC425" s="9">
        <v>2</v>
      </c>
      <c r="BD425" s="9">
        <v>1</v>
      </c>
      <c r="BE425" s="9">
        <v>2</v>
      </c>
      <c r="BF425" s="9">
        <v>1</v>
      </c>
      <c r="BG425" s="9">
        <v>1</v>
      </c>
      <c r="BH425">
        <v>2</v>
      </c>
      <c r="BI425">
        <v>2</v>
      </c>
      <c r="BJ425" s="58">
        <v>1</v>
      </c>
      <c r="BK425">
        <v>2</v>
      </c>
      <c r="BL425">
        <v>1</v>
      </c>
      <c r="BM425">
        <v>1</v>
      </c>
      <c r="BN425">
        <v>2</v>
      </c>
      <c r="BO425">
        <v>2</v>
      </c>
      <c r="BP425">
        <v>2</v>
      </c>
      <c r="BQ425" t="s">
        <v>125</v>
      </c>
      <c r="BR425">
        <v>2</v>
      </c>
      <c r="BS425">
        <v>2</v>
      </c>
      <c r="BT425" t="s">
        <v>125</v>
      </c>
      <c r="BU425">
        <v>1</v>
      </c>
      <c r="BV425">
        <v>2</v>
      </c>
      <c r="BW425">
        <v>2</v>
      </c>
      <c r="BX425">
        <v>2</v>
      </c>
      <c r="BY425">
        <v>2</v>
      </c>
      <c r="BZ425">
        <v>2</v>
      </c>
      <c r="CA425">
        <v>2</v>
      </c>
      <c r="CB425">
        <v>2</v>
      </c>
      <c r="CC425">
        <v>2</v>
      </c>
      <c r="CD425">
        <v>1</v>
      </c>
      <c r="CE425">
        <v>2</v>
      </c>
      <c r="CF425">
        <v>1</v>
      </c>
      <c r="CG425">
        <v>2</v>
      </c>
      <c r="CH425">
        <v>2</v>
      </c>
      <c r="CI425">
        <v>2</v>
      </c>
      <c r="CJ425">
        <v>1</v>
      </c>
      <c r="CK425">
        <v>2</v>
      </c>
      <c r="CL425">
        <v>1</v>
      </c>
      <c r="CM425">
        <v>4</v>
      </c>
      <c r="CN425">
        <v>4</v>
      </c>
      <c r="CO425">
        <v>4</v>
      </c>
      <c r="CP425">
        <v>2</v>
      </c>
      <c r="CQ425">
        <v>3</v>
      </c>
      <c r="CR425">
        <v>4</v>
      </c>
      <c r="CS425">
        <v>4</v>
      </c>
      <c r="CT425">
        <v>3</v>
      </c>
      <c r="CU425">
        <v>3</v>
      </c>
      <c r="CV425">
        <v>2</v>
      </c>
      <c r="CW425">
        <v>1</v>
      </c>
      <c r="CX425">
        <v>3</v>
      </c>
      <c r="CY425">
        <v>3</v>
      </c>
      <c r="CZ425">
        <v>3</v>
      </c>
      <c r="DA425" s="57" t="s">
        <v>125</v>
      </c>
    </row>
    <row r="426" spans="1:105">
      <c r="A426">
        <v>419</v>
      </c>
      <c r="B426" s="9">
        <v>1</v>
      </c>
      <c r="C426" s="9">
        <v>6</v>
      </c>
      <c r="D426" s="9">
        <v>1</v>
      </c>
      <c r="E426" s="9">
        <v>12</v>
      </c>
      <c r="F426" s="9">
        <v>0</v>
      </c>
      <c r="G426" s="9">
        <v>0</v>
      </c>
      <c r="H426" s="9">
        <v>0</v>
      </c>
      <c r="I426" s="9">
        <v>1</v>
      </c>
      <c r="J426" s="9">
        <v>0</v>
      </c>
      <c r="K426" s="9">
        <v>0</v>
      </c>
      <c r="L426" s="9">
        <v>0</v>
      </c>
      <c r="M426" s="9">
        <v>1</v>
      </c>
      <c r="N426" s="9">
        <v>0</v>
      </c>
      <c r="O426" s="9">
        <v>0</v>
      </c>
      <c r="P426" s="9">
        <v>0</v>
      </c>
      <c r="Q426" s="9">
        <v>3</v>
      </c>
      <c r="R426" s="9">
        <v>3</v>
      </c>
      <c r="S426" s="9">
        <v>0</v>
      </c>
      <c r="T426" s="9"/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1</v>
      </c>
      <c r="AB426" s="9">
        <v>0</v>
      </c>
      <c r="AC426" s="9"/>
      <c r="AD426" s="9"/>
      <c r="AE426" s="9"/>
      <c r="AF426" s="9">
        <v>0</v>
      </c>
      <c r="AG426" s="9">
        <v>0</v>
      </c>
      <c r="AH426" s="9">
        <v>1</v>
      </c>
      <c r="AI426" s="9">
        <v>0</v>
      </c>
      <c r="AJ426" s="9">
        <v>0</v>
      </c>
      <c r="AK426" s="9">
        <v>0</v>
      </c>
      <c r="AL426" s="9"/>
      <c r="AM426" s="9">
        <v>1</v>
      </c>
      <c r="AN426" s="9">
        <v>1</v>
      </c>
      <c r="AO426" s="9">
        <v>1</v>
      </c>
      <c r="AP426" s="9">
        <v>0</v>
      </c>
      <c r="AQ426" s="9">
        <v>0</v>
      </c>
      <c r="AR426" s="9">
        <v>0</v>
      </c>
      <c r="AS426" s="9"/>
      <c r="AT426" s="9">
        <v>1</v>
      </c>
      <c r="AU426" s="9">
        <v>2</v>
      </c>
      <c r="AV426" s="75">
        <v>1</v>
      </c>
      <c r="AW426" s="75">
        <v>1</v>
      </c>
      <c r="AX426" s="75">
        <v>1</v>
      </c>
      <c r="AY426" s="9">
        <v>1</v>
      </c>
      <c r="AZ426" s="9">
        <v>1</v>
      </c>
      <c r="BA426" s="9">
        <v>1</v>
      </c>
      <c r="BB426" s="9">
        <v>2</v>
      </c>
      <c r="BC426" s="9">
        <v>1</v>
      </c>
      <c r="BD426" s="9">
        <v>1</v>
      </c>
      <c r="BE426" s="9">
        <v>1</v>
      </c>
      <c r="BF426" s="9">
        <v>1</v>
      </c>
      <c r="BG426" s="9">
        <v>1</v>
      </c>
      <c r="BH426">
        <v>2</v>
      </c>
      <c r="BI426">
        <v>2</v>
      </c>
      <c r="BJ426" s="58">
        <v>1</v>
      </c>
      <c r="BK426">
        <v>2</v>
      </c>
      <c r="BL426">
        <v>1</v>
      </c>
      <c r="BM426">
        <v>2</v>
      </c>
      <c r="BN426">
        <v>1</v>
      </c>
      <c r="BO426">
        <v>2</v>
      </c>
      <c r="BP426">
        <v>2</v>
      </c>
      <c r="BQ426" t="s">
        <v>125</v>
      </c>
      <c r="BR426">
        <v>1</v>
      </c>
      <c r="BS426">
        <v>2</v>
      </c>
      <c r="BT426" t="s">
        <v>125</v>
      </c>
      <c r="BU426">
        <v>2</v>
      </c>
      <c r="BV426">
        <v>2</v>
      </c>
      <c r="BW426">
        <v>1</v>
      </c>
      <c r="BX426">
        <v>2</v>
      </c>
      <c r="BY426">
        <v>2</v>
      </c>
      <c r="BZ426">
        <v>2</v>
      </c>
      <c r="CA426">
        <v>2</v>
      </c>
      <c r="CB426">
        <v>2</v>
      </c>
      <c r="CC426">
        <v>2</v>
      </c>
      <c r="CD426">
        <v>2</v>
      </c>
      <c r="CE426">
        <v>1</v>
      </c>
      <c r="CF426">
        <v>2</v>
      </c>
      <c r="CG426">
        <v>2</v>
      </c>
      <c r="CH426">
        <v>2</v>
      </c>
      <c r="CI426">
        <v>2</v>
      </c>
      <c r="CJ426">
        <v>1</v>
      </c>
      <c r="CK426">
        <v>2</v>
      </c>
      <c r="CL426">
        <v>1</v>
      </c>
      <c r="CM426">
        <v>3</v>
      </c>
      <c r="CN426">
        <v>3</v>
      </c>
      <c r="CO426">
        <v>4</v>
      </c>
      <c r="CP426">
        <v>3</v>
      </c>
      <c r="CQ426">
        <v>2</v>
      </c>
      <c r="CR426">
        <v>2</v>
      </c>
      <c r="CS426">
        <v>2</v>
      </c>
      <c r="CT426">
        <v>2</v>
      </c>
      <c r="CU426">
        <v>2</v>
      </c>
      <c r="CV426">
        <v>2</v>
      </c>
      <c r="CW426">
        <v>1</v>
      </c>
      <c r="CX426">
        <v>2</v>
      </c>
      <c r="CY426">
        <v>1</v>
      </c>
      <c r="CZ426">
        <v>1</v>
      </c>
      <c r="DA426" s="57" t="s">
        <v>125</v>
      </c>
    </row>
    <row r="427" spans="1:105">
      <c r="A427">
        <v>420</v>
      </c>
      <c r="B427" s="9">
        <v>2</v>
      </c>
      <c r="C427" s="9">
        <v>7</v>
      </c>
      <c r="D427" s="9">
        <v>4</v>
      </c>
      <c r="E427" s="9">
        <v>13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1</v>
      </c>
      <c r="L427" s="9">
        <v>0</v>
      </c>
      <c r="M427" s="9">
        <v>2</v>
      </c>
      <c r="N427" s="9">
        <v>3</v>
      </c>
      <c r="O427" s="9">
        <v>3</v>
      </c>
      <c r="P427" s="9">
        <v>3</v>
      </c>
      <c r="Q427" s="9">
        <v>3</v>
      </c>
      <c r="R427" s="9">
        <v>4</v>
      </c>
      <c r="S427" s="9">
        <v>3</v>
      </c>
      <c r="T427" s="9"/>
      <c r="U427" s="9">
        <v>0</v>
      </c>
      <c r="V427" s="9">
        <v>0</v>
      </c>
      <c r="W427" s="9">
        <v>1</v>
      </c>
      <c r="X427" s="9">
        <v>0</v>
      </c>
      <c r="Y427" s="9">
        <v>0</v>
      </c>
      <c r="Z427" s="9">
        <v>1</v>
      </c>
      <c r="AA427" s="9">
        <v>0</v>
      </c>
      <c r="AB427" s="9">
        <v>0</v>
      </c>
      <c r="AC427" s="9"/>
      <c r="AD427" s="9">
        <v>4</v>
      </c>
      <c r="AE427" s="9"/>
      <c r="AF427" s="9">
        <v>1</v>
      </c>
      <c r="AG427" s="9">
        <v>1</v>
      </c>
      <c r="AH427" s="9">
        <v>1</v>
      </c>
      <c r="AI427" s="9">
        <v>0</v>
      </c>
      <c r="AJ427" s="9">
        <v>0</v>
      </c>
      <c r="AK427" s="9">
        <v>0</v>
      </c>
      <c r="AL427" s="9"/>
      <c r="AM427" s="9">
        <v>1</v>
      </c>
      <c r="AN427" s="9">
        <v>1</v>
      </c>
      <c r="AO427" s="9">
        <v>1</v>
      </c>
      <c r="AP427" s="9">
        <v>1</v>
      </c>
      <c r="AQ427" s="9">
        <v>0</v>
      </c>
      <c r="AR427" s="9">
        <v>0</v>
      </c>
      <c r="AS427" s="9"/>
      <c r="AT427" s="9">
        <v>1</v>
      </c>
      <c r="AU427" s="9">
        <v>4</v>
      </c>
      <c r="AV427" s="75">
        <v>1</v>
      </c>
      <c r="AW427" s="75">
        <v>2</v>
      </c>
      <c r="AX427" s="75">
        <v>1</v>
      </c>
      <c r="AY427" s="9">
        <v>1</v>
      </c>
      <c r="AZ427" s="9">
        <v>1</v>
      </c>
      <c r="BA427" s="9">
        <v>1</v>
      </c>
      <c r="BB427" s="9">
        <v>1</v>
      </c>
      <c r="BC427" s="9">
        <v>1</v>
      </c>
      <c r="BD427" s="9">
        <v>1</v>
      </c>
      <c r="BE427" s="9">
        <v>1</v>
      </c>
      <c r="BF427" s="9">
        <v>1</v>
      </c>
      <c r="BG427" s="9">
        <v>1</v>
      </c>
      <c r="BH427">
        <v>1</v>
      </c>
      <c r="BI427">
        <v>1</v>
      </c>
      <c r="BJ427" s="58">
        <v>1</v>
      </c>
      <c r="BK427">
        <v>2</v>
      </c>
      <c r="BL427">
        <v>1</v>
      </c>
      <c r="BM427">
        <v>1</v>
      </c>
      <c r="BN427">
        <v>1</v>
      </c>
      <c r="BO427">
        <v>2</v>
      </c>
      <c r="BP427">
        <v>2</v>
      </c>
      <c r="BQ427" t="s">
        <v>125</v>
      </c>
      <c r="BR427">
        <v>1</v>
      </c>
      <c r="BS427">
        <v>2</v>
      </c>
      <c r="BT427" t="s">
        <v>125</v>
      </c>
      <c r="BU427">
        <v>1</v>
      </c>
      <c r="BV427">
        <v>2</v>
      </c>
      <c r="BW427">
        <v>2</v>
      </c>
      <c r="BX427">
        <v>1</v>
      </c>
      <c r="BY427">
        <v>2</v>
      </c>
      <c r="BZ427">
        <v>2</v>
      </c>
      <c r="CA427">
        <v>2</v>
      </c>
      <c r="CB427">
        <v>2</v>
      </c>
      <c r="CC427">
        <v>2</v>
      </c>
      <c r="CD427">
        <v>2</v>
      </c>
      <c r="CE427">
        <v>2</v>
      </c>
      <c r="CF427">
        <v>1</v>
      </c>
      <c r="CG427">
        <v>2</v>
      </c>
      <c r="CH427">
        <v>2</v>
      </c>
      <c r="CI427">
        <v>2</v>
      </c>
      <c r="CJ427">
        <v>1</v>
      </c>
      <c r="CK427">
        <v>2</v>
      </c>
      <c r="CL427">
        <v>2</v>
      </c>
      <c r="CM427" t="s">
        <v>125</v>
      </c>
      <c r="CN427" t="s">
        <v>125</v>
      </c>
      <c r="CO427">
        <v>4</v>
      </c>
      <c r="CP427">
        <v>3</v>
      </c>
      <c r="CQ427">
        <v>3</v>
      </c>
      <c r="CR427">
        <v>4</v>
      </c>
      <c r="CS427">
        <v>4</v>
      </c>
      <c r="CT427">
        <v>4</v>
      </c>
      <c r="CU427">
        <v>3</v>
      </c>
      <c r="CV427">
        <v>2</v>
      </c>
      <c r="CW427">
        <v>1</v>
      </c>
      <c r="CX427">
        <v>3</v>
      </c>
      <c r="CY427">
        <v>3</v>
      </c>
      <c r="CZ427">
        <v>4</v>
      </c>
      <c r="DA427" s="57" t="s">
        <v>125</v>
      </c>
    </row>
    <row r="428" spans="1:105">
      <c r="A428">
        <v>421</v>
      </c>
      <c r="B428" s="9">
        <v>1</v>
      </c>
      <c r="C428" s="9">
        <v>6</v>
      </c>
      <c r="D428" s="9">
        <v>1</v>
      </c>
      <c r="E428" s="9">
        <v>8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1</v>
      </c>
      <c r="M428" s="9">
        <v>3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/>
      <c r="U428" s="9">
        <v>1</v>
      </c>
      <c r="V428" s="9">
        <v>0</v>
      </c>
      <c r="W428" s="9">
        <v>0</v>
      </c>
      <c r="X428" s="9">
        <v>0</v>
      </c>
      <c r="Y428" s="9">
        <v>1</v>
      </c>
      <c r="Z428" s="9">
        <v>0</v>
      </c>
      <c r="AA428" s="9">
        <v>0</v>
      </c>
      <c r="AB428" s="9">
        <v>0</v>
      </c>
      <c r="AC428" s="9"/>
      <c r="AD428" s="9">
        <v>1</v>
      </c>
      <c r="AE428" s="9"/>
      <c r="AF428" s="9">
        <v>1</v>
      </c>
      <c r="AG428" s="9">
        <v>0</v>
      </c>
      <c r="AH428" s="9">
        <v>0</v>
      </c>
      <c r="AI428" s="9">
        <v>0</v>
      </c>
      <c r="AJ428" s="9">
        <v>0</v>
      </c>
      <c r="AK428" s="9">
        <v>0</v>
      </c>
      <c r="AL428" s="9"/>
      <c r="AM428" s="9">
        <v>1</v>
      </c>
      <c r="AN428" s="9">
        <v>1</v>
      </c>
      <c r="AO428" s="9">
        <v>1</v>
      </c>
      <c r="AP428" s="9">
        <v>1</v>
      </c>
      <c r="AQ428" s="9">
        <v>0</v>
      </c>
      <c r="AR428" s="9">
        <v>0</v>
      </c>
      <c r="AS428" s="9"/>
      <c r="AT428" s="9">
        <v>2</v>
      </c>
      <c r="AU428" s="9">
        <v>2</v>
      </c>
      <c r="AV428" s="75">
        <v>2</v>
      </c>
      <c r="AW428" s="75">
        <v>2</v>
      </c>
      <c r="AX428" s="75">
        <v>2</v>
      </c>
      <c r="AY428" s="9" t="s">
        <v>125</v>
      </c>
      <c r="AZ428" s="9">
        <v>1</v>
      </c>
      <c r="BA428" s="9">
        <v>1</v>
      </c>
      <c r="BB428" s="9">
        <v>2</v>
      </c>
      <c r="BC428" s="9">
        <v>2</v>
      </c>
      <c r="BD428" s="9">
        <v>2</v>
      </c>
      <c r="BE428" s="9" t="s">
        <v>125</v>
      </c>
      <c r="BF428" s="9">
        <v>2</v>
      </c>
      <c r="BG428" s="9" t="s">
        <v>125</v>
      </c>
      <c r="BH428">
        <v>2</v>
      </c>
      <c r="BI428">
        <v>2</v>
      </c>
      <c r="BJ428" s="58">
        <v>1</v>
      </c>
      <c r="BK428">
        <v>2</v>
      </c>
      <c r="BL428">
        <v>2</v>
      </c>
      <c r="BM428">
        <v>2</v>
      </c>
      <c r="BN428">
        <v>1</v>
      </c>
      <c r="BO428">
        <v>2</v>
      </c>
      <c r="BP428">
        <v>2</v>
      </c>
      <c r="BQ428" t="s">
        <v>125</v>
      </c>
      <c r="BR428">
        <v>2</v>
      </c>
      <c r="BS428">
        <v>2</v>
      </c>
      <c r="BT428" t="s">
        <v>125</v>
      </c>
      <c r="BU428">
        <v>1</v>
      </c>
      <c r="BV428">
        <v>1</v>
      </c>
      <c r="BW428">
        <v>1</v>
      </c>
      <c r="BX428">
        <v>2</v>
      </c>
      <c r="BY428">
        <v>1</v>
      </c>
      <c r="BZ428">
        <v>2</v>
      </c>
      <c r="CA428">
        <v>2</v>
      </c>
      <c r="CB428">
        <v>2</v>
      </c>
      <c r="CC428">
        <v>1</v>
      </c>
      <c r="CD428">
        <v>2</v>
      </c>
      <c r="CE428">
        <v>2</v>
      </c>
      <c r="CF428">
        <v>1</v>
      </c>
      <c r="CG428">
        <v>2</v>
      </c>
      <c r="CH428">
        <v>2</v>
      </c>
      <c r="CI428">
        <v>2</v>
      </c>
      <c r="CJ428">
        <v>2</v>
      </c>
      <c r="CK428">
        <v>2</v>
      </c>
      <c r="CL428">
        <v>2</v>
      </c>
      <c r="CM428" t="s">
        <v>125</v>
      </c>
      <c r="CN428" t="s">
        <v>125</v>
      </c>
      <c r="CO428">
        <v>4</v>
      </c>
      <c r="CP428">
        <v>3</v>
      </c>
      <c r="CQ428">
        <v>3</v>
      </c>
      <c r="CR428">
        <v>2</v>
      </c>
      <c r="CS428">
        <v>2</v>
      </c>
      <c r="CT428">
        <v>4</v>
      </c>
      <c r="CU428">
        <v>3</v>
      </c>
      <c r="CV428">
        <v>2</v>
      </c>
      <c r="CW428">
        <v>1</v>
      </c>
      <c r="CX428">
        <v>2</v>
      </c>
      <c r="CY428">
        <v>1</v>
      </c>
      <c r="CZ428">
        <v>3</v>
      </c>
      <c r="DA428" s="57" t="s">
        <v>125</v>
      </c>
    </row>
    <row r="429" spans="1:105">
      <c r="A429">
        <v>422</v>
      </c>
      <c r="B429" s="9">
        <v>2</v>
      </c>
      <c r="C429" s="9">
        <v>8</v>
      </c>
      <c r="D429" s="9">
        <v>3</v>
      </c>
      <c r="E429" s="9">
        <v>14</v>
      </c>
      <c r="F429" s="9">
        <v>0</v>
      </c>
      <c r="G429" s="9">
        <v>0</v>
      </c>
      <c r="H429" s="9">
        <v>0</v>
      </c>
      <c r="I429" s="9">
        <v>1</v>
      </c>
      <c r="J429" s="9">
        <v>0</v>
      </c>
      <c r="K429" s="9">
        <v>0</v>
      </c>
      <c r="L429" s="9">
        <v>0</v>
      </c>
      <c r="M429" s="9">
        <v>1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/>
      <c r="U429" s="9">
        <v>0</v>
      </c>
      <c r="V429" s="9">
        <v>0</v>
      </c>
      <c r="W429" s="9">
        <v>0</v>
      </c>
      <c r="X429" s="9">
        <v>0</v>
      </c>
      <c r="Y429" s="9">
        <v>1</v>
      </c>
      <c r="Z429" s="9">
        <v>0</v>
      </c>
      <c r="AA429" s="9">
        <v>0</v>
      </c>
      <c r="AB429" s="9">
        <v>0</v>
      </c>
      <c r="AC429" s="9"/>
      <c r="AD429" s="9">
        <v>5</v>
      </c>
      <c r="AE429" s="9"/>
      <c r="AF429" s="9">
        <v>1</v>
      </c>
      <c r="AG429" s="9">
        <v>1</v>
      </c>
      <c r="AH429" s="9">
        <v>0</v>
      </c>
      <c r="AI429" s="9">
        <v>0</v>
      </c>
      <c r="AJ429" s="9">
        <v>0</v>
      </c>
      <c r="AK429" s="9">
        <v>0</v>
      </c>
      <c r="AL429" s="9"/>
      <c r="AM429" s="9">
        <v>1</v>
      </c>
      <c r="AN429" s="9">
        <v>1</v>
      </c>
      <c r="AO429" s="9">
        <v>1</v>
      </c>
      <c r="AP429" s="9">
        <v>0</v>
      </c>
      <c r="AQ429" s="9">
        <v>0</v>
      </c>
      <c r="AR429" s="9">
        <v>0</v>
      </c>
      <c r="AS429" s="9"/>
      <c r="AT429" s="9">
        <v>4</v>
      </c>
      <c r="AU429" s="9">
        <v>3</v>
      </c>
      <c r="AV429" s="75">
        <v>1</v>
      </c>
      <c r="AW429" s="75">
        <v>2</v>
      </c>
      <c r="AX429" s="75">
        <v>1</v>
      </c>
      <c r="AY429" s="9">
        <v>1</v>
      </c>
      <c r="AZ429" s="9">
        <v>1</v>
      </c>
      <c r="BA429" s="9">
        <v>1</v>
      </c>
      <c r="BB429" s="9">
        <v>2</v>
      </c>
      <c r="BC429" s="9">
        <v>2</v>
      </c>
      <c r="BD429" s="9">
        <v>1</v>
      </c>
      <c r="BE429" s="9">
        <v>2</v>
      </c>
      <c r="BF429" s="9">
        <v>1</v>
      </c>
      <c r="BG429" s="9">
        <v>1</v>
      </c>
      <c r="BH429">
        <v>1</v>
      </c>
      <c r="BI429">
        <v>2</v>
      </c>
      <c r="BJ429" s="58">
        <v>1</v>
      </c>
      <c r="BK429">
        <v>1</v>
      </c>
      <c r="BL429">
        <v>1</v>
      </c>
      <c r="BM429">
        <v>1</v>
      </c>
      <c r="BN429">
        <v>1</v>
      </c>
      <c r="BO429">
        <v>2</v>
      </c>
      <c r="BP429">
        <v>2</v>
      </c>
      <c r="BQ429" t="s">
        <v>125</v>
      </c>
      <c r="BR429">
        <v>1</v>
      </c>
      <c r="BS429">
        <v>1</v>
      </c>
      <c r="BT429">
        <v>1</v>
      </c>
      <c r="BU429">
        <v>1</v>
      </c>
      <c r="BV429">
        <v>2</v>
      </c>
      <c r="BW429">
        <v>1</v>
      </c>
      <c r="BX429">
        <v>2</v>
      </c>
      <c r="BY429">
        <v>2</v>
      </c>
      <c r="BZ429">
        <v>2</v>
      </c>
      <c r="CA429">
        <v>2</v>
      </c>
      <c r="CB429">
        <v>2</v>
      </c>
      <c r="CC429">
        <v>2</v>
      </c>
      <c r="CD429">
        <v>2</v>
      </c>
      <c r="CE429">
        <v>2</v>
      </c>
      <c r="CF429">
        <v>2</v>
      </c>
      <c r="CG429">
        <v>1</v>
      </c>
      <c r="CH429">
        <v>1</v>
      </c>
      <c r="CI429">
        <v>1</v>
      </c>
      <c r="CJ429">
        <v>1</v>
      </c>
      <c r="CK429">
        <v>2</v>
      </c>
      <c r="CL429">
        <v>1</v>
      </c>
      <c r="CM429">
        <v>3</v>
      </c>
      <c r="CN429">
        <v>3</v>
      </c>
      <c r="CO429">
        <v>4</v>
      </c>
      <c r="CP429">
        <v>3</v>
      </c>
      <c r="CQ429">
        <v>4</v>
      </c>
      <c r="CR429">
        <v>4</v>
      </c>
      <c r="CS429">
        <v>4</v>
      </c>
      <c r="CT429">
        <v>3</v>
      </c>
      <c r="CU429">
        <v>3</v>
      </c>
      <c r="CV429">
        <v>3</v>
      </c>
      <c r="CW429">
        <v>1</v>
      </c>
      <c r="CX429">
        <v>3</v>
      </c>
      <c r="CY429">
        <v>4</v>
      </c>
      <c r="CZ429">
        <v>0</v>
      </c>
      <c r="DA429" s="57" t="s">
        <v>125</v>
      </c>
    </row>
    <row r="430" spans="1:105">
      <c r="A430">
        <v>423</v>
      </c>
      <c r="B430" s="9">
        <v>2</v>
      </c>
      <c r="C430" s="9">
        <v>9</v>
      </c>
      <c r="D430" s="9">
        <v>7</v>
      </c>
      <c r="E430" s="9">
        <v>1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1</v>
      </c>
      <c r="M430" s="9">
        <v>2</v>
      </c>
      <c r="N430" s="9">
        <v>4</v>
      </c>
      <c r="O430" s="9"/>
      <c r="P430" s="9"/>
      <c r="Q430" s="9">
        <v>4</v>
      </c>
      <c r="R430" s="9">
        <v>4</v>
      </c>
      <c r="S430" s="9"/>
      <c r="T430" s="9"/>
      <c r="U430" s="9">
        <v>0</v>
      </c>
      <c r="V430" s="9">
        <v>0</v>
      </c>
      <c r="W430" s="9">
        <v>0</v>
      </c>
      <c r="X430" s="9">
        <v>0</v>
      </c>
      <c r="Y430" s="9">
        <v>1</v>
      </c>
      <c r="Z430" s="9">
        <v>1</v>
      </c>
      <c r="AA430" s="9">
        <v>0</v>
      </c>
      <c r="AB430" s="9">
        <v>0</v>
      </c>
      <c r="AC430" s="9"/>
      <c r="AD430" s="9">
        <v>2</v>
      </c>
      <c r="AE430" s="9"/>
      <c r="AF430" s="9">
        <v>1</v>
      </c>
      <c r="AG430" s="9">
        <v>1</v>
      </c>
      <c r="AH430" s="9">
        <v>0</v>
      </c>
      <c r="AI430" s="9">
        <v>0</v>
      </c>
      <c r="AJ430" s="9">
        <v>0</v>
      </c>
      <c r="AK430" s="9">
        <v>0</v>
      </c>
      <c r="AL430" s="9"/>
      <c r="AM430" s="9">
        <v>1</v>
      </c>
      <c r="AN430" s="9">
        <v>1</v>
      </c>
      <c r="AO430" s="9">
        <v>1</v>
      </c>
      <c r="AP430" s="9">
        <v>0</v>
      </c>
      <c r="AQ430" s="9">
        <v>0</v>
      </c>
      <c r="AR430" s="9">
        <v>0</v>
      </c>
      <c r="AS430" s="9"/>
      <c r="AT430" s="9">
        <v>1</v>
      </c>
      <c r="AU430" s="9">
        <v>1</v>
      </c>
      <c r="AV430" s="75">
        <v>1</v>
      </c>
      <c r="AW430" s="75">
        <v>2</v>
      </c>
      <c r="AX430" s="75">
        <v>1</v>
      </c>
      <c r="AY430" s="9">
        <v>1</v>
      </c>
      <c r="AZ430" s="9">
        <v>2</v>
      </c>
      <c r="BA430" s="9" t="s">
        <v>125</v>
      </c>
      <c r="BB430" s="9" t="s">
        <v>125</v>
      </c>
      <c r="BC430" s="9"/>
      <c r="BD430" s="9">
        <v>1</v>
      </c>
      <c r="BE430" s="9">
        <v>1</v>
      </c>
      <c r="BF430" s="9">
        <v>1</v>
      </c>
      <c r="BG430" s="9">
        <v>1</v>
      </c>
      <c r="BH430">
        <v>2</v>
      </c>
      <c r="BI430">
        <v>2</v>
      </c>
      <c r="BJ430" s="58">
        <v>1</v>
      </c>
      <c r="BK430">
        <v>2</v>
      </c>
      <c r="BL430">
        <v>1</v>
      </c>
      <c r="BM430">
        <v>1</v>
      </c>
      <c r="BN430">
        <v>1</v>
      </c>
      <c r="BO430">
        <v>2</v>
      </c>
      <c r="BP430">
        <v>2</v>
      </c>
      <c r="BQ430" t="s">
        <v>125</v>
      </c>
      <c r="BR430">
        <v>1</v>
      </c>
      <c r="BT430" t="s">
        <v>125</v>
      </c>
      <c r="BV430">
        <v>2</v>
      </c>
      <c r="BW430">
        <v>2</v>
      </c>
      <c r="BX430">
        <v>2</v>
      </c>
      <c r="BY430">
        <v>2</v>
      </c>
      <c r="BZ430">
        <v>2</v>
      </c>
      <c r="CA430">
        <v>2</v>
      </c>
      <c r="CB430">
        <v>2</v>
      </c>
      <c r="CC430">
        <v>1</v>
      </c>
      <c r="CD430">
        <v>2</v>
      </c>
      <c r="CE430">
        <v>2</v>
      </c>
      <c r="CF430">
        <v>1</v>
      </c>
      <c r="CG430">
        <v>2</v>
      </c>
      <c r="CH430">
        <v>2</v>
      </c>
      <c r="CI430">
        <v>1</v>
      </c>
      <c r="CJ430">
        <v>1</v>
      </c>
      <c r="CL430">
        <v>2</v>
      </c>
      <c r="CM430" t="s">
        <v>125</v>
      </c>
      <c r="CN430" t="s">
        <v>125</v>
      </c>
      <c r="CO430">
        <v>4</v>
      </c>
      <c r="CP430">
        <v>3</v>
      </c>
      <c r="CQ430">
        <v>4</v>
      </c>
      <c r="CR430">
        <v>4</v>
      </c>
      <c r="CS430">
        <v>4</v>
      </c>
      <c r="CZ430">
        <v>4</v>
      </c>
      <c r="DA430" s="57" t="s">
        <v>125</v>
      </c>
    </row>
    <row r="431" spans="1:105">
      <c r="A431">
        <v>424</v>
      </c>
      <c r="B431" s="9">
        <v>2</v>
      </c>
      <c r="C431" s="9">
        <v>9</v>
      </c>
      <c r="D431" s="9">
        <v>5</v>
      </c>
      <c r="E431" s="9">
        <v>3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1</v>
      </c>
      <c r="M431" s="9">
        <v>2</v>
      </c>
      <c r="N431" s="9">
        <v>0</v>
      </c>
      <c r="O431" s="9">
        <v>0</v>
      </c>
      <c r="P431" s="9">
        <v>0</v>
      </c>
      <c r="Q431" s="9">
        <v>3</v>
      </c>
      <c r="R431" s="9">
        <v>4</v>
      </c>
      <c r="S431" s="9">
        <v>0</v>
      </c>
      <c r="T431" s="9"/>
      <c r="U431" s="9">
        <v>0</v>
      </c>
      <c r="V431" s="9">
        <v>0</v>
      </c>
      <c r="W431" s="9">
        <v>0</v>
      </c>
      <c r="X431" s="9">
        <v>0</v>
      </c>
      <c r="Y431" s="9">
        <v>1</v>
      </c>
      <c r="Z431" s="9">
        <v>0</v>
      </c>
      <c r="AA431" s="9">
        <v>0</v>
      </c>
      <c r="AB431" s="9">
        <v>0</v>
      </c>
      <c r="AC431" s="9"/>
      <c r="AD431" s="9"/>
      <c r="AE431" s="9"/>
      <c r="AF431" s="9">
        <v>1</v>
      </c>
      <c r="AG431" s="9">
        <v>1</v>
      </c>
      <c r="AH431" s="9">
        <v>0</v>
      </c>
      <c r="AI431" s="9">
        <v>0</v>
      </c>
      <c r="AJ431" s="9">
        <v>0</v>
      </c>
      <c r="AK431" s="9">
        <v>0</v>
      </c>
      <c r="AL431" s="9"/>
      <c r="AM431" s="9">
        <v>1</v>
      </c>
      <c r="AN431" s="9">
        <v>1</v>
      </c>
      <c r="AO431" s="9">
        <v>0</v>
      </c>
      <c r="AP431" s="9">
        <v>1</v>
      </c>
      <c r="AQ431" s="9">
        <v>0</v>
      </c>
      <c r="AR431" s="9">
        <v>0</v>
      </c>
      <c r="AS431" s="9"/>
      <c r="AT431" s="9">
        <v>3</v>
      </c>
      <c r="AU431" s="9">
        <v>4</v>
      </c>
      <c r="AV431" s="75">
        <v>2</v>
      </c>
      <c r="AW431" s="75">
        <v>2</v>
      </c>
      <c r="AX431" s="75">
        <v>1</v>
      </c>
      <c r="AY431" s="9">
        <v>1</v>
      </c>
      <c r="AZ431" s="9">
        <v>1</v>
      </c>
      <c r="BA431" s="9">
        <v>1</v>
      </c>
      <c r="BB431" s="9">
        <v>1</v>
      </c>
      <c r="BC431" s="9">
        <v>2</v>
      </c>
      <c r="BD431" s="9">
        <v>1</v>
      </c>
      <c r="BE431" s="9">
        <v>1</v>
      </c>
      <c r="BF431" s="9">
        <v>1</v>
      </c>
      <c r="BG431" s="9">
        <v>1</v>
      </c>
      <c r="BH431">
        <v>1</v>
      </c>
      <c r="BI431">
        <v>2</v>
      </c>
      <c r="BJ431" s="58">
        <v>1</v>
      </c>
      <c r="BK431">
        <v>2</v>
      </c>
      <c r="BL431">
        <v>2</v>
      </c>
      <c r="BM431">
        <v>1</v>
      </c>
      <c r="BN431">
        <v>1</v>
      </c>
      <c r="BO431">
        <v>2</v>
      </c>
      <c r="BP431">
        <v>2</v>
      </c>
      <c r="BQ431" t="s">
        <v>125</v>
      </c>
      <c r="BR431">
        <v>1</v>
      </c>
      <c r="BS431">
        <v>2</v>
      </c>
      <c r="BT431" t="s">
        <v>125</v>
      </c>
      <c r="BU431">
        <v>1</v>
      </c>
      <c r="BV431">
        <v>1</v>
      </c>
      <c r="BW431">
        <v>2</v>
      </c>
      <c r="BX431">
        <v>2</v>
      </c>
      <c r="BY431">
        <v>1</v>
      </c>
      <c r="BZ431">
        <v>2</v>
      </c>
      <c r="CA431">
        <v>2</v>
      </c>
      <c r="CB431">
        <v>2</v>
      </c>
      <c r="CC431">
        <v>2</v>
      </c>
      <c r="CE431">
        <v>2</v>
      </c>
      <c r="CF431">
        <v>1</v>
      </c>
      <c r="CG431">
        <v>2</v>
      </c>
      <c r="CH431">
        <v>2</v>
      </c>
      <c r="CI431">
        <v>2</v>
      </c>
      <c r="CJ431">
        <v>1</v>
      </c>
      <c r="CK431">
        <v>2</v>
      </c>
      <c r="CL431">
        <v>2</v>
      </c>
      <c r="CM431" t="s">
        <v>125</v>
      </c>
      <c r="CN431" t="s">
        <v>125</v>
      </c>
      <c r="CO431">
        <v>4</v>
      </c>
      <c r="CP431">
        <v>3</v>
      </c>
      <c r="CQ431">
        <v>3</v>
      </c>
      <c r="CR431">
        <v>3</v>
      </c>
      <c r="CS431">
        <v>3</v>
      </c>
      <c r="CT431">
        <v>2</v>
      </c>
      <c r="CU431">
        <v>3</v>
      </c>
      <c r="CV431">
        <v>2</v>
      </c>
      <c r="CW431">
        <v>1</v>
      </c>
      <c r="CX431">
        <v>3</v>
      </c>
      <c r="CY431">
        <v>1</v>
      </c>
      <c r="CZ431">
        <v>0</v>
      </c>
      <c r="DA431" s="57" t="s">
        <v>125</v>
      </c>
    </row>
    <row r="432" spans="1:105">
      <c r="A432">
        <v>425</v>
      </c>
      <c r="B432" s="9">
        <v>2</v>
      </c>
      <c r="C432" s="9">
        <v>5</v>
      </c>
      <c r="D432" s="9">
        <v>5</v>
      </c>
      <c r="E432" s="9">
        <v>8</v>
      </c>
      <c r="F432" s="9">
        <v>0</v>
      </c>
      <c r="G432" s="9">
        <v>0</v>
      </c>
      <c r="H432" s="9">
        <v>0</v>
      </c>
      <c r="I432" s="9">
        <v>1</v>
      </c>
      <c r="J432" s="9">
        <v>0</v>
      </c>
      <c r="K432" s="9">
        <v>0</v>
      </c>
      <c r="L432" s="9">
        <v>0</v>
      </c>
      <c r="M432" s="9">
        <v>2</v>
      </c>
      <c r="N432" s="9">
        <v>2</v>
      </c>
      <c r="O432" s="9">
        <v>3</v>
      </c>
      <c r="P432" s="9">
        <v>3</v>
      </c>
      <c r="Q432" s="9">
        <v>1</v>
      </c>
      <c r="R432" s="9">
        <v>3</v>
      </c>
      <c r="S432" s="9">
        <v>2</v>
      </c>
      <c r="T432" s="9"/>
      <c r="U432" s="9">
        <v>1</v>
      </c>
      <c r="V432" s="9">
        <v>1</v>
      </c>
      <c r="W432" s="9">
        <v>1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/>
      <c r="AD432" s="9">
        <v>1</v>
      </c>
      <c r="AE432" s="9"/>
      <c r="AF432" s="9">
        <v>1</v>
      </c>
      <c r="AG432" s="9">
        <v>1</v>
      </c>
      <c r="AH432" s="9">
        <v>0</v>
      </c>
      <c r="AI432" s="9">
        <v>1</v>
      </c>
      <c r="AJ432" s="9">
        <v>1</v>
      </c>
      <c r="AK432" s="9">
        <v>0</v>
      </c>
      <c r="AL432" s="9"/>
      <c r="AM432" s="9">
        <v>1</v>
      </c>
      <c r="AN432" s="9">
        <v>1</v>
      </c>
      <c r="AO432" s="9">
        <v>1</v>
      </c>
      <c r="AP432" s="9">
        <v>1</v>
      </c>
      <c r="AQ432" s="9">
        <v>0</v>
      </c>
      <c r="AR432" s="9">
        <v>1</v>
      </c>
      <c r="AS432" s="9"/>
      <c r="AT432" s="9">
        <v>3</v>
      </c>
      <c r="AU432" s="9">
        <v>1</v>
      </c>
      <c r="AV432" s="75">
        <v>1</v>
      </c>
      <c r="AW432" s="75">
        <v>1</v>
      </c>
      <c r="AX432" s="75">
        <v>1</v>
      </c>
      <c r="AY432" s="9">
        <v>2</v>
      </c>
      <c r="AZ432" s="9">
        <v>1</v>
      </c>
      <c r="BA432" s="9">
        <v>1</v>
      </c>
      <c r="BB432" s="9">
        <v>2</v>
      </c>
      <c r="BC432" s="9">
        <v>2</v>
      </c>
      <c r="BD432" s="9">
        <v>1</v>
      </c>
      <c r="BE432" s="9">
        <v>1</v>
      </c>
      <c r="BF432" s="9">
        <v>1</v>
      </c>
      <c r="BG432" s="9">
        <v>1</v>
      </c>
      <c r="BH432">
        <v>2</v>
      </c>
      <c r="BI432">
        <v>1</v>
      </c>
      <c r="BJ432" s="58">
        <v>1</v>
      </c>
      <c r="BK432">
        <v>1</v>
      </c>
      <c r="BL432">
        <v>1</v>
      </c>
      <c r="BM432">
        <v>1</v>
      </c>
      <c r="BN432">
        <v>1</v>
      </c>
      <c r="BO432">
        <v>1</v>
      </c>
      <c r="BP432">
        <v>2</v>
      </c>
      <c r="BQ432" t="s">
        <v>125</v>
      </c>
      <c r="BR432">
        <v>1</v>
      </c>
      <c r="BS432">
        <v>1</v>
      </c>
      <c r="BT432">
        <v>1</v>
      </c>
      <c r="BU432">
        <v>1</v>
      </c>
      <c r="BV432">
        <v>2</v>
      </c>
      <c r="BX432">
        <v>2</v>
      </c>
      <c r="BY432">
        <v>1</v>
      </c>
      <c r="BZ432">
        <v>1</v>
      </c>
      <c r="CA432">
        <v>2</v>
      </c>
      <c r="CB432">
        <v>2</v>
      </c>
      <c r="CC432">
        <v>2</v>
      </c>
      <c r="CD432">
        <v>2</v>
      </c>
      <c r="CE432">
        <v>2</v>
      </c>
      <c r="CF432">
        <v>1</v>
      </c>
      <c r="CG432">
        <v>2</v>
      </c>
      <c r="CH432">
        <v>2</v>
      </c>
      <c r="CI432">
        <v>1</v>
      </c>
      <c r="CK432">
        <v>2</v>
      </c>
      <c r="CL432">
        <v>1</v>
      </c>
      <c r="CM432">
        <v>2</v>
      </c>
      <c r="CN432">
        <v>2</v>
      </c>
      <c r="CO432">
        <v>4</v>
      </c>
      <c r="CP432">
        <v>4</v>
      </c>
      <c r="CQ432">
        <v>4</v>
      </c>
      <c r="CR432">
        <v>4</v>
      </c>
      <c r="CS432">
        <v>3</v>
      </c>
      <c r="CT432">
        <v>3</v>
      </c>
      <c r="CU432">
        <v>2</v>
      </c>
      <c r="CV432">
        <v>2</v>
      </c>
      <c r="CW432">
        <v>1</v>
      </c>
      <c r="CX432">
        <v>3</v>
      </c>
      <c r="CY432">
        <v>3</v>
      </c>
      <c r="CZ432">
        <v>3</v>
      </c>
      <c r="DA432" s="57" t="s">
        <v>125</v>
      </c>
    </row>
    <row r="433" spans="1:105">
      <c r="A433">
        <v>426</v>
      </c>
      <c r="B433" s="9">
        <v>2</v>
      </c>
      <c r="C433" s="9">
        <v>3</v>
      </c>
      <c r="D433" s="9">
        <v>4</v>
      </c>
      <c r="E433" s="9">
        <v>8</v>
      </c>
      <c r="F433" s="9">
        <v>1</v>
      </c>
      <c r="G433" s="9">
        <v>1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2</v>
      </c>
      <c r="N433" s="9">
        <v>4</v>
      </c>
      <c r="O433" s="9"/>
      <c r="P433" s="9"/>
      <c r="Q433" s="9"/>
      <c r="R433" s="9"/>
      <c r="S433" s="9"/>
      <c r="T433" s="9"/>
      <c r="U433" s="9">
        <v>1</v>
      </c>
      <c r="V433" s="9">
        <v>1</v>
      </c>
      <c r="W433" s="9">
        <v>0</v>
      </c>
      <c r="X433" s="9">
        <v>1</v>
      </c>
      <c r="Y433" s="9">
        <v>0</v>
      </c>
      <c r="Z433" s="9">
        <v>0</v>
      </c>
      <c r="AA433" s="9">
        <v>0</v>
      </c>
      <c r="AB433" s="9">
        <v>0</v>
      </c>
      <c r="AC433" s="9"/>
      <c r="AD433" s="9">
        <v>1</v>
      </c>
      <c r="AE433" s="9"/>
      <c r="AF433" s="9">
        <v>1</v>
      </c>
      <c r="AG433" s="9">
        <v>0</v>
      </c>
      <c r="AH433" s="9">
        <v>1</v>
      </c>
      <c r="AI433" s="9">
        <v>0</v>
      </c>
      <c r="AJ433" s="9">
        <v>0</v>
      </c>
      <c r="AK433" s="9">
        <v>0</v>
      </c>
      <c r="AL433" s="9"/>
      <c r="AM433" s="9">
        <v>1</v>
      </c>
      <c r="AN433" s="9">
        <v>1</v>
      </c>
      <c r="AO433" s="9">
        <v>1</v>
      </c>
      <c r="AP433" s="9">
        <v>1</v>
      </c>
      <c r="AQ433" s="9">
        <v>0</v>
      </c>
      <c r="AR433" s="9">
        <v>1</v>
      </c>
      <c r="AS433" s="9"/>
      <c r="AT433" s="9">
        <v>4</v>
      </c>
      <c r="AU433" s="9">
        <v>2</v>
      </c>
      <c r="AV433" s="75">
        <v>2</v>
      </c>
      <c r="AW433" s="75">
        <v>1</v>
      </c>
      <c r="AX433" s="75">
        <v>2</v>
      </c>
      <c r="AY433" s="9" t="s">
        <v>125</v>
      </c>
      <c r="AZ433" s="9">
        <v>1</v>
      </c>
      <c r="BA433" s="9">
        <v>1</v>
      </c>
      <c r="BB433" s="9">
        <v>2</v>
      </c>
      <c r="BC433" s="9">
        <v>2</v>
      </c>
      <c r="BD433" s="9">
        <v>1</v>
      </c>
      <c r="BE433" s="9">
        <v>2</v>
      </c>
      <c r="BF433" s="9">
        <v>1</v>
      </c>
      <c r="BG433" s="9">
        <v>1</v>
      </c>
      <c r="BH433">
        <v>1</v>
      </c>
      <c r="BI433">
        <v>1</v>
      </c>
      <c r="BJ433" s="58">
        <v>1</v>
      </c>
      <c r="BK433">
        <v>1</v>
      </c>
      <c r="BL433">
        <v>1</v>
      </c>
      <c r="BM433">
        <v>1</v>
      </c>
      <c r="BN433">
        <v>2</v>
      </c>
      <c r="BO433">
        <v>2</v>
      </c>
      <c r="BP433">
        <v>1</v>
      </c>
      <c r="BQ433">
        <v>1</v>
      </c>
      <c r="BR433">
        <v>2</v>
      </c>
      <c r="BS433">
        <v>2</v>
      </c>
      <c r="BT433" t="s">
        <v>125</v>
      </c>
      <c r="BU433">
        <v>1</v>
      </c>
      <c r="BV433">
        <v>1</v>
      </c>
      <c r="BW433">
        <v>2</v>
      </c>
      <c r="BX433">
        <v>2</v>
      </c>
      <c r="BY433">
        <v>1</v>
      </c>
      <c r="BZ433">
        <v>2</v>
      </c>
      <c r="CA433">
        <v>1</v>
      </c>
      <c r="CB433">
        <v>1</v>
      </c>
      <c r="CC433">
        <v>1</v>
      </c>
      <c r="CD433">
        <v>1</v>
      </c>
      <c r="CE433">
        <v>2</v>
      </c>
      <c r="CF433">
        <v>1</v>
      </c>
      <c r="CG433">
        <v>2</v>
      </c>
      <c r="CH433">
        <v>2</v>
      </c>
      <c r="CI433">
        <v>2</v>
      </c>
      <c r="CJ433">
        <v>2</v>
      </c>
      <c r="CK433">
        <v>2</v>
      </c>
      <c r="CL433">
        <v>1</v>
      </c>
      <c r="CM433">
        <v>3</v>
      </c>
      <c r="CN433">
        <v>3</v>
      </c>
      <c r="CO433">
        <v>3</v>
      </c>
      <c r="CP433">
        <v>3</v>
      </c>
      <c r="CQ433">
        <v>4</v>
      </c>
      <c r="CR433">
        <v>4</v>
      </c>
      <c r="CS433">
        <v>4</v>
      </c>
      <c r="CT433">
        <v>4</v>
      </c>
      <c r="CU433">
        <v>2</v>
      </c>
      <c r="CV433">
        <v>3</v>
      </c>
      <c r="CW433">
        <v>2</v>
      </c>
      <c r="CX433">
        <v>2</v>
      </c>
      <c r="CY433">
        <v>4</v>
      </c>
      <c r="CZ433">
        <v>3</v>
      </c>
      <c r="DA433" s="57">
        <v>3</v>
      </c>
    </row>
    <row r="434" spans="1:105">
      <c r="A434">
        <v>427</v>
      </c>
      <c r="B434" s="9">
        <v>2</v>
      </c>
      <c r="C434" s="9">
        <v>3</v>
      </c>
      <c r="D434" s="9">
        <v>5</v>
      </c>
      <c r="E434" s="9">
        <v>14</v>
      </c>
      <c r="F434" s="9">
        <v>1</v>
      </c>
      <c r="G434" s="9">
        <v>1</v>
      </c>
      <c r="H434" s="9">
        <v>0</v>
      </c>
      <c r="I434" s="9">
        <v>1</v>
      </c>
      <c r="J434" s="9">
        <v>0</v>
      </c>
      <c r="K434" s="9">
        <v>0</v>
      </c>
      <c r="L434" s="9">
        <v>0</v>
      </c>
      <c r="M434" s="9">
        <v>2</v>
      </c>
      <c r="N434" s="9">
        <v>4</v>
      </c>
      <c r="O434" s="9">
        <v>3</v>
      </c>
      <c r="P434" s="9">
        <v>3</v>
      </c>
      <c r="Q434" s="9">
        <v>3</v>
      </c>
      <c r="R434" s="9">
        <v>4</v>
      </c>
      <c r="S434" s="9">
        <v>4</v>
      </c>
      <c r="T434" s="9"/>
      <c r="U434" s="9">
        <v>1</v>
      </c>
      <c r="V434" s="9">
        <v>0</v>
      </c>
      <c r="W434" s="9">
        <v>0</v>
      </c>
      <c r="X434" s="9">
        <v>1</v>
      </c>
      <c r="Y434" s="9">
        <v>1</v>
      </c>
      <c r="Z434" s="9">
        <v>0</v>
      </c>
      <c r="AA434" s="9">
        <v>0</v>
      </c>
      <c r="AB434" s="9">
        <v>0</v>
      </c>
      <c r="AC434" s="9"/>
      <c r="AD434" s="9">
        <v>1</v>
      </c>
      <c r="AE434" s="9"/>
      <c r="AF434" s="9">
        <v>1</v>
      </c>
      <c r="AG434" s="9">
        <v>0</v>
      </c>
      <c r="AH434" s="9">
        <v>1</v>
      </c>
      <c r="AI434" s="9">
        <v>1</v>
      </c>
      <c r="AJ434" s="9">
        <v>1</v>
      </c>
      <c r="AK434" s="9">
        <v>0</v>
      </c>
      <c r="AL434" s="9"/>
      <c r="AM434" s="9">
        <v>1</v>
      </c>
      <c r="AN434" s="9">
        <v>1</v>
      </c>
      <c r="AO434" s="9">
        <v>0</v>
      </c>
      <c r="AP434" s="9">
        <v>1</v>
      </c>
      <c r="AQ434" s="9">
        <v>0</v>
      </c>
      <c r="AR434" s="9">
        <v>0</v>
      </c>
      <c r="AS434" s="9"/>
      <c r="AT434" s="9">
        <v>3</v>
      </c>
      <c r="AU434" s="9">
        <v>3</v>
      </c>
      <c r="AV434" s="75">
        <v>2</v>
      </c>
      <c r="AW434" s="75">
        <v>2</v>
      </c>
      <c r="AX434" s="75">
        <v>1</v>
      </c>
      <c r="AY434" s="9">
        <v>2</v>
      </c>
      <c r="AZ434" s="9">
        <v>1</v>
      </c>
      <c r="BA434" s="9">
        <v>1</v>
      </c>
      <c r="BB434" s="9">
        <v>2</v>
      </c>
      <c r="BC434" s="9">
        <v>1</v>
      </c>
      <c r="BD434" s="9">
        <v>1</v>
      </c>
      <c r="BE434" s="9">
        <v>1</v>
      </c>
      <c r="BF434" s="9">
        <v>1</v>
      </c>
      <c r="BG434" s="9">
        <v>1</v>
      </c>
      <c r="BH434">
        <v>2</v>
      </c>
      <c r="BI434">
        <v>2</v>
      </c>
      <c r="BJ434" s="58">
        <v>2</v>
      </c>
      <c r="BK434">
        <v>2</v>
      </c>
      <c r="BL434">
        <v>2</v>
      </c>
      <c r="BM434">
        <v>2</v>
      </c>
      <c r="BN434">
        <v>2</v>
      </c>
      <c r="BO434">
        <v>1</v>
      </c>
      <c r="BP434">
        <v>1</v>
      </c>
      <c r="BQ434">
        <v>1</v>
      </c>
      <c r="BR434">
        <v>2</v>
      </c>
      <c r="BS434">
        <v>2</v>
      </c>
      <c r="BT434" t="s">
        <v>125</v>
      </c>
      <c r="BU434">
        <v>2</v>
      </c>
      <c r="BV434">
        <v>2</v>
      </c>
      <c r="BW434">
        <v>2</v>
      </c>
      <c r="BX434">
        <v>2</v>
      </c>
      <c r="BY434">
        <v>2</v>
      </c>
      <c r="BZ434">
        <v>2</v>
      </c>
      <c r="CA434">
        <v>2</v>
      </c>
      <c r="CB434">
        <v>2</v>
      </c>
      <c r="CC434">
        <v>1</v>
      </c>
      <c r="CD434">
        <v>2</v>
      </c>
      <c r="CE434">
        <v>2</v>
      </c>
      <c r="CF434">
        <v>1</v>
      </c>
      <c r="CG434">
        <v>1</v>
      </c>
      <c r="CH434">
        <v>2</v>
      </c>
      <c r="CI434">
        <v>2</v>
      </c>
      <c r="CJ434">
        <v>1</v>
      </c>
      <c r="CK434">
        <v>2</v>
      </c>
      <c r="CL434">
        <v>1</v>
      </c>
      <c r="CM434">
        <v>3</v>
      </c>
      <c r="CN434">
        <v>4</v>
      </c>
      <c r="CO434">
        <v>2</v>
      </c>
      <c r="CP434">
        <v>2</v>
      </c>
      <c r="CQ434">
        <v>4</v>
      </c>
      <c r="CR434">
        <v>4</v>
      </c>
      <c r="CS434">
        <v>4</v>
      </c>
      <c r="CT434">
        <v>2</v>
      </c>
      <c r="CU434">
        <v>3</v>
      </c>
      <c r="CV434">
        <v>3</v>
      </c>
      <c r="CW434">
        <v>1</v>
      </c>
      <c r="CX434">
        <v>2</v>
      </c>
      <c r="CY434">
        <v>1</v>
      </c>
      <c r="CZ434">
        <v>2</v>
      </c>
      <c r="DA434" s="57">
        <v>2</v>
      </c>
    </row>
    <row r="435" spans="1:105">
      <c r="A435">
        <v>428</v>
      </c>
      <c r="B435" s="9">
        <v>2</v>
      </c>
      <c r="C435" s="9">
        <v>7</v>
      </c>
      <c r="D435" s="9">
        <v>7</v>
      </c>
      <c r="E435" s="9">
        <v>9</v>
      </c>
      <c r="F435" s="9">
        <v>0</v>
      </c>
      <c r="G435" s="9">
        <v>0</v>
      </c>
      <c r="H435" s="9">
        <v>0</v>
      </c>
      <c r="I435" s="9">
        <v>1</v>
      </c>
      <c r="J435" s="9">
        <v>0</v>
      </c>
      <c r="K435" s="9">
        <v>0</v>
      </c>
      <c r="L435" s="9">
        <v>0</v>
      </c>
      <c r="M435" s="9">
        <v>2</v>
      </c>
      <c r="N435" s="9">
        <v>2</v>
      </c>
      <c r="O435" s="9">
        <v>3</v>
      </c>
      <c r="P435" s="9">
        <v>3</v>
      </c>
      <c r="Q435" s="9">
        <v>2</v>
      </c>
      <c r="R435" s="9">
        <v>4</v>
      </c>
      <c r="S435" s="9">
        <v>4</v>
      </c>
      <c r="T435" s="9"/>
      <c r="U435" s="9">
        <v>0</v>
      </c>
      <c r="V435" s="9">
        <v>0</v>
      </c>
      <c r="W435" s="9">
        <v>0</v>
      </c>
      <c r="X435" s="9">
        <v>0</v>
      </c>
      <c r="Y435" s="9">
        <v>1</v>
      </c>
      <c r="Z435" s="9">
        <v>1</v>
      </c>
      <c r="AA435" s="9">
        <v>0</v>
      </c>
      <c r="AB435" s="9">
        <v>0</v>
      </c>
      <c r="AC435" s="9"/>
      <c r="AD435" s="9">
        <v>6</v>
      </c>
      <c r="AE435" s="9"/>
      <c r="AF435" s="9">
        <v>1</v>
      </c>
      <c r="AG435" s="9">
        <v>1</v>
      </c>
      <c r="AH435" s="9">
        <v>0</v>
      </c>
      <c r="AI435" s="9">
        <v>0</v>
      </c>
      <c r="AJ435" s="9">
        <v>1</v>
      </c>
      <c r="AK435" s="9">
        <v>0</v>
      </c>
      <c r="AL435" s="9"/>
      <c r="AM435" s="9">
        <v>1</v>
      </c>
      <c r="AN435" s="9">
        <v>1</v>
      </c>
      <c r="AO435" s="9">
        <v>1</v>
      </c>
      <c r="AP435" s="9">
        <v>1</v>
      </c>
      <c r="AQ435" s="9">
        <v>0</v>
      </c>
      <c r="AR435" s="9">
        <v>0</v>
      </c>
      <c r="AS435" s="9"/>
      <c r="AT435" s="9">
        <v>1</v>
      </c>
      <c r="AU435" s="9">
        <v>4</v>
      </c>
      <c r="AV435" s="75">
        <v>1</v>
      </c>
      <c r="AW435" s="75">
        <v>2</v>
      </c>
      <c r="AX435" s="75">
        <v>1</v>
      </c>
      <c r="AY435" s="9">
        <v>1</v>
      </c>
      <c r="AZ435" s="9">
        <v>1</v>
      </c>
      <c r="BA435" s="9">
        <v>1</v>
      </c>
      <c r="BB435" s="9">
        <v>1</v>
      </c>
      <c r="BC435" s="9">
        <v>1</v>
      </c>
      <c r="BD435" s="9">
        <v>1</v>
      </c>
      <c r="BE435" s="9">
        <v>1</v>
      </c>
      <c r="BF435" s="9">
        <v>2</v>
      </c>
      <c r="BG435" s="9" t="s">
        <v>125</v>
      </c>
      <c r="BH435">
        <v>1</v>
      </c>
      <c r="BI435">
        <v>1</v>
      </c>
      <c r="BJ435" s="58">
        <v>1</v>
      </c>
      <c r="BK435">
        <v>1</v>
      </c>
      <c r="BL435">
        <v>2</v>
      </c>
      <c r="BM435">
        <v>1</v>
      </c>
      <c r="BN435">
        <v>1</v>
      </c>
      <c r="BO435">
        <v>2</v>
      </c>
      <c r="BP435">
        <v>1</v>
      </c>
      <c r="BQ435">
        <v>1</v>
      </c>
      <c r="BR435">
        <v>1</v>
      </c>
      <c r="BS435">
        <v>1</v>
      </c>
      <c r="BT435">
        <v>1</v>
      </c>
      <c r="BU435">
        <v>1</v>
      </c>
      <c r="BV435">
        <v>1</v>
      </c>
      <c r="BW435">
        <v>2</v>
      </c>
      <c r="BX435">
        <v>2</v>
      </c>
      <c r="BY435">
        <v>2</v>
      </c>
      <c r="BZ435">
        <v>2</v>
      </c>
      <c r="CA435">
        <v>2</v>
      </c>
      <c r="CB435">
        <v>2</v>
      </c>
      <c r="CC435">
        <v>1</v>
      </c>
      <c r="CD435">
        <v>2</v>
      </c>
      <c r="CE435">
        <v>2</v>
      </c>
      <c r="CF435">
        <v>2</v>
      </c>
      <c r="CG435">
        <v>1</v>
      </c>
      <c r="CH435">
        <v>2</v>
      </c>
      <c r="CI435">
        <v>2</v>
      </c>
      <c r="CJ435">
        <v>1</v>
      </c>
      <c r="CK435">
        <v>2</v>
      </c>
      <c r="CL435">
        <v>1</v>
      </c>
      <c r="CM435">
        <v>3</v>
      </c>
      <c r="CN435">
        <v>3</v>
      </c>
      <c r="CO435">
        <v>4</v>
      </c>
      <c r="CP435">
        <v>3</v>
      </c>
      <c r="CQ435">
        <v>4</v>
      </c>
      <c r="CR435">
        <v>3</v>
      </c>
      <c r="CS435">
        <v>3</v>
      </c>
      <c r="CT435">
        <v>3</v>
      </c>
      <c r="CU435">
        <v>3</v>
      </c>
      <c r="CV435">
        <v>2</v>
      </c>
      <c r="CW435">
        <v>1</v>
      </c>
      <c r="CX435">
        <v>2</v>
      </c>
      <c r="CY435">
        <v>3</v>
      </c>
      <c r="CZ435">
        <v>3</v>
      </c>
      <c r="DA435" s="57" t="s">
        <v>125</v>
      </c>
    </row>
    <row r="436" spans="1:105">
      <c r="A436">
        <v>429</v>
      </c>
      <c r="B436" s="9">
        <v>1</v>
      </c>
      <c r="C436" s="9">
        <v>9</v>
      </c>
      <c r="D436" s="9">
        <v>7</v>
      </c>
      <c r="E436" s="9">
        <v>1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1</v>
      </c>
      <c r="L436" s="9">
        <v>0</v>
      </c>
      <c r="M436" s="9">
        <v>2</v>
      </c>
      <c r="N436" s="9"/>
      <c r="O436" s="9"/>
      <c r="P436" s="9"/>
      <c r="Q436" s="9">
        <v>4</v>
      </c>
      <c r="R436" s="9"/>
      <c r="S436" s="9"/>
      <c r="T436" s="9"/>
      <c r="U436" s="9">
        <v>0</v>
      </c>
      <c r="V436" s="9">
        <v>0</v>
      </c>
      <c r="W436" s="9">
        <v>0</v>
      </c>
      <c r="X436" s="9">
        <v>0</v>
      </c>
      <c r="Y436" s="9">
        <v>1</v>
      </c>
      <c r="Z436" s="9">
        <v>0</v>
      </c>
      <c r="AA436" s="9">
        <v>0</v>
      </c>
      <c r="AB436" s="9">
        <v>0</v>
      </c>
      <c r="AC436" s="9"/>
      <c r="AD436" s="9">
        <v>4</v>
      </c>
      <c r="AE436" s="9"/>
      <c r="AF436" s="9">
        <v>1</v>
      </c>
      <c r="AG436" s="9">
        <v>1</v>
      </c>
      <c r="AH436" s="9">
        <v>0</v>
      </c>
      <c r="AI436" s="9">
        <v>0</v>
      </c>
      <c r="AJ436" s="9">
        <v>1</v>
      </c>
      <c r="AK436" s="9">
        <v>0</v>
      </c>
      <c r="AL436" s="9"/>
      <c r="AM436" s="9">
        <v>1</v>
      </c>
      <c r="AN436" s="9">
        <v>1</v>
      </c>
      <c r="AO436" s="9">
        <v>1</v>
      </c>
      <c r="AP436" s="9">
        <v>1</v>
      </c>
      <c r="AQ436" s="9">
        <v>0</v>
      </c>
      <c r="AR436" s="9">
        <v>0</v>
      </c>
      <c r="AS436" s="9"/>
      <c r="AT436" s="9">
        <v>2</v>
      </c>
      <c r="AU436" s="9">
        <v>1</v>
      </c>
      <c r="AV436" s="75">
        <v>1</v>
      </c>
      <c r="AW436" s="75">
        <v>2</v>
      </c>
      <c r="AX436" s="75">
        <v>1</v>
      </c>
      <c r="AY436" s="9">
        <v>1</v>
      </c>
      <c r="AZ436" s="9">
        <v>1</v>
      </c>
      <c r="BA436" s="9">
        <v>1</v>
      </c>
      <c r="BB436" s="9">
        <v>1</v>
      </c>
      <c r="BC436" s="9">
        <v>1</v>
      </c>
      <c r="BD436" s="9">
        <v>1</v>
      </c>
      <c r="BE436" s="9">
        <v>2</v>
      </c>
      <c r="BF436" s="9">
        <v>2</v>
      </c>
      <c r="BG436" s="9" t="s">
        <v>125</v>
      </c>
      <c r="BH436">
        <v>1</v>
      </c>
      <c r="BI436">
        <v>2</v>
      </c>
      <c r="BJ436" s="58">
        <v>1</v>
      </c>
      <c r="BK436">
        <v>1</v>
      </c>
      <c r="BL436">
        <v>1</v>
      </c>
      <c r="BM436">
        <v>1</v>
      </c>
      <c r="BN436">
        <v>1</v>
      </c>
      <c r="BO436">
        <v>2</v>
      </c>
      <c r="BP436">
        <v>2</v>
      </c>
      <c r="BQ436" t="s">
        <v>125</v>
      </c>
      <c r="BR436">
        <v>1</v>
      </c>
      <c r="BS436">
        <v>1</v>
      </c>
      <c r="BT436">
        <v>1</v>
      </c>
      <c r="BU436">
        <v>1</v>
      </c>
      <c r="BV436">
        <v>1</v>
      </c>
      <c r="BW436">
        <v>2</v>
      </c>
      <c r="BX436">
        <v>2</v>
      </c>
      <c r="BY436">
        <v>2</v>
      </c>
      <c r="BZ436">
        <v>2</v>
      </c>
      <c r="CA436">
        <v>2</v>
      </c>
      <c r="CB436">
        <v>2</v>
      </c>
      <c r="CC436">
        <v>1</v>
      </c>
      <c r="CD436">
        <v>1</v>
      </c>
      <c r="CE436">
        <v>2</v>
      </c>
      <c r="CF436">
        <v>1</v>
      </c>
      <c r="CG436">
        <v>1</v>
      </c>
      <c r="CH436">
        <v>2</v>
      </c>
      <c r="CI436">
        <v>1</v>
      </c>
      <c r="CJ436">
        <v>1</v>
      </c>
      <c r="CK436">
        <v>1</v>
      </c>
      <c r="CL436">
        <v>1</v>
      </c>
      <c r="CM436">
        <v>4</v>
      </c>
      <c r="CN436">
        <v>4</v>
      </c>
      <c r="CS436">
        <v>4</v>
      </c>
      <c r="CT436">
        <v>1</v>
      </c>
      <c r="CU436">
        <v>4</v>
      </c>
      <c r="CV436">
        <v>3</v>
      </c>
      <c r="CW436">
        <v>2</v>
      </c>
      <c r="CX436">
        <v>3</v>
      </c>
      <c r="CY436">
        <v>3</v>
      </c>
      <c r="CZ436">
        <v>4</v>
      </c>
      <c r="DA436" s="57" t="s">
        <v>125</v>
      </c>
    </row>
    <row r="437" spans="1:105">
      <c r="A437">
        <v>430</v>
      </c>
      <c r="B437" s="9">
        <v>2</v>
      </c>
      <c r="C437" s="9">
        <v>5</v>
      </c>
      <c r="D437" s="9">
        <v>4</v>
      </c>
      <c r="E437" s="9">
        <v>15</v>
      </c>
      <c r="F437" s="9">
        <v>0</v>
      </c>
      <c r="G437" s="9">
        <v>0</v>
      </c>
      <c r="H437" s="9">
        <v>0</v>
      </c>
      <c r="I437" s="9">
        <v>1</v>
      </c>
      <c r="J437" s="9">
        <v>0</v>
      </c>
      <c r="K437" s="9">
        <v>0</v>
      </c>
      <c r="L437" s="9">
        <v>0</v>
      </c>
      <c r="M437" s="9">
        <v>2</v>
      </c>
      <c r="N437" s="9">
        <v>3</v>
      </c>
      <c r="O437" s="9">
        <v>4</v>
      </c>
      <c r="P437" s="9">
        <v>3</v>
      </c>
      <c r="Q437" s="9">
        <v>4</v>
      </c>
      <c r="R437" s="9">
        <v>4</v>
      </c>
      <c r="S437" s="9">
        <v>3</v>
      </c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>
        <v>4</v>
      </c>
      <c r="AE437" s="9"/>
      <c r="AF437" s="9">
        <v>1</v>
      </c>
      <c r="AG437" s="9">
        <v>1</v>
      </c>
      <c r="AH437" s="9">
        <v>0</v>
      </c>
      <c r="AI437" s="9">
        <v>0</v>
      </c>
      <c r="AJ437" s="9">
        <v>0</v>
      </c>
      <c r="AK437" s="9">
        <v>0</v>
      </c>
      <c r="AL437" s="9"/>
      <c r="AM437" s="9">
        <v>1</v>
      </c>
      <c r="AN437" s="9">
        <v>1</v>
      </c>
      <c r="AO437" s="9">
        <v>1</v>
      </c>
      <c r="AP437" s="9">
        <v>1</v>
      </c>
      <c r="AQ437" s="9">
        <v>0</v>
      </c>
      <c r="AR437" s="9">
        <v>0</v>
      </c>
      <c r="AS437" s="9"/>
      <c r="AT437" s="9">
        <v>1</v>
      </c>
      <c r="AU437" s="9">
        <v>2</v>
      </c>
      <c r="AV437" s="75">
        <v>1</v>
      </c>
      <c r="AW437" s="75">
        <v>2</v>
      </c>
      <c r="AX437" s="75">
        <v>1</v>
      </c>
      <c r="AY437" s="9">
        <v>1</v>
      </c>
      <c r="AZ437" s="9">
        <v>1</v>
      </c>
      <c r="BA437" s="9">
        <v>1</v>
      </c>
      <c r="BB437" s="9">
        <v>2</v>
      </c>
      <c r="BC437" s="9">
        <v>2</v>
      </c>
      <c r="BD437" s="9">
        <v>1</v>
      </c>
      <c r="BE437" s="9">
        <v>2</v>
      </c>
      <c r="BF437" s="9">
        <v>2</v>
      </c>
      <c r="BG437" s="9" t="s">
        <v>125</v>
      </c>
      <c r="BH437">
        <v>1</v>
      </c>
      <c r="BI437">
        <v>2</v>
      </c>
      <c r="BJ437" s="58">
        <v>2</v>
      </c>
      <c r="BK437">
        <v>2</v>
      </c>
      <c r="BL437">
        <v>2</v>
      </c>
      <c r="BM437">
        <v>1</v>
      </c>
      <c r="BN437">
        <v>1</v>
      </c>
      <c r="BO437">
        <v>2</v>
      </c>
      <c r="BP437">
        <v>2</v>
      </c>
      <c r="BQ437" t="s">
        <v>125</v>
      </c>
      <c r="BR437">
        <v>2</v>
      </c>
      <c r="BS437">
        <v>2</v>
      </c>
      <c r="BT437" t="s">
        <v>125</v>
      </c>
      <c r="BU437">
        <v>1</v>
      </c>
      <c r="BV437">
        <v>2</v>
      </c>
      <c r="BW437">
        <v>1</v>
      </c>
      <c r="BX437">
        <v>2</v>
      </c>
      <c r="BY437">
        <v>1</v>
      </c>
      <c r="BZ437">
        <v>2</v>
      </c>
      <c r="CA437">
        <v>2</v>
      </c>
      <c r="CB437">
        <v>2</v>
      </c>
      <c r="CC437">
        <v>2</v>
      </c>
      <c r="CD437">
        <v>2</v>
      </c>
      <c r="CE437">
        <v>2</v>
      </c>
      <c r="CF437">
        <v>2</v>
      </c>
      <c r="CG437">
        <v>2</v>
      </c>
      <c r="CH437">
        <v>1</v>
      </c>
      <c r="CI437">
        <v>1</v>
      </c>
      <c r="CJ437">
        <v>1</v>
      </c>
      <c r="CK437">
        <v>2</v>
      </c>
      <c r="CL437">
        <v>1</v>
      </c>
      <c r="CM437">
        <v>3</v>
      </c>
      <c r="CN437">
        <v>3</v>
      </c>
      <c r="CO437">
        <v>4</v>
      </c>
      <c r="CP437">
        <v>2</v>
      </c>
      <c r="CQ437">
        <v>3</v>
      </c>
      <c r="CR437">
        <v>3</v>
      </c>
      <c r="CS437">
        <v>3</v>
      </c>
      <c r="CT437">
        <v>3</v>
      </c>
      <c r="CU437">
        <v>3</v>
      </c>
      <c r="CV437">
        <v>1</v>
      </c>
      <c r="CW437">
        <v>1</v>
      </c>
      <c r="CX437">
        <v>3</v>
      </c>
      <c r="CY437">
        <v>3</v>
      </c>
      <c r="CZ437">
        <v>3</v>
      </c>
      <c r="DA437" s="57" t="s">
        <v>125</v>
      </c>
    </row>
    <row r="438" spans="1:105">
      <c r="A438">
        <v>431</v>
      </c>
      <c r="B438" s="9">
        <v>1</v>
      </c>
      <c r="C438" s="9">
        <v>9</v>
      </c>
      <c r="D438" s="9">
        <v>7</v>
      </c>
      <c r="E438" s="9">
        <v>13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1</v>
      </c>
      <c r="M438" s="9">
        <v>2</v>
      </c>
      <c r="N438" s="9">
        <v>0</v>
      </c>
      <c r="O438" s="9">
        <v>3</v>
      </c>
      <c r="P438" s="9">
        <v>0</v>
      </c>
      <c r="Q438" s="9">
        <v>3</v>
      </c>
      <c r="R438" s="9">
        <v>3</v>
      </c>
      <c r="S438" s="9">
        <v>3</v>
      </c>
      <c r="T438" s="9"/>
      <c r="U438" s="9">
        <v>0</v>
      </c>
      <c r="V438" s="9">
        <v>0</v>
      </c>
      <c r="W438" s="9">
        <v>0</v>
      </c>
      <c r="X438" s="9">
        <v>0</v>
      </c>
      <c r="Y438" s="9">
        <v>1</v>
      </c>
      <c r="Z438" s="9">
        <v>1</v>
      </c>
      <c r="AA438" s="9">
        <v>0</v>
      </c>
      <c r="AB438" s="9">
        <v>0</v>
      </c>
      <c r="AC438" s="9"/>
      <c r="AD438" s="9">
        <v>2</v>
      </c>
      <c r="AE438" s="9"/>
      <c r="AF438" s="9">
        <v>1</v>
      </c>
      <c r="AG438" s="9">
        <v>1</v>
      </c>
      <c r="AH438" s="9">
        <v>1</v>
      </c>
      <c r="AI438" s="9">
        <v>0</v>
      </c>
      <c r="AJ438" s="9">
        <v>0</v>
      </c>
      <c r="AK438" s="9">
        <v>0</v>
      </c>
      <c r="AL438" s="9"/>
      <c r="AM438" s="9">
        <v>1</v>
      </c>
      <c r="AN438" s="9">
        <v>1</v>
      </c>
      <c r="AO438" s="9">
        <v>1</v>
      </c>
      <c r="AP438" s="9">
        <v>1</v>
      </c>
      <c r="AQ438" s="9">
        <v>0</v>
      </c>
      <c r="AR438" s="9">
        <v>0</v>
      </c>
      <c r="AS438" s="9"/>
      <c r="AT438" s="9">
        <v>1</v>
      </c>
      <c r="AU438" s="9">
        <v>1</v>
      </c>
      <c r="AV438" s="75">
        <v>1</v>
      </c>
      <c r="AW438" s="75">
        <v>2</v>
      </c>
      <c r="AX438" s="75">
        <v>1</v>
      </c>
      <c r="AY438" s="9">
        <v>2</v>
      </c>
      <c r="AZ438" s="9">
        <v>1</v>
      </c>
      <c r="BA438" s="9">
        <v>1</v>
      </c>
      <c r="BB438" s="9">
        <v>1</v>
      </c>
      <c r="BC438" s="9">
        <v>1</v>
      </c>
      <c r="BD438" s="9">
        <v>1</v>
      </c>
      <c r="BE438" s="9">
        <v>1</v>
      </c>
      <c r="BF438" s="9">
        <v>2</v>
      </c>
      <c r="BG438" s="9" t="s">
        <v>125</v>
      </c>
      <c r="BH438">
        <v>1</v>
      </c>
      <c r="BI438">
        <v>2</v>
      </c>
      <c r="BJ438" s="58">
        <v>1</v>
      </c>
      <c r="BK438">
        <v>2</v>
      </c>
      <c r="BL438">
        <v>1</v>
      </c>
      <c r="BM438">
        <v>1</v>
      </c>
      <c r="BN438">
        <v>2</v>
      </c>
      <c r="BO438">
        <v>2</v>
      </c>
      <c r="BP438">
        <v>2</v>
      </c>
      <c r="BQ438" t="s">
        <v>125</v>
      </c>
      <c r="BR438">
        <v>2</v>
      </c>
      <c r="BS438">
        <v>2</v>
      </c>
      <c r="BT438" t="s">
        <v>125</v>
      </c>
      <c r="BU438">
        <v>1</v>
      </c>
      <c r="BV438">
        <v>1</v>
      </c>
      <c r="BW438">
        <v>2</v>
      </c>
      <c r="BX438">
        <v>2</v>
      </c>
      <c r="BY438">
        <v>2</v>
      </c>
      <c r="BZ438">
        <v>2</v>
      </c>
      <c r="CA438">
        <v>1</v>
      </c>
      <c r="CB438">
        <v>2</v>
      </c>
      <c r="CC438">
        <v>2</v>
      </c>
      <c r="CD438">
        <v>2</v>
      </c>
      <c r="CE438">
        <v>2</v>
      </c>
      <c r="CF438">
        <v>1</v>
      </c>
      <c r="CG438">
        <v>2</v>
      </c>
      <c r="CH438">
        <v>2</v>
      </c>
      <c r="CI438">
        <v>1</v>
      </c>
      <c r="CJ438">
        <v>1</v>
      </c>
      <c r="CK438">
        <v>2</v>
      </c>
      <c r="CL438">
        <v>1</v>
      </c>
      <c r="CM438">
        <v>3</v>
      </c>
      <c r="CN438">
        <v>3</v>
      </c>
      <c r="CO438">
        <v>4</v>
      </c>
      <c r="CP438">
        <v>3</v>
      </c>
      <c r="CQ438">
        <v>2</v>
      </c>
      <c r="CR438">
        <v>3</v>
      </c>
      <c r="CS438">
        <v>3</v>
      </c>
      <c r="CT438">
        <v>3</v>
      </c>
      <c r="CU438">
        <v>2</v>
      </c>
      <c r="CV438">
        <v>3</v>
      </c>
      <c r="CW438">
        <v>2</v>
      </c>
      <c r="CX438">
        <v>2</v>
      </c>
      <c r="CY438">
        <v>3</v>
      </c>
      <c r="CZ438">
        <v>3</v>
      </c>
      <c r="DA438" s="57" t="s">
        <v>125</v>
      </c>
    </row>
    <row r="439" spans="1:105">
      <c r="A439">
        <v>432</v>
      </c>
      <c r="B439" s="9">
        <v>2</v>
      </c>
      <c r="C439" s="9">
        <v>3</v>
      </c>
      <c r="D439" s="9">
        <v>4</v>
      </c>
      <c r="E439" s="9">
        <v>5</v>
      </c>
      <c r="F439" s="9">
        <v>0</v>
      </c>
      <c r="G439" s="9">
        <v>1</v>
      </c>
      <c r="H439" s="9">
        <v>1</v>
      </c>
      <c r="I439" s="9">
        <v>1</v>
      </c>
      <c r="J439" s="9">
        <v>0</v>
      </c>
      <c r="K439" s="9">
        <v>0</v>
      </c>
      <c r="L439" s="9">
        <v>0</v>
      </c>
      <c r="M439" s="9">
        <v>2</v>
      </c>
      <c r="N439" s="9">
        <v>3</v>
      </c>
      <c r="O439" s="9">
        <v>0</v>
      </c>
      <c r="P439" s="9">
        <v>0</v>
      </c>
      <c r="Q439" s="9">
        <v>0</v>
      </c>
      <c r="R439" s="9">
        <v>3</v>
      </c>
      <c r="S439" s="9">
        <v>0</v>
      </c>
      <c r="T439" s="9"/>
      <c r="U439" s="9">
        <v>0</v>
      </c>
      <c r="V439" s="9">
        <v>0</v>
      </c>
      <c r="W439" s="9">
        <v>0</v>
      </c>
      <c r="X439" s="9">
        <v>1</v>
      </c>
      <c r="Y439" s="9">
        <v>1</v>
      </c>
      <c r="Z439" s="9">
        <v>1</v>
      </c>
      <c r="AA439" s="9">
        <v>0</v>
      </c>
      <c r="AB439" s="9">
        <v>0</v>
      </c>
      <c r="AC439" s="9"/>
      <c r="AD439" s="9">
        <v>5</v>
      </c>
      <c r="AE439" s="9"/>
      <c r="AF439" s="9">
        <v>1</v>
      </c>
      <c r="AG439" s="9">
        <v>1</v>
      </c>
      <c r="AH439" s="9">
        <v>1</v>
      </c>
      <c r="AI439" s="9">
        <v>0</v>
      </c>
      <c r="AJ439" s="9">
        <v>0</v>
      </c>
      <c r="AK439" s="9">
        <v>0</v>
      </c>
      <c r="AL439" s="9"/>
      <c r="AM439" s="9">
        <v>1</v>
      </c>
      <c r="AN439" s="9">
        <v>1</v>
      </c>
      <c r="AO439" s="9">
        <v>1</v>
      </c>
      <c r="AP439" s="9">
        <v>0</v>
      </c>
      <c r="AQ439" s="9">
        <v>0</v>
      </c>
      <c r="AR439" s="9">
        <v>0</v>
      </c>
      <c r="AS439" s="9"/>
      <c r="AT439" s="9">
        <v>4</v>
      </c>
      <c r="AU439" s="9">
        <v>3</v>
      </c>
      <c r="AV439" s="75">
        <v>1</v>
      </c>
      <c r="AW439" s="75">
        <v>1</v>
      </c>
      <c r="AX439" s="75">
        <v>1</v>
      </c>
      <c r="AY439" s="9">
        <v>1</v>
      </c>
      <c r="AZ439" s="9">
        <v>1</v>
      </c>
      <c r="BA439" s="9">
        <v>1</v>
      </c>
      <c r="BB439" s="9">
        <v>2</v>
      </c>
      <c r="BC439" s="9">
        <v>2</v>
      </c>
      <c r="BD439" s="9">
        <v>1</v>
      </c>
      <c r="BE439" s="9">
        <v>1</v>
      </c>
      <c r="BF439" s="9">
        <v>1</v>
      </c>
      <c r="BG439" s="9">
        <v>1</v>
      </c>
      <c r="BH439">
        <v>2</v>
      </c>
      <c r="BI439">
        <v>2</v>
      </c>
      <c r="BJ439" s="58">
        <v>2</v>
      </c>
      <c r="BK439">
        <v>2</v>
      </c>
      <c r="BL439">
        <v>2</v>
      </c>
      <c r="BM439">
        <v>2</v>
      </c>
      <c r="BN439">
        <v>1</v>
      </c>
      <c r="BO439">
        <v>2</v>
      </c>
      <c r="BP439">
        <v>1</v>
      </c>
      <c r="BQ439">
        <v>1</v>
      </c>
      <c r="BR439">
        <v>2</v>
      </c>
      <c r="BS439">
        <v>2</v>
      </c>
      <c r="BT439" t="s">
        <v>125</v>
      </c>
      <c r="BU439">
        <v>1</v>
      </c>
      <c r="BV439">
        <v>2</v>
      </c>
      <c r="BW439">
        <v>1</v>
      </c>
      <c r="BX439">
        <v>2</v>
      </c>
      <c r="BY439">
        <v>1</v>
      </c>
      <c r="BZ439">
        <v>2</v>
      </c>
      <c r="CA439">
        <v>2</v>
      </c>
      <c r="CB439">
        <v>2</v>
      </c>
      <c r="CC439">
        <v>1</v>
      </c>
      <c r="CD439">
        <v>2</v>
      </c>
      <c r="CE439">
        <v>2</v>
      </c>
      <c r="CF439">
        <v>1</v>
      </c>
      <c r="CG439">
        <v>1</v>
      </c>
      <c r="CH439">
        <v>2</v>
      </c>
      <c r="CI439">
        <v>2</v>
      </c>
      <c r="CJ439">
        <v>1</v>
      </c>
      <c r="CK439">
        <v>2</v>
      </c>
      <c r="CL439">
        <v>1</v>
      </c>
      <c r="CM439">
        <v>3</v>
      </c>
      <c r="CN439">
        <v>3</v>
      </c>
      <c r="CO439">
        <v>4</v>
      </c>
      <c r="CP439">
        <v>2</v>
      </c>
      <c r="CQ439">
        <v>3</v>
      </c>
      <c r="CR439">
        <v>3</v>
      </c>
      <c r="CS439">
        <v>3</v>
      </c>
      <c r="CT439">
        <v>3</v>
      </c>
      <c r="CU439">
        <v>3</v>
      </c>
      <c r="CV439">
        <v>2</v>
      </c>
      <c r="CW439">
        <v>1</v>
      </c>
      <c r="CX439">
        <v>2</v>
      </c>
      <c r="CY439">
        <v>3</v>
      </c>
      <c r="CZ439">
        <v>3</v>
      </c>
      <c r="DA439" s="57">
        <v>3</v>
      </c>
    </row>
    <row r="440" spans="1:105">
      <c r="A440">
        <v>433</v>
      </c>
      <c r="B440" s="9">
        <v>2</v>
      </c>
      <c r="C440" s="9">
        <v>4</v>
      </c>
      <c r="D440" s="9">
        <v>4</v>
      </c>
      <c r="E440" s="9">
        <v>8</v>
      </c>
      <c r="F440" s="9">
        <v>0</v>
      </c>
      <c r="G440" s="9">
        <v>0</v>
      </c>
      <c r="H440" s="9">
        <v>0</v>
      </c>
      <c r="I440" s="9">
        <v>1</v>
      </c>
      <c r="J440" s="9">
        <v>0</v>
      </c>
      <c r="K440" s="9">
        <v>0</v>
      </c>
      <c r="L440" s="9">
        <v>0</v>
      </c>
      <c r="M440" s="9">
        <v>2</v>
      </c>
      <c r="N440" s="9">
        <v>4</v>
      </c>
      <c r="O440" s="9">
        <v>4</v>
      </c>
      <c r="P440" s="9">
        <v>3</v>
      </c>
      <c r="Q440" s="9">
        <v>2</v>
      </c>
      <c r="R440" s="9">
        <v>4</v>
      </c>
      <c r="S440" s="9">
        <v>4</v>
      </c>
      <c r="T440" s="9"/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1</v>
      </c>
      <c r="AA440" s="9">
        <v>0</v>
      </c>
      <c r="AB440" s="9">
        <v>0</v>
      </c>
      <c r="AC440" s="9"/>
      <c r="AD440" s="9">
        <v>2</v>
      </c>
      <c r="AE440" s="9"/>
      <c r="AF440" s="9">
        <v>1</v>
      </c>
      <c r="AG440" s="9">
        <v>1</v>
      </c>
      <c r="AH440" s="9">
        <v>0</v>
      </c>
      <c r="AI440" s="9">
        <v>0</v>
      </c>
      <c r="AJ440" s="9">
        <v>0</v>
      </c>
      <c r="AK440" s="9">
        <v>0</v>
      </c>
      <c r="AL440" s="9"/>
      <c r="AM440" s="9">
        <v>1</v>
      </c>
      <c r="AN440" s="9">
        <v>1</v>
      </c>
      <c r="AO440" s="9">
        <v>0</v>
      </c>
      <c r="AP440" s="9">
        <v>0</v>
      </c>
      <c r="AQ440" s="9">
        <v>0</v>
      </c>
      <c r="AR440" s="9">
        <v>0</v>
      </c>
      <c r="AS440" s="9"/>
      <c r="AT440" s="9">
        <v>1</v>
      </c>
      <c r="AU440" s="9">
        <v>3</v>
      </c>
      <c r="AV440" s="75">
        <v>2</v>
      </c>
      <c r="AW440" s="75">
        <v>2</v>
      </c>
      <c r="AX440" s="75">
        <v>1</v>
      </c>
      <c r="AY440" s="9">
        <v>2</v>
      </c>
      <c r="AZ440" s="9">
        <v>1</v>
      </c>
      <c r="BA440" s="9">
        <v>1</v>
      </c>
      <c r="BB440" s="9">
        <v>2</v>
      </c>
      <c r="BC440" s="9">
        <v>2</v>
      </c>
      <c r="BD440" s="9">
        <v>1</v>
      </c>
      <c r="BE440" s="9">
        <v>2</v>
      </c>
      <c r="BF440" s="9">
        <v>1</v>
      </c>
      <c r="BG440" s="9">
        <v>1</v>
      </c>
      <c r="BH440">
        <v>1</v>
      </c>
      <c r="BI440">
        <v>2</v>
      </c>
      <c r="BJ440" s="58">
        <v>2</v>
      </c>
      <c r="BK440">
        <v>2</v>
      </c>
      <c r="BL440">
        <v>2</v>
      </c>
      <c r="BM440">
        <v>2</v>
      </c>
      <c r="BN440">
        <v>2</v>
      </c>
      <c r="BO440">
        <v>2</v>
      </c>
      <c r="BP440">
        <v>2</v>
      </c>
      <c r="BQ440" t="s">
        <v>125</v>
      </c>
      <c r="BR440">
        <v>1</v>
      </c>
      <c r="BS440">
        <v>2</v>
      </c>
      <c r="BT440" t="s">
        <v>125</v>
      </c>
      <c r="BU440">
        <v>1</v>
      </c>
      <c r="BV440">
        <v>2</v>
      </c>
      <c r="BW440">
        <v>2</v>
      </c>
      <c r="BX440">
        <v>2</v>
      </c>
      <c r="BY440">
        <v>2</v>
      </c>
      <c r="BZ440">
        <v>2</v>
      </c>
      <c r="CA440">
        <v>2</v>
      </c>
      <c r="CB440">
        <v>2</v>
      </c>
      <c r="CC440">
        <v>2</v>
      </c>
      <c r="CD440">
        <v>2</v>
      </c>
      <c r="CE440">
        <v>2</v>
      </c>
      <c r="CF440">
        <v>1</v>
      </c>
      <c r="CG440">
        <v>2</v>
      </c>
      <c r="CH440">
        <v>2</v>
      </c>
      <c r="CI440">
        <v>2</v>
      </c>
      <c r="CJ440">
        <v>2</v>
      </c>
      <c r="CK440">
        <v>2</v>
      </c>
      <c r="CL440">
        <v>2</v>
      </c>
      <c r="CM440" t="s">
        <v>125</v>
      </c>
      <c r="CN440" t="s">
        <v>125</v>
      </c>
      <c r="CO440">
        <v>4</v>
      </c>
      <c r="CP440">
        <v>2</v>
      </c>
      <c r="CQ440">
        <v>3</v>
      </c>
      <c r="CR440">
        <v>2</v>
      </c>
      <c r="CS440">
        <v>2</v>
      </c>
      <c r="CT440">
        <v>3</v>
      </c>
      <c r="CU440">
        <v>3</v>
      </c>
      <c r="CV440">
        <v>2</v>
      </c>
      <c r="CW440">
        <v>1</v>
      </c>
      <c r="CX440">
        <v>3</v>
      </c>
      <c r="CY440">
        <v>3</v>
      </c>
      <c r="CZ440">
        <v>4</v>
      </c>
      <c r="DA440" s="57" t="s">
        <v>125</v>
      </c>
    </row>
    <row r="441" spans="1:105">
      <c r="A441">
        <v>434</v>
      </c>
      <c r="B441" s="9">
        <v>1</v>
      </c>
      <c r="C441" s="9">
        <v>6</v>
      </c>
      <c r="D441" s="9">
        <v>1</v>
      </c>
      <c r="E441" s="9">
        <v>13</v>
      </c>
      <c r="F441" s="9">
        <v>0</v>
      </c>
      <c r="G441" s="9">
        <v>0</v>
      </c>
      <c r="H441" s="9">
        <v>0</v>
      </c>
      <c r="I441" s="9">
        <v>1</v>
      </c>
      <c r="J441" s="9">
        <v>0</v>
      </c>
      <c r="K441" s="9">
        <v>0</v>
      </c>
      <c r="L441" s="9">
        <v>0</v>
      </c>
      <c r="M441" s="9">
        <v>2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/>
      <c r="U441" s="9">
        <v>0</v>
      </c>
      <c r="V441" s="9">
        <v>0</v>
      </c>
      <c r="W441" s="9">
        <v>0</v>
      </c>
      <c r="X441" s="9">
        <v>0</v>
      </c>
      <c r="Y441" s="9">
        <v>1</v>
      </c>
      <c r="Z441" s="9">
        <v>1</v>
      </c>
      <c r="AA441" s="9">
        <v>0</v>
      </c>
      <c r="AB441" s="9">
        <v>0</v>
      </c>
      <c r="AC441" s="9"/>
      <c r="AD441" s="9">
        <v>2</v>
      </c>
      <c r="AE441" s="9"/>
      <c r="AF441" s="9">
        <v>0</v>
      </c>
      <c r="AG441" s="9">
        <v>0</v>
      </c>
      <c r="AH441" s="9">
        <v>1</v>
      </c>
      <c r="AI441" s="9">
        <v>0</v>
      </c>
      <c r="AJ441" s="9">
        <v>0</v>
      </c>
      <c r="AK441" s="9">
        <v>0</v>
      </c>
      <c r="AL441" s="9"/>
      <c r="AM441" s="9">
        <v>1</v>
      </c>
      <c r="AN441" s="9">
        <v>1</v>
      </c>
      <c r="AO441" s="9">
        <v>1</v>
      </c>
      <c r="AP441" s="9">
        <v>0</v>
      </c>
      <c r="AQ441" s="9">
        <v>0</v>
      </c>
      <c r="AR441" s="9">
        <v>0</v>
      </c>
      <c r="AS441" s="9"/>
      <c r="AT441" s="9">
        <v>1</v>
      </c>
      <c r="AU441" s="9">
        <v>4</v>
      </c>
      <c r="AV441" s="75">
        <v>2</v>
      </c>
      <c r="AW441" s="75">
        <v>2</v>
      </c>
      <c r="AX441" s="75">
        <v>2</v>
      </c>
      <c r="AY441" s="9" t="s">
        <v>125</v>
      </c>
      <c r="AZ441" s="9">
        <v>1</v>
      </c>
      <c r="BA441" s="9">
        <v>1</v>
      </c>
      <c r="BB441" s="9">
        <v>2</v>
      </c>
      <c r="BC441" s="9">
        <v>2</v>
      </c>
      <c r="BD441" s="9">
        <v>1</v>
      </c>
      <c r="BE441" s="9">
        <v>2</v>
      </c>
      <c r="BF441" s="9">
        <v>1</v>
      </c>
      <c r="BG441" s="9">
        <v>1</v>
      </c>
      <c r="BH441">
        <v>2</v>
      </c>
      <c r="BI441">
        <v>2</v>
      </c>
      <c r="BJ441" s="58">
        <v>1</v>
      </c>
      <c r="BK441">
        <v>2</v>
      </c>
      <c r="BL441">
        <v>1</v>
      </c>
      <c r="BM441">
        <v>2</v>
      </c>
      <c r="BN441">
        <v>1</v>
      </c>
      <c r="BO441">
        <v>2</v>
      </c>
      <c r="BP441">
        <v>2</v>
      </c>
      <c r="BQ441" t="s">
        <v>125</v>
      </c>
      <c r="BR441">
        <v>2</v>
      </c>
      <c r="BS441">
        <v>2</v>
      </c>
      <c r="BT441" t="s">
        <v>125</v>
      </c>
      <c r="BU441">
        <v>1</v>
      </c>
      <c r="BV441">
        <v>1</v>
      </c>
      <c r="BW441">
        <v>2</v>
      </c>
      <c r="BX441">
        <v>1</v>
      </c>
      <c r="BY441">
        <v>2</v>
      </c>
      <c r="BZ441">
        <v>2</v>
      </c>
      <c r="CA441">
        <v>1</v>
      </c>
      <c r="CB441">
        <v>2</v>
      </c>
      <c r="CC441">
        <v>2</v>
      </c>
      <c r="CD441">
        <v>2</v>
      </c>
      <c r="CE441">
        <v>2</v>
      </c>
      <c r="CF441">
        <v>2</v>
      </c>
      <c r="CG441">
        <v>1</v>
      </c>
      <c r="CH441">
        <v>1</v>
      </c>
      <c r="CI441">
        <v>2</v>
      </c>
      <c r="CJ441">
        <v>1</v>
      </c>
      <c r="CK441">
        <v>2</v>
      </c>
      <c r="CL441">
        <v>1</v>
      </c>
      <c r="CM441">
        <v>4</v>
      </c>
      <c r="CN441">
        <v>4</v>
      </c>
      <c r="CO441">
        <v>4</v>
      </c>
      <c r="CP441">
        <v>4</v>
      </c>
      <c r="CQ441">
        <v>3</v>
      </c>
      <c r="CR441">
        <v>4</v>
      </c>
      <c r="CS441">
        <v>4</v>
      </c>
      <c r="CT441">
        <v>1</v>
      </c>
      <c r="CU441">
        <v>3</v>
      </c>
      <c r="CV441">
        <v>2</v>
      </c>
      <c r="CW441">
        <v>1</v>
      </c>
      <c r="CX441">
        <v>4</v>
      </c>
      <c r="CY441">
        <v>4</v>
      </c>
      <c r="CZ441">
        <v>0</v>
      </c>
      <c r="DA441" s="57" t="s">
        <v>125</v>
      </c>
    </row>
    <row r="442" spans="1:105">
      <c r="A442">
        <v>435</v>
      </c>
      <c r="B442" s="9">
        <v>2</v>
      </c>
      <c r="C442" s="9">
        <v>5</v>
      </c>
      <c r="D442" s="9">
        <v>5</v>
      </c>
      <c r="E442" s="9">
        <v>9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1</v>
      </c>
      <c r="L442" s="9">
        <v>0</v>
      </c>
      <c r="M442" s="9">
        <v>2</v>
      </c>
      <c r="N442" s="9">
        <v>3</v>
      </c>
      <c r="O442" s="9">
        <v>3</v>
      </c>
      <c r="P442" s="9">
        <v>3</v>
      </c>
      <c r="Q442" s="9">
        <v>3</v>
      </c>
      <c r="R442" s="9">
        <v>3</v>
      </c>
      <c r="S442" s="9">
        <v>3</v>
      </c>
      <c r="T442" s="9"/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1</v>
      </c>
      <c r="AB442" s="9">
        <v>0</v>
      </c>
      <c r="AC442" s="9"/>
      <c r="AD442" s="9">
        <v>5</v>
      </c>
      <c r="AE442" s="9"/>
      <c r="AF442" s="9">
        <v>1</v>
      </c>
      <c r="AG442" s="9">
        <v>1</v>
      </c>
      <c r="AH442" s="9">
        <v>0</v>
      </c>
      <c r="AI442" s="9">
        <v>0</v>
      </c>
      <c r="AJ442" s="9">
        <v>1</v>
      </c>
      <c r="AK442" s="9">
        <v>0</v>
      </c>
      <c r="AL442" s="9"/>
      <c r="AM442" s="9">
        <v>1</v>
      </c>
      <c r="AN442" s="9">
        <v>1</v>
      </c>
      <c r="AO442" s="9">
        <v>1</v>
      </c>
      <c r="AP442" s="9">
        <v>1</v>
      </c>
      <c r="AQ442" s="9">
        <v>0</v>
      </c>
      <c r="AR442" s="9">
        <v>0</v>
      </c>
      <c r="AS442" s="9"/>
      <c r="AT442" s="9">
        <v>3</v>
      </c>
      <c r="AU442" s="9">
        <v>3</v>
      </c>
      <c r="AV442" s="75">
        <v>1</v>
      </c>
      <c r="AW442" s="75">
        <v>2</v>
      </c>
      <c r="AX442" s="75">
        <v>1</v>
      </c>
      <c r="AY442" s="9">
        <v>2</v>
      </c>
      <c r="AZ442" s="9">
        <v>1</v>
      </c>
      <c r="BA442" s="9">
        <v>1</v>
      </c>
      <c r="BB442" s="9">
        <v>2</v>
      </c>
      <c r="BC442" s="9">
        <v>1</v>
      </c>
      <c r="BD442" s="9">
        <v>1</v>
      </c>
      <c r="BE442" s="9">
        <v>1</v>
      </c>
      <c r="BF442" s="9">
        <v>2</v>
      </c>
      <c r="BG442" s="9" t="s">
        <v>125</v>
      </c>
      <c r="BH442">
        <v>1</v>
      </c>
      <c r="BI442">
        <v>2</v>
      </c>
      <c r="BJ442" s="58">
        <v>2</v>
      </c>
      <c r="BK442">
        <v>2</v>
      </c>
      <c r="BL442">
        <v>1</v>
      </c>
      <c r="BM442">
        <v>2</v>
      </c>
      <c r="BN442">
        <v>1</v>
      </c>
      <c r="BO442">
        <v>2</v>
      </c>
      <c r="BP442">
        <v>2</v>
      </c>
      <c r="BQ442" t="s">
        <v>125</v>
      </c>
      <c r="BR442">
        <v>2</v>
      </c>
      <c r="BS442">
        <v>2</v>
      </c>
      <c r="BT442" t="s">
        <v>125</v>
      </c>
      <c r="BU442">
        <v>1</v>
      </c>
      <c r="BV442">
        <v>2</v>
      </c>
      <c r="BW442">
        <v>2</v>
      </c>
      <c r="BX442">
        <v>2</v>
      </c>
      <c r="BY442">
        <v>2</v>
      </c>
      <c r="BZ442">
        <v>2</v>
      </c>
      <c r="CA442">
        <v>2</v>
      </c>
      <c r="CB442">
        <v>2</v>
      </c>
      <c r="CC442">
        <v>2</v>
      </c>
      <c r="CD442">
        <v>2</v>
      </c>
      <c r="CE442">
        <v>2</v>
      </c>
      <c r="CF442">
        <v>1</v>
      </c>
      <c r="CG442">
        <v>2</v>
      </c>
      <c r="CH442">
        <v>2</v>
      </c>
      <c r="CI442">
        <v>2</v>
      </c>
      <c r="CJ442">
        <v>1</v>
      </c>
      <c r="CK442">
        <v>2</v>
      </c>
      <c r="CL442">
        <v>2</v>
      </c>
      <c r="CM442" t="s">
        <v>125</v>
      </c>
      <c r="CN442" t="s">
        <v>125</v>
      </c>
      <c r="CO442">
        <v>3</v>
      </c>
      <c r="CP442">
        <v>3</v>
      </c>
      <c r="CQ442">
        <v>3</v>
      </c>
      <c r="CR442">
        <v>3</v>
      </c>
      <c r="CS442">
        <v>3</v>
      </c>
      <c r="CT442">
        <v>3</v>
      </c>
      <c r="CU442">
        <v>3</v>
      </c>
      <c r="CV442">
        <v>3</v>
      </c>
      <c r="CW442">
        <v>1</v>
      </c>
      <c r="CX442">
        <v>3</v>
      </c>
      <c r="CY442">
        <v>3</v>
      </c>
      <c r="CZ442">
        <v>3</v>
      </c>
      <c r="DA442" s="57" t="s">
        <v>125</v>
      </c>
    </row>
    <row r="443" spans="1:105">
      <c r="A443">
        <v>436</v>
      </c>
      <c r="B443" s="9">
        <v>1</v>
      </c>
      <c r="C443" s="9">
        <v>7</v>
      </c>
      <c r="D443" s="9">
        <v>7</v>
      </c>
      <c r="E443" s="9">
        <v>2</v>
      </c>
      <c r="F443" s="9">
        <v>0</v>
      </c>
      <c r="G443" s="9">
        <v>0</v>
      </c>
      <c r="H443" s="9">
        <v>0</v>
      </c>
      <c r="I443" s="9">
        <v>1</v>
      </c>
      <c r="J443" s="9">
        <v>0</v>
      </c>
      <c r="K443" s="9">
        <v>0</v>
      </c>
      <c r="L443" s="9">
        <v>0</v>
      </c>
      <c r="M443" s="9">
        <v>1</v>
      </c>
      <c r="N443" s="9">
        <v>0</v>
      </c>
      <c r="O443" s="9">
        <v>3</v>
      </c>
      <c r="P443" s="9">
        <v>3</v>
      </c>
      <c r="Q443" s="9">
        <v>3</v>
      </c>
      <c r="R443" s="9">
        <v>3</v>
      </c>
      <c r="S443" s="9">
        <v>3</v>
      </c>
      <c r="T443" s="9"/>
      <c r="U443" s="9">
        <v>0</v>
      </c>
      <c r="V443" s="9">
        <v>1</v>
      </c>
      <c r="W443" s="9">
        <v>0</v>
      </c>
      <c r="X443" s="9">
        <v>0</v>
      </c>
      <c r="Y443" s="9">
        <v>1</v>
      </c>
      <c r="Z443" s="9">
        <v>1</v>
      </c>
      <c r="AA443" s="9">
        <v>0</v>
      </c>
      <c r="AB443" s="9">
        <v>0</v>
      </c>
      <c r="AC443" s="9"/>
      <c r="AD443" s="9">
        <v>2</v>
      </c>
      <c r="AE443" s="9"/>
      <c r="AF443" s="9">
        <v>1</v>
      </c>
      <c r="AG443" s="9">
        <v>1</v>
      </c>
      <c r="AH443" s="9">
        <v>1</v>
      </c>
      <c r="AI443" s="9">
        <v>0</v>
      </c>
      <c r="AJ443" s="9">
        <v>0</v>
      </c>
      <c r="AK443" s="9">
        <v>0</v>
      </c>
      <c r="AL443" s="9"/>
      <c r="AM443" s="9">
        <v>1</v>
      </c>
      <c r="AN443" s="9">
        <v>1</v>
      </c>
      <c r="AO443" s="9">
        <v>1</v>
      </c>
      <c r="AP443" s="9">
        <v>1</v>
      </c>
      <c r="AQ443" s="9">
        <v>0</v>
      </c>
      <c r="AR443" s="9">
        <v>0</v>
      </c>
      <c r="AS443" s="9"/>
      <c r="AT443" s="9">
        <v>3</v>
      </c>
      <c r="AU443" s="9">
        <v>3</v>
      </c>
      <c r="AV443" s="75">
        <v>2</v>
      </c>
      <c r="AW443" s="75">
        <v>2</v>
      </c>
      <c r="AX443" s="75">
        <v>2</v>
      </c>
      <c r="AY443" s="9" t="s">
        <v>125</v>
      </c>
      <c r="AZ443" s="9">
        <v>1</v>
      </c>
      <c r="BA443" s="9">
        <v>1</v>
      </c>
      <c r="BB443" s="9"/>
      <c r="BC443" s="9">
        <v>1</v>
      </c>
      <c r="BD443" s="9">
        <v>1</v>
      </c>
      <c r="BE443" s="9">
        <v>2</v>
      </c>
      <c r="BF443" s="9">
        <v>1</v>
      </c>
      <c r="BG443" s="9">
        <v>1</v>
      </c>
      <c r="BH443">
        <v>1</v>
      </c>
      <c r="BI443">
        <v>1</v>
      </c>
      <c r="BJ443" s="58">
        <v>1</v>
      </c>
      <c r="BK443">
        <v>2</v>
      </c>
      <c r="BL443">
        <v>1</v>
      </c>
      <c r="BM443">
        <v>1</v>
      </c>
      <c r="BN443">
        <v>2</v>
      </c>
      <c r="BO443">
        <v>2</v>
      </c>
      <c r="BP443">
        <v>2</v>
      </c>
      <c r="BQ443" t="s">
        <v>125</v>
      </c>
      <c r="BR443">
        <v>1</v>
      </c>
      <c r="BS443">
        <v>2</v>
      </c>
      <c r="BT443" t="s">
        <v>125</v>
      </c>
      <c r="BU443">
        <v>1</v>
      </c>
      <c r="BV443">
        <v>1</v>
      </c>
      <c r="BW443">
        <v>1</v>
      </c>
      <c r="BX443">
        <v>2</v>
      </c>
      <c r="BY443">
        <v>2</v>
      </c>
      <c r="BZ443">
        <v>2</v>
      </c>
      <c r="CA443">
        <v>2</v>
      </c>
      <c r="CB443">
        <v>2</v>
      </c>
      <c r="CC443">
        <v>1</v>
      </c>
      <c r="CD443">
        <v>2</v>
      </c>
      <c r="CE443">
        <v>2</v>
      </c>
      <c r="CF443">
        <v>1</v>
      </c>
      <c r="CG443">
        <v>1</v>
      </c>
      <c r="CH443">
        <v>2</v>
      </c>
      <c r="CI443">
        <v>2</v>
      </c>
      <c r="CJ443">
        <v>2</v>
      </c>
      <c r="CK443">
        <v>2</v>
      </c>
      <c r="CL443">
        <v>1</v>
      </c>
      <c r="CM443">
        <v>3</v>
      </c>
      <c r="CN443">
        <v>3</v>
      </c>
      <c r="CO443">
        <v>3</v>
      </c>
      <c r="CP443">
        <v>2</v>
      </c>
      <c r="CQ443">
        <v>2</v>
      </c>
      <c r="CR443">
        <v>2</v>
      </c>
      <c r="CS443">
        <v>3</v>
      </c>
      <c r="CT443">
        <v>3</v>
      </c>
      <c r="CU443">
        <v>2</v>
      </c>
      <c r="CV443">
        <v>1</v>
      </c>
      <c r="CW443">
        <v>1</v>
      </c>
      <c r="CX443">
        <v>3</v>
      </c>
      <c r="CY443">
        <v>1</v>
      </c>
      <c r="CZ443">
        <v>2</v>
      </c>
      <c r="DA443" s="57" t="s">
        <v>125</v>
      </c>
    </row>
    <row r="444" spans="1:105">
      <c r="A444">
        <v>437</v>
      </c>
      <c r="B444" s="9">
        <v>1</v>
      </c>
      <c r="C444" s="9">
        <v>7</v>
      </c>
      <c r="D444" s="9">
        <v>3</v>
      </c>
      <c r="E444" s="9">
        <v>15</v>
      </c>
      <c r="F444" s="9">
        <v>0</v>
      </c>
      <c r="G444" s="9">
        <v>0</v>
      </c>
      <c r="H444" s="9">
        <v>0</v>
      </c>
      <c r="I444" s="9">
        <v>1</v>
      </c>
      <c r="J444" s="9">
        <v>0</v>
      </c>
      <c r="K444" s="9">
        <v>1</v>
      </c>
      <c r="L444" s="9">
        <v>0</v>
      </c>
      <c r="M444" s="9">
        <v>2</v>
      </c>
      <c r="N444" s="9">
        <v>0</v>
      </c>
      <c r="O444" s="9">
        <v>0</v>
      </c>
      <c r="P444" s="9">
        <v>0</v>
      </c>
      <c r="Q444" s="9">
        <v>0</v>
      </c>
      <c r="R444" s="9">
        <v>3</v>
      </c>
      <c r="S444" s="9">
        <v>0</v>
      </c>
      <c r="T444" s="9"/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1</v>
      </c>
      <c r="AB444" s="9">
        <v>0</v>
      </c>
      <c r="AC444" s="9"/>
      <c r="AD444" s="9">
        <v>1</v>
      </c>
      <c r="AE444" s="9"/>
      <c r="AF444" s="9">
        <v>1</v>
      </c>
      <c r="AG444" s="9">
        <v>1</v>
      </c>
      <c r="AH444" s="9">
        <v>1</v>
      </c>
      <c r="AI444" s="9">
        <v>0</v>
      </c>
      <c r="AJ444" s="9">
        <v>1</v>
      </c>
      <c r="AK444" s="9">
        <v>0</v>
      </c>
      <c r="AL444" s="9"/>
      <c r="AM444" s="9">
        <v>1</v>
      </c>
      <c r="AN444" s="9">
        <v>1</v>
      </c>
      <c r="AO444" s="9">
        <v>0</v>
      </c>
      <c r="AP444" s="9">
        <v>0</v>
      </c>
      <c r="AQ444" s="9">
        <v>0</v>
      </c>
      <c r="AR444" s="9">
        <v>0</v>
      </c>
      <c r="AS444" s="9"/>
      <c r="AT444" s="9">
        <v>1</v>
      </c>
      <c r="AU444" s="9">
        <v>3</v>
      </c>
      <c r="AV444" s="75">
        <v>2</v>
      </c>
      <c r="AW444" s="75">
        <v>2</v>
      </c>
      <c r="AX444" s="75">
        <v>2</v>
      </c>
      <c r="AY444" s="9" t="s">
        <v>125</v>
      </c>
      <c r="AZ444" s="9">
        <v>1</v>
      </c>
      <c r="BA444" s="9">
        <v>1</v>
      </c>
      <c r="BB444" s="9">
        <v>2</v>
      </c>
      <c r="BC444" s="9">
        <v>1</v>
      </c>
      <c r="BD444" s="9">
        <v>1</v>
      </c>
      <c r="BE444" s="9">
        <v>1</v>
      </c>
      <c r="BF444" s="9">
        <v>1</v>
      </c>
      <c r="BG444" s="9">
        <v>1</v>
      </c>
      <c r="BH444">
        <v>1</v>
      </c>
      <c r="BI444">
        <v>2</v>
      </c>
      <c r="BJ444" s="58">
        <v>1</v>
      </c>
      <c r="BK444">
        <v>2</v>
      </c>
      <c r="BL444">
        <v>2</v>
      </c>
      <c r="BM444">
        <v>1</v>
      </c>
      <c r="BN444">
        <v>2</v>
      </c>
      <c r="BO444">
        <v>2</v>
      </c>
      <c r="BP444">
        <v>2</v>
      </c>
      <c r="BQ444" t="s">
        <v>125</v>
      </c>
      <c r="BR444">
        <v>1</v>
      </c>
      <c r="BS444">
        <v>2</v>
      </c>
      <c r="BT444" t="s">
        <v>125</v>
      </c>
      <c r="BU444">
        <v>1</v>
      </c>
      <c r="BV444">
        <v>1</v>
      </c>
      <c r="BW444">
        <v>1</v>
      </c>
      <c r="BX444">
        <v>2</v>
      </c>
      <c r="BY444">
        <v>1</v>
      </c>
      <c r="BZ444">
        <v>2</v>
      </c>
      <c r="CA444">
        <v>2</v>
      </c>
      <c r="CB444">
        <v>2</v>
      </c>
      <c r="CC444">
        <v>1</v>
      </c>
      <c r="CD444">
        <v>1</v>
      </c>
      <c r="CE444">
        <v>2</v>
      </c>
      <c r="CF444">
        <v>1</v>
      </c>
      <c r="CG444">
        <v>1</v>
      </c>
      <c r="CH444">
        <v>2</v>
      </c>
      <c r="CI444">
        <v>2</v>
      </c>
      <c r="CJ444">
        <v>1</v>
      </c>
      <c r="CK444">
        <v>2</v>
      </c>
      <c r="CL444">
        <v>1</v>
      </c>
      <c r="CM444">
        <v>4</v>
      </c>
      <c r="CN444">
        <v>4</v>
      </c>
      <c r="CO444">
        <v>4</v>
      </c>
      <c r="CP444">
        <v>4</v>
      </c>
      <c r="CQ444">
        <v>4</v>
      </c>
      <c r="CR444">
        <v>4</v>
      </c>
      <c r="CS444">
        <v>4</v>
      </c>
      <c r="CT444">
        <v>2</v>
      </c>
      <c r="CU444">
        <v>3</v>
      </c>
      <c r="CV444">
        <v>3</v>
      </c>
      <c r="CW444">
        <v>1</v>
      </c>
      <c r="CX444">
        <v>2</v>
      </c>
      <c r="CY444">
        <v>3</v>
      </c>
      <c r="CZ444">
        <v>3</v>
      </c>
      <c r="DA444" s="57" t="s">
        <v>125</v>
      </c>
    </row>
    <row r="445" spans="1:105">
      <c r="A445">
        <v>438</v>
      </c>
      <c r="B445" s="9">
        <v>2</v>
      </c>
      <c r="C445" s="9">
        <v>3</v>
      </c>
      <c r="D445" s="9">
        <v>5</v>
      </c>
      <c r="E445" s="9">
        <v>8</v>
      </c>
      <c r="F445" s="9">
        <v>1</v>
      </c>
      <c r="G445" s="9">
        <v>1</v>
      </c>
      <c r="H445" s="9">
        <v>0</v>
      </c>
      <c r="I445" s="9">
        <v>1</v>
      </c>
      <c r="J445" s="9">
        <v>0</v>
      </c>
      <c r="K445" s="9">
        <v>0</v>
      </c>
      <c r="L445" s="9">
        <v>0</v>
      </c>
      <c r="M445" s="9">
        <v>3</v>
      </c>
      <c r="N445" s="9">
        <v>3</v>
      </c>
      <c r="O445" s="9">
        <v>3</v>
      </c>
      <c r="P445" s="9">
        <v>1</v>
      </c>
      <c r="Q445" s="9">
        <v>3</v>
      </c>
      <c r="R445" s="9">
        <v>4</v>
      </c>
      <c r="S445" s="9">
        <v>3</v>
      </c>
      <c r="T445" s="9"/>
      <c r="U445" s="9">
        <v>1</v>
      </c>
      <c r="V445" s="9">
        <v>0</v>
      </c>
      <c r="W445" s="9">
        <v>0</v>
      </c>
      <c r="X445" s="9">
        <v>1</v>
      </c>
      <c r="Y445" s="9">
        <v>0</v>
      </c>
      <c r="Z445" s="9">
        <v>1</v>
      </c>
      <c r="AA445" s="9">
        <v>0</v>
      </c>
      <c r="AB445" s="9">
        <v>0</v>
      </c>
      <c r="AC445" s="9"/>
      <c r="AD445" s="9">
        <v>6</v>
      </c>
      <c r="AE445" s="9"/>
      <c r="AF445" s="9">
        <v>0</v>
      </c>
      <c r="AG445" s="9">
        <v>0</v>
      </c>
      <c r="AH445" s="9">
        <v>1</v>
      </c>
      <c r="AI445" s="9">
        <v>0</v>
      </c>
      <c r="AJ445" s="9">
        <v>0</v>
      </c>
      <c r="AK445" s="9">
        <v>0</v>
      </c>
      <c r="AL445" s="9"/>
      <c r="AM445" s="9">
        <v>1</v>
      </c>
      <c r="AN445" s="9">
        <v>1</v>
      </c>
      <c r="AO445" s="9">
        <v>1</v>
      </c>
      <c r="AP445" s="9">
        <v>0</v>
      </c>
      <c r="AQ445" s="9">
        <v>0</v>
      </c>
      <c r="AR445" s="9">
        <v>0</v>
      </c>
      <c r="AS445" s="9"/>
      <c r="AT445" s="9">
        <v>1</v>
      </c>
      <c r="AU445" s="9">
        <v>3</v>
      </c>
      <c r="AV445" s="75">
        <v>1</v>
      </c>
      <c r="AW445" s="75">
        <v>1</v>
      </c>
      <c r="AX445" s="75">
        <v>1</v>
      </c>
      <c r="AY445" s="9">
        <v>1</v>
      </c>
      <c r="AZ445" s="9">
        <v>1</v>
      </c>
      <c r="BA445" s="9">
        <v>1</v>
      </c>
      <c r="BB445" s="9">
        <v>2</v>
      </c>
      <c r="BC445" s="9">
        <v>1</v>
      </c>
      <c r="BD445" s="9">
        <v>1</v>
      </c>
      <c r="BE445" s="9">
        <v>2</v>
      </c>
      <c r="BF445" s="9">
        <v>1</v>
      </c>
      <c r="BG445" s="9">
        <v>1</v>
      </c>
      <c r="BH445">
        <v>1</v>
      </c>
      <c r="BI445">
        <v>1</v>
      </c>
      <c r="BJ445" s="58">
        <v>1</v>
      </c>
      <c r="BK445">
        <v>1</v>
      </c>
      <c r="BL445">
        <v>1</v>
      </c>
      <c r="BM445">
        <v>2</v>
      </c>
      <c r="BN445">
        <v>1</v>
      </c>
      <c r="BO445">
        <v>2</v>
      </c>
      <c r="BP445">
        <v>2</v>
      </c>
      <c r="BQ445" t="s">
        <v>125</v>
      </c>
      <c r="BR445">
        <v>2</v>
      </c>
      <c r="BS445">
        <v>1</v>
      </c>
      <c r="BT445">
        <v>1</v>
      </c>
      <c r="BU445">
        <v>1</v>
      </c>
      <c r="BV445">
        <v>2</v>
      </c>
      <c r="BW445">
        <v>2</v>
      </c>
      <c r="BX445">
        <v>2</v>
      </c>
      <c r="BY445">
        <v>1</v>
      </c>
      <c r="BZ445">
        <v>1</v>
      </c>
      <c r="CA445">
        <v>2</v>
      </c>
      <c r="CB445">
        <v>2</v>
      </c>
      <c r="CC445">
        <v>1</v>
      </c>
      <c r="CD445">
        <v>1</v>
      </c>
      <c r="CE445">
        <v>2</v>
      </c>
      <c r="CF445">
        <v>1</v>
      </c>
      <c r="CG445">
        <v>2</v>
      </c>
      <c r="CH445">
        <v>2</v>
      </c>
      <c r="CI445">
        <v>1</v>
      </c>
      <c r="CJ445">
        <v>1</v>
      </c>
      <c r="CK445">
        <v>2</v>
      </c>
      <c r="CL445">
        <v>1</v>
      </c>
      <c r="CM445">
        <v>3</v>
      </c>
      <c r="CN445">
        <v>3</v>
      </c>
      <c r="CO445">
        <v>4</v>
      </c>
      <c r="CP445">
        <v>4</v>
      </c>
      <c r="CQ445">
        <v>4</v>
      </c>
      <c r="CR445">
        <v>3</v>
      </c>
      <c r="CS445">
        <v>3</v>
      </c>
      <c r="CT445">
        <v>3</v>
      </c>
      <c r="CU445">
        <v>2</v>
      </c>
      <c r="CV445">
        <v>2</v>
      </c>
      <c r="CW445">
        <v>1</v>
      </c>
      <c r="CX445">
        <v>3</v>
      </c>
      <c r="CY445">
        <v>3</v>
      </c>
      <c r="CZ445">
        <v>3</v>
      </c>
      <c r="DA445" s="57">
        <v>3</v>
      </c>
    </row>
    <row r="446" spans="1:105">
      <c r="A446">
        <v>439</v>
      </c>
      <c r="B446" s="9">
        <v>2</v>
      </c>
      <c r="C446" s="9">
        <v>9</v>
      </c>
      <c r="D446" s="9">
        <v>5</v>
      </c>
      <c r="E446" s="9">
        <v>3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1</v>
      </c>
      <c r="L446" s="9">
        <v>0</v>
      </c>
      <c r="M446" s="9">
        <v>2</v>
      </c>
      <c r="N446" s="9">
        <v>0</v>
      </c>
      <c r="O446" s="9">
        <v>0</v>
      </c>
      <c r="P446" s="9">
        <v>0</v>
      </c>
      <c r="Q446" s="9">
        <v>2</v>
      </c>
      <c r="R446" s="9">
        <v>3</v>
      </c>
      <c r="S446" s="9">
        <v>1</v>
      </c>
      <c r="T446" s="9"/>
      <c r="U446" s="9">
        <v>0</v>
      </c>
      <c r="V446" s="9">
        <v>0</v>
      </c>
      <c r="W446" s="9">
        <v>1</v>
      </c>
      <c r="X446" s="9">
        <v>0</v>
      </c>
      <c r="Y446" s="9">
        <v>1</v>
      </c>
      <c r="Z446" s="9">
        <v>0</v>
      </c>
      <c r="AA446" s="9">
        <v>0</v>
      </c>
      <c r="AB446" s="9">
        <v>0</v>
      </c>
      <c r="AC446" s="9"/>
      <c r="AD446" s="9">
        <v>4</v>
      </c>
      <c r="AE446" s="9"/>
      <c r="AF446" s="9">
        <v>1</v>
      </c>
      <c r="AG446" s="9">
        <v>1</v>
      </c>
      <c r="AH446" s="9">
        <v>0</v>
      </c>
      <c r="AI446" s="9">
        <v>0</v>
      </c>
      <c r="AJ446" s="9">
        <v>0</v>
      </c>
      <c r="AK446" s="9">
        <v>0</v>
      </c>
      <c r="AL446" s="9"/>
      <c r="AM446" s="9">
        <v>1</v>
      </c>
      <c r="AN446" s="9">
        <v>1</v>
      </c>
      <c r="AO446" s="9">
        <v>1</v>
      </c>
      <c r="AP446" s="9">
        <v>0</v>
      </c>
      <c r="AQ446" s="9">
        <v>0</v>
      </c>
      <c r="AR446" s="9">
        <v>0</v>
      </c>
      <c r="AS446" s="9"/>
      <c r="AT446" s="9">
        <v>3</v>
      </c>
      <c r="AU446" s="9">
        <v>1</v>
      </c>
      <c r="AV446" s="75">
        <v>2</v>
      </c>
      <c r="AW446" s="75">
        <v>2</v>
      </c>
      <c r="AX446" s="75">
        <v>2</v>
      </c>
      <c r="AY446" s="9" t="s">
        <v>125</v>
      </c>
      <c r="AZ446" s="9">
        <v>1</v>
      </c>
      <c r="BA446" s="9">
        <v>1</v>
      </c>
      <c r="BB446" s="9">
        <v>1</v>
      </c>
      <c r="BC446" s="9">
        <v>2</v>
      </c>
      <c r="BD446" s="9">
        <v>1</v>
      </c>
      <c r="BE446" s="9">
        <v>2</v>
      </c>
      <c r="BF446" s="9">
        <v>1</v>
      </c>
      <c r="BG446" s="9">
        <v>1</v>
      </c>
      <c r="BH446">
        <v>2</v>
      </c>
      <c r="BI446">
        <v>1</v>
      </c>
      <c r="BJ446" s="58">
        <v>1</v>
      </c>
      <c r="BK446">
        <v>1</v>
      </c>
      <c r="BL446">
        <v>1</v>
      </c>
      <c r="BM446">
        <v>1</v>
      </c>
      <c r="BN446">
        <v>2</v>
      </c>
      <c r="BO446">
        <v>2</v>
      </c>
      <c r="BP446">
        <v>2</v>
      </c>
      <c r="BQ446" t="s">
        <v>125</v>
      </c>
      <c r="BR446">
        <v>1</v>
      </c>
      <c r="BS446">
        <v>1</v>
      </c>
      <c r="BT446">
        <v>2</v>
      </c>
      <c r="BU446">
        <v>1</v>
      </c>
      <c r="BV446">
        <v>1</v>
      </c>
      <c r="BW446">
        <v>1</v>
      </c>
      <c r="BX446">
        <v>1</v>
      </c>
      <c r="BY446">
        <v>1</v>
      </c>
      <c r="BZ446">
        <v>1</v>
      </c>
      <c r="CA446">
        <v>1</v>
      </c>
      <c r="CB446">
        <v>2</v>
      </c>
      <c r="CC446">
        <v>1</v>
      </c>
      <c r="CD446">
        <v>2</v>
      </c>
      <c r="CE446">
        <v>2</v>
      </c>
      <c r="CF446">
        <v>1</v>
      </c>
      <c r="CG446">
        <v>1</v>
      </c>
      <c r="CH446">
        <v>1</v>
      </c>
      <c r="CI446">
        <v>2</v>
      </c>
      <c r="CJ446">
        <v>1</v>
      </c>
      <c r="CK446">
        <v>2</v>
      </c>
      <c r="CL446">
        <v>1</v>
      </c>
      <c r="CM446">
        <v>4</v>
      </c>
      <c r="CN446">
        <v>3</v>
      </c>
      <c r="CO446">
        <v>4</v>
      </c>
      <c r="CP446">
        <v>3</v>
      </c>
      <c r="CQ446">
        <v>4</v>
      </c>
      <c r="CR446">
        <v>4</v>
      </c>
      <c r="CS446">
        <v>4</v>
      </c>
      <c r="CT446">
        <v>4</v>
      </c>
      <c r="CU446">
        <v>3</v>
      </c>
      <c r="CV446">
        <v>2</v>
      </c>
      <c r="CW446">
        <v>1</v>
      </c>
      <c r="CX446">
        <v>3</v>
      </c>
      <c r="CY446">
        <v>1</v>
      </c>
      <c r="CZ446">
        <v>0</v>
      </c>
      <c r="DA446" s="57" t="s">
        <v>125</v>
      </c>
    </row>
    <row r="447" spans="1:105">
      <c r="A447">
        <v>440</v>
      </c>
      <c r="B447" s="9">
        <v>1</v>
      </c>
      <c r="C447" s="9">
        <v>6</v>
      </c>
      <c r="D447" s="9">
        <v>1</v>
      </c>
      <c r="E447" s="9">
        <v>9</v>
      </c>
      <c r="F447" s="9">
        <v>0</v>
      </c>
      <c r="G447" s="9">
        <v>0</v>
      </c>
      <c r="H447" s="9">
        <v>0</v>
      </c>
      <c r="I447" s="9">
        <v>0</v>
      </c>
      <c r="J447" s="9">
        <v>1</v>
      </c>
      <c r="K447" s="9">
        <v>0</v>
      </c>
      <c r="L447" s="9">
        <v>0</v>
      </c>
      <c r="M447" s="9">
        <v>2</v>
      </c>
      <c r="N447" s="9">
        <v>2</v>
      </c>
      <c r="O447" s="9"/>
      <c r="P447" s="9">
        <v>2</v>
      </c>
      <c r="Q447" s="9">
        <v>2</v>
      </c>
      <c r="R447" s="9">
        <v>2</v>
      </c>
      <c r="S447" s="9">
        <v>2</v>
      </c>
      <c r="T447" s="9"/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1</v>
      </c>
      <c r="AB447" s="9">
        <v>0</v>
      </c>
      <c r="AC447" s="9"/>
      <c r="AD447" s="9">
        <v>4</v>
      </c>
      <c r="AE447" s="9"/>
      <c r="AF447" s="9">
        <v>1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/>
      <c r="AM447" s="9">
        <v>1</v>
      </c>
      <c r="AN447" s="9">
        <v>1</v>
      </c>
      <c r="AO447" s="9">
        <v>1</v>
      </c>
      <c r="AP447" s="9">
        <v>1</v>
      </c>
      <c r="AQ447" s="9">
        <v>0</v>
      </c>
      <c r="AR447" s="9">
        <v>1</v>
      </c>
      <c r="AS447" s="9"/>
      <c r="AT447" s="9">
        <v>3</v>
      </c>
      <c r="AU447" s="9">
        <v>3</v>
      </c>
      <c r="AV447" s="75">
        <v>1</v>
      </c>
      <c r="AW447" s="75">
        <v>1</v>
      </c>
      <c r="AX447" s="75">
        <v>1</v>
      </c>
      <c r="AY447" s="9">
        <v>1</v>
      </c>
      <c r="AZ447" s="9">
        <v>1</v>
      </c>
      <c r="BA447" s="9">
        <v>1</v>
      </c>
      <c r="BB447" s="9">
        <v>1</v>
      </c>
      <c r="BC447" s="9">
        <v>1</v>
      </c>
      <c r="BD447" s="9">
        <v>1</v>
      </c>
      <c r="BE447" s="9">
        <v>1</v>
      </c>
      <c r="BF447" s="9">
        <v>2</v>
      </c>
      <c r="BG447" s="9" t="s">
        <v>125</v>
      </c>
      <c r="BH447">
        <v>1</v>
      </c>
      <c r="BI447">
        <v>1</v>
      </c>
      <c r="BJ447" s="58">
        <v>1</v>
      </c>
      <c r="BK447">
        <v>2</v>
      </c>
      <c r="BL447">
        <v>1</v>
      </c>
      <c r="BM447">
        <v>1</v>
      </c>
      <c r="BN447">
        <v>1</v>
      </c>
      <c r="BO447">
        <v>2</v>
      </c>
      <c r="BP447">
        <v>1</v>
      </c>
      <c r="BQ447">
        <v>1</v>
      </c>
      <c r="BR447">
        <v>1</v>
      </c>
      <c r="BS447">
        <v>1</v>
      </c>
      <c r="BT447">
        <v>1</v>
      </c>
      <c r="BU447">
        <v>1</v>
      </c>
      <c r="BV447">
        <v>2</v>
      </c>
      <c r="BW447">
        <v>1</v>
      </c>
      <c r="BX447">
        <v>1</v>
      </c>
      <c r="BY447">
        <v>2</v>
      </c>
      <c r="BZ447">
        <v>2</v>
      </c>
      <c r="CA447">
        <v>2</v>
      </c>
      <c r="CB447">
        <v>2</v>
      </c>
      <c r="CC447">
        <v>1</v>
      </c>
      <c r="CD447">
        <v>2</v>
      </c>
      <c r="CE447">
        <v>2</v>
      </c>
      <c r="CF447">
        <v>2</v>
      </c>
      <c r="CG447">
        <v>2</v>
      </c>
      <c r="CH447">
        <v>2</v>
      </c>
      <c r="CI447">
        <v>1</v>
      </c>
      <c r="CJ447">
        <v>1</v>
      </c>
      <c r="CK447">
        <v>1</v>
      </c>
      <c r="CL447">
        <v>1</v>
      </c>
      <c r="CM447">
        <v>4</v>
      </c>
      <c r="CN447">
        <v>4</v>
      </c>
      <c r="CO447">
        <v>4</v>
      </c>
      <c r="CP447">
        <v>2</v>
      </c>
      <c r="CQ447">
        <v>4</v>
      </c>
      <c r="CR447">
        <v>2</v>
      </c>
      <c r="CS447">
        <v>4</v>
      </c>
      <c r="CT447">
        <v>4</v>
      </c>
      <c r="CU447">
        <v>4</v>
      </c>
      <c r="CV447">
        <v>4</v>
      </c>
      <c r="CW447">
        <v>2</v>
      </c>
      <c r="CX447">
        <v>3</v>
      </c>
      <c r="CY447">
        <v>1</v>
      </c>
      <c r="CZ447">
        <v>3</v>
      </c>
      <c r="DA447" s="57" t="s">
        <v>125</v>
      </c>
    </row>
    <row r="448" spans="1:105">
      <c r="A448">
        <v>441</v>
      </c>
      <c r="B448" s="9">
        <v>1</v>
      </c>
      <c r="C448" s="9">
        <v>8</v>
      </c>
      <c r="D448" s="9">
        <v>4</v>
      </c>
      <c r="E448" s="9">
        <v>12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1</v>
      </c>
      <c r="L448" s="9">
        <v>0</v>
      </c>
      <c r="M448" s="9">
        <v>2</v>
      </c>
      <c r="N448" s="9">
        <v>4</v>
      </c>
      <c r="O448" s="9">
        <v>3</v>
      </c>
      <c r="P448" s="9">
        <v>3</v>
      </c>
      <c r="Q448" s="9">
        <v>2</v>
      </c>
      <c r="R448" s="9">
        <v>4</v>
      </c>
      <c r="S448" s="9">
        <v>3</v>
      </c>
      <c r="T448" s="9"/>
      <c r="U448" s="9">
        <v>0</v>
      </c>
      <c r="V448" s="9">
        <v>0</v>
      </c>
      <c r="W448" s="9">
        <v>1</v>
      </c>
      <c r="X448" s="9">
        <v>0</v>
      </c>
      <c r="Y448" s="9">
        <v>1</v>
      </c>
      <c r="Z448" s="9">
        <v>1</v>
      </c>
      <c r="AA448" s="9">
        <v>0</v>
      </c>
      <c r="AB448" s="9">
        <v>0</v>
      </c>
      <c r="AC448" s="9"/>
      <c r="AD448" s="9">
        <v>4</v>
      </c>
      <c r="AE448" s="9"/>
      <c r="AF448" s="9">
        <v>1</v>
      </c>
      <c r="AG448" s="9">
        <v>1</v>
      </c>
      <c r="AH448" s="9">
        <v>0</v>
      </c>
      <c r="AI448" s="9">
        <v>0</v>
      </c>
      <c r="AJ448" s="9">
        <v>1</v>
      </c>
      <c r="AK448" s="9">
        <v>0</v>
      </c>
      <c r="AL448" s="9"/>
      <c r="AM448" s="9">
        <v>1</v>
      </c>
      <c r="AN448" s="9">
        <v>1</v>
      </c>
      <c r="AO448" s="9">
        <v>1</v>
      </c>
      <c r="AP448" s="9">
        <v>1</v>
      </c>
      <c r="AQ448" s="9">
        <v>0</v>
      </c>
      <c r="AR448" s="9">
        <v>0</v>
      </c>
      <c r="AS448" s="9"/>
      <c r="AT448" s="9">
        <v>3</v>
      </c>
      <c r="AU448" s="9">
        <v>2</v>
      </c>
      <c r="AV448" s="75">
        <v>1</v>
      </c>
      <c r="AW448" s="75">
        <v>2</v>
      </c>
      <c r="AX448" s="75">
        <v>1</v>
      </c>
      <c r="AY448" s="9">
        <v>2</v>
      </c>
      <c r="AZ448" s="9">
        <v>1</v>
      </c>
      <c r="BA448" s="9">
        <v>1</v>
      </c>
      <c r="BB448" s="9">
        <v>1</v>
      </c>
      <c r="BC448" s="9">
        <v>1</v>
      </c>
      <c r="BD448" s="9">
        <v>1</v>
      </c>
      <c r="BE448" s="9">
        <v>2</v>
      </c>
      <c r="BF448" s="9">
        <v>2</v>
      </c>
      <c r="BG448" s="9" t="s">
        <v>125</v>
      </c>
      <c r="BH448">
        <v>2</v>
      </c>
      <c r="BI448">
        <v>2</v>
      </c>
      <c r="BJ448" s="58">
        <v>1</v>
      </c>
      <c r="BK448">
        <v>2</v>
      </c>
      <c r="BL448">
        <v>1</v>
      </c>
      <c r="BM448">
        <v>1</v>
      </c>
      <c r="BN448">
        <v>2</v>
      </c>
      <c r="BO448">
        <v>2</v>
      </c>
      <c r="BP448">
        <v>2</v>
      </c>
      <c r="BQ448" t="s">
        <v>125</v>
      </c>
      <c r="BR448">
        <v>2</v>
      </c>
      <c r="BS448">
        <v>2</v>
      </c>
      <c r="BT448" t="s">
        <v>125</v>
      </c>
      <c r="BU448">
        <v>1</v>
      </c>
      <c r="BV448">
        <v>1</v>
      </c>
      <c r="BW448">
        <v>1</v>
      </c>
      <c r="BX448">
        <v>1</v>
      </c>
      <c r="BY448">
        <v>2</v>
      </c>
      <c r="BZ448">
        <v>2</v>
      </c>
      <c r="CA448">
        <v>2</v>
      </c>
      <c r="CB448">
        <v>2</v>
      </c>
      <c r="CC448">
        <v>1</v>
      </c>
      <c r="CD448">
        <v>1</v>
      </c>
      <c r="CE448">
        <v>2</v>
      </c>
      <c r="CF448">
        <v>1</v>
      </c>
      <c r="CG448">
        <v>1</v>
      </c>
      <c r="CH448">
        <v>2</v>
      </c>
      <c r="CI448">
        <v>2</v>
      </c>
      <c r="CJ448">
        <v>1</v>
      </c>
      <c r="CK448">
        <v>2</v>
      </c>
      <c r="CL448">
        <v>1</v>
      </c>
      <c r="CM448">
        <v>4</v>
      </c>
      <c r="CN448">
        <v>4</v>
      </c>
      <c r="CO448">
        <v>4</v>
      </c>
      <c r="CP448">
        <v>4</v>
      </c>
      <c r="CQ448">
        <v>4</v>
      </c>
      <c r="CR448">
        <v>3</v>
      </c>
      <c r="CS448">
        <v>4</v>
      </c>
      <c r="CT448">
        <v>3</v>
      </c>
      <c r="CU448">
        <v>3</v>
      </c>
      <c r="CV448">
        <v>4</v>
      </c>
      <c r="CX448">
        <v>3</v>
      </c>
      <c r="CY448">
        <v>4</v>
      </c>
      <c r="CZ448">
        <v>3</v>
      </c>
      <c r="DA448" s="57" t="s">
        <v>125</v>
      </c>
    </row>
    <row r="449" spans="1:105">
      <c r="A449">
        <v>442</v>
      </c>
      <c r="B449" s="9">
        <v>1</v>
      </c>
      <c r="C449" s="9">
        <v>8</v>
      </c>
      <c r="D449" s="9">
        <v>7</v>
      </c>
      <c r="E449" s="9">
        <v>10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1</v>
      </c>
      <c r="L449" s="9">
        <v>0</v>
      </c>
      <c r="M449" s="9">
        <v>2</v>
      </c>
      <c r="N449" s="9">
        <v>0</v>
      </c>
      <c r="O449" s="9">
        <v>0</v>
      </c>
      <c r="P449" s="9">
        <v>0</v>
      </c>
      <c r="Q449" s="9">
        <v>0</v>
      </c>
      <c r="R449" s="9">
        <v>3</v>
      </c>
      <c r="S449" s="9">
        <v>0</v>
      </c>
      <c r="T449" s="9"/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1</v>
      </c>
      <c r="AB449" s="9">
        <v>0</v>
      </c>
      <c r="AC449" s="9"/>
      <c r="AD449" s="9">
        <v>4</v>
      </c>
      <c r="AE449" s="9"/>
      <c r="AF449" s="9">
        <v>1</v>
      </c>
      <c r="AG449" s="9">
        <v>1</v>
      </c>
      <c r="AH449" s="9">
        <v>1</v>
      </c>
      <c r="AI449" s="9">
        <v>0</v>
      </c>
      <c r="AJ449" s="9">
        <v>0</v>
      </c>
      <c r="AK449" s="9">
        <v>0</v>
      </c>
      <c r="AL449" s="9"/>
      <c r="AM449" s="9">
        <v>1</v>
      </c>
      <c r="AN449" s="9">
        <v>1</v>
      </c>
      <c r="AO449" s="9">
        <v>0</v>
      </c>
      <c r="AP449" s="9">
        <v>0</v>
      </c>
      <c r="AQ449" s="9">
        <v>0</v>
      </c>
      <c r="AR449" s="9">
        <v>0</v>
      </c>
      <c r="AS449" s="9"/>
      <c r="AT449" s="9">
        <v>3</v>
      </c>
      <c r="AU449" s="9">
        <v>1</v>
      </c>
      <c r="AV449" s="75">
        <v>1</v>
      </c>
      <c r="AW449" s="75">
        <v>1</v>
      </c>
      <c r="AX449" s="75">
        <v>1</v>
      </c>
      <c r="AY449" s="9">
        <v>1</v>
      </c>
      <c r="AZ449" s="9">
        <v>1</v>
      </c>
      <c r="BA449" s="9">
        <v>1</v>
      </c>
      <c r="BB449" s="9">
        <v>2</v>
      </c>
      <c r="BC449" s="9">
        <v>1</v>
      </c>
      <c r="BD449" s="9">
        <v>1</v>
      </c>
      <c r="BE449" s="9">
        <v>1</v>
      </c>
      <c r="BF449" s="9">
        <v>1</v>
      </c>
      <c r="BG449" s="9">
        <v>1</v>
      </c>
      <c r="BH449">
        <v>1</v>
      </c>
      <c r="BI449">
        <v>2</v>
      </c>
      <c r="BJ449" s="58">
        <v>1</v>
      </c>
      <c r="BK449">
        <v>1</v>
      </c>
      <c r="BL449">
        <v>1</v>
      </c>
      <c r="BM449">
        <v>1</v>
      </c>
      <c r="BN449">
        <v>1</v>
      </c>
      <c r="BO449">
        <v>2</v>
      </c>
      <c r="BP449">
        <v>2</v>
      </c>
      <c r="BQ449" t="s">
        <v>125</v>
      </c>
      <c r="BR449">
        <v>1</v>
      </c>
      <c r="BS449">
        <v>1</v>
      </c>
      <c r="BT449">
        <v>1</v>
      </c>
      <c r="BU449">
        <v>1</v>
      </c>
      <c r="BV449">
        <v>1</v>
      </c>
      <c r="BW449">
        <v>1</v>
      </c>
      <c r="BX449">
        <v>1</v>
      </c>
      <c r="BY449">
        <v>2</v>
      </c>
      <c r="BZ449">
        <v>2</v>
      </c>
      <c r="CA449">
        <v>2</v>
      </c>
      <c r="CB449">
        <v>2</v>
      </c>
      <c r="CC449">
        <v>2</v>
      </c>
      <c r="CD449">
        <v>1</v>
      </c>
      <c r="CE449">
        <v>2</v>
      </c>
      <c r="CF449">
        <v>2</v>
      </c>
      <c r="CG449">
        <v>1</v>
      </c>
      <c r="CH449">
        <v>1</v>
      </c>
      <c r="CI449">
        <v>1</v>
      </c>
      <c r="CJ449">
        <v>1</v>
      </c>
      <c r="CK449">
        <v>2</v>
      </c>
      <c r="CL449">
        <v>1</v>
      </c>
      <c r="CM449">
        <v>3</v>
      </c>
      <c r="CN449">
        <v>4</v>
      </c>
      <c r="CO449">
        <v>4</v>
      </c>
      <c r="CP449">
        <v>3</v>
      </c>
      <c r="CQ449">
        <v>4</v>
      </c>
      <c r="CR449">
        <v>3</v>
      </c>
      <c r="CS449">
        <v>4</v>
      </c>
      <c r="CT449">
        <v>4</v>
      </c>
      <c r="CU449">
        <v>2</v>
      </c>
      <c r="CV449">
        <v>2</v>
      </c>
      <c r="CW449">
        <v>1</v>
      </c>
      <c r="CX449">
        <v>4</v>
      </c>
      <c r="CY449">
        <v>3</v>
      </c>
      <c r="CZ449">
        <v>3</v>
      </c>
      <c r="DA449" s="57" t="s">
        <v>125</v>
      </c>
    </row>
    <row r="450" spans="1:105">
      <c r="A450">
        <v>443</v>
      </c>
      <c r="B450" s="9">
        <v>1</v>
      </c>
      <c r="C450" s="9">
        <v>3</v>
      </c>
      <c r="D450" s="9">
        <v>3</v>
      </c>
      <c r="E450" s="9">
        <v>2</v>
      </c>
      <c r="F450" s="9">
        <v>1</v>
      </c>
      <c r="G450" s="9">
        <v>0</v>
      </c>
      <c r="H450" s="9">
        <v>0</v>
      </c>
      <c r="I450" s="9">
        <v>1</v>
      </c>
      <c r="J450" s="9">
        <v>0</v>
      </c>
      <c r="K450" s="9">
        <v>0</v>
      </c>
      <c r="L450" s="9">
        <v>0</v>
      </c>
      <c r="M450" s="9">
        <v>1</v>
      </c>
      <c r="N450" s="9">
        <v>1</v>
      </c>
      <c r="O450" s="9">
        <v>1</v>
      </c>
      <c r="P450" s="9">
        <v>1</v>
      </c>
      <c r="Q450" s="9">
        <v>0</v>
      </c>
      <c r="R450" s="9">
        <v>1</v>
      </c>
      <c r="S450" s="9">
        <v>0</v>
      </c>
      <c r="T450" s="9"/>
      <c r="U450" s="9">
        <v>1</v>
      </c>
      <c r="V450" s="9">
        <v>0</v>
      </c>
      <c r="W450" s="9">
        <v>0</v>
      </c>
      <c r="X450" s="9">
        <v>0</v>
      </c>
      <c r="Y450" s="9">
        <v>1</v>
      </c>
      <c r="Z450" s="9">
        <v>1</v>
      </c>
      <c r="AA450" s="9">
        <v>0</v>
      </c>
      <c r="AB450" s="9">
        <v>0</v>
      </c>
      <c r="AC450" s="9"/>
      <c r="AD450" s="9">
        <v>1</v>
      </c>
      <c r="AE450" s="9"/>
      <c r="AF450" s="9">
        <v>0</v>
      </c>
      <c r="AG450" s="9">
        <v>0</v>
      </c>
      <c r="AH450" s="9">
        <v>1</v>
      </c>
      <c r="AI450" s="9">
        <v>1</v>
      </c>
      <c r="AJ450" s="9">
        <v>0</v>
      </c>
      <c r="AK450" s="9">
        <v>0</v>
      </c>
      <c r="AL450" s="9"/>
      <c r="AM450" s="9">
        <v>1</v>
      </c>
      <c r="AN450" s="9">
        <v>1</v>
      </c>
      <c r="AO450" s="9">
        <v>0</v>
      </c>
      <c r="AP450" s="9">
        <v>0</v>
      </c>
      <c r="AQ450" s="9">
        <v>0</v>
      </c>
      <c r="AR450" s="9">
        <v>0</v>
      </c>
      <c r="AS450" s="9"/>
      <c r="AT450" s="9">
        <v>3</v>
      </c>
      <c r="AU450" s="9">
        <v>1</v>
      </c>
      <c r="AV450" s="75">
        <v>1</v>
      </c>
      <c r="AW450" s="75">
        <v>2</v>
      </c>
      <c r="AX450" s="75">
        <v>1</v>
      </c>
      <c r="AY450" s="9">
        <v>2</v>
      </c>
      <c r="AZ450" s="9">
        <v>1</v>
      </c>
      <c r="BA450" s="9">
        <v>1</v>
      </c>
      <c r="BB450" s="9">
        <v>1</v>
      </c>
      <c r="BC450" s="9">
        <v>1</v>
      </c>
      <c r="BD450" s="9">
        <v>1</v>
      </c>
      <c r="BE450" s="9">
        <v>1</v>
      </c>
      <c r="BF450" s="9">
        <v>1</v>
      </c>
      <c r="BG450" s="9">
        <v>1</v>
      </c>
      <c r="BH450">
        <v>2</v>
      </c>
      <c r="BI450">
        <v>2</v>
      </c>
      <c r="BJ450" s="58">
        <v>2</v>
      </c>
      <c r="BK450">
        <v>2</v>
      </c>
      <c r="BL450">
        <v>1</v>
      </c>
      <c r="BM450">
        <v>1</v>
      </c>
      <c r="BN450">
        <v>2</v>
      </c>
      <c r="BO450">
        <v>2</v>
      </c>
      <c r="BP450">
        <v>1</v>
      </c>
      <c r="BQ450">
        <v>1</v>
      </c>
      <c r="BR450">
        <v>2</v>
      </c>
      <c r="BS450">
        <v>2</v>
      </c>
      <c r="BT450" t="s">
        <v>125</v>
      </c>
      <c r="BU450">
        <v>1</v>
      </c>
      <c r="BV450">
        <v>2</v>
      </c>
      <c r="BW450">
        <v>2</v>
      </c>
      <c r="BX450">
        <v>2</v>
      </c>
      <c r="BY450">
        <v>1</v>
      </c>
      <c r="BZ450">
        <v>2</v>
      </c>
      <c r="CA450">
        <v>2</v>
      </c>
      <c r="CB450">
        <v>2</v>
      </c>
      <c r="CC450">
        <v>2</v>
      </c>
      <c r="CD450">
        <v>1</v>
      </c>
      <c r="CE450">
        <v>2</v>
      </c>
      <c r="CF450">
        <v>1</v>
      </c>
      <c r="CG450">
        <v>2</v>
      </c>
      <c r="CH450">
        <v>2</v>
      </c>
      <c r="CI450">
        <v>2</v>
      </c>
      <c r="CJ450">
        <v>1</v>
      </c>
      <c r="CK450">
        <v>2</v>
      </c>
      <c r="CL450">
        <v>1</v>
      </c>
      <c r="CM450">
        <v>3</v>
      </c>
      <c r="CN450">
        <v>3</v>
      </c>
      <c r="CO450">
        <v>4</v>
      </c>
      <c r="CP450">
        <v>1</v>
      </c>
      <c r="CQ450">
        <v>1</v>
      </c>
      <c r="CR450">
        <v>1</v>
      </c>
      <c r="CS450">
        <v>1</v>
      </c>
      <c r="CT450">
        <v>4</v>
      </c>
      <c r="CU450">
        <v>3</v>
      </c>
      <c r="CV450">
        <v>1</v>
      </c>
      <c r="CW450">
        <v>1</v>
      </c>
      <c r="CX450">
        <v>2</v>
      </c>
      <c r="CY450">
        <v>3</v>
      </c>
      <c r="CZ450">
        <v>4</v>
      </c>
      <c r="DA450" s="57">
        <v>4</v>
      </c>
    </row>
    <row r="451" spans="1:105">
      <c r="A451">
        <v>444</v>
      </c>
      <c r="B451" s="9">
        <v>1</v>
      </c>
      <c r="C451" s="9">
        <v>4</v>
      </c>
      <c r="D451" s="9">
        <v>1</v>
      </c>
      <c r="E451" s="9">
        <v>16</v>
      </c>
      <c r="F451" s="9">
        <v>0</v>
      </c>
      <c r="G451" s="9">
        <v>0</v>
      </c>
      <c r="H451" s="9">
        <v>0</v>
      </c>
      <c r="I451" s="9">
        <v>1</v>
      </c>
      <c r="J451" s="9">
        <v>0</v>
      </c>
      <c r="K451" s="9">
        <v>0</v>
      </c>
      <c r="L451" s="9">
        <v>0</v>
      </c>
      <c r="M451" s="9">
        <v>2</v>
      </c>
      <c r="N451" s="9">
        <v>4</v>
      </c>
      <c r="O451" s="9">
        <v>4</v>
      </c>
      <c r="P451" s="9">
        <v>2</v>
      </c>
      <c r="Q451" s="9">
        <v>4</v>
      </c>
      <c r="R451" s="9">
        <v>4</v>
      </c>
      <c r="S451" s="9">
        <v>3</v>
      </c>
      <c r="T451" s="9"/>
      <c r="U451" s="9">
        <v>0</v>
      </c>
      <c r="V451" s="9">
        <v>1</v>
      </c>
      <c r="W451" s="9">
        <v>0</v>
      </c>
      <c r="X451" s="9">
        <v>0</v>
      </c>
      <c r="Y451" s="9">
        <v>1</v>
      </c>
      <c r="Z451" s="9">
        <v>0</v>
      </c>
      <c r="AA451" s="9">
        <v>0</v>
      </c>
      <c r="AB451" s="9">
        <v>0</v>
      </c>
      <c r="AC451" s="9"/>
      <c r="AD451" s="9">
        <v>1</v>
      </c>
      <c r="AE451" s="9"/>
      <c r="AF451" s="9">
        <v>1</v>
      </c>
      <c r="AG451" s="9">
        <v>0</v>
      </c>
      <c r="AH451" s="9">
        <v>1</v>
      </c>
      <c r="AI451" s="9">
        <v>0</v>
      </c>
      <c r="AJ451" s="9">
        <v>0</v>
      </c>
      <c r="AK451" s="9">
        <v>0</v>
      </c>
      <c r="AL451" s="9"/>
      <c r="AM451" s="9">
        <v>1</v>
      </c>
      <c r="AN451" s="9">
        <v>1</v>
      </c>
      <c r="AO451" s="9">
        <v>1</v>
      </c>
      <c r="AP451" s="9">
        <v>1</v>
      </c>
      <c r="AQ451" s="9">
        <v>0</v>
      </c>
      <c r="AR451" s="9">
        <v>0</v>
      </c>
      <c r="AS451" s="9"/>
      <c r="AT451" s="9">
        <v>1</v>
      </c>
      <c r="AU451" s="9">
        <v>1</v>
      </c>
      <c r="AV451" s="75">
        <v>2</v>
      </c>
      <c r="AW451" s="75">
        <v>1</v>
      </c>
      <c r="AX451" s="75">
        <v>2</v>
      </c>
      <c r="AY451" s="9" t="s">
        <v>125</v>
      </c>
      <c r="AZ451" s="9">
        <v>1</v>
      </c>
      <c r="BA451" s="9">
        <v>1</v>
      </c>
      <c r="BB451" s="9">
        <v>2</v>
      </c>
      <c r="BC451" s="9">
        <v>2</v>
      </c>
      <c r="BD451" s="9">
        <v>1</v>
      </c>
      <c r="BE451" s="9">
        <v>2</v>
      </c>
      <c r="BF451" s="9">
        <v>1</v>
      </c>
      <c r="BG451" s="9">
        <v>1</v>
      </c>
      <c r="BH451">
        <v>2</v>
      </c>
      <c r="BI451">
        <v>2</v>
      </c>
      <c r="BJ451" s="58">
        <v>2</v>
      </c>
      <c r="BK451">
        <v>2</v>
      </c>
      <c r="BL451">
        <v>2</v>
      </c>
      <c r="BM451">
        <v>2</v>
      </c>
      <c r="BN451">
        <v>2</v>
      </c>
      <c r="BO451">
        <v>2</v>
      </c>
      <c r="BP451">
        <v>2</v>
      </c>
      <c r="BQ451" t="s">
        <v>125</v>
      </c>
      <c r="BR451">
        <v>2</v>
      </c>
      <c r="BS451">
        <v>2</v>
      </c>
      <c r="BT451" t="s">
        <v>125</v>
      </c>
      <c r="BU451">
        <v>2</v>
      </c>
      <c r="BV451">
        <v>1</v>
      </c>
      <c r="BW451">
        <v>2</v>
      </c>
      <c r="BX451">
        <v>2</v>
      </c>
      <c r="BY451">
        <v>2</v>
      </c>
      <c r="BZ451">
        <v>2</v>
      </c>
      <c r="CA451">
        <v>2</v>
      </c>
      <c r="CB451">
        <v>2</v>
      </c>
      <c r="CC451">
        <v>2</v>
      </c>
      <c r="CD451">
        <v>2</v>
      </c>
      <c r="CE451">
        <v>2</v>
      </c>
      <c r="CF451">
        <v>2</v>
      </c>
      <c r="CG451">
        <v>2</v>
      </c>
      <c r="CH451">
        <v>2</v>
      </c>
      <c r="CI451">
        <v>2</v>
      </c>
      <c r="CJ451">
        <v>1</v>
      </c>
      <c r="CK451">
        <v>2</v>
      </c>
      <c r="CL451">
        <v>1</v>
      </c>
      <c r="CM451">
        <v>4</v>
      </c>
      <c r="CN451">
        <v>4</v>
      </c>
      <c r="CO451">
        <v>4</v>
      </c>
      <c r="CP451">
        <v>2</v>
      </c>
      <c r="CQ451">
        <v>2</v>
      </c>
      <c r="CR451">
        <v>2</v>
      </c>
      <c r="CS451">
        <v>4</v>
      </c>
      <c r="CT451">
        <v>2</v>
      </c>
      <c r="CU451">
        <v>4</v>
      </c>
      <c r="CV451">
        <v>3</v>
      </c>
      <c r="CW451">
        <v>1</v>
      </c>
      <c r="CX451">
        <v>1</v>
      </c>
      <c r="CY451">
        <v>3</v>
      </c>
      <c r="CZ451">
        <v>3</v>
      </c>
      <c r="DA451" s="57" t="s">
        <v>125</v>
      </c>
    </row>
    <row r="452" spans="1:105">
      <c r="A452">
        <v>445</v>
      </c>
      <c r="B452" s="9">
        <v>1</v>
      </c>
      <c r="C452" s="9">
        <v>2</v>
      </c>
      <c r="D452" s="9">
        <v>1</v>
      </c>
      <c r="E452" s="9">
        <v>7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1</v>
      </c>
      <c r="M452" s="9">
        <v>3</v>
      </c>
      <c r="N452" s="9">
        <v>3</v>
      </c>
      <c r="O452" s="9">
        <v>4</v>
      </c>
      <c r="P452" s="9">
        <v>2</v>
      </c>
      <c r="Q452" s="9">
        <v>4</v>
      </c>
      <c r="R452" s="9">
        <v>4</v>
      </c>
      <c r="S452" s="9">
        <v>4</v>
      </c>
      <c r="T452" s="9"/>
      <c r="U452" s="9">
        <v>1</v>
      </c>
      <c r="V452" s="9">
        <v>0</v>
      </c>
      <c r="W452" s="9">
        <v>0</v>
      </c>
      <c r="X452" s="9">
        <v>0</v>
      </c>
      <c r="Y452" s="9">
        <v>0</v>
      </c>
      <c r="Z452" s="9">
        <v>1</v>
      </c>
      <c r="AA452" s="9">
        <v>0</v>
      </c>
      <c r="AB452" s="9">
        <v>0</v>
      </c>
      <c r="AC452" s="9"/>
      <c r="AD452" s="9">
        <v>1</v>
      </c>
      <c r="AE452" s="9"/>
      <c r="AF452" s="9">
        <v>1</v>
      </c>
      <c r="AG452" s="9">
        <v>0</v>
      </c>
      <c r="AH452" s="9">
        <v>1</v>
      </c>
      <c r="AI452" s="9">
        <v>1</v>
      </c>
      <c r="AJ452" s="9">
        <v>0</v>
      </c>
      <c r="AK452" s="9">
        <v>0</v>
      </c>
      <c r="AL452" s="9"/>
      <c r="AM452" s="9">
        <v>1</v>
      </c>
      <c r="AN452" s="9">
        <v>1</v>
      </c>
      <c r="AO452" s="9">
        <v>0</v>
      </c>
      <c r="AP452" s="9">
        <v>0</v>
      </c>
      <c r="AQ452" s="9">
        <v>0</v>
      </c>
      <c r="AR452" s="9">
        <v>0</v>
      </c>
      <c r="AS452" s="9"/>
      <c r="AT452" s="9">
        <v>1</v>
      </c>
      <c r="AU452" s="9">
        <v>1</v>
      </c>
      <c r="AV452" s="75">
        <v>1</v>
      </c>
      <c r="AW452" s="75">
        <v>1</v>
      </c>
      <c r="AX452" s="75">
        <v>1</v>
      </c>
      <c r="AY452" s="9">
        <v>2</v>
      </c>
      <c r="AZ452" s="9">
        <v>1</v>
      </c>
      <c r="BA452" s="9">
        <v>1</v>
      </c>
      <c r="BB452" s="9">
        <v>1</v>
      </c>
      <c r="BC452" s="9">
        <v>2</v>
      </c>
      <c r="BD452" s="9">
        <v>1</v>
      </c>
      <c r="BE452" s="9">
        <v>2</v>
      </c>
      <c r="BF452" s="9">
        <v>2</v>
      </c>
      <c r="BG452" s="9" t="s">
        <v>125</v>
      </c>
      <c r="BH452">
        <v>2</v>
      </c>
      <c r="BI452">
        <v>1</v>
      </c>
      <c r="BJ452" s="58">
        <v>1</v>
      </c>
      <c r="BK452">
        <v>2</v>
      </c>
      <c r="BL452">
        <v>1</v>
      </c>
      <c r="BM452">
        <v>1</v>
      </c>
      <c r="BN452">
        <v>2</v>
      </c>
      <c r="BO452">
        <v>2</v>
      </c>
      <c r="BP452">
        <v>2</v>
      </c>
      <c r="BQ452" t="s">
        <v>125</v>
      </c>
      <c r="BR452">
        <v>1</v>
      </c>
      <c r="BS452">
        <v>2</v>
      </c>
      <c r="BT452" t="s">
        <v>125</v>
      </c>
      <c r="BU452">
        <v>1</v>
      </c>
      <c r="BV452">
        <v>1</v>
      </c>
      <c r="BW452">
        <v>1</v>
      </c>
      <c r="BX452">
        <v>2</v>
      </c>
      <c r="BY452">
        <v>1</v>
      </c>
      <c r="BZ452">
        <v>2</v>
      </c>
      <c r="CA452">
        <v>1</v>
      </c>
      <c r="CB452">
        <v>2</v>
      </c>
      <c r="CC452">
        <v>2</v>
      </c>
      <c r="CD452">
        <v>2</v>
      </c>
      <c r="CE452">
        <v>2</v>
      </c>
      <c r="CF452">
        <v>1</v>
      </c>
      <c r="CG452">
        <v>2</v>
      </c>
      <c r="CH452">
        <v>2</v>
      </c>
      <c r="CI452">
        <v>2</v>
      </c>
      <c r="CJ452">
        <v>2</v>
      </c>
      <c r="CK452">
        <v>2</v>
      </c>
      <c r="CL452">
        <v>2</v>
      </c>
      <c r="CM452" t="s">
        <v>125</v>
      </c>
      <c r="CN452" t="s">
        <v>125</v>
      </c>
      <c r="CO452">
        <v>3</v>
      </c>
      <c r="CP452">
        <v>3</v>
      </c>
      <c r="CQ452">
        <v>4</v>
      </c>
      <c r="CR452">
        <v>3</v>
      </c>
      <c r="CS452">
        <v>4</v>
      </c>
      <c r="CT452">
        <v>4</v>
      </c>
      <c r="CU452">
        <v>1</v>
      </c>
      <c r="CV452">
        <v>2</v>
      </c>
      <c r="CW452">
        <v>1</v>
      </c>
      <c r="CX452">
        <v>3</v>
      </c>
      <c r="CY452">
        <v>3</v>
      </c>
      <c r="CZ452">
        <v>2</v>
      </c>
      <c r="DA452" s="57" t="s">
        <v>125</v>
      </c>
    </row>
    <row r="453" spans="1:105">
      <c r="A453">
        <v>446</v>
      </c>
      <c r="B453" s="9"/>
      <c r="C453" s="9"/>
      <c r="D453" s="9"/>
      <c r="E453" s="9">
        <v>3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1</v>
      </c>
      <c r="M453" s="9">
        <v>2</v>
      </c>
      <c r="N453" s="9">
        <v>0</v>
      </c>
      <c r="O453" s="9">
        <v>0</v>
      </c>
      <c r="P453" s="9">
        <v>0</v>
      </c>
      <c r="Q453" s="9">
        <v>0</v>
      </c>
      <c r="R453" s="9">
        <v>4</v>
      </c>
      <c r="S453" s="9">
        <v>0</v>
      </c>
      <c r="T453" s="9"/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1</v>
      </c>
      <c r="AA453" s="9">
        <v>0</v>
      </c>
      <c r="AB453" s="9">
        <v>0</v>
      </c>
      <c r="AC453" s="9"/>
      <c r="AD453" s="9">
        <v>1</v>
      </c>
      <c r="AE453" s="9"/>
      <c r="AF453" s="9">
        <v>1</v>
      </c>
      <c r="AG453" s="9">
        <v>0</v>
      </c>
      <c r="AH453" s="9">
        <v>1</v>
      </c>
      <c r="AI453" s="9">
        <v>1</v>
      </c>
      <c r="AJ453" s="9">
        <v>0</v>
      </c>
      <c r="AK453" s="9">
        <v>0</v>
      </c>
      <c r="AL453" s="9"/>
      <c r="AM453" s="9">
        <v>1</v>
      </c>
      <c r="AN453" s="9">
        <v>1</v>
      </c>
      <c r="AO453" s="9">
        <v>1</v>
      </c>
      <c r="AP453" s="9">
        <v>0</v>
      </c>
      <c r="AQ453" s="9">
        <v>0</v>
      </c>
      <c r="AR453" s="9">
        <v>0</v>
      </c>
      <c r="AS453" s="9"/>
      <c r="AT453" s="9">
        <v>4</v>
      </c>
      <c r="AU453" s="9">
        <v>2</v>
      </c>
      <c r="AV453" s="75">
        <v>2</v>
      </c>
      <c r="AW453" s="75">
        <v>2</v>
      </c>
      <c r="AX453" s="75">
        <v>2</v>
      </c>
      <c r="AY453" s="9" t="s">
        <v>125</v>
      </c>
      <c r="AZ453" s="9">
        <v>1</v>
      </c>
      <c r="BA453" s="9">
        <v>1</v>
      </c>
      <c r="BB453" s="9">
        <v>2</v>
      </c>
      <c r="BC453" s="9">
        <v>2</v>
      </c>
      <c r="BD453" s="9">
        <v>1</v>
      </c>
      <c r="BE453" s="9">
        <v>1</v>
      </c>
      <c r="BF453" s="9">
        <v>2</v>
      </c>
      <c r="BG453" s="9" t="s">
        <v>125</v>
      </c>
      <c r="BH453">
        <v>1</v>
      </c>
      <c r="BI453">
        <v>1</v>
      </c>
      <c r="BJ453" s="58">
        <v>1</v>
      </c>
      <c r="BK453">
        <v>2</v>
      </c>
      <c r="BL453">
        <v>1</v>
      </c>
      <c r="BM453">
        <v>1</v>
      </c>
      <c r="BN453">
        <v>2</v>
      </c>
      <c r="BO453">
        <v>2</v>
      </c>
      <c r="BP453">
        <v>2</v>
      </c>
      <c r="BQ453" t="s">
        <v>125</v>
      </c>
      <c r="BR453">
        <v>2</v>
      </c>
      <c r="BS453">
        <v>1</v>
      </c>
      <c r="BT453">
        <v>2</v>
      </c>
      <c r="BU453">
        <v>1</v>
      </c>
      <c r="BV453">
        <v>1</v>
      </c>
      <c r="BW453">
        <v>2</v>
      </c>
      <c r="BX453">
        <v>2</v>
      </c>
      <c r="BY453">
        <v>1</v>
      </c>
      <c r="BZ453">
        <v>2</v>
      </c>
      <c r="CA453">
        <v>2</v>
      </c>
      <c r="CB453">
        <v>2</v>
      </c>
      <c r="CC453">
        <v>2</v>
      </c>
      <c r="CD453">
        <v>2</v>
      </c>
      <c r="CE453">
        <v>2</v>
      </c>
      <c r="CF453">
        <v>2</v>
      </c>
      <c r="CG453">
        <v>2</v>
      </c>
      <c r="CH453">
        <v>2</v>
      </c>
      <c r="CI453">
        <v>2</v>
      </c>
      <c r="CJ453">
        <v>1</v>
      </c>
      <c r="CK453">
        <v>2</v>
      </c>
      <c r="CL453">
        <v>2</v>
      </c>
      <c r="CM453" t="s">
        <v>125</v>
      </c>
      <c r="CN453" t="s">
        <v>125</v>
      </c>
      <c r="CO453">
        <v>4</v>
      </c>
      <c r="CP453">
        <v>2</v>
      </c>
      <c r="CQ453">
        <v>3</v>
      </c>
      <c r="CR453">
        <v>4</v>
      </c>
      <c r="CS453">
        <v>4</v>
      </c>
      <c r="CT453">
        <v>4</v>
      </c>
      <c r="CU453">
        <v>4</v>
      </c>
      <c r="CV453">
        <v>3</v>
      </c>
      <c r="CW453">
        <v>1</v>
      </c>
      <c r="CX453">
        <v>1</v>
      </c>
      <c r="CY453">
        <v>3</v>
      </c>
      <c r="CZ453">
        <v>0</v>
      </c>
      <c r="DA453" s="57" t="s">
        <v>125</v>
      </c>
    </row>
    <row r="454" spans="1:105">
      <c r="A454">
        <v>447</v>
      </c>
      <c r="B454" s="9">
        <v>2</v>
      </c>
      <c r="C454" s="9">
        <v>7</v>
      </c>
      <c r="D454" s="9">
        <v>5</v>
      </c>
      <c r="E454" s="9">
        <v>7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1</v>
      </c>
      <c r="M454" s="9">
        <v>2</v>
      </c>
      <c r="N454" s="9">
        <v>0</v>
      </c>
      <c r="O454" s="9">
        <v>0</v>
      </c>
      <c r="P454" s="9">
        <v>0</v>
      </c>
      <c r="Q454" s="9">
        <v>0</v>
      </c>
      <c r="R454" s="9">
        <v>4</v>
      </c>
      <c r="S454" s="9">
        <v>0</v>
      </c>
      <c r="T454" s="9"/>
      <c r="U454" s="9">
        <v>1</v>
      </c>
      <c r="V454" s="9">
        <v>0</v>
      </c>
      <c r="W454" s="9">
        <v>0</v>
      </c>
      <c r="X454" s="9">
        <v>0</v>
      </c>
      <c r="Y454" s="9">
        <v>1</v>
      </c>
      <c r="Z454" s="9">
        <v>0</v>
      </c>
      <c r="AA454" s="9">
        <v>0</v>
      </c>
      <c r="AB454" s="9">
        <v>0</v>
      </c>
      <c r="AC454" s="9"/>
      <c r="AD454" s="9">
        <v>1</v>
      </c>
      <c r="AE454" s="9"/>
      <c r="AF454" s="9">
        <v>1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/>
      <c r="AM454" s="9">
        <v>1</v>
      </c>
      <c r="AN454" s="9">
        <v>1</v>
      </c>
      <c r="AO454" s="9">
        <v>0</v>
      </c>
      <c r="AP454" s="9">
        <v>0</v>
      </c>
      <c r="AQ454" s="9">
        <v>0</v>
      </c>
      <c r="AR454" s="9">
        <v>0</v>
      </c>
      <c r="AS454" s="9"/>
      <c r="AT454" s="9">
        <v>4</v>
      </c>
      <c r="AU454" s="9">
        <v>3</v>
      </c>
      <c r="AV454" s="75">
        <v>2</v>
      </c>
      <c r="AW454" s="75">
        <v>2</v>
      </c>
      <c r="AX454" s="75">
        <v>2</v>
      </c>
      <c r="AY454" s="9" t="s">
        <v>125</v>
      </c>
      <c r="AZ454" s="9">
        <v>1</v>
      </c>
      <c r="BA454" s="9">
        <v>1</v>
      </c>
      <c r="BB454" s="9">
        <v>2</v>
      </c>
      <c r="BC454" s="9">
        <v>2</v>
      </c>
      <c r="BD454" s="9">
        <v>1</v>
      </c>
      <c r="BE454" s="9">
        <v>1</v>
      </c>
      <c r="BF454" s="9">
        <v>2</v>
      </c>
      <c r="BG454" s="9" t="s">
        <v>125</v>
      </c>
      <c r="BH454">
        <v>1</v>
      </c>
      <c r="BI454">
        <v>1</v>
      </c>
      <c r="BJ454" s="58">
        <v>1</v>
      </c>
      <c r="BK454">
        <v>1</v>
      </c>
      <c r="BL454">
        <v>2</v>
      </c>
      <c r="BM454">
        <v>2</v>
      </c>
      <c r="BN454">
        <v>2</v>
      </c>
      <c r="BO454">
        <v>2</v>
      </c>
      <c r="BP454">
        <v>1</v>
      </c>
      <c r="BQ454">
        <v>1</v>
      </c>
      <c r="BR454">
        <v>2</v>
      </c>
      <c r="BS454">
        <v>2</v>
      </c>
      <c r="BT454" t="s">
        <v>125</v>
      </c>
      <c r="BU454">
        <v>1</v>
      </c>
      <c r="BV454">
        <v>2</v>
      </c>
      <c r="BW454">
        <v>2</v>
      </c>
      <c r="BX454">
        <v>2</v>
      </c>
      <c r="BY454">
        <v>1</v>
      </c>
      <c r="BZ454">
        <v>2</v>
      </c>
      <c r="CA454">
        <v>2</v>
      </c>
      <c r="CB454">
        <v>2</v>
      </c>
      <c r="CC454">
        <v>2</v>
      </c>
      <c r="CD454">
        <v>2</v>
      </c>
      <c r="CE454">
        <v>2</v>
      </c>
      <c r="CF454">
        <v>2</v>
      </c>
      <c r="CG454">
        <v>2</v>
      </c>
      <c r="CH454">
        <v>2</v>
      </c>
      <c r="CI454">
        <v>2</v>
      </c>
      <c r="CJ454">
        <v>1</v>
      </c>
      <c r="CK454">
        <v>2</v>
      </c>
      <c r="CL454">
        <v>1</v>
      </c>
      <c r="CM454">
        <v>2</v>
      </c>
      <c r="CO454">
        <v>4</v>
      </c>
      <c r="CP454">
        <v>2</v>
      </c>
      <c r="CQ454">
        <v>3</v>
      </c>
      <c r="CR454">
        <v>3</v>
      </c>
      <c r="CS454">
        <v>3</v>
      </c>
      <c r="CT454">
        <v>4</v>
      </c>
      <c r="CU454">
        <v>3</v>
      </c>
      <c r="CV454">
        <v>2</v>
      </c>
      <c r="CW454">
        <v>1</v>
      </c>
      <c r="CX454">
        <v>2</v>
      </c>
      <c r="CY454">
        <v>3</v>
      </c>
      <c r="CZ454">
        <v>0</v>
      </c>
      <c r="DA454" s="57" t="s">
        <v>125</v>
      </c>
    </row>
    <row r="455" spans="1:105">
      <c r="A455">
        <v>448</v>
      </c>
      <c r="B455" s="9">
        <v>2</v>
      </c>
      <c r="C455" s="9">
        <v>6</v>
      </c>
      <c r="D455" s="9">
        <v>7</v>
      </c>
      <c r="E455" s="9">
        <v>1</v>
      </c>
      <c r="F455" s="9">
        <v>1</v>
      </c>
      <c r="G455" s="9">
        <v>0</v>
      </c>
      <c r="H455" s="9">
        <v>0</v>
      </c>
      <c r="I455" s="9">
        <v>1</v>
      </c>
      <c r="J455" s="9">
        <v>0</v>
      </c>
      <c r="K455" s="9">
        <v>0</v>
      </c>
      <c r="L455" s="9">
        <v>0</v>
      </c>
      <c r="M455" s="9">
        <v>3</v>
      </c>
      <c r="N455" s="9">
        <v>3</v>
      </c>
      <c r="O455" s="9">
        <v>3</v>
      </c>
      <c r="P455" s="9"/>
      <c r="Q455" s="9">
        <v>0</v>
      </c>
      <c r="R455" s="9">
        <v>3</v>
      </c>
      <c r="S455" s="9">
        <v>3</v>
      </c>
      <c r="T455" s="9"/>
      <c r="U455" s="9">
        <v>1</v>
      </c>
      <c r="V455" s="9">
        <v>1</v>
      </c>
      <c r="W455" s="9">
        <v>0</v>
      </c>
      <c r="X455" s="9">
        <v>0</v>
      </c>
      <c r="Y455" s="9">
        <v>1</v>
      </c>
      <c r="Z455" s="9">
        <v>0</v>
      </c>
      <c r="AA455" s="9">
        <v>0</v>
      </c>
      <c r="AB455" s="9">
        <v>0</v>
      </c>
      <c r="AC455" s="9"/>
      <c r="AD455" s="9">
        <v>1</v>
      </c>
      <c r="AE455" s="9"/>
      <c r="AF455" s="9">
        <v>1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/>
      <c r="AM455" s="9">
        <v>1</v>
      </c>
      <c r="AN455" s="9">
        <v>1</v>
      </c>
      <c r="AO455" s="9">
        <v>1</v>
      </c>
      <c r="AP455" s="9">
        <v>1</v>
      </c>
      <c r="AQ455" s="9">
        <v>0</v>
      </c>
      <c r="AR455" s="9">
        <v>1</v>
      </c>
      <c r="AS455" s="9"/>
      <c r="AT455" s="9">
        <v>1</v>
      </c>
      <c r="AU455" s="9">
        <v>1</v>
      </c>
      <c r="AV455" s="75">
        <v>1</v>
      </c>
      <c r="AW455" s="75">
        <v>2</v>
      </c>
      <c r="AX455" s="75">
        <v>2</v>
      </c>
      <c r="AY455" s="9" t="s">
        <v>125</v>
      </c>
      <c r="AZ455" s="9">
        <v>2</v>
      </c>
      <c r="BA455" s="9" t="s">
        <v>125</v>
      </c>
      <c r="BB455" s="9" t="s">
        <v>125</v>
      </c>
      <c r="BC455" s="9">
        <v>2</v>
      </c>
      <c r="BD455" s="9">
        <v>1</v>
      </c>
      <c r="BE455" s="9">
        <v>1</v>
      </c>
      <c r="BF455" s="9">
        <v>2</v>
      </c>
      <c r="BG455" s="9" t="s">
        <v>125</v>
      </c>
      <c r="BH455">
        <v>1</v>
      </c>
      <c r="BI455">
        <v>2</v>
      </c>
      <c r="BJ455" s="58">
        <v>1</v>
      </c>
      <c r="BK455">
        <v>1</v>
      </c>
      <c r="BL455">
        <v>2</v>
      </c>
      <c r="BM455">
        <v>2</v>
      </c>
      <c r="BN455">
        <v>1</v>
      </c>
      <c r="BO455">
        <v>2</v>
      </c>
      <c r="BP455">
        <v>1</v>
      </c>
      <c r="BQ455">
        <v>1</v>
      </c>
      <c r="BR455">
        <v>2</v>
      </c>
      <c r="BS455">
        <v>1</v>
      </c>
      <c r="BT455">
        <v>1</v>
      </c>
      <c r="BU455">
        <v>1</v>
      </c>
      <c r="BV455">
        <v>1</v>
      </c>
      <c r="BW455">
        <v>1</v>
      </c>
      <c r="BX455">
        <v>2</v>
      </c>
      <c r="BY455">
        <v>2</v>
      </c>
      <c r="BZ455">
        <v>2</v>
      </c>
      <c r="CA455">
        <v>2</v>
      </c>
      <c r="CB455">
        <v>2</v>
      </c>
      <c r="CC455">
        <v>1</v>
      </c>
      <c r="CD455">
        <v>2</v>
      </c>
      <c r="CE455">
        <v>2</v>
      </c>
      <c r="CF455">
        <v>2</v>
      </c>
      <c r="CG455">
        <v>2</v>
      </c>
      <c r="CH455">
        <v>2</v>
      </c>
      <c r="CI455">
        <v>2</v>
      </c>
      <c r="CJ455">
        <v>1</v>
      </c>
      <c r="CK455">
        <v>2</v>
      </c>
      <c r="CL455">
        <v>2</v>
      </c>
      <c r="CM455" t="s">
        <v>125</v>
      </c>
      <c r="CN455" t="s">
        <v>125</v>
      </c>
      <c r="CO455">
        <v>4</v>
      </c>
      <c r="CP455">
        <v>3</v>
      </c>
      <c r="CQ455">
        <v>3</v>
      </c>
      <c r="CR455">
        <v>3</v>
      </c>
      <c r="CS455">
        <v>2</v>
      </c>
      <c r="CT455">
        <v>4</v>
      </c>
      <c r="CU455">
        <v>3</v>
      </c>
      <c r="CV455">
        <v>2</v>
      </c>
      <c r="CW455">
        <v>1</v>
      </c>
      <c r="CX455">
        <v>2</v>
      </c>
      <c r="CY455">
        <v>1</v>
      </c>
      <c r="CZ455">
        <v>3</v>
      </c>
      <c r="DA455" s="57">
        <v>3</v>
      </c>
    </row>
    <row r="456" spans="1:105">
      <c r="A456">
        <v>449</v>
      </c>
      <c r="B456" s="9">
        <v>2</v>
      </c>
      <c r="C456" s="9">
        <v>4</v>
      </c>
      <c r="D456" s="9">
        <v>4</v>
      </c>
      <c r="E456" s="9">
        <v>7</v>
      </c>
      <c r="F456" s="9">
        <v>0</v>
      </c>
      <c r="G456" s="9">
        <v>0</v>
      </c>
      <c r="H456" s="9">
        <v>1</v>
      </c>
      <c r="I456" s="9">
        <v>1</v>
      </c>
      <c r="J456" s="9">
        <v>0</v>
      </c>
      <c r="K456" s="9">
        <v>0</v>
      </c>
      <c r="L456" s="9">
        <v>0</v>
      </c>
      <c r="M456" s="9">
        <v>1</v>
      </c>
      <c r="N456" s="9">
        <v>4</v>
      </c>
      <c r="O456" s="9">
        <v>3</v>
      </c>
      <c r="P456" s="9">
        <v>3</v>
      </c>
      <c r="Q456" s="9">
        <v>4</v>
      </c>
      <c r="R456" s="9">
        <v>4</v>
      </c>
      <c r="S456" s="9">
        <v>4</v>
      </c>
      <c r="T456" s="9"/>
      <c r="U456" s="9">
        <v>1</v>
      </c>
      <c r="V456" s="9">
        <v>0</v>
      </c>
      <c r="W456" s="9">
        <v>0</v>
      </c>
      <c r="X456" s="9">
        <v>1</v>
      </c>
      <c r="Y456" s="9">
        <v>1</v>
      </c>
      <c r="Z456" s="9">
        <v>0</v>
      </c>
      <c r="AA456" s="9">
        <v>0</v>
      </c>
      <c r="AB456" s="9">
        <v>0</v>
      </c>
      <c r="AC456" s="9"/>
      <c r="AD456" s="9">
        <v>2</v>
      </c>
      <c r="AE456" s="9"/>
      <c r="AF456" s="9">
        <v>1</v>
      </c>
      <c r="AG456" s="9">
        <v>1</v>
      </c>
      <c r="AH456" s="9">
        <v>1</v>
      </c>
      <c r="AI456" s="9">
        <v>0</v>
      </c>
      <c r="AJ456" s="9">
        <v>0</v>
      </c>
      <c r="AK456" s="9">
        <v>0</v>
      </c>
      <c r="AL456" s="9"/>
      <c r="AM456" s="9">
        <v>1</v>
      </c>
      <c r="AN456" s="9">
        <v>1</v>
      </c>
      <c r="AO456" s="9">
        <v>0</v>
      </c>
      <c r="AP456" s="9">
        <v>1</v>
      </c>
      <c r="AQ456" s="9">
        <v>0</v>
      </c>
      <c r="AR456" s="9">
        <v>0</v>
      </c>
      <c r="AS456" s="9"/>
      <c r="AT456" s="9">
        <v>1</v>
      </c>
      <c r="AU456" s="9">
        <v>3</v>
      </c>
      <c r="AV456" s="75">
        <v>2</v>
      </c>
      <c r="AW456" s="75">
        <v>2</v>
      </c>
      <c r="AX456" s="75">
        <v>1</v>
      </c>
      <c r="AY456" s="9">
        <v>2</v>
      </c>
      <c r="AZ456" s="9">
        <v>1</v>
      </c>
      <c r="BA456" s="9">
        <v>1</v>
      </c>
      <c r="BB456" s="9">
        <v>2</v>
      </c>
      <c r="BC456" s="9">
        <v>2</v>
      </c>
      <c r="BD456" s="9">
        <v>1</v>
      </c>
      <c r="BE456" s="9">
        <v>1</v>
      </c>
      <c r="BF456" s="9">
        <v>1</v>
      </c>
      <c r="BG456" s="9">
        <v>1</v>
      </c>
      <c r="BH456">
        <v>1</v>
      </c>
      <c r="BI456">
        <v>1</v>
      </c>
      <c r="BJ456" s="58">
        <v>2</v>
      </c>
      <c r="BK456">
        <v>2</v>
      </c>
      <c r="BL456">
        <v>1</v>
      </c>
      <c r="BM456">
        <v>1</v>
      </c>
      <c r="BN456">
        <v>2</v>
      </c>
      <c r="BO456">
        <v>2</v>
      </c>
      <c r="BP456">
        <v>1</v>
      </c>
      <c r="BQ456">
        <v>1</v>
      </c>
      <c r="BR456">
        <v>1</v>
      </c>
      <c r="BS456">
        <v>1</v>
      </c>
      <c r="BT456">
        <v>1</v>
      </c>
      <c r="BU456">
        <v>1</v>
      </c>
      <c r="BV456">
        <v>1</v>
      </c>
      <c r="BW456">
        <v>2</v>
      </c>
      <c r="BX456">
        <v>2</v>
      </c>
      <c r="BY456">
        <v>1</v>
      </c>
      <c r="BZ456">
        <v>2</v>
      </c>
      <c r="CA456">
        <v>2</v>
      </c>
      <c r="CB456">
        <v>2</v>
      </c>
      <c r="CC456">
        <v>2</v>
      </c>
      <c r="CD456">
        <v>2</v>
      </c>
      <c r="CE456">
        <v>2</v>
      </c>
      <c r="CF456">
        <v>2</v>
      </c>
      <c r="CG456">
        <v>1</v>
      </c>
      <c r="CH456">
        <v>2</v>
      </c>
      <c r="CI456">
        <v>2</v>
      </c>
      <c r="CJ456">
        <v>1</v>
      </c>
      <c r="CK456">
        <v>1</v>
      </c>
      <c r="CL456">
        <v>2</v>
      </c>
      <c r="CM456" t="s">
        <v>125</v>
      </c>
      <c r="CN456" t="s">
        <v>125</v>
      </c>
      <c r="CO456">
        <v>4</v>
      </c>
      <c r="CP456">
        <v>3</v>
      </c>
      <c r="CQ456">
        <v>4</v>
      </c>
      <c r="CR456">
        <v>4</v>
      </c>
      <c r="CS456">
        <v>4</v>
      </c>
      <c r="CT456">
        <v>4</v>
      </c>
      <c r="CU456">
        <v>3</v>
      </c>
      <c r="CV456">
        <v>4</v>
      </c>
      <c r="CW456">
        <v>2</v>
      </c>
      <c r="CX456">
        <v>3</v>
      </c>
      <c r="CY456">
        <v>3</v>
      </c>
      <c r="CZ456">
        <v>3</v>
      </c>
      <c r="DA456" s="57">
        <v>3</v>
      </c>
    </row>
    <row r="457" spans="1:105">
      <c r="A457">
        <v>450</v>
      </c>
      <c r="B457" s="9">
        <v>1</v>
      </c>
      <c r="C457" s="9">
        <v>3</v>
      </c>
      <c r="D457" s="9">
        <v>1</v>
      </c>
      <c r="E457" s="9">
        <v>1</v>
      </c>
      <c r="F457" s="9">
        <v>1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3</v>
      </c>
      <c r="N457" s="9">
        <v>4</v>
      </c>
      <c r="O457" s="9">
        <v>2</v>
      </c>
      <c r="P457" s="9">
        <v>3</v>
      </c>
      <c r="Q457" s="9">
        <v>1</v>
      </c>
      <c r="R457" s="9">
        <v>4</v>
      </c>
      <c r="S457" s="9">
        <v>4</v>
      </c>
      <c r="T457" s="9"/>
      <c r="U457" s="9">
        <v>0</v>
      </c>
      <c r="V457" s="9">
        <v>0</v>
      </c>
      <c r="W457" s="9">
        <v>0</v>
      </c>
      <c r="X457" s="9">
        <v>1</v>
      </c>
      <c r="Y457" s="9">
        <v>1</v>
      </c>
      <c r="Z457" s="9">
        <v>0</v>
      </c>
      <c r="AA457" s="9">
        <v>0</v>
      </c>
      <c r="AB457" s="9">
        <v>0</v>
      </c>
      <c r="AC457" s="9"/>
      <c r="AD457" s="9">
        <v>2</v>
      </c>
      <c r="AE457" s="9"/>
      <c r="AF457" s="9">
        <v>0</v>
      </c>
      <c r="AG457" s="9">
        <v>0</v>
      </c>
      <c r="AH457" s="9">
        <v>1</v>
      </c>
      <c r="AI457" s="9">
        <v>0</v>
      </c>
      <c r="AJ457" s="9">
        <v>1</v>
      </c>
      <c r="AK457" s="9">
        <v>0</v>
      </c>
      <c r="AL457" s="9"/>
      <c r="AM457" s="9">
        <v>1</v>
      </c>
      <c r="AN457" s="9">
        <v>1</v>
      </c>
      <c r="AO457" s="9">
        <v>1</v>
      </c>
      <c r="AP457" s="9">
        <v>0</v>
      </c>
      <c r="AQ457" s="9">
        <v>0</v>
      </c>
      <c r="AR457" s="9">
        <v>0</v>
      </c>
      <c r="AS457" s="9"/>
      <c r="AT457" s="9">
        <v>1</v>
      </c>
      <c r="AU457" s="9">
        <v>3</v>
      </c>
      <c r="AV457" s="75">
        <v>2</v>
      </c>
      <c r="AW457" s="75">
        <v>1</v>
      </c>
      <c r="AX457" s="75">
        <v>2</v>
      </c>
      <c r="AY457" s="9" t="s">
        <v>125</v>
      </c>
      <c r="AZ457" s="9">
        <v>1</v>
      </c>
      <c r="BA457" s="9">
        <v>1</v>
      </c>
      <c r="BB457" s="9">
        <v>2</v>
      </c>
      <c r="BC457" s="9">
        <v>1</v>
      </c>
      <c r="BD457" s="9">
        <v>1</v>
      </c>
      <c r="BE457" s="9">
        <v>2</v>
      </c>
      <c r="BF457" s="9">
        <v>1</v>
      </c>
      <c r="BG457" s="9">
        <v>1</v>
      </c>
      <c r="BH457">
        <v>2</v>
      </c>
      <c r="BI457">
        <v>2</v>
      </c>
      <c r="BJ457" s="58">
        <v>2</v>
      </c>
      <c r="BK457">
        <v>2</v>
      </c>
      <c r="BL457">
        <v>1</v>
      </c>
      <c r="BM457">
        <v>2</v>
      </c>
      <c r="BN457">
        <v>2</v>
      </c>
      <c r="BO457">
        <v>2</v>
      </c>
      <c r="BP457">
        <v>1</v>
      </c>
      <c r="BQ457">
        <v>1</v>
      </c>
      <c r="BR457">
        <v>2</v>
      </c>
      <c r="BS457">
        <v>2</v>
      </c>
      <c r="BT457" t="s">
        <v>125</v>
      </c>
      <c r="BU457">
        <v>2</v>
      </c>
      <c r="BV457">
        <v>2</v>
      </c>
      <c r="BW457">
        <v>2</v>
      </c>
      <c r="BX457">
        <v>2</v>
      </c>
      <c r="BY457">
        <v>1</v>
      </c>
      <c r="BZ457">
        <v>2</v>
      </c>
      <c r="CA457">
        <v>1</v>
      </c>
      <c r="CB457">
        <v>2</v>
      </c>
      <c r="CC457">
        <v>1</v>
      </c>
      <c r="CD457">
        <v>2</v>
      </c>
      <c r="CE457">
        <v>2</v>
      </c>
      <c r="CF457">
        <v>1</v>
      </c>
      <c r="CG457">
        <v>2</v>
      </c>
      <c r="CH457">
        <v>2</v>
      </c>
      <c r="CI457">
        <v>2</v>
      </c>
      <c r="CJ457">
        <v>1</v>
      </c>
      <c r="CK457">
        <v>2</v>
      </c>
      <c r="CL457">
        <v>1</v>
      </c>
      <c r="CM457">
        <v>3</v>
      </c>
      <c r="CN457">
        <v>4</v>
      </c>
      <c r="CO457">
        <v>3</v>
      </c>
      <c r="CP457">
        <v>1</v>
      </c>
      <c r="CQ457">
        <v>4</v>
      </c>
      <c r="CR457">
        <v>4</v>
      </c>
      <c r="CS457">
        <v>3</v>
      </c>
      <c r="CT457">
        <v>1</v>
      </c>
      <c r="CU457">
        <v>3</v>
      </c>
      <c r="CV457">
        <v>3</v>
      </c>
      <c r="CW457">
        <v>1</v>
      </c>
      <c r="CX457">
        <v>4</v>
      </c>
      <c r="CY457">
        <v>3</v>
      </c>
      <c r="CZ457">
        <v>3</v>
      </c>
      <c r="DA457" s="57">
        <v>3</v>
      </c>
    </row>
    <row r="458" spans="1:105">
      <c r="A458">
        <v>451</v>
      </c>
      <c r="B458" s="9">
        <v>1</v>
      </c>
      <c r="C458" s="9">
        <v>4</v>
      </c>
      <c r="D458" s="9">
        <v>1</v>
      </c>
      <c r="E458" s="9">
        <v>5</v>
      </c>
      <c r="F458" s="9">
        <v>0</v>
      </c>
      <c r="G458" s="9">
        <v>1</v>
      </c>
      <c r="H458" s="9">
        <v>0</v>
      </c>
      <c r="I458" s="9">
        <v>1</v>
      </c>
      <c r="J458" s="9">
        <v>0</v>
      </c>
      <c r="K458" s="9">
        <v>0</v>
      </c>
      <c r="L458" s="9">
        <v>0</v>
      </c>
      <c r="M458" s="9">
        <v>2</v>
      </c>
      <c r="N458" s="9">
        <v>4</v>
      </c>
      <c r="O458" s="9">
        <v>0</v>
      </c>
      <c r="P458" s="9">
        <v>2</v>
      </c>
      <c r="Q458" s="9">
        <v>0</v>
      </c>
      <c r="R458" s="9">
        <v>1</v>
      </c>
      <c r="S458" s="9">
        <v>0</v>
      </c>
      <c r="T458" s="9"/>
      <c r="U458" s="9">
        <v>1</v>
      </c>
      <c r="V458" s="9">
        <v>0</v>
      </c>
      <c r="W458" s="9">
        <v>0</v>
      </c>
      <c r="X458" s="9">
        <v>0</v>
      </c>
      <c r="Y458" s="9">
        <v>1</v>
      </c>
      <c r="Z458" s="9">
        <v>0</v>
      </c>
      <c r="AA458" s="9">
        <v>0</v>
      </c>
      <c r="AB458" s="9">
        <v>0</v>
      </c>
      <c r="AC458" s="9"/>
      <c r="AD458" s="9">
        <v>2</v>
      </c>
      <c r="AE458" s="9"/>
      <c r="AF458" s="9">
        <v>1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/>
      <c r="AM458" s="9">
        <v>0</v>
      </c>
      <c r="AN458" s="9">
        <v>1</v>
      </c>
      <c r="AO458" s="9">
        <v>0</v>
      </c>
      <c r="AP458" s="9">
        <v>0</v>
      </c>
      <c r="AQ458" s="9">
        <v>0</v>
      </c>
      <c r="AR458" s="9">
        <v>0</v>
      </c>
      <c r="AS458" s="9"/>
      <c r="AT458" s="9">
        <v>1</v>
      </c>
      <c r="AU458" s="9">
        <v>4</v>
      </c>
      <c r="AV458" s="75">
        <v>1</v>
      </c>
      <c r="AW458" s="75">
        <v>1</v>
      </c>
      <c r="AX458" s="75">
        <v>1</v>
      </c>
      <c r="AY458" s="9">
        <v>1</v>
      </c>
      <c r="AZ458" s="9">
        <v>1</v>
      </c>
      <c r="BA458" s="9">
        <v>1</v>
      </c>
      <c r="BB458" s="9">
        <v>1</v>
      </c>
      <c r="BC458" s="9">
        <v>1</v>
      </c>
      <c r="BD458" s="9">
        <v>1</v>
      </c>
      <c r="BE458" s="9">
        <v>2</v>
      </c>
      <c r="BF458" s="9">
        <v>1</v>
      </c>
      <c r="BG458" s="9">
        <v>1</v>
      </c>
      <c r="BH458">
        <v>2</v>
      </c>
      <c r="BI458">
        <v>2</v>
      </c>
      <c r="BJ458" s="58">
        <v>1</v>
      </c>
      <c r="BK458">
        <v>2</v>
      </c>
      <c r="BL458">
        <v>2</v>
      </c>
      <c r="BM458">
        <v>2</v>
      </c>
      <c r="BN458">
        <v>2</v>
      </c>
      <c r="BO458">
        <v>2</v>
      </c>
      <c r="BP458">
        <v>1</v>
      </c>
      <c r="BQ458">
        <v>1</v>
      </c>
      <c r="BR458">
        <v>1</v>
      </c>
      <c r="BS458">
        <v>2</v>
      </c>
      <c r="BT458" t="s">
        <v>125</v>
      </c>
      <c r="BU458">
        <v>1</v>
      </c>
      <c r="BV458">
        <v>2</v>
      </c>
      <c r="BW458">
        <v>1</v>
      </c>
      <c r="BX458">
        <v>2</v>
      </c>
      <c r="BY458">
        <v>2</v>
      </c>
      <c r="BZ458">
        <v>2</v>
      </c>
      <c r="CA458">
        <v>2</v>
      </c>
      <c r="CB458">
        <v>2</v>
      </c>
      <c r="CC458">
        <v>2</v>
      </c>
      <c r="CD458">
        <v>1</v>
      </c>
      <c r="CE458">
        <v>2</v>
      </c>
      <c r="CF458">
        <v>1</v>
      </c>
      <c r="CG458">
        <v>2</v>
      </c>
      <c r="CH458">
        <v>2</v>
      </c>
      <c r="CI458">
        <v>2</v>
      </c>
      <c r="CJ458">
        <v>1</v>
      </c>
      <c r="CK458">
        <v>2</v>
      </c>
      <c r="CL458">
        <v>2</v>
      </c>
      <c r="CM458" t="s">
        <v>125</v>
      </c>
      <c r="CN458" t="s">
        <v>125</v>
      </c>
      <c r="CO458">
        <v>3</v>
      </c>
      <c r="CP458">
        <v>2</v>
      </c>
      <c r="CQ458">
        <v>1</v>
      </c>
      <c r="CR458">
        <v>2</v>
      </c>
      <c r="CS458">
        <v>3</v>
      </c>
      <c r="CT458">
        <v>4</v>
      </c>
      <c r="CU458">
        <v>2</v>
      </c>
      <c r="CV458">
        <v>1</v>
      </c>
      <c r="CW458">
        <v>1</v>
      </c>
      <c r="CX458">
        <v>3</v>
      </c>
      <c r="CY458">
        <v>3</v>
      </c>
      <c r="CZ458">
        <v>3</v>
      </c>
      <c r="DA458" s="57">
        <v>3</v>
      </c>
    </row>
    <row r="459" spans="1:105">
      <c r="A459">
        <v>452</v>
      </c>
      <c r="B459" s="9">
        <v>1</v>
      </c>
      <c r="C459" s="9">
        <v>8</v>
      </c>
      <c r="D459" s="9">
        <v>7</v>
      </c>
      <c r="E459" s="9">
        <v>3</v>
      </c>
      <c r="F459" s="9">
        <v>0</v>
      </c>
      <c r="G459" s="9">
        <v>0</v>
      </c>
      <c r="H459" s="9">
        <v>0</v>
      </c>
      <c r="I459" s="9">
        <v>1</v>
      </c>
      <c r="J459" s="9">
        <v>0</v>
      </c>
      <c r="K459" s="9">
        <v>0</v>
      </c>
      <c r="L459" s="9">
        <v>0</v>
      </c>
      <c r="M459" s="9">
        <v>2</v>
      </c>
      <c r="N459" s="9">
        <v>3</v>
      </c>
      <c r="O459" s="9">
        <v>3</v>
      </c>
      <c r="P459" s="9">
        <v>3</v>
      </c>
      <c r="Q459" s="9">
        <v>3</v>
      </c>
      <c r="R459" s="9">
        <v>3</v>
      </c>
      <c r="S459" s="9">
        <v>3</v>
      </c>
      <c r="T459" s="9"/>
      <c r="U459" s="9">
        <v>0</v>
      </c>
      <c r="V459" s="9">
        <v>0</v>
      </c>
      <c r="W459" s="9">
        <v>1</v>
      </c>
      <c r="X459" s="9">
        <v>0</v>
      </c>
      <c r="Y459" s="9">
        <v>1</v>
      </c>
      <c r="Z459" s="9">
        <v>0</v>
      </c>
      <c r="AA459" s="9">
        <v>0</v>
      </c>
      <c r="AB459" s="9">
        <v>0</v>
      </c>
      <c r="AC459" s="9"/>
      <c r="AD459" s="9">
        <v>1</v>
      </c>
      <c r="AE459" s="9"/>
      <c r="AF459" s="9">
        <v>1</v>
      </c>
      <c r="AG459" s="9">
        <v>1</v>
      </c>
      <c r="AH459" s="9">
        <v>0</v>
      </c>
      <c r="AI459" s="9">
        <v>0</v>
      </c>
      <c r="AJ459" s="9">
        <v>0</v>
      </c>
      <c r="AK459" s="9">
        <v>0</v>
      </c>
      <c r="AL459" s="9"/>
      <c r="AM459" s="9">
        <v>1</v>
      </c>
      <c r="AN459" s="9">
        <v>1</v>
      </c>
      <c r="AO459" s="9">
        <v>0</v>
      </c>
      <c r="AP459" s="9">
        <v>1</v>
      </c>
      <c r="AQ459" s="9">
        <v>0</v>
      </c>
      <c r="AR459" s="9">
        <v>0</v>
      </c>
      <c r="AS459" s="9"/>
      <c r="AT459" s="9">
        <v>2</v>
      </c>
      <c r="AU459" s="9">
        <v>3</v>
      </c>
      <c r="AV459" s="75">
        <v>2</v>
      </c>
      <c r="AW459" s="75">
        <v>2</v>
      </c>
      <c r="AX459" s="75">
        <v>2</v>
      </c>
      <c r="AY459" s="9" t="s">
        <v>125</v>
      </c>
      <c r="AZ459" s="9">
        <v>1</v>
      </c>
      <c r="BA459" s="9">
        <v>1</v>
      </c>
      <c r="BB459" s="9">
        <v>2</v>
      </c>
      <c r="BC459" s="9">
        <v>2</v>
      </c>
      <c r="BD459" s="9">
        <v>1</v>
      </c>
      <c r="BE459" s="9">
        <v>2</v>
      </c>
      <c r="BF459" s="9">
        <v>2</v>
      </c>
      <c r="BG459" s="9" t="s">
        <v>125</v>
      </c>
      <c r="BH459">
        <v>2</v>
      </c>
      <c r="BI459">
        <v>2</v>
      </c>
      <c r="BJ459" s="58">
        <v>2</v>
      </c>
      <c r="BK459">
        <v>2</v>
      </c>
      <c r="BL459">
        <v>1</v>
      </c>
      <c r="BM459">
        <v>2</v>
      </c>
      <c r="BN459">
        <v>1</v>
      </c>
      <c r="BO459">
        <v>1</v>
      </c>
      <c r="BP459">
        <v>2</v>
      </c>
      <c r="BQ459" t="s">
        <v>125</v>
      </c>
      <c r="BR459">
        <v>2</v>
      </c>
      <c r="BS459">
        <v>2</v>
      </c>
      <c r="BT459" t="s">
        <v>125</v>
      </c>
      <c r="BU459">
        <v>2</v>
      </c>
      <c r="BV459">
        <v>2</v>
      </c>
      <c r="BW459">
        <v>2</v>
      </c>
      <c r="BX459">
        <v>2</v>
      </c>
      <c r="BY459">
        <v>1</v>
      </c>
      <c r="BZ459">
        <v>1</v>
      </c>
      <c r="CA459">
        <v>1</v>
      </c>
      <c r="CB459">
        <v>2</v>
      </c>
      <c r="CC459">
        <v>1</v>
      </c>
      <c r="CD459">
        <v>1</v>
      </c>
      <c r="CE459">
        <v>2</v>
      </c>
      <c r="CF459">
        <v>1</v>
      </c>
      <c r="CG459">
        <v>2</v>
      </c>
      <c r="CH459">
        <v>2</v>
      </c>
      <c r="CI459">
        <v>1</v>
      </c>
      <c r="CJ459">
        <v>1</v>
      </c>
      <c r="CK459">
        <v>2</v>
      </c>
      <c r="CL459">
        <v>1</v>
      </c>
      <c r="CM459">
        <v>3</v>
      </c>
      <c r="CN459">
        <v>3</v>
      </c>
      <c r="CO459">
        <v>4</v>
      </c>
      <c r="CP459">
        <v>4</v>
      </c>
      <c r="CQ459">
        <v>4</v>
      </c>
      <c r="CR459">
        <v>4</v>
      </c>
      <c r="CS459">
        <v>4</v>
      </c>
      <c r="CT459">
        <v>2</v>
      </c>
      <c r="CU459">
        <v>2</v>
      </c>
      <c r="CW459">
        <v>3</v>
      </c>
      <c r="CX459">
        <v>3</v>
      </c>
      <c r="CY459">
        <v>3</v>
      </c>
      <c r="CZ459">
        <v>3</v>
      </c>
      <c r="DA459" s="57" t="s">
        <v>125</v>
      </c>
    </row>
    <row r="460" spans="1:105">
      <c r="A460">
        <v>453</v>
      </c>
      <c r="B460" s="9">
        <v>1</v>
      </c>
      <c r="C460" s="9">
        <v>9</v>
      </c>
      <c r="D460" s="9">
        <v>7</v>
      </c>
      <c r="E460" s="9">
        <v>11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1</v>
      </c>
      <c r="M460" s="9">
        <v>2</v>
      </c>
      <c r="N460" s="9">
        <v>4</v>
      </c>
      <c r="O460" s="9">
        <v>3</v>
      </c>
      <c r="P460" s="9">
        <v>4</v>
      </c>
      <c r="Q460" s="9">
        <v>4</v>
      </c>
      <c r="R460" s="9">
        <v>4</v>
      </c>
      <c r="S460" s="9">
        <v>4</v>
      </c>
      <c r="T460" s="9"/>
      <c r="U460" s="9">
        <v>1</v>
      </c>
      <c r="V460" s="9">
        <v>0</v>
      </c>
      <c r="W460" s="9">
        <v>1</v>
      </c>
      <c r="X460" s="9">
        <v>0</v>
      </c>
      <c r="Y460" s="9">
        <v>1</v>
      </c>
      <c r="Z460" s="9">
        <v>0</v>
      </c>
      <c r="AA460" s="9">
        <v>0</v>
      </c>
      <c r="AB460" s="9">
        <v>0</v>
      </c>
      <c r="AC460" s="9"/>
      <c r="AD460" s="9">
        <v>4</v>
      </c>
      <c r="AE460" s="9"/>
      <c r="AF460" s="9">
        <v>1</v>
      </c>
      <c r="AG460" s="9">
        <v>1</v>
      </c>
      <c r="AH460" s="9">
        <v>0</v>
      </c>
      <c r="AI460" s="9">
        <v>0</v>
      </c>
      <c r="AJ460" s="9">
        <v>0</v>
      </c>
      <c r="AK460" s="9">
        <v>0</v>
      </c>
      <c r="AL460" s="9"/>
      <c r="AM460" s="9">
        <v>1</v>
      </c>
      <c r="AN460" s="9">
        <v>1</v>
      </c>
      <c r="AO460" s="9">
        <v>0</v>
      </c>
      <c r="AP460" s="9">
        <v>0</v>
      </c>
      <c r="AQ460" s="9">
        <v>0</v>
      </c>
      <c r="AR460" s="9">
        <v>0</v>
      </c>
      <c r="AS460" s="9"/>
      <c r="AT460" s="9">
        <v>3</v>
      </c>
      <c r="AU460" s="9">
        <v>3</v>
      </c>
      <c r="AV460" s="75">
        <v>2</v>
      </c>
      <c r="AW460" s="75">
        <v>1</v>
      </c>
      <c r="AX460" s="75">
        <v>2</v>
      </c>
      <c r="AY460" s="9" t="s">
        <v>125</v>
      </c>
      <c r="AZ460" s="9">
        <v>1</v>
      </c>
      <c r="BA460" s="9">
        <v>1</v>
      </c>
      <c r="BB460" s="9">
        <v>2</v>
      </c>
      <c r="BC460" s="9">
        <v>1</v>
      </c>
      <c r="BD460" s="9">
        <v>1</v>
      </c>
      <c r="BE460" s="9">
        <v>1</v>
      </c>
      <c r="BF460" s="9">
        <v>1</v>
      </c>
      <c r="BG460" s="9">
        <v>1</v>
      </c>
      <c r="BH460">
        <v>1</v>
      </c>
      <c r="BI460">
        <v>2</v>
      </c>
      <c r="BJ460" s="58">
        <v>1</v>
      </c>
      <c r="BK460">
        <v>1</v>
      </c>
      <c r="BL460">
        <v>1</v>
      </c>
      <c r="BM460">
        <v>1</v>
      </c>
      <c r="BN460">
        <v>1</v>
      </c>
      <c r="BO460">
        <v>2</v>
      </c>
      <c r="BP460">
        <v>2</v>
      </c>
      <c r="BQ460" t="s">
        <v>125</v>
      </c>
      <c r="BR460">
        <v>2</v>
      </c>
      <c r="BS460">
        <v>2</v>
      </c>
      <c r="BT460" t="s">
        <v>125</v>
      </c>
      <c r="BU460">
        <v>2</v>
      </c>
      <c r="BV460">
        <v>2</v>
      </c>
      <c r="BW460">
        <v>2</v>
      </c>
      <c r="BX460">
        <v>2</v>
      </c>
      <c r="BY460">
        <v>2</v>
      </c>
      <c r="BZ460">
        <v>2</v>
      </c>
      <c r="CA460">
        <v>2</v>
      </c>
      <c r="CB460">
        <v>2</v>
      </c>
      <c r="CC460">
        <v>2</v>
      </c>
      <c r="CD460">
        <v>2</v>
      </c>
      <c r="CE460">
        <v>2</v>
      </c>
      <c r="CF460">
        <v>1</v>
      </c>
      <c r="CG460">
        <v>1</v>
      </c>
      <c r="CH460">
        <v>1</v>
      </c>
      <c r="CI460">
        <v>2</v>
      </c>
      <c r="CJ460">
        <v>1</v>
      </c>
      <c r="CK460">
        <v>2</v>
      </c>
      <c r="CL460">
        <v>2</v>
      </c>
      <c r="CM460" t="s">
        <v>125</v>
      </c>
      <c r="CN460" t="s">
        <v>125</v>
      </c>
      <c r="CO460">
        <v>4</v>
      </c>
      <c r="CP460">
        <v>2</v>
      </c>
      <c r="CQ460">
        <v>3</v>
      </c>
      <c r="CR460">
        <v>3</v>
      </c>
      <c r="CS460">
        <v>4</v>
      </c>
      <c r="CT460">
        <v>3</v>
      </c>
      <c r="CU460">
        <v>3</v>
      </c>
      <c r="CV460">
        <v>3</v>
      </c>
      <c r="CW460">
        <v>1</v>
      </c>
      <c r="CX460">
        <v>3</v>
      </c>
      <c r="CY460">
        <v>1</v>
      </c>
      <c r="CZ460">
        <v>3</v>
      </c>
      <c r="DA460" s="57" t="s">
        <v>125</v>
      </c>
    </row>
    <row r="461" spans="1:105">
      <c r="A461">
        <v>454</v>
      </c>
      <c r="B461" s="9">
        <v>1</v>
      </c>
      <c r="C461" s="9">
        <v>6</v>
      </c>
      <c r="D461" s="9">
        <v>4</v>
      </c>
      <c r="E461" s="9">
        <v>16</v>
      </c>
      <c r="F461" s="9">
        <v>0</v>
      </c>
      <c r="G461" s="9">
        <v>0</v>
      </c>
      <c r="H461" s="9">
        <v>0</v>
      </c>
      <c r="I461" s="9">
        <v>1</v>
      </c>
      <c r="J461" s="9">
        <v>0</v>
      </c>
      <c r="K461" s="9">
        <v>0</v>
      </c>
      <c r="L461" s="9">
        <v>0</v>
      </c>
      <c r="M461" s="9">
        <v>2</v>
      </c>
      <c r="N461" s="9">
        <v>3</v>
      </c>
      <c r="O461" s="9">
        <v>3</v>
      </c>
      <c r="P461" s="9">
        <v>4</v>
      </c>
      <c r="Q461" s="9">
        <v>3</v>
      </c>
      <c r="R461" s="9">
        <v>4</v>
      </c>
      <c r="S461" s="9">
        <v>4</v>
      </c>
      <c r="T461" s="9"/>
      <c r="U461" s="9">
        <v>0</v>
      </c>
      <c r="V461" s="9">
        <v>0</v>
      </c>
      <c r="W461" s="9">
        <v>0</v>
      </c>
      <c r="X461" s="9">
        <v>0</v>
      </c>
      <c r="Y461" s="9">
        <v>1</v>
      </c>
      <c r="Z461" s="9">
        <v>0</v>
      </c>
      <c r="AA461" s="9">
        <v>0</v>
      </c>
      <c r="AB461" s="9">
        <v>0</v>
      </c>
      <c r="AC461" s="9"/>
      <c r="AD461" s="9">
        <v>3</v>
      </c>
      <c r="AE461" s="9"/>
      <c r="AF461" s="9">
        <v>1</v>
      </c>
      <c r="AG461" s="9">
        <v>1</v>
      </c>
      <c r="AH461" s="9">
        <v>0</v>
      </c>
      <c r="AI461" s="9">
        <v>0</v>
      </c>
      <c r="AJ461" s="9">
        <v>0</v>
      </c>
      <c r="AK461" s="9">
        <v>0</v>
      </c>
      <c r="AL461" s="9"/>
      <c r="AM461" s="9">
        <v>1</v>
      </c>
      <c r="AN461" s="9">
        <v>1</v>
      </c>
      <c r="AO461" s="9">
        <v>1</v>
      </c>
      <c r="AP461" s="9">
        <v>0</v>
      </c>
      <c r="AQ461" s="9">
        <v>0</v>
      </c>
      <c r="AR461" s="9">
        <v>0</v>
      </c>
      <c r="AS461" s="9"/>
      <c r="AT461" s="9">
        <v>1</v>
      </c>
      <c r="AU461" s="9">
        <v>3</v>
      </c>
      <c r="AV461" s="75">
        <v>1</v>
      </c>
      <c r="AW461" s="75">
        <v>1</v>
      </c>
      <c r="AX461" s="75">
        <v>1</v>
      </c>
      <c r="AY461" s="9">
        <v>2</v>
      </c>
      <c r="AZ461" s="9">
        <v>1</v>
      </c>
      <c r="BA461" s="9">
        <v>1</v>
      </c>
      <c r="BB461" s="9">
        <v>2</v>
      </c>
      <c r="BC461" s="9">
        <v>2</v>
      </c>
      <c r="BD461" s="9">
        <v>1</v>
      </c>
      <c r="BE461" s="9">
        <v>2</v>
      </c>
      <c r="BF461" s="9">
        <v>1</v>
      </c>
      <c r="BG461" s="9">
        <v>1</v>
      </c>
      <c r="BH461">
        <v>2</v>
      </c>
      <c r="BI461">
        <v>2</v>
      </c>
      <c r="BJ461" s="58">
        <v>1</v>
      </c>
      <c r="BK461">
        <v>1</v>
      </c>
      <c r="BL461">
        <v>1</v>
      </c>
      <c r="BM461">
        <v>1</v>
      </c>
      <c r="BN461">
        <v>2</v>
      </c>
      <c r="BO461">
        <v>2</v>
      </c>
      <c r="BP461">
        <v>1</v>
      </c>
      <c r="BQ461">
        <v>1</v>
      </c>
      <c r="BR461">
        <v>1</v>
      </c>
      <c r="BS461">
        <v>2</v>
      </c>
      <c r="BT461" t="s">
        <v>125</v>
      </c>
      <c r="BU461">
        <v>2</v>
      </c>
      <c r="BV461">
        <v>2</v>
      </c>
      <c r="BW461">
        <v>2</v>
      </c>
      <c r="BX461">
        <v>2</v>
      </c>
      <c r="BY461">
        <v>1</v>
      </c>
      <c r="BZ461">
        <v>2</v>
      </c>
      <c r="CA461">
        <v>2</v>
      </c>
      <c r="CB461">
        <v>2</v>
      </c>
      <c r="CC461">
        <v>2</v>
      </c>
      <c r="CD461">
        <v>2</v>
      </c>
      <c r="CE461">
        <v>2</v>
      </c>
      <c r="CF461">
        <v>2</v>
      </c>
      <c r="CG461">
        <v>1</v>
      </c>
      <c r="CH461">
        <v>2</v>
      </c>
      <c r="CI461">
        <v>2</v>
      </c>
      <c r="CJ461">
        <v>1</v>
      </c>
      <c r="CK461">
        <v>2</v>
      </c>
      <c r="CL461">
        <v>1</v>
      </c>
      <c r="CM461">
        <v>3</v>
      </c>
      <c r="CN461">
        <v>4</v>
      </c>
      <c r="CO461">
        <v>4</v>
      </c>
      <c r="CP461">
        <v>2</v>
      </c>
      <c r="CQ461">
        <v>4</v>
      </c>
      <c r="CR461">
        <v>3</v>
      </c>
      <c r="CS461">
        <v>4</v>
      </c>
      <c r="CT461">
        <v>3</v>
      </c>
      <c r="CU461">
        <v>3</v>
      </c>
      <c r="CV461">
        <v>3</v>
      </c>
      <c r="CW461">
        <v>1</v>
      </c>
      <c r="CX461">
        <v>2</v>
      </c>
      <c r="CY461">
        <v>1</v>
      </c>
      <c r="CZ461">
        <v>3</v>
      </c>
      <c r="DA461" s="57" t="s">
        <v>125</v>
      </c>
    </row>
    <row r="462" spans="1:105">
      <c r="A462">
        <v>455</v>
      </c>
      <c r="B462" s="9">
        <v>2</v>
      </c>
      <c r="C462" s="9">
        <v>1</v>
      </c>
      <c r="D462" s="9">
        <v>6</v>
      </c>
      <c r="E462" s="9">
        <v>8</v>
      </c>
      <c r="F462" s="9">
        <v>0</v>
      </c>
      <c r="G462" s="9">
        <v>0</v>
      </c>
      <c r="H462" s="9">
        <v>0</v>
      </c>
      <c r="I462" s="9">
        <v>1</v>
      </c>
      <c r="J462" s="9">
        <v>0</v>
      </c>
      <c r="K462" s="9">
        <v>0</v>
      </c>
      <c r="L462" s="9">
        <v>0</v>
      </c>
      <c r="M462" s="9">
        <v>1</v>
      </c>
      <c r="N462" s="9">
        <v>4</v>
      </c>
      <c r="O462" s="9">
        <v>4</v>
      </c>
      <c r="P462" s="9">
        <v>4</v>
      </c>
      <c r="Q462" s="9">
        <v>4</v>
      </c>
      <c r="R462" s="9">
        <v>4</v>
      </c>
      <c r="S462" s="9">
        <v>4</v>
      </c>
      <c r="T462" s="9"/>
      <c r="U462" s="9">
        <v>1</v>
      </c>
      <c r="V462" s="9">
        <v>1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/>
      <c r="AD462" s="9">
        <v>1</v>
      </c>
      <c r="AE462" s="9"/>
      <c r="AF462" s="9">
        <v>1</v>
      </c>
      <c r="AG462" s="9">
        <v>0</v>
      </c>
      <c r="AH462" s="9">
        <v>1</v>
      </c>
      <c r="AI462" s="9">
        <v>0</v>
      </c>
      <c r="AJ462" s="9">
        <v>0</v>
      </c>
      <c r="AK462" s="9">
        <v>0</v>
      </c>
      <c r="AL462" s="9"/>
      <c r="AM462" s="9">
        <v>1</v>
      </c>
      <c r="AN462" s="9">
        <v>1</v>
      </c>
      <c r="AO462" s="9">
        <v>1</v>
      </c>
      <c r="AP462" s="9">
        <v>1</v>
      </c>
      <c r="AQ462" s="9">
        <v>0</v>
      </c>
      <c r="AR462" s="9">
        <v>0</v>
      </c>
      <c r="AS462" s="9"/>
      <c r="AT462" s="9">
        <v>2</v>
      </c>
      <c r="AU462" s="9">
        <v>2</v>
      </c>
      <c r="AV462" s="75">
        <v>1</v>
      </c>
      <c r="AW462" s="75">
        <v>1</v>
      </c>
      <c r="AX462" s="75">
        <v>1</v>
      </c>
      <c r="AY462" s="9">
        <v>1</v>
      </c>
      <c r="AZ462" s="9">
        <v>2</v>
      </c>
      <c r="BA462" s="9" t="s">
        <v>125</v>
      </c>
      <c r="BB462" s="9" t="s">
        <v>125</v>
      </c>
      <c r="BC462" s="9">
        <v>2</v>
      </c>
      <c r="BD462" s="9">
        <v>1</v>
      </c>
      <c r="BE462" s="9">
        <v>2</v>
      </c>
      <c r="BF462" s="9">
        <v>1</v>
      </c>
      <c r="BG462" s="9">
        <v>1</v>
      </c>
      <c r="BH462">
        <v>2</v>
      </c>
      <c r="BI462">
        <v>2</v>
      </c>
      <c r="BJ462" s="58">
        <v>1</v>
      </c>
      <c r="BK462">
        <v>2</v>
      </c>
      <c r="BL462">
        <v>1</v>
      </c>
      <c r="BM462">
        <v>1</v>
      </c>
      <c r="BN462">
        <v>1</v>
      </c>
      <c r="BO462">
        <v>2</v>
      </c>
      <c r="BP462">
        <v>2</v>
      </c>
      <c r="BQ462" t="s">
        <v>125</v>
      </c>
      <c r="BR462">
        <v>1</v>
      </c>
      <c r="BS462">
        <v>2</v>
      </c>
      <c r="BT462" t="s">
        <v>125</v>
      </c>
      <c r="BU462">
        <v>1</v>
      </c>
      <c r="BV462">
        <v>1</v>
      </c>
      <c r="BW462">
        <v>1</v>
      </c>
      <c r="BX462">
        <v>2</v>
      </c>
      <c r="BY462">
        <v>2</v>
      </c>
      <c r="BZ462">
        <v>2</v>
      </c>
      <c r="CA462">
        <v>2</v>
      </c>
      <c r="CB462">
        <v>2</v>
      </c>
      <c r="CC462">
        <v>1</v>
      </c>
      <c r="CD462">
        <v>2</v>
      </c>
      <c r="CE462">
        <v>1</v>
      </c>
      <c r="CF462">
        <v>1</v>
      </c>
      <c r="CG462">
        <v>2</v>
      </c>
      <c r="CH462">
        <v>1</v>
      </c>
      <c r="CI462">
        <v>1</v>
      </c>
      <c r="CJ462">
        <v>1</v>
      </c>
      <c r="CK462">
        <v>2</v>
      </c>
      <c r="CL462">
        <v>1</v>
      </c>
      <c r="CM462">
        <v>4</v>
      </c>
      <c r="CN462">
        <v>4</v>
      </c>
      <c r="CO462">
        <v>4</v>
      </c>
      <c r="CP462">
        <v>4</v>
      </c>
      <c r="CQ462">
        <v>4</v>
      </c>
      <c r="CR462">
        <v>4</v>
      </c>
      <c r="CS462">
        <v>4</v>
      </c>
      <c r="CT462">
        <v>4</v>
      </c>
      <c r="CU462">
        <v>3</v>
      </c>
      <c r="CV462">
        <v>4</v>
      </c>
      <c r="CW462">
        <v>2</v>
      </c>
      <c r="CX462">
        <v>4</v>
      </c>
      <c r="CY462">
        <v>4</v>
      </c>
      <c r="CZ462">
        <v>4</v>
      </c>
      <c r="DA462" s="57" t="s">
        <v>125</v>
      </c>
    </row>
    <row r="463" spans="1:105">
      <c r="A463">
        <v>456</v>
      </c>
      <c r="B463" s="9">
        <v>2</v>
      </c>
      <c r="C463" s="9">
        <v>3</v>
      </c>
      <c r="D463" s="9">
        <v>5</v>
      </c>
      <c r="E463" s="9">
        <v>1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1</v>
      </c>
      <c r="L463" s="9">
        <v>0</v>
      </c>
      <c r="M463" s="9">
        <v>3</v>
      </c>
      <c r="N463" s="9">
        <v>0</v>
      </c>
      <c r="O463" s="9">
        <v>0</v>
      </c>
      <c r="P463" s="9">
        <v>0</v>
      </c>
      <c r="Q463" s="9">
        <v>0</v>
      </c>
      <c r="R463" s="9">
        <v>4</v>
      </c>
      <c r="S463" s="9">
        <v>0</v>
      </c>
      <c r="T463" s="9"/>
      <c r="U463" s="9">
        <v>0</v>
      </c>
      <c r="V463" s="9">
        <v>0</v>
      </c>
      <c r="W463" s="9">
        <v>0</v>
      </c>
      <c r="X463" s="9">
        <v>0</v>
      </c>
      <c r="Y463" s="9">
        <v>1</v>
      </c>
      <c r="Z463" s="9">
        <v>0</v>
      </c>
      <c r="AA463" s="9">
        <v>0</v>
      </c>
      <c r="AB463" s="9">
        <v>0</v>
      </c>
      <c r="AC463" s="9"/>
      <c r="AD463" s="9">
        <v>1</v>
      </c>
      <c r="AE463" s="9"/>
      <c r="AF463" s="9">
        <v>1</v>
      </c>
      <c r="AG463" s="9">
        <v>1</v>
      </c>
      <c r="AH463" s="9">
        <v>0</v>
      </c>
      <c r="AI463" s="9">
        <v>1</v>
      </c>
      <c r="AJ463" s="9">
        <v>1</v>
      </c>
      <c r="AK463" s="9">
        <v>0</v>
      </c>
      <c r="AL463" s="9"/>
      <c r="AM463" s="9">
        <v>1</v>
      </c>
      <c r="AN463" s="9">
        <v>1</v>
      </c>
      <c r="AO463" s="9">
        <v>1</v>
      </c>
      <c r="AP463" s="9">
        <v>1</v>
      </c>
      <c r="AQ463" s="9">
        <v>0</v>
      </c>
      <c r="AR463" s="9">
        <v>0</v>
      </c>
      <c r="AS463" s="9"/>
      <c r="AT463" s="9">
        <v>1</v>
      </c>
      <c r="AU463" s="9">
        <v>1</v>
      </c>
      <c r="AV463" s="75">
        <v>2</v>
      </c>
      <c r="AW463" s="75">
        <v>2</v>
      </c>
      <c r="AX463" s="75">
        <v>1</v>
      </c>
      <c r="AY463" s="9">
        <v>1</v>
      </c>
      <c r="AZ463" s="9">
        <v>1</v>
      </c>
      <c r="BA463" s="9">
        <v>2</v>
      </c>
      <c r="BB463" s="9"/>
      <c r="BC463" s="9">
        <v>1</v>
      </c>
      <c r="BD463" s="9">
        <v>1</v>
      </c>
      <c r="BE463" s="9">
        <v>1</v>
      </c>
      <c r="BF463" s="9">
        <v>1</v>
      </c>
      <c r="BG463" s="9">
        <v>1</v>
      </c>
      <c r="BH463">
        <v>1</v>
      </c>
      <c r="BI463">
        <v>2</v>
      </c>
      <c r="BJ463" s="58">
        <v>1</v>
      </c>
      <c r="BK463">
        <v>2</v>
      </c>
      <c r="BL463">
        <v>1</v>
      </c>
      <c r="BM463">
        <v>1</v>
      </c>
      <c r="BN463">
        <v>1</v>
      </c>
      <c r="BO463">
        <v>2</v>
      </c>
      <c r="BP463">
        <v>2</v>
      </c>
      <c r="BQ463" t="s">
        <v>125</v>
      </c>
      <c r="BR463">
        <v>1</v>
      </c>
      <c r="BS463">
        <v>2</v>
      </c>
      <c r="BT463" t="s">
        <v>125</v>
      </c>
      <c r="BU463">
        <v>1</v>
      </c>
      <c r="BV463">
        <v>1</v>
      </c>
      <c r="BW463">
        <v>1</v>
      </c>
      <c r="BX463">
        <v>2</v>
      </c>
      <c r="BY463">
        <v>1</v>
      </c>
      <c r="BZ463">
        <v>2</v>
      </c>
      <c r="CA463">
        <v>1</v>
      </c>
      <c r="CB463">
        <v>2</v>
      </c>
      <c r="CC463">
        <v>2</v>
      </c>
      <c r="CD463">
        <v>2</v>
      </c>
      <c r="CE463">
        <v>1</v>
      </c>
      <c r="CF463">
        <v>1</v>
      </c>
      <c r="CG463">
        <v>2</v>
      </c>
      <c r="CH463">
        <v>2</v>
      </c>
      <c r="CI463">
        <v>2</v>
      </c>
      <c r="CJ463">
        <v>1</v>
      </c>
      <c r="CK463">
        <v>2</v>
      </c>
      <c r="CL463">
        <v>1</v>
      </c>
      <c r="CM463">
        <v>3</v>
      </c>
      <c r="CN463">
        <v>3</v>
      </c>
      <c r="CO463">
        <v>3</v>
      </c>
      <c r="CP463">
        <v>3</v>
      </c>
      <c r="CQ463">
        <v>4</v>
      </c>
      <c r="CR463">
        <v>3</v>
      </c>
      <c r="CS463">
        <v>3</v>
      </c>
      <c r="CT463">
        <v>3</v>
      </c>
      <c r="CU463">
        <v>3</v>
      </c>
      <c r="CV463">
        <v>3</v>
      </c>
      <c r="CW463">
        <v>1</v>
      </c>
      <c r="CX463">
        <v>2</v>
      </c>
      <c r="CY463">
        <v>3</v>
      </c>
      <c r="CZ463">
        <v>0</v>
      </c>
      <c r="DA463" s="57" t="s">
        <v>125</v>
      </c>
    </row>
    <row r="464" spans="1:105">
      <c r="A464">
        <v>457</v>
      </c>
      <c r="B464" s="9">
        <v>2</v>
      </c>
      <c r="C464" s="9">
        <v>3</v>
      </c>
      <c r="D464" s="9">
        <v>5</v>
      </c>
      <c r="E464" s="9">
        <v>8</v>
      </c>
      <c r="F464" s="9">
        <v>1</v>
      </c>
      <c r="G464" s="9">
        <v>0</v>
      </c>
      <c r="H464" s="9">
        <v>0</v>
      </c>
      <c r="I464" s="9">
        <v>1</v>
      </c>
      <c r="J464" s="9">
        <v>0</v>
      </c>
      <c r="K464" s="9">
        <v>0</v>
      </c>
      <c r="L464" s="9">
        <v>0</v>
      </c>
      <c r="M464" s="9">
        <v>2</v>
      </c>
      <c r="N464" s="9">
        <v>4</v>
      </c>
      <c r="O464" s="9">
        <v>3</v>
      </c>
      <c r="P464" s="9">
        <v>3</v>
      </c>
      <c r="Q464" s="9">
        <v>2</v>
      </c>
      <c r="R464" s="9">
        <v>4</v>
      </c>
      <c r="S464" s="9">
        <v>3</v>
      </c>
      <c r="T464" s="9"/>
      <c r="U464" s="9">
        <v>1</v>
      </c>
      <c r="V464" s="9">
        <v>0</v>
      </c>
      <c r="W464" s="9">
        <v>0</v>
      </c>
      <c r="X464" s="9">
        <v>1</v>
      </c>
      <c r="Y464" s="9">
        <v>0</v>
      </c>
      <c r="Z464" s="9">
        <v>1</v>
      </c>
      <c r="AA464" s="9">
        <v>0</v>
      </c>
      <c r="AB464" s="9">
        <v>0</v>
      </c>
      <c r="AC464" s="9"/>
      <c r="AD464" s="9">
        <v>1</v>
      </c>
      <c r="AE464" s="9"/>
      <c r="AF464" s="9">
        <v>1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/>
      <c r="AM464" s="9">
        <v>1</v>
      </c>
      <c r="AN464" s="9">
        <v>1</v>
      </c>
      <c r="AO464" s="9">
        <v>0</v>
      </c>
      <c r="AP464" s="9">
        <v>0</v>
      </c>
      <c r="AQ464" s="9">
        <v>0</v>
      </c>
      <c r="AR464" s="9">
        <v>0</v>
      </c>
      <c r="AS464" s="9"/>
      <c r="AT464" s="9">
        <v>1</v>
      </c>
      <c r="AU464" s="9">
        <v>2</v>
      </c>
      <c r="AV464" s="75">
        <v>1</v>
      </c>
      <c r="AW464" s="75">
        <v>2</v>
      </c>
      <c r="AX464" s="75">
        <v>1</v>
      </c>
      <c r="AY464" s="9">
        <v>1</v>
      </c>
      <c r="AZ464" s="9">
        <v>1</v>
      </c>
      <c r="BA464" s="9">
        <v>1</v>
      </c>
      <c r="BB464" s="9">
        <v>2</v>
      </c>
      <c r="BC464" s="9">
        <v>2</v>
      </c>
      <c r="BD464" s="9">
        <v>1</v>
      </c>
      <c r="BE464" s="9">
        <v>1</v>
      </c>
      <c r="BF464" s="9">
        <v>1</v>
      </c>
      <c r="BG464" s="9">
        <v>1</v>
      </c>
      <c r="BH464">
        <v>1</v>
      </c>
      <c r="BI464">
        <v>2</v>
      </c>
      <c r="BJ464" s="58">
        <v>2</v>
      </c>
      <c r="BK464">
        <v>2</v>
      </c>
      <c r="BL464">
        <v>1</v>
      </c>
      <c r="BM464">
        <v>1</v>
      </c>
      <c r="BN464">
        <v>1</v>
      </c>
      <c r="BO464">
        <v>2</v>
      </c>
      <c r="BP464">
        <v>1</v>
      </c>
      <c r="BQ464">
        <v>1</v>
      </c>
      <c r="BR464">
        <v>2</v>
      </c>
      <c r="BS464">
        <v>2</v>
      </c>
      <c r="BT464" t="s">
        <v>125</v>
      </c>
      <c r="BU464">
        <v>1</v>
      </c>
      <c r="BV464">
        <v>2</v>
      </c>
      <c r="BW464">
        <v>1</v>
      </c>
      <c r="BX464">
        <v>2</v>
      </c>
      <c r="BY464">
        <v>2</v>
      </c>
      <c r="BZ464">
        <v>2</v>
      </c>
      <c r="CA464">
        <v>2</v>
      </c>
      <c r="CB464">
        <v>2</v>
      </c>
      <c r="CC464">
        <v>2</v>
      </c>
      <c r="CD464">
        <v>2</v>
      </c>
      <c r="CE464">
        <v>2</v>
      </c>
      <c r="CF464">
        <v>1</v>
      </c>
      <c r="CG464">
        <v>2</v>
      </c>
      <c r="CH464">
        <v>2</v>
      </c>
      <c r="CI464">
        <v>2</v>
      </c>
      <c r="CJ464">
        <v>1</v>
      </c>
      <c r="CK464">
        <v>2</v>
      </c>
      <c r="CL464">
        <v>1</v>
      </c>
      <c r="CM464">
        <v>3</v>
      </c>
      <c r="CN464">
        <v>4</v>
      </c>
      <c r="CO464">
        <v>4</v>
      </c>
      <c r="CP464">
        <v>2</v>
      </c>
      <c r="CQ464">
        <v>2</v>
      </c>
      <c r="CR464">
        <v>3</v>
      </c>
      <c r="CS464">
        <v>3</v>
      </c>
      <c r="CT464">
        <v>4</v>
      </c>
      <c r="CU464">
        <v>3</v>
      </c>
      <c r="CV464">
        <v>2</v>
      </c>
      <c r="CW464">
        <v>1</v>
      </c>
      <c r="CX464">
        <v>4</v>
      </c>
      <c r="CY464">
        <v>3</v>
      </c>
      <c r="CZ464">
        <v>3</v>
      </c>
      <c r="DA464" s="57">
        <v>3</v>
      </c>
    </row>
    <row r="465" spans="1:105">
      <c r="A465">
        <v>458</v>
      </c>
      <c r="B465" s="9">
        <v>2</v>
      </c>
      <c r="C465" s="9">
        <v>1</v>
      </c>
      <c r="D465" s="9">
        <v>6</v>
      </c>
      <c r="E465" s="9">
        <v>9</v>
      </c>
      <c r="F465" s="9">
        <v>0</v>
      </c>
      <c r="G465" s="9">
        <v>0</v>
      </c>
      <c r="H465" s="9">
        <v>1</v>
      </c>
      <c r="I465" s="9">
        <v>1</v>
      </c>
      <c r="J465" s="9">
        <v>1</v>
      </c>
      <c r="K465" s="9">
        <v>0</v>
      </c>
      <c r="L465" s="9">
        <v>0</v>
      </c>
      <c r="M465" s="9">
        <v>1</v>
      </c>
      <c r="N465" s="9">
        <v>3</v>
      </c>
      <c r="O465" s="9">
        <v>4</v>
      </c>
      <c r="P465" s="9">
        <v>4</v>
      </c>
      <c r="Q465" s="9">
        <v>3</v>
      </c>
      <c r="R465" s="9">
        <v>4</v>
      </c>
      <c r="S465" s="9">
        <v>4</v>
      </c>
      <c r="T465" s="9"/>
      <c r="U465" s="9">
        <v>1</v>
      </c>
      <c r="V465" s="9">
        <v>0</v>
      </c>
      <c r="W465" s="9">
        <v>1</v>
      </c>
      <c r="X465" s="9">
        <v>0</v>
      </c>
      <c r="Y465" s="9">
        <v>1</v>
      </c>
      <c r="Z465" s="9">
        <v>0</v>
      </c>
      <c r="AA465" s="9">
        <v>0</v>
      </c>
      <c r="AB465" s="9">
        <v>0</v>
      </c>
      <c r="AC465" s="9"/>
      <c r="AD465" s="9">
        <v>1</v>
      </c>
      <c r="AE465" s="9"/>
      <c r="AF465" s="9">
        <v>1</v>
      </c>
      <c r="AG465" s="9">
        <v>0</v>
      </c>
      <c r="AH465" s="9">
        <v>1</v>
      </c>
      <c r="AI465" s="9">
        <v>1</v>
      </c>
      <c r="AJ465" s="9">
        <v>0</v>
      </c>
      <c r="AK465" s="9">
        <v>0</v>
      </c>
      <c r="AL465" s="9"/>
      <c r="AM465" s="9">
        <v>1</v>
      </c>
      <c r="AN465" s="9">
        <v>1</v>
      </c>
      <c r="AO465" s="9">
        <v>0</v>
      </c>
      <c r="AP465" s="9">
        <v>1</v>
      </c>
      <c r="AQ465" s="9">
        <v>0</v>
      </c>
      <c r="AR465" s="9">
        <v>0</v>
      </c>
      <c r="AS465" s="9"/>
      <c r="AT465" s="9">
        <v>2</v>
      </c>
      <c r="AU465" s="9">
        <v>1</v>
      </c>
      <c r="AV465" s="75">
        <v>1</v>
      </c>
      <c r="AW465" s="75">
        <v>1</v>
      </c>
      <c r="AX465" s="75">
        <v>1</v>
      </c>
      <c r="AY465" s="9">
        <v>1</v>
      </c>
      <c r="AZ465" s="9">
        <v>1</v>
      </c>
      <c r="BA465" s="9">
        <v>1</v>
      </c>
      <c r="BB465" s="9">
        <v>1</v>
      </c>
      <c r="BC465" s="9">
        <v>1</v>
      </c>
      <c r="BD465" s="9">
        <v>1</v>
      </c>
      <c r="BE465" s="9">
        <v>1</v>
      </c>
      <c r="BF465" s="9">
        <v>1</v>
      </c>
      <c r="BG465" s="9">
        <v>1</v>
      </c>
      <c r="BH465">
        <v>1</v>
      </c>
      <c r="BI465">
        <v>1</v>
      </c>
      <c r="BJ465" s="58">
        <v>1</v>
      </c>
      <c r="BK465">
        <v>2</v>
      </c>
      <c r="BL465">
        <v>1</v>
      </c>
      <c r="BM465">
        <v>2</v>
      </c>
      <c r="BN465">
        <v>1</v>
      </c>
      <c r="BO465">
        <v>1</v>
      </c>
      <c r="BP465">
        <v>2</v>
      </c>
      <c r="BQ465" t="s">
        <v>125</v>
      </c>
      <c r="BR465">
        <v>1</v>
      </c>
      <c r="BS465">
        <v>1</v>
      </c>
      <c r="BT465">
        <v>1</v>
      </c>
      <c r="BU465">
        <v>1</v>
      </c>
      <c r="BV465">
        <v>1</v>
      </c>
      <c r="BW465">
        <v>1</v>
      </c>
      <c r="BX465">
        <v>2</v>
      </c>
      <c r="BY465">
        <v>1</v>
      </c>
      <c r="BZ465">
        <v>1</v>
      </c>
      <c r="CA465">
        <v>1</v>
      </c>
      <c r="CB465">
        <v>2</v>
      </c>
      <c r="CC465">
        <v>2</v>
      </c>
      <c r="CD465">
        <v>2</v>
      </c>
      <c r="CE465">
        <v>1</v>
      </c>
      <c r="CF465">
        <v>2</v>
      </c>
      <c r="CG465">
        <v>2</v>
      </c>
      <c r="CH465">
        <v>2</v>
      </c>
      <c r="CI465">
        <v>2</v>
      </c>
      <c r="CJ465">
        <v>1</v>
      </c>
      <c r="CK465">
        <v>2</v>
      </c>
      <c r="CL465">
        <v>1</v>
      </c>
      <c r="CM465">
        <v>3</v>
      </c>
      <c r="CN465">
        <v>3</v>
      </c>
      <c r="CO465">
        <v>4</v>
      </c>
      <c r="CP465">
        <v>3</v>
      </c>
      <c r="CQ465">
        <v>4</v>
      </c>
      <c r="CR465">
        <v>3</v>
      </c>
      <c r="CS465">
        <v>3</v>
      </c>
      <c r="CT465">
        <v>4</v>
      </c>
      <c r="CU465">
        <v>4</v>
      </c>
      <c r="CV465">
        <v>3</v>
      </c>
      <c r="CW465">
        <v>1</v>
      </c>
      <c r="CX465">
        <v>4</v>
      </c>
      <c r="CY465">
        <v>4</v>
      </c>
      <c r="CZ465">
        <v>3</v>
      </c>
      <c r="DA465" s="57">
        <v>3</v>
      </c>
    </row>
    <row r="466" spans="1:105">
      <c r="A466">
        <v>459</v>
      </c>
      <c r="B466" s="9">
        <v>1</v>
      </c>
      <c r="C466" s="9">
        <v>5</v>
      </c>
      <c r="D466" s="9">
        <v>1</v>
      </c>
      <c r="E466" s="9">
        <v>10</v>
      </c>
      <c r="F466" s="9">
        <v>0</v>
      </c>
      <c r="G466" s="9">
        <v>0</v>
      </c>
      <c r="H466" s="9">
        <v>0</v>
      </c>
      <c r="I466" s="9">
        <v>1</v>
      </c>
      <c r="J466" s="9">
        <v>0</v>
      </c>
      <c r="K466" s="9">
        <v>0</v>
      </c>
      <c r="L466" s="9">
        <v>0</v>
      </c>
      <c r="M466" s="9">
        <v>1</v>
      </c>
      <c r="N466" s="9">
        <v>1</v>
      </c>
      <c r="O466" s="9">
        <v>1</v>
      </c>
      <c r="P466" s="9">
        <v>1</v>
      </c>
      <c r="Q466" s="9">
        <v>1</v>
      </c>
      <c r="R466" s="9">
        <v>4</v>
      </c>
      <c r="S466" s="9">
        <v>4</v>
      </c>
      <c r="T466" s="9"/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1</v>
      </c>
      <c r="AA466" s="9">
        <v>0</v>
      </c>
      <c r="AB466" s="9">
        <v>1</v>
      </c>
      <c r="AC466" s="9"/>
      <c r="AD466" s="9">
        <v>5</v>
      </c>
      <c r="AE466" s="9"/>
      <c r="AF466" s="9">
        <v>1</v>
      </c>
      <c r="AG466" s="9">
        <v>0</v>
      </c>
      <c r="AH466" s="9">
        <v>1</v>
      </c>
      <c r="AI466" s="9">
        <v>0</v>
      </c>
      <c r="AJ466" s="9">
        <v>0</v>
      </c>
      <c r="AK466" s="9">
        <v>0</v>
      </c>
      <c r="AL466" s="9"/>
      <c r="AM466" s="9">
        <v>1</v>
      </c>
      <c r="AN466" s="9">
        <v>1</v>
      </c>
      <c r="AO466" s="9">
        <v>1</v>
      </c>
      <c r="AP466" s="9">
        <v>0</v>
      </c>
      <c r="AQ466" s="9">
        <v>0</v>
      </c>
      <c r="AR466" s="9">
        <v>0</v>
      </c>
      <c r="AS466" s="9"/>
      <c r="AT466" s="9">
        <v>1</v>
      </c>
      <c r="AU466" s="9">
        <v>1</v>
      </c>
      <c r="AV466" s="75">
        <v>1</v>
      </c>
      <c r="AW466" s="75">
        <v>1</v>
      </c>
      <c r="AX466" s="75">
        <v>1</v>
      </c>
      <c r="AY466" s="9">
        <v>2</v>
      </c>
      <c r="AZ466" s="9">
        <v>1</v>
      </c>
      <c r="BA466" s="9">
        <v>1</v>
      </c>
      <c r="BB466" s="9">
        <v>2</v>
      </c>
      <c r="BC466" s="9">
        <v>1</v>
      </c>
      <c r="BD466" s="9">
        <v>1</v>
      </c>
      <c r="BE466" s="9">
        <v>2</v>
      </c>
      <c r="BF466" s="9">
        <v>2</v>
      </c>
      <c r="BG466" s="9" t="s">
        <v>125</v>
      </c>
      <c r="BH466">
        <v>2</v>
      </c>
      <c r="BI466">
        <v>2</v>
      </c>
      <c r="BJ466" s="58">
        <v>1</v>
      </c>
      <c r="BK466">
        <v>2</v>
      </c>
      <c r="BL466">
        <v>1</v>
      </c>
      <c r="BM466">
        <v>2</v>
      </c>
      <c r="BN466">
        <v>1</v>
      </c>
      <c r="BO466">
        <v>2</v>
      </c>
      <c r="BP466">
        <v>2</v>
      </c>
      <c r="BQ466" t="s">
        <v>125</v>
      </c>
      <c r="BR466">
        <v>1</v>
      </c>
      <c r="BS466">
        <v>2</v>
      </c>
      <c r="BT466" t="s">
        <v>125</v>
      </c>
      <c r="BU466">
        <v>1</v>
      </c>
      <c r="BV466">
        <v>1</v>
      </c>
      <c r="BW466">
        <v>2</v>
      </c>
      <c r="BX466">
        <v>1</v>
      </c>
      <c r="BY466">
        <v>2</v>
      </c>
      <c r="BZ466">
        <v>2</v>
      </c>
      <c r="CA466">
        <v>1</v>
      </c>
      <c r="CB466">
        <v>2</v>
      </c>
      <c r="CC466">
        <v>2</v>
      </c>
      <c r="CD466">
        <v>1</v>
      </c>
      <c r="CE466">
        <v>1</v>
      </c>
      <c r="CF466">
        <v>1</v>
      </c>
      <c r="CG466">
        <v>2</v>
      </c>
      <c r="CH466">
        <v>2</v>
      </c>
      <c r="CI466">
        <v>2</v>
      </c>
      <c r="CJ466">
        <v>1</v>
      </c>
      <c r="CK466">
        <v>2</v>
      </c>
      <c r="CL466">
        <v>1</v>
      </c>
      <c r="CM466">
        <v>1</v>
      </c>
      <c r="CN466">
        <v>1</v>
      </c>
      <c r="CO466">
        <v>4</v>
      </c>
      <c r="CP466">
        <v>4</v>
      </c>
      <c r="CQ466">
        <v>4</v>
      </c>
      <c r="CR466">
        <v>4</v>
      </c>
      <c r="CS466">
        <v>4</v>
      </c>
      <c r="CT466">
        <v>4</v>
      </c>
      <c r="CU466">
        <v>3</v>
      </c>
      <c r="CV466">
        <v>1</v>
      </c>
      <c r="CW466">
        <v>1</v>
      </c>
      <c r="CX466">
        <v>4</v>
      </c>
      <c r="CY466">
        <v>3</v>
      </c>
      <c r="CZ466">
        <v>0</v>
      </c>
      <c r="DA466" s="57" t="s">
        <v>125</v>
      </c>
    </row>
    <row r="467" spans="1:105">
      <c r="A467">
        <v>460</v>
      </c>
      <c r="B467" s="9">
        <v>2</v>
      </c>
      <c r="C467" s="9">
        <v>9</v>
      </c>
      <c r="D467" s="9">
        <v>5</v>
      </c>
      <c r="E467" s="9">
        <v>13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1</v>
      </c>
      <c r="L467" s="9">
        <v>0</v>
      </c>
      <c r="M467" s="9">
        <v>1</v>
      </c>
      <c r="N467" s="9">
        <v>3</v>
      </c>
      <c r="O467" s="9">
        <v>3</v>
      </c>
      <c r="P467" s="9">
        <v>3</v>
      </c>
      <c r="Q467" s="9">
        <v>3</v>
      </c>
      <c r="R467" s="9">
        <v>4</v>
      </c>
      <c r="S467" s="9">
        <v>3</v>
      </c>
      <c r="T467" s="9"/>
      <c r="U467" s="9">
        <v>0</v>
      </c>
      <c r="V467" s="9">
        <v>0</v>
      </c>
      <c r="W467" s="9">
        <v>0</v>
      </c>
      <c r="X467" s="9">
        <v>0</v>
      </c>
      <c r="Y467" s="9">
        <v>1</v>
      </c>
      <c r="Z467" s="9">
        <v>0</v>
      </c>
      <c r="AA467" s="9">
        <v>0</v>
      </c>
      <c r="AB467" s="9">
        <v>0</v>
      </c>
      <c r="AC467" s="9"/>
      <c r="AD467" s="9">
        <v>4</v>
      </c>
      <c r="AE467" s="9"/>
      <c r="AF467" s="9">
        <v>1</v>
      </c>
      <c r="AG467" s="9">
        <v>1</v>
      </c>
      <c r="AH467" s="9">
        <v>0</v>
      </c>
      <c r="AI467" s="9">
        <v>0</v>
      </c>
      <c r="AJ467" s="9">
        <v>1</v>
      </c>
      <c r="AK467" s="9">
        <v>0</v>
      </c>
      <c r="AL467" s="9"/>
      <c r="AM467" s="9">
        <v>1</v>
      </c>
      <c r="AN467" s="9">
        <v>1</v>
      </c>
      <c r="AO467" s="9">
        <v>1</v>
      </c>
      <c r="AP467" s="9">
        <v>1</v>
      </c>
      <c r="AQ467" s="9">
        <v>0</v>
      </c>
      <c r="AR467" s="9">
        <v>0</v>
      </c>
      <c r="AS467" s="9"/>
      <c r="AT467" s="9">
        <v>1</v>
      </c>
      <c r="AU467" s="9">
        <v>4</v>
      </c>
      <c r="AV467" s="75">
        <v>2</v>
      </c>
      <c r="AW467" s="75">
        <v>2</v>
      </c>
      <c r="AX467" s="75">
        <v>1</v>
      </c>
      <c r="AY467" s="9">
        <v>2</v>
      </c>
      <c r="AZ467" s="9">
        <v>2</v>
      </c>
      <c r="BA467" s="9" t="s">
        <v>125</v>
      </c>
      <c r="BB467" s="9" t="s">
        <v>125</v>
      </c>
      <c r="BC467" s="9">
        <v>2</v>
      </c>
      <c r="BD467" s="9">
        <v>1</v>
      </c>
      <c r="BE467" s="9">
        <v>1</v>
      </c>
      <c r="BF467" s="9">
        <v>1</v>
      </c>
      <c r="BG467" s="9">
        <v>1</v>
      </c>
      <c r="BH467">
        <v>1</v>
      </c>
      <c r="BI467">
        <v>2</v>
      </c>
      <c r="BJ467" s="58">
        <v>1</v>
      </c>
      <c r="BK467">
        <v>1</v>
      </c>
      <c r="BL467">
        <v>1</v>
      </c>
      <c r="BM467">
        <v>2</v>
      </c>
      <c r="BN467">
        <v>2</v>
      </c>
      <c r="BO467">
        <v>2</v>
      </c>
      <c r="BP467">
        <v>2</v>
      </c>
      <c r="BQ467" t="s">
        <v>125</v>
      </c>
      <c r="BR467">
        <v>1</v>
      </c>
      <c r="BS467">
        <v>1</v>
      </c>
      <c r="BT467">
        <v>2</v>
      </c>
      <c r="BU467">
        <v>1</v>
      </c>
      <c r="BV467">
        <v>1</v>
      </c>
      <c r="BW467">
        <v>2</v>
      </c>
      <c r="BX467">
        <v>2</v>
      </c>
      <c r="BY467">
        <v>1</v>
      </c>
      <c r="BZ467">
        <v>2</v>
      </c>
      <c r="CA467">
        <v>1</v>
      </c>
      <c r="CB467">
        <v>2</v>
      </c>
      <c r="CC467">
        <v>1</v>
      </c>
      <c r="CD467">
        <v>1</v>
      </c>
      <c r="CE467">
        <v>1</v>
      </c>
      <c r="CG467">
        <v>1</v>
      </c>
      <c r="CH467">
        <v>1</v>
      </c>
      <c r="CI467">
        <v>1</v>
      </c>
      <c r="CJ467">
        <v>1</v>
      </c>
      <c r="CK467">
        <v>2</v>
      </c>
      <c r="CL467">
        <v>1</v>
      </c>
      <c r="CM467">
        <v>4</v>
      </c>
      <c r="CN467">
        <v>4</v>
      </c>
      <c r="CO467">
        <v>4</v>
      </c>
      <c r="CP467">
        <v>3</v>
      </c>
      <c r="CQ467">
        <v>4</v>
      </c>
      <c r="CR467">
        <v>4</v>
      </c>
      <c r="CS467">
        <v>4</v>
      </c>
      <c r="CT467">
        <v>3</v>
      </c>
      <c r="CU467">
        <v>4</v>
      </c>
      <c r="CV467">
        <v>3</v>
      </c>
      <c r="CW467">
        <v>2</v>
      </c>
      <c r="CX467">
        <v>3</v>
      </c>
      <c r="CY467">
        <v>3</v>
      </c>
      <c r="CZ467">
        <v>4</v>
      </c>
      <c r="DA467" s="57" t="s">
        <v>125</v>
      </c>
    </row>
    <row r="468" spans="1:105">
      <c r="A468">
        <v>461</v>
      </c>
      <c r="B468" s="9">
        <v>2</v>
      </c>
      <c r="C468" s="9">
        <v>5</v>
      </c>
      <c r="D468" s="9">
        <v>4</v>
      </c>
      <c r="E468" s="9">
        <v>16</v>
      </c>
      <c r="F468" s="9">
        <v>0</v>
      </c>
      <c r="G468" s="9">
        <v>0</v>
      </c>
      <c r="H468" s="9">
        <v>0</v>
      </c>
      <c r="I468" s="9">
        <v>1</v>
      </c>
      <c r="J468" s="9">
        <v>0</v>
      </c>
      <c r="K468" s="9">
        <v>0</v>
      </c>
      <c r="L468" s="9">
        <v>0</v>
      </c>
      <c r="M468" s="9">
        <v>2</v>
      </c>
      <c r="N468" s="9">
        <v>4</v>
      </c>
      <c r="O468" s="9">
        <v>4</v>
      </c>
      <c r="P468" s="9">
        <v>4</v>
      </c>
      <c r="Q468" s="9">
        <v>3</v>
      </c>
      <c r="R468" s="9">
        <v>4</v>
      </c>
      <c r="S468" s="9">
        <v>4</v>
      </c>
      <c r="T468" s="9"/>
      <c r="U468" s="9">
        <v>1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/>
      <c r="AD468" s="9">
        <v>1</v>
      </c>
      <c r="AE468" s="9"/>
      <c r="AF468" s="9">
        <v>1</v>
      </c>
      <c r="AG468" s="9">
        <v>1</v>
      </c>
      <c r="AH468" s="9">
        <v>1</v>
      </c>
      <c r="AI468" s="9">
        <v>0</v>
      </c>
      <c r="AJ468" s="9">
        <v>1</v>
      </c>
      <c r="AK468" s="9">
        <v>0</v>
      </c>
      <c r="AL468" s="9"/>
      <c r="AM468" s="9">
        <v>1</v>
      </c>
      <c r="AN468" s="9">
        <v>1</v>
      </c>
      <c r="AO468" s="9">
        <v>1</v>
      </c>
      <c r="AP468" s="9">
        <v>0</v>
      </c>
      <c r="AQ468" s="9">
        <v>0</v>
      </c>
      <c r="AR468" s="9">
        <v>0</v>
      </c>
      <c r="AS468" s="9"/>
      <c r="AT468" s="9">
        <v>1</v>
      </c>
      <c r="AU468" s="9">
        <v>3</v>
      </c>
      <c r="AV468" s="75">
        <v>2</v>
      </c>
      <c r="AW468" s="75">
        <v>1</v>
      </c>
      <c r="AX468" s="75">
        <v>1</v>
      </c>
      <c r="AY468" s="9">
        <v>1</v>
      </c>
      <c r="AZ468" s="9">
        <v>1</v>
      </c>
      <c r="BA468" s="9">
        <v>1</v>
      </c>
      <c r="BB468" s="9">
        <v>1</v>
      </c>
      <c r="BC468" s="9">
        <v>2</v>
      </c>
      <c r="BD468" s="9">
        <v>1</v>
      </c>
      <c r="BE468" s="9">
        <v>1</v>
      </c>
      <c r="BF468" s="9">
        <v>2</v>
      </c>
      <c r="BG468" s="9" t="s">
        <v>125</v>
      </c>
      <c r="BH468">
        <v>1</v>
      </c>
      <c r="BI468">
        <v>2</v>
      </c>
      <c r="BJ468" s="58">
        <v>2</v>
      </c>
      <c r="BK468">
        <v>2</v>
      </c>
      <c r="BL468">
        <v>1</v>
      </c>
      <c r="BM468">
        <v>1</v>
      </c>
      <c r="BN468">
        <v>1</v>
      </c>
      <c r="BO468">
        <v>2</v>
      </c>
      <c r="BP468">
        <v>2</v>
      </c>
      <c r="BQ468" t="s">
        <v>125</v>
      </c>
      <c r="BR468">
        <v>2</v>
      </c>
      <c r="BS468">
        <v>2</v>
      </c>
      <c r="BT468" t="s">
        <v>125</v>
      </c>
      <c r="BU468">
        <v>1</v>
      </c>
      <c r="BV468">
        <v>1</v>
      </c>
      <c r="BW468">
        <v>1</v>
      </c>
      <c r="BX468">
        <v>2</v>
      </c>
      <c r="BY468">
        <v>2</v>
      </c>
      <c r="BZ468">
        <v>2</v>
      </c>
      <c r="CA468">
        <v>2</v>
      </c>
      <c r="CB468">
        <v>2</v>
      </c>
      <c r="CC468">
        <v>2</v>
      </c>
      <c r="CD468">
        <v>2</v>
      </c>
      <c r="CE468">
        <v>2</v>
      </c>
      <c r="CF468">
        <v>1</v>
      </c>
      <c r="CG468">
        <v>2</v>
      </c>
      <c r="CH468">
        <v>2</v>
      </c>
      <c r="CI468">
        <v>1</v>
      </c>
      <c r="CJ468">
        <v>1</v>
      </c>
      <c r="CK468">
        <v>1</v>
      </c>
      <c r="CL468">
        <v>1</v>
      </c>
      <c r="CM468">
        <v>3</v>
      </c>
      <c r="CN468">
        <v>3</v>
      </c>
      <c r="CO468">
        <v>4</v>
      </c>
      <c r="CP468">
        <v>2</v>
      </c>
      <c r="CQ468">
        <v>4</v>
      </c>
      <c r="CR468">
        <v>4</v>
      </c>
      <c r="CS468">
        <v>4</v>
      </c>
      <c r="CT468">
        <v>4</v>
      </c>
      <c r="CU468">
        <v>2</v>
      </c>
      <c r="CV468">
        <v>1</v>
      </c>
      <c r="CW468">
        <v>1</v>
      </c>
      <c r="CX468">
        <v>3</v>
      </c>
      <c r="CY468">
        <v>3</v>
      </c>
      <c r="CZ468">
        <v>3</v>
      </c>
      <c r="DA468" s="57" t="s">
        <v>125</v>
      </c>
    </row>
    <row r="469" spans="1:105">
      <c r="A469">
        <v>462</v>
      </c>
      <c r="B469" s="9">
        <v>2</v>
      </c>
      <c r="C469" s="9">
        <v>8</v>
      </c>
      <c r="D469" s="9"/>
      <c r="E469" s="9">
        <v>5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1</v>
      </c>
      <c r="L469" s="9">
        <v>0</v>
      </c>
      <c r="M469" s="9">
        <v>2</v>
      </c>
      <c r="N469" s="9">
        <v>3</v>
      </c>
      <c r="O469" s="9">
        <v>4</v>
      </c>
      <c r="P469" s="9">
        <v>3</v>
      </c>
      <c r="Q469" s="9">
        <v>3</v>
      </c>
      <c r="R469" s="9">
        <v>4</v>
      </c>
      <c r="S469" s="9">
        <v>4</v>
      </c>
      <c r="T469" s="9"/>
      <c r="U469" s="9">
        <v>0</v>
      </c>
      <c r="V469" s="9">
        <v>0</v>
      </c>
      <c r="W469" s="9">
        <v>0</v>
      </c>
      <c r="X469" s="9">
        <v>0</v>
      </c>
      <c r="Y469" s="9">
        <v>1</v>
      </c>
      <c r="Z469" s="9">
        <v>1</v>
      </c>
      <c r="AA469" s="9">
        <v>0</v>
      </c>
      <c r="AB469" s="9">
        <v>0</v>
      </c>
      <c r="AC469" s="9"/>
      <c r="AD469" s="9">
        <v>4</v>
      </c>
      <c r="AE469" s="9"/>
      <c r="AF469" s="9">
        <v>1</v>
      </c>
      <c r="AG469" s="9">
        <v>1</v>
      </c>
      <c r="AH469" s="9">
        <v>0</v>
      </c>
      <c r="AI469" s="9">
        <v>0</v>
      </c>
      <c r="AJ469" s="9">
        <v>1</v>
      </c>
      <c r="AK469" s="9">
        <v>0</v>
      </c>
      <c r="AL469" s="9"/>
      <c r="AM469" s="9">
        <v>1</v>
      </c>
      <c r="AN469" s="9">
        <v>1</v>
      </c>
      <c r="AO469" s="9">
        <v>1</v>
      </c>
      <c r="AP469" s="9">
        <v>1</v>
      </c>
      <c r="AQ469" s="9">
        <v>0</v>
      </c>
      <c r="AR469" s="9">
        <v>0</v>
      </c>
      <c r="AS469" s="9"/>
      <c r="AT469" s="9">
        <v>3</v>
      </c>
      <c r="AU469" s="9">
        <v>3</v>
      </c>
      <c r="AV469" s="75">
        <v>1</v>
      </c>
      <c r="AW469" s="75">
        <v>1</v>
      </c>
      <c r="AX469" s="75">
        <v>1</v>
      </c>
      <c r="AY469" s="9">
        <v>2</v>
      </c>
      <c r="AZ469" s="9">
        <v>2</v>
      </c>
      <c r="BA469" s="9" t="s">
        <v>125</v>
      </c>
      <c r="BB469" s="9" t="s">
        <v>125</v>
      </c>
      <c r="BC469" s="9">
        <v>2</v>
      </c>
      <c r="BD469" s="9">
        <v>1</v>
      </c>
      <c r="BE469" s="9">
        <v>2</v>
      </c>
      <c r="BF469" s="9">
        <v>1</v>
      </c>
      <c r="BG469" s="9">
        <v>2</v>
      </c>
      <c r="BH469">
        <v>1</v>
      </c>
      <c r="BI469">
        <v>2</v>
      </c>
      <c r="BJ469" s="58">
        <v>2</v>
      </c>
      <c r="BK469">
        <v>2</v>
      </c>
      <c r="BL469">
        <v>2</v>
      </c>
      <c r="BM469">
        <v>1</v>
      </c>
      <c r="BN469">
        <v>2</v>
      </c>
      <c r="BO469">
        <v>2</v>
      </c>
      <c r="BP469">
        <v>2</v>
      </c>
      <c r="BQ469" t="s">
        <v>125</v>
      </c>
      <c r="BR469">
        <v>1</v>
      </c>
      <c r="BS469">
        <v>1</v>
      </c>
      <c r="BT469">
        <v>1</v>
      </c>
      <c r="BU469">
        <v>1</v>
      </c>
      <c r="BV469">
        <v>2</v>
      </c>
      <c r="BW469">
        <v>2</v>
      </c>
      <c r="BX469">
        <v>2</v>
      </c>
      <c r="BY469">
        <v>2</v>
      </c>
      <c r="BZ469">
        <v>2</v>
      </c>
      <c r="CA469">
        <v>2</v>
      </c>
      <c r="CB469">
        <v>2</v>
      </c>
      <c r="CC469">
        <v>2</v>
      </c>
      <c r="CD469">
        <v>1</v>
      </c>
      <c r="CE469">
        <v>2</v>
      </c>
      <c r="CF469">
        <v>2</v>
      </c>
      <c r="CG469">
        <v>2</v>
      </c>
      <c r="CH469">
        <v>2</v>
      </c>
      <c r="CI469">
        <v>2</v>
      </c>
      <c r="CJ469">
        <v>1</v>
      </c>
      <c r="CK469">
        <v>2</v>
      </c>
      <c r="CL469">
        <v>2</v>
      </c>
      <c r="CM469" t="s">
        <v>125</v>
      </c>
      <c r="CN469" t="s">
        <v>125</v>
      </c>
      <c r="CO469">
        <v>4</v>
      </c>
      <c r="CP469">
        <v>3</v>
      </c>
      <c r="CQ469">
        <v>4</v>
      </c>
      <c r="CR469">
        <v>4</v>
      </c>
      <c r="CS469">
        <v>4</v>
      </c>
      <c r="CT469">
        <v>3</v>
      </c>
      <c r="CU469">
        <v>3</v>
      </c>
      <c r="CV469">
        <v>2</v>
      </c>
      <c r="CW469">
        <v>1</v>
      </c>
      <c r="CX469">
        <v>2</v>
      </c>
      <c r="CY469">
        <v>3</v>
      </c>
      <c r="CZ469">
        <v>3</v>
      </c>
      <c r="DA469" s="57" t="s">
        <v>125</v>
      </c>
    </row>
    <row r="470" spans="1:105">
      <c r="A470">
        <v>463</v>
      </c>
      <c r="B470" s="9">
        <v>1</v>
      </c>
      <c r="C470" s="9">
        <v>5</v>
      </c>
      <c r="D470" s="9">
        <v>2</v>
      </c>
      <c r="E470" s="9">
        <v>3</v>
      </c>
      <c r="F470" s="9">
        <v>0</v>
      </c>
      <c r="G470" s="9">
        <v>0</v>
      </c>
      <c r="H470" s="9">
        <v>0</v>
      </c>
      <c r="I470" s="9">
        <v>1</v>
      </c>
      <c r="J470" s="9">
        <v>0</v>
      </c>
      <c r="K470" s="9">
        <v>0</v>
      </c>
      <c r="L470" s="9">
        <v>0</v>
      </c>
      <c r="M470" s="9">
        <v>1</v>
      </c>
      <c r="N470" s="9">
        <v>0</v>
      </c>
      <c r="O470" s="9">
        <v>3</v>
      </c>
      <c r="P470" s="9">
        <v>3</v>
      </c>
      <c r="Q470" s="9">
        <v>2</v>
      </c>
      <c r="R470" s="9">
        <v>2</v>
      </c>
      <c r="S470" s="9">
        <v>2</v>
      </c>
      <c r="T470" s="9"/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1</v>
      </c>
      <c r="AA470" s="9">
        <v>0</v>
      </c>
      <c r="AB470" s="9">
        <v>0</v>
      </c>
      <c r="AC470" s="9"/>
      <c r="AD470" s="9">
        <v>2</v>
      </c>
      <c r="AE470" s="9"/>
      <c r="AF470" s="9">
        <v>0</v>
      </c>
      <c r="AG470" s="9">
        <v>0</v>
      </c>
      <c r="AH470" s="9">
        <v>1</v>
      </c>
      <c r="AI470" s="9">
        <v>0</v>
      </c>
      <c r="AJ470" s="9">
        <v>0</v>
      </c>
      <c r="AK470" s="9">
        <v>0</v>
      </c>
      <c r="AL470" s="9"/>
      <c r="AM470" s="9">
        <v>1</v>
      </c>
      <c r="AN470" s="9">
        <v>1</v>
      </c>
      <c r="AO470" s="9">
        <v>1</v>
      </c>
      <c r="AP470" s="9">
        <v>0</v>
      </c>
      <c r="AQ470" s="9">
        <v>0</v>
      </c>
      <c r="AR470" s="9">
        <v>0</v>
      </c>
      <c r="AS470" s="9"/>
      <c r="AT470" s="9">
        <v>1</v>
      </c>
      <c r="AU470" s="9">
        <v>3</v>
      </c>
      <c r="AV470" s="75">
        <v>1</v>
      </c>
      <c r="AW470" s="75">
        <v>1</v>
      </c>
      <c r="AX470" s="75">
        <v>1</v>
      </c>
      <c r="AY470" s="9">
        <v>1</v>
      </c>
      <c r="AZ470" s="9">
        <v>1</v>
      </c>
      <c r="BA470" s="9">
        <v>1</v>
      </c>
      <c r="BB470" s="9">
        <v>2</v>
      </c>
      <c r="BC470" s="9">
        <v>1</v>
      </c>
      <c r="BD470" s="9">
        <v>1</v>
      </c>
      <c r="BE470" s="9">
        <v>2</v>
      </c>
      <c r="BF470" s="9">
        <v>1</v>
      </c>
      <c r="BG470" s="9">
        <v>1</v>
      </c>
      <c r="BH470">
        <v>1</v>
      </c>
      <c r="BI470">
        <v>1</v>
      </c>
      <c r="BJ470" s="58">
        <v>1</v>
      </c>
      <c r="BK470">
        <v>2</v>
      </c>
      <c r="BL470">
        <v>1</v>
      </c>
      <c r="BM470">
        <v>1</v>
      </c>
      <c r="BN470">
        <v>1</v>
      </c>
      <c r="BO470">
        <v>1</v>
      </c>
      <c r="BP470">
        <v>1</v>
      </c>
      <c r="BQ470">
        <v>1</v>
      </c>
      <c r="BR470">
        <v>1</v>
      </c>
      <c r="BS470">
        <v>1</v>
      </c>
      <c r="BT470">
        <v>1</v>
      </c>
      <c r="BU470">
        <v>1</v>
      </c>
      <c r="BV470">
        <v>1</v>
      </c>
      <c r="BW470">
        <v>1</v>
      </c>
      <c r="BX470">
        <v>1</v>
      </c>
      <c r="BY470">
        <v>1</v>
      </c>
      <c r="BZ470">
        <v>2</v>
      </c>
      <c r="CA470">
        <v>1</v>
      </c>
      <c r="CB470">
        <v>2</v>
      </c>
      <c r="CC470">
        <v>1</v>
      </c>
      <c r="CD470">
        <v>1</v>
      </c>
      <c r="CE470">
        <v>1</v>
      </c>
      <c r="CF470">
        <v>1</v>
      </c>
      <c r="CG470">
        <v>1</v>
      </c>
      <c r="CH470">
        <v>2</v>
      </c>
      <c r="CI470">
        <v>2</v>
      </c>
      <c r="CJ470">
        <v>2</v>
      </c>
      <c r="CK470">
        <v>2</v>
      </c>
      <c r="CL470">
        <v>1</v>
      </c>
      <c r="CM470">
        <v>3</v>
      </c>
      <c r="CN470">
        <v>3</v>
      </c>
      <c r="CO470">
        <v>4</v>
      </c>
      <c r="CP470">
        <v>3</v>
      </c>
      <c r="CQ470">
        <v>4</v>
      </c>
      <c r="CR470">
        <v>3</v>
      </c>
      <c r="CS470">
        <v>3</v>
      </c>
      <c r="CT470">
        <v>4</v>
      </c>
      <c r="CU470">
        <v>2</v>
      </c>
      <c r="CV470">
        <v>2</v>
      </c>
      <c r="CW470">
        <v>4</v>
      </c>
      <c r="CX470">
        <v>2</v>
      </c>
      <c r="CY470">
        <v>4</v>
      </c>
      <c r="CZ470">
        <v>3</v>
      </c>
      <c r="DA470" s="57" t="s">
        <v>125</v>
      </c>
    </row>
    <row r="471" spans="1:105">
      <c r="A471">
        <v>464</v>
      </c>
      <c r="B471" s="9">
        <v>1</v>
      </c>
      <c r="C471" s="9">
        <v>5</v>
      </c>
      <c r="D471" s="9">
        <v>1</v>
      </c>
      <c r="E471" s="9">
        <v>6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1</v>
      </c>
      <c r="L471" s="9">
        <v>0</v>
      </c>
      <c r="M471" s="9">
        <v>2</v>
      </c>
      <c r="N471" s="9">
        <v>4</v>
      </c>
      <c r="O471" s="9">
        <v>4</v>
      </c>
      <c r="P471" s="9">
        <v>4</v>
      </c>
      <c r="Q471" s="9">
        <v>0</v>
      </c>
      <c r="R471" s="9">
        <v>3</v>
      </c>
      <c r="S471" s="9">
        <v>2</v>
      </c>
      <c r="T471" s="9"/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1</v>
      </c>
      <c r="AC471" s="9"/>
      <c r="AD471" s="9">
        <v>6</v>
      </c>
      <c r="AE471" s="9"/>
      <c r="AF471" s="9">
        <v>1</v>
      </c>
      <c r="AG471" s="9">
        <v>0</v>
      </c>
      <c r="AH471" s="9">
        <v>1</v>
      </c>
      <c r="AI471" s="9">
        <v>0</v>
      </c>
      <c r="AJ471" s="9">
        <v>0</v>
      </c>
      <c r="AK471" s="9">
        <v>0</v>
      </c>
      <c r="AL471" s="9"/>
      <c r="AM471" s="9">
        <v>1</v>
      </c>
      <c r="AN471" s="9">
        <v>1</v>
      </c>
      <c r="AO471" s="9">
        <v>1</v>
      </c>
      <c r="AP471" s="9">
        <v>1</v>
      </c>
      <c r="AQ471" s="9">
        <v>0</v>
      </c>
      <c r="AR471" s="9">
        <v>0</v>
      </c>
      <c r="AS471" s="9"/>
      <c r="AT471" s="9">
        <v>3</v>
      </c>
      <c r="AU471" s="9">
        <v>3</v>
      </c>
      <c r="AV471" s="75">
        <v>1</v>
      </c>
      <c r="AW471" s="75">
        <v>1</v>
      </c>
      <c r="AX471" s="75">
        <v>2</v>
      </c>
      <c r="AY471" s="9" t="s">
        <v>125</v>
      </c>
      <c r="AZ471" s="9">
        <v>1</v>
      </c>
      <c r="BA471" s="9">
        <v>2</v>
      </c>
      <c r="BB471" s="9"/>
      <c r="BC471" s="9">
        <v>2</v>
      </c>
      <c r="BD471" s="9">
        <v>1</v>
      </c>
      <c r="BE471" s="9">
        <v>2</v>
      </c>
      <c r="BF471" s="9">
        <v>1</v>
      </c>
      <c r="BG471" s="9">
        <v>2</v>
      </c>
      <c r="BH471">
        <v>2</v>
      </c>
      <c r="BI471">
        <v>1</v>
      </c>
      <c r="BJ471" s="58">
        <v>1</v>
      </c>
      <c r="BK471">
        <v>2</v>
      </c>
      <c r="BL471">
        <v>2</v>
      </c>
      <c r="BM471">
        <v>1</v>
      </c>
      <c r="BN471">
        <v>1</v>
      </c>
      <c r="BO471">
        <v>2</v>
      </c>
      <c r="BP471">
        <v>2</v>
      </c>
      <c r="BQ471" t="s">
        <v>125</v>
      </c>
      <c r="BR471">
        <v>1</v>
      </c>
      <c r="BS471">
        <v>1</v>
      </c>
      <c r="BT471">
        <v>1</v>
      </c>
      <c r="BU471">
        <v>1</v>
      </c>
      <c r="BV471">
        <v>2</v>
      </c>
      <c r="BW471">
        <v>2</v>
      </c>
      <c r="BX471">
        <v>1</v>
      </c>
      <c r="BY471">
        <v>1</v>
      </c>
      <c r="BZ471">
        <v>2</v>
      </c>
      <c r="CA471">
        <v>2</v>
      </c>
      <c r="CB471">
        <v>2</v>
      </c>
      <c r="CC471">
        <v>2</v>
      </c>
      <c r="CD471">
        <v>2</v>
      </c>
      <c r="CE471">
        <v>2</v>
      </c>
      <c r="CF471">
        <v>2</v>
      </c>
      <c r="CG471">
        <v>2</v>
      </c>
      <c r="CH471">
        <v>2</v>
      </c>
      <c r="CI471">
        <v>2</v>
      </c>
      <c r="CJ471">
        <v>2</v>
      </c>
      <c r="CK471">
        <v>2</v>
      </c>
      <c r="CL471">
        <v>1</v>
      </c>
      <c r="CM471">
        <v>3</v>
      </c>
      <c r="CN471">
        <v>3</v>
      </c>
      <c r="CO471">
        <v>4</v>
      </c>
      <c r="CP471">
        <v>1</v>
      </c>
      <c r="CQ471">
        <v>2</v>
      </c>
      <c r="CR471">
        <v>2</v>
      </c>
      <c r="CS471">
        <v>2</v>
      </c>
      <c r="CT471">
        <v>4</v>
      </c>
      <c r="CU471">
        <v>2</v>
      </c>
      <c r="CV471">
        <v>2</v>
      </c>
      <c r="CW471">
        <v>1</v>
      </c>
      <c r="CX471">
        <v>2</v>
      </c>
      <c r="CY471">
        <v>1</v>
      </c>
      <c r="CZ471">
        <v>1</v>
      </c>
      <c r="DA471" s="57" t="s">
        <v>125</v>
      </c>
    </row>
    <row r="472" spans="1:105">
      <c r="A472">
        <v>465</v>
      </c>
      <c r="B472" s="9">
        <v>2</v>
      </c>
      <c r="C472" s="9">
        <v>4</v>
      </c>
      <c r="D472" s="9">
        <v>5</v>
      </c>
      <c r="E472" s="9">
        <v>3</v>
      </c>
      <c r="F472" s="9">
        <v>0</v>
      </c>
      <c r="G472" s="9">
        <v>1</v>
      </c>
      <c r="H472" s="9">
        <v>1</v>
      </c>
      <c r="I472" s="9">
        <v>1</v>
      </c>
      <c r="J472" s="9">
        <v>0</v>
      </c>
      <c r="K472" s="9">
        <v>0</v>
      </c>
      <c r="L472" s="9">
        <v>0</v>
      </c>
      <c r="M472" s="9">
        <v>2</v>
      </c>
      <c r="N472" s="9">
        <v>4</v>
      </c>
      <c r="O472" s="9">
        <v>4</v>
      </c>
      <c r="P472" s="9">
        <v>4</v>
      </c>
      <c r="Q472" s="9">
        <v>4</v>
      </c>
      <c r="R472" s="9">
        <v>4</v>
      </c>
      <c r="S472" s="9">
        <v>3</v>
      </c>
      <c r="T472" s="9"/>
      <c r="U472" s="9">
        <v>0</v>
      </c>
      <c r="V472" s="9">
        <v>0</v>
      </c>
      <c r="W472" s="9">
        <v>0</v>
      </c>
      <c r="X472" s="9">
        <v>1</v>
      </c>
      <c r="Y472" s="9">
        <v>1</v>
      </c>
      <c r="Z472" s="9">
        <v>1</v>
      </c>
      <c r="AA472" s="9">
        <v>0</v>
      </c>
      <c r="AB472" s="9">
        <v>0</v>
      </c>
      <c r="AC472" s="9"/>
      <c r="AD472" s="9">
        <v>2</v>
      </c>
      <c r="AE472" s="9"/>
      <c r="AF472" s="9">
        <v>1</v>
      </c>
      <c r="AG472" s="9">
        <v>1</v>
      </c>
      <c r="AH472" s="9">
        <v>1</v>
      </c>
      <c r="AI472" s="9">
        <v>0</v>
      </c>
      <c r="AJ472" s="9">
        <v>0</v>
      </c>
      <c r="AK472" s="9">
        <v>0</v>
      </c>
      <c r="AL472" s="9"/>
      <c r="AM472" s="9">
        <v>1</v>
      </c>
      <c r="AN472" s="9">
        <v>1</v>
      </c>
      <c r="AO472" s="9">
        <v>1</v>
      </c>
      <c r="AP472" s="9">
        <v>1</v>
      </c>
      <c r="AQ472" s="9">
        <v>0</v>
      </c>
      <c r="AR472" s="9">
        <v>0</v>
      </c>
      <c r="AS472" s="9"/>
      <c r="AT472" s="9">
        <v>1</v>
      </c>
      <c r="AU472" s="9">
        <v>1</v>
      </c>
      <c r="AV472" s="75">
        <v>1</v>
      </c>
      <c r="AW472" s="75">
        <v>2</v>
      </c>
      <c r="AX472" s="75">
        <v>1</v>
      </c>
      <c r="AY472" s="9">
        <v>2</v>
      </c>
      <c r="AZ472" s="9">
        <v>1</v>
      </c>
      <c r="BA472" s="9">
        <v>1</v>
      </c>
      <c r="BB472" s="9">
        <v>2</v>
      </c>
      <c r="BC472" s="9">
        <v>1</v>
      </c>
      <c r="BD472" s="9">
        <v>1</v>
      </c>
      <c r="BE472" s="9">
        <v>2</v>
      </c>
      <c r="BF472" s="9">
        <v>1</v>
      </c>
      <c r="BG472" s="9">
        <v>1</v>
      </c>
      <c r="BH472">
        <v>2</v>
      </c>
      <c r="BI472">
        <v>2</v>
      </c>
      <c r="BJ472" s="58">
        <v>2</v>
      </c>
      <c r="BK472">
        <v>2</v>
      </c>
      <c r="BL472">
        <v>1</v>
      </c>
      <c r="BM472">
        <v>1</v>
      </c>
      <c r="BN472">
        <v>2</v>
      </c>
      <c r="BO472">
        <v>2</v>
      </c>
      <c r="BP472">
        <v>1</v>
      </c>
      <c r="BQ472">
        <v>1</v>
      </c>
      <c r="BR472">
        <v>2</v>
      </c>
      <c r="BS472">
        <v>1</v>
      </c>
      <c r="BT472">
        <v>1</v>
      </c>
      <c r="BU472">
        <v>1</v>
      </c>
      <c r="BV472">
        <v>2</v>
      </c>
      <c r="BW472">
        <v>2</v>
      </c>
      <c r="BX472">
        <v>2</v>
      </c>
      <c r="BY472">
        <v>1</v>
      </c>
      <c r="BZ472">
        <v>2</v>
      </c>
      <c r="CA472">
        <v>2</v>
      </c>
      <c r="CB472">
        <v>2</v>
      </c>
      <c r="CC472">
        <v>1</v>
      </c>
      <c r="CD472">
        <v>1</v>
      </c>
      <c r="CE472">
        <v>2</v>
      </c>
      <c r="CF472">
        <v>1</v>
      </c>
      <c r="CG472">
        <v>1</v>
      </c>
      <c r="CH472">
        <v>2</v>
      </c>
      <c r="CI472">
        <v>2</v>
      </c>
      <c r="CJ472">
        <v>1</v>
      </c>
      <c r="CK472">
        <v>2</v>
      </c>
      <c r="CL472">
        <v>1</v>
      </c>
      <c r="CM472">
        <v>4</v>
      </c>
      <c r="CN472">
        <v>3</v>
      </c>
      <c r="CO472">
        <v>3</v>
      </c>
      <c r="CP472">
        <v>3</v>
      </c>
      <c r="CQ472">
        <v>4</v>
      </c>
      <c r="CR472">
        <v>3</v>
      </c>
      <c r="CS472">
        <v>4</v>
      </c>
      <c r="CT472">
        <v>3</v>
      </c>
      <c r="CU472">
        <v>3</v>
      </c>
      <c r="CV472">
        <v>3</v>
      </c>
      <c r="CW472">
        <v>2</v>
      </c>
      <c r="CX472">
        <v>2</v>
      </c>
      <c r="CY472">
        <v>3</v>
      </c>
      <c r="CZ472">
        <v>4</v>
      </c>
      <c r="DA472" s="57">
        <v>4</v>
      </c>
    </row>
    <row r="473" spans="1:105">
      <c r="A473">
        <v>466</v>
      </c>
      <c r="B473" s="9">
        <v>2</v>
      </c>
      <c r="C473" s="9">
        <v>8</v>
      </c>
      <c r="D473" s="9">
        <v>4</v>
      </c>
      <c r="E473" s="9">
        <v>3</v>
      </c>
      <c r="F473" s="9">
        <v>0</v>
      </c>
      <c r="G473" s="9">
        <v>0</v>
      </c>
      <c r="H473" s="9">
        <v>0</v>
      </c>
      <c r="I473" s="9">
        <v>1</v>
      </c>
      <c r="J473" s="9">
        <v>0</v>
      </c>
      <c r="K473" s="9">
        <v>0</v>
      </c>
      <c r="L473" s="9">
        <v>0</v>
      </c>
      <c r="M473" s="9">
        <v>2</v>
      </c>
      <c r="N473" s="9">
        <v>4</v>
      </c>
      <c r="O473" s="9">
        <v>4</v>
      </c>
      <c r="P473" s="9">
        <v>4</v>
      </c>
      <c r="Q473" s="9">
        <v>3</v>
      </c>
      <c r="R473" s="9">
        <v>4</v>
      </c>
      <c r="S473" s="9">
        <v>4</v>
      </c>
      <c r="T473" s="9"/>
      <c r="U473" s="9">
        <v>0</v>
      </c>
      <c r="V473" s="9">
        <v>0</v>
      </c>
      <c r="W473" s="9">
        <v>0</v>
      </c>
      <c r="X473" s="9">
        <v>0</v>
      </c>
      <c r="Y473" s="9">
        <v>1</v>
      </c>
      <c r="Z473" s="9">
        <v>0</v>
      </c>
      <c r="AA473" s="9">
        <v>0</v>
      </c>
      <c r="AB473" s="9">
        <v>0</v>
      </c>
      <c r="AC473" s="9"/>
      <c r="AD473" s="9">
        <v>4</v>
      </c>
      <c r="AE473" s="9"/>
      <c r="AF473" s="9">
        <v>1</v>
      </c>
      <c r="AG473" s="9">
        <v>1</v>
      </c>
      <c r="AH473" s="9">
        <v>0</v>
      </c>
      <c r="AI473" s="9">
        <v>0</v>
      </c>
      <c r="AJ473" s="9">
        <v>1</v>
      </c>
      <c r="AK473" s="9">
        <v>0</v>
      </c>
      <c r="AL473" s="9"/>
      <c r="AM473" s="9">
        <v>1</v>
      </c>
      <c r="AN473" s="9">
        <v>1</v>
      </c>
      <c r="AO473" s="9">
        <v>1</v>
      </c>
      <c r="AP473" s="9">
        <v>0</v>
      </c>
      <c r="AQ473" s="9">
        <v>0</v>
      </c>
      <c r="AR473" s="9">
        <v>0</v>
      </c>
      <c r="AS473" s="9"/>
      <c r="AT473" s="9">
        <v>3</v>
      </c>
      <c r="AU473" s="9">
        <v>2</v>
      </c>
      <c r="AV473" s="75">
        <v>1</v>
      </c>
      <c r="AW473" s="75">
        <v>2</v>
      </c>
      <c r="AX473" s="75">
        <v>1</v>
      </c>
      <c r="AY473" s="9">
        <v>2</v>
      </c>
      <c r="AZ473" s="9">
        <v>1</v>
      </c>
      <c r="BA473" s="9">
        <v>1</v>
      </c>
      <c r="BB473" s="9">
        <v>2</v>
      </c>
      <c r="BC473" s="9">
        <v>1</v>
      </c>
      <c r="BD473" s="9">
        <v>1</v>
      </c>
      <c r="BE473" s="9">
        <v>2</v>
      </c>
      <c r="BF473" s="9">
        <v>2</v>
      </c>
      <c r="BG473" s="9" t="s">
        <v>125</v>
      </c>
      <c r="BH473">
        <v>1</v>
      </c>
      <c r="BI473">
        <v>2</v>
      </c>
      <c r="BJ473" s="58">
        <v>2</v>
      </c>
      <c r="BK473">
        <v>1</v>
      </c>
      <c r="BL473">
        <v>1</v>
      </c>
      <c r="BM473">
        <v>2</v>
      </c>
      <c r="BN473">
        <v>1</v>
      </c>
      <c r="BO473">
        <v>2</v>
      </c>
      <c r="BP473">
        <v>2</v>
      </c>
      <c r="BQ473" t="s">
        <v>125</v>
      </c>
      <c r="BR473">
        <v>2</v>
      </c>
      <c r="BS473">
        <v>1</v>
      </c>
      <c r="BT473">
        <v>1</v>
      </c>
      <c r="BU473">
        <v>1</v>
      </c>
      <c r="BV473">
        <v>1</v>
      </c>
      <c r="BW473">
        <v>2</v>
      </c>
      <c r="BX473">
        <v>2</v>
      </c>
      <c r="BY473">
        <v>1</v>
      </c>
      <c r="BZ473">
        <v>2</v>
      </c>
      <c r="CA473">
        <v>2</v>
      </c>
      <c r="CB473">
        <v>2</v>
      </c>
      <c r="CC473">
        <v>2</v>
      </c>
      <c r="CD473">
        <v>2</v>
      </c>
      <c r="CE473">
        <v>2</v>
      </c>
      <c r="CF473">
        <v>1</v>
      </c>
      <c r="CG473">
        <v>2</v>
      </c>
      <c r="CH473">
        <v>2</v>
      </c>
      <c r="CI473">
        <v>2</v>
      </c>
      <c r="CJ473">
        <v>1</v>
      </c>
      <c r="CK473">
        <v>2</v>
      </c>
      <c r="CL473">
        <v>1</v>
      </c>
      <c r="CM473">
        <v>3</v>
      </c>
      <c r="CN473">
        <v>4</v>
      </c>
      <c r="CO473">
        <v>4</v>
      </c>
      <c r="CP473">
        <v>3</v>
      </c>
      <c r="CQ473">
        <v>4</v>
      </c>
      <c r="CR473">
        <v>3</v>
      </c>
      <c r="CS473">
        <v>4</v>
      </c>
      <c r="CT473">
        <v>2</v>
      </c>
      <c r="CU473">
        <v>3</v>
      </c>
      <c r="CV473">
        <v>2</v>
      </c>
      <c r="CW473">
        <v>3</v>
      </c>
      <c r="CX473">
        <v>3</v>
      </c>
      <c r="CY473">
        <v>4</v>
      </c>
      <c r="CZ473">
        <v>3</v>
      </c>
      <c r="DA473" s="57" t="s">
        <v>125</v>
      </c>
    </row>
    <row r="474" spans="1:105">
      <c r="A474">
        <v>467</v>
      </c>
      <c r="B474" s="9">
        <v>2</v>
      </c>
      <c r="C474" s="9">
        <v>2</v>
      </c>
      <c r="D474" s="9">
        <v>4</v>
      </c>
      <c r="E474" s="9">
        <v>9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1</v>
      </c>
      <c r="L474" s="9">
        <v>0</v>
      </c>
      <c r="M474" s="9">
        <v>2</v>
      </c>
      <c r="N474" s="9">
        <v>0</v>
      </c>
      <c r="O474" s="9">
        <v>0</v>
      </c>
      <c r="P474" s="9">
        <v>0</v>
      </c>
      <c r="Q474" s="9">
        <v>0</v>
      </c>
      <c r="R474" s="9">
        <v>4</v>
      </c>
      <c r="S474" s="9">
        <v>0</v>
      </c>
      <c r="T474" s="9"/>
      <c r="U474" s="9">
        <v>1</v>
      </c>
      <c r="V474" s="9">
        <v>0</v>
      </c>
      <c r="W474" s="9">
        <v>0</v>
      </c>
      <c r="X474" s="9">
        <v>0</v>
      </c>
      <c r="Y474" s="9">
        <v>1</v>
      </c>
      <c r="Z474" s="9">
        <v>0</v>
      </c>
      <c r="AA474" s="9">
        <v>0</v>
      </c>
      <c r="AB474" s="9">
        <v>0</v>
      </c>
      <c r="AC474" s="9"/>
      <c r="AD474" s="9">
        <v>1</v>
      </c>
      <c r="AE474" s="9"/>
      <c r="AF474" s="9">
        <v>1</v>
      </c>
      <c r="AG474" s="9">
        <v>0</v>
      </c>
      <c r="AH474" s="9">
        <v>1</v>
      </c>
      <c r="AI474" s="9">
        <v>1</v>
      </c>
      <c r="AJ474" s="9">
        <v>0</v>
      </c>
      <c r="AK474" s="9">
        <v>0</v>
      </c>
      <c r="AL474" s="9"/>
      <c r="AM474" s="9">
        <v>1</v>
      </c>
      <c r="AN474" s="9">
        <v>1</v>
      </c>
      <c r="AO474" s="9">
        <v>0</v>
      </c>
      <c r="AP474" s="9">
        <v>1</v>
      </c>
      <c r="AQ474" s="9">
        <v>0</v>
      </c>
      <c r="AR474" s="9">
        <v>0</v>
      </c>
      <c r="AS474" s="9"/>
      <c r="AT474" s="9">
        <v>1</v>
      </c>
      <c r="AU474" s="9">
        <v>1</v>
      </c>
      <c r="AV474" s="75">
        <v>2</v>
      </c>
      <c r="AW474" s="75">
        <v>2</v>
      </c>
      <c r="AX474" s="75">
        <v>1</v>
      </c>
      <c r="AY474" s="9">
        <v>2</v>
      </c>
      <c r="AZ474" s="9">
        <v>1</v>
      </c>
      <c r="BA474" s="9">
        <v>1</v>
      </c>
      <c r="BB474" s="9">
        <v>2</v>
      </c>
      <c r="BC474" s="9">
        <v>2</v>
      </c>
      <c r="BD474" s="9">
        <v>2</v>
      </c>
      <c r="BE474" s="9" t="s">
        <v>125</v>
      </c>
      <c r="BF474" s="9">
        <v>2</v>
      </c>
      <c r="BG474" s="9" t="s">
        <v>125</v>
      </c>
      <c r="BH474">
        <v>2</v>
      </c>
      <c r="BI474">
        <v>1</v>
      </c>
      <c r="BJ474" s="58">
        <v>2</v>
      </c>
      <c r="BK474">
        <v>2</v>
      </c>
      <c r="BL474">
        <v>2</v>
      </c>
      <c r="BM474">
        <v>2</v>
      </c>
      <c r="BN474">
        <v>1</v>
      </c>
      <c r="BO474">
        <v>2</v>
      </c>
      <c r="BP474">
        <v>2</v>
      </c>
      <c r="BQ474" t="s">
        <v>125</v>
      </c>
      <c r="BR474">
        <v>2</v>
      </c>
      <c r="BS474">
        <v>2</v>
      </c>
      <c r="BT474" t="s">
        <v>125</v>
      </c>
      <c r="BU474">
        <v>2</v>
      </c>
      <c r="BV474">
        <v>2</v>
      </c>
      <c r="BW474">
        <v>1</v>
      </c>
      <c r="BX474">
        <v>2</v>
      </c>
      <c r="BY474">
        <v>2</v>
      </c>
      <c r="BZ474">
        <v>2</v>
      </c>
      <c r="CA474">
        <v>2</v>
      </c>
      <c r="CB474">
        <v>2</v>
      </c>
      <c r="CC474">
        <v>2</v>
      </c>
      <c r="CD474">
        <v>2</v>
      </c>
      <c r="CE474">
        <v>2</v>
      </c>
      <c r="CF474">
        <v>1</v>
      </c>
      <c r="CG474">
        <v>2</v>
      </c>
      <c r="CH474">
        <v>2</v>
      </c>
      <c r="CI474">
        <v>2</v>
      </c>
      <c r="CJ474">
        <v>1</v>
      </c>
      <c r="CK474">
        <v>2</v>
      </c>
      <c r="CL474">
        <v>1</v>
      </c>
      <c r="CM474">
        <v>4</v>
      </c>
      <c r="CN474">
        <v>3</v>
      </c>
      <c r="CO474">
        <v>4</v>
      </c>
      <c r="CP474">
        <v>4</v>
      </c>
      <c r="CQ474">
        <v>2</v>
      </c>
      <c r="CR474">
        <v>4</v>
      </c>
      <c r="CS474">
        <v>4</v>
      </c>
      <c r="CT474">
        <v>4</v>
      </c>
      <c r="CU474">
        <v>2</v>
      </c>
      <c r="CV474">
        <v>3</v>
      </c>
      <c r="CW474">
        <v>1</v>
      </c>
      <c r="CX474">
        <v>4</v>
      </c>
      <c r="CY474">
        <v>3</v>
      </c>
      <c r="CZ474">
        <v>0</v>
      </c>
      <c r="DA474" s="57" t="s">
        <v>125</v>
      </c>
    </row>
    <row r="475" spans="1:105">
      <c r="A475">
        <v>468</v>
      </c>
      <c r="B475" s="9">
        <v>2</v>
      </c>
      <c r="C475" s="9">
        <v>6</v>
      </c>
      <c r="D475" s="9">
        <v>4</v>
      </c>
      <c r="E475" s="9">
        <v>6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1</v>
      </c>
      <c r="M475" s="9">
        <v>2</v>
      </c>
      <c r="N475" s="9">
        <v>4</v>
      </c>
      <c r="O475" s="9">
        <v>4</v>
      </c>
      <c r="P475" s="9">
        <v>3</v>
      </c>
      <c r="Q475" s="9">
        <v>2</v>
      </c>
      <c r="R475" s="9">
        <v>4</v>
      </c>
      <c r="S475" s="9">
        <v>4</v>
      </c>
      <c r="T475" s="9"/>
      <c r="U475" s="9">
        <v>0</v>
      </c>
      <c r="V475" s="9">
        <v>0</v>
      </c>
      <c r="W475" s="9">
        <v>0</v>
      </c>
      <c r="X475" s="9">
        <v>0</v>
      </c>
      <c r="Y475" s="9">
        <v>1</v>
      </c>
      <c r="Z475" s="9">
        <v>1</v>
      </c>
      <c r="AA475" s="9">
        <v>0</v>
      </c>
      <c r="AB475" s="9">
        <v>0</v>
      </c>
      <c r="AC475" s="9"/>
      <c r="AD475" s="9">
        <v>2</v>
      </c>
      <c r="AE475" s="9"/>
      <c r="AF475" s="9">
        <v>1</v>
      </c>
      <c r="AG475" s="9">
        <v>0</v>
      </c>
      <c r="AH475" s="9">
        <v>0</v>
      </c>
      <c r="AI475" s="9">
        <v>1</v>
      </c>
      <c r="AJ475" s="9">
        <v>0</v>
      </c>
      <c r="AK475" s="9">
        <v>0</v>
      </c>
      <c r="AL475" s="9"/>
      <c r="AM475" s="9">
        <v>1</v>
      </c>
      <c r="AN475" s="9">
        <v>1</v>
      </c>
      <c r="AO475" s="9">
        <v>0</v>
      </c>
      <c r="AP475" s="9">
        <v>1</v>
      </c>
      <c r="AQ475" s="9">
        <v>0</v>
      </c>
      <c r="AR475" s="9">
        <v>0</v>
      </c>
      <c r="AS475" s="9"/>
      <c r="AT475" s="9">
        <v>1</v>
      </c>
      <c r="AU475" s="9">
        <v>2</v>
      </c>
      <c r="AV475" s="75">
        <v>2</v>
      </c>
      <c r="AW475" s="75">
        <v>2</v>
      </c>
      <c r="AX475" s="75">
        <v>1</v>
      </c>
      <c r="AY475" s="9">
        <v>1</v>
      </c>
      <c r="AZ475" s="9">
        <v>1</v>
      </c>
      <c r="BA475" s="9">
        <v>1</v>
      </c>
      <c r="BB475" s="9">
        <v>1</v>
      </c>
      <c r="BC475" s="9">
        <v>1</v>
      </c>
      <c r="BD475" s="9">
        <v>1</v>
      </c>
      <c r="BE475" s="9">
        <v>1</v>
      </c>
      <c r="BF475" s="9">
        <v>2</v>
      </c>
      <c r="BG475" s="9" t="s">
        <v>125</v>
      </c>
      <c r="BH475">
        <v>1</v>
      </c>
      <c r="BI475">
        <v>2</v>
      </c>
      <c r="BJ475" s="58">
        <v>1</v>
      </c>
      <c r="BK475">
        <v>1</v>
      </c>
      <c r="BL475">
        <v>1</v>
      </c>
      <c r="BM475">
        <v>1</v>
      </c>
      <c r="BN475">
        <v>1</v>
      </c>
      <c r="BO475">
        <v>2</v>
      </c>
      <c r="BP475">
        <v>2</v>
      </c>
      <c r="BQ475" t="s">
        <v>125</v>
      </c>
      <c r="BR475">
        <v>1</v>
      </c>
      <c r="BS475">
        <v>1</v>
      </c>
      <c r="BT475">
        <v>1</v>
      </c>
      <c r="BU475">
        <v>1</v>
      </c>
      <c r="BV475">
        <v>1</v>
      </c>
      <c r="BW475">
        <v>2</v>
      </c>
      <c r="BX475">
        <v>2</v>
      </c>
      <c r="BY475">
        <v>1</v>
      </c>
      <c r="BZ475">
        <v>2</v>
      </c>
      <c r="CA475">
        <v>1</v>
      </c>
      <c r="CB475">
        <v>2</v>
      </c>
      <c r="CC475">
        <v>1</v>
      </c>
      <c r="CD475">
        <v>1</v>
      </c>
      <c r="CE475">
        <v>2</v>
      </c>
      <c r="CF475">
        <v>1</v>
      </c>
      <c r="CG475">
        <v>1</v>
      </c>
      <c r="CH475">
        <v>2</v>
      </c>
      <c r="CI475">
        <v>2</v>
      </c>
      <c r="CJ475">
        <v>1</v>
      </c>
      <c r="CK475">
        <v>2</v>
      </c>
      <c r="CL475">
        <v>1</v>
      </c>
      <c r="CM475">
        <v>4</v>
      </c>
      <c r="CN475">
        <v>4</v>
      </c>
      <c r="CO475">
        <v>4</v>
      </c>
      <c r="CP475">
        <v>4</v>
      </c>
      <c r="CQ475">
        <v>4</v>
      </c>
      <c r="CR475">
        <v>4</v>
      </c>
      <c r="CS475">
        <v>4</v>
      </c>
      <c r="CT475">
        <v>4</v>
      </c>
      <c r="CU475">
        <v>4</v>
      </c>
      <c r="CV475">
        <v>3</v>
      </c>
      <c r="CW475">
        <v>2</v>
      </c>
      <c r="CX475">
        <v>4</v>
      </c>
      <c r="CY475">
        <v>3</v>
      </c>
      <c r="CZ475">
        <v>4</v>
      </c>
      <c r="DA475" s="57" t="s">
        <v>125</v>
      </c>
    </row>
    <row r="476" spans="1:105">
      <c r="A476">
        <v>469</v>
      </c>
      <c r="B476" s="9">
        <v>2</v>
      </c>
      <c r="C476" s="9">
        <v>4</v>
      </c>
      <c r="D476" s="9">
        <v>5</v>
      </c>
      <c r="E476" s="9">
        <v>5</v>
      </c>
      <c r="F476" s="9">
        <v>1</v>
      </c>
      <c r="G476" s="9">
        <v>1</v>
      </c>
      <c r="H476" s="9">
        <v>0</v>
      </c>
      <c r="I476" s="9">
        <v>1</v>
      </c>
      <c r="J476" s="9">
        <v>0</v>
      </c>
      <c r="K476" s="9">
        <v>0</v>
      </c>
      <c r="L476" s="9">
        <v>0</v>
      </c>
      <c r="M476" s="9">
        <v>3</v>
      </c>
      <c r="N476" s="9">
        <v>4</v>
      </c>
      <c r="O476" s="9">
        <v>3</v>
      </c>
      <c r="P476" s="9">
        <v>3</v>
      </c>
      <c r="Q476" s="9">
        <v>3</v>
      </c>
      <c r="R476" s="9">
        <v>3</v>
      </c>
      <c r="S476" s="9">
        <v>3</v>
      </c>
      <c r="T476" s="9"/>
      <c r="U476" s="9">
        <v>0</v>
      </c>
      <c r="V476" s="9">
        <v>1</v>
      </c>
      <c r="W476" s="9">
        <v>0</v>
      </c>
      <c r="X476" s="9">
        <v>1</v>
      </c>
      <c r="Y476" s="9">
        <v>1</v>
      </c>
      <c r="Z476" s="9">
        <v>0</v>
      </c>
      <c r="AA476" s="9">
        <v>0</v>
      </c>
      <c r="AB476" s="9">
        <v>0</v>
      </c>
      <c r="AC476" s="9"/>
      <c r="AD476" s="9">
        <v>1</v>
      </c>
      <c r="AE476" s="9"/>
      <c r="AF476" s="9">
        <v>1</v>
      </c>
      <c r="AG476" s="9">
        <v>0</v>
      </c>
      <c r="AH476" s="9">
        <v>1</v>
      </c>
      <c r="AI476" s="9">
        <v>0</v>
      </c>
      <c r="AJ476" s="9">
        <v>0</v>
      </c>
      <c r="AK476" s="9">
        <v>0</v>
      </c>
      <c r="AL476" s="9"/>
      <c r="AM476" s="9">
        <v>1</v>
      </c>
      <c r="AN476" s="9">
        <v>1</v>
      </c>
      <c r="AO476" s="9">
        <v>1</v>
      </c>
      <c r="AP476" s="9">
        <v>1</v>
      </c>
      <c r="AQ476" s="9">
        <v>0</v>
      </c>
      <c r="AR476" s="9">
        <v>0</v>
      </c>
      <c r="AS476" s="9"/>
      <c r="AT476" s="9">
        <v>1</v>
      </c>
      <c r="AU476" s="9">
        <v>4</v>
      </c>
      <c r="AV476" s="75">
        <v>1</v>
      </c>
      <c r="AW476" s="75">
        <v>2</v>
      </c>
      <c r="AX476" s="75">
        <v>2</v>
      </c>
      <c r="AY476" s="9" t="s">
        <v>125</v>
      </c>
      <c r="AZ476" s="9">
        <v>1</v>
      </c>
      <c r="BA476" s="9">
        <v>2</v>
      </c>
      <c r="BB476" s="9">
        <v>2</v>
      </c>
      <c r="BC476" s="9">
        <v>1</v>
      </c>
      <c r="BD476" s="9">
        <v>1</v>
      </c>
      <c r="BE476" s="9">
        <v>2</v>
      </c>
      <c r="BF476" s="9">
        <v>1</v>
      </c>
      <c r="BG476" s="9">
        <v>1</v>
      </c>
      <c r="BH476">
        <v>1</v>
      </c>
      <c r="BI476">
        <v>2</v>
      </c>
      <c r="BJ476" s="58">
        <v>1</v>
      </c>
      <c r="BK476">
        <v>2</v>
      </c>
      <c r="BL476">
        <v>1</v>
      </c>
      <c r="BM476">
        <v>1</v>
      </c>
      <c r="BN476">
        <v>1</v>
      </c>
      <c r="BO476">
        <v>2</v>
      </c>
      <c r="BP476">
        <v>1</v>
      </c>
      <c r="BQ476">
        <v>1</v>
      </c>
      <c r="BR476">
        <v>2</v>
      </c>
      <c r="BS476">
        <v>1</v>
      </c>
      <c r="BT476">
        <v>1</v>
      </c>
      <c r="BU476">
        <v>1</v>
      </c>
      <c r="BV476">
        <v>1</v>
      </c>
      <c r="BW476">
        <v>1</v>
      </c>
      <c r="BX476">
        <v>2</v>
      </c>
      <c r="BY476">
        <v>1</v>
      </c>
      <c r="BZ476">
        <v>2</v>
      </c>
      <c r="CA476">
        <v>2</v>
      </c>
      <c r="CB476">
        <v>2</v>
      </c>
      <c r="CC476">
        <v>2</v>
      </c>
      <c r="CD476">
        <v>2</v>
      </c>
      <c r="CE476">
        <v>2</v>
      </c>
      <c r="CF476">
        <v>1</v>
      </c>
      <c r="CG476">
        <v>2</v>
      </c>
      <c r="CH476">
        <v>2</v>
      </c>
      <c r="CI476">
        <v>2</v>
      </c>
      <c r="CJ476">
        <v>1</v>
      </c>
      <c r="CK476">
        <v>2</v>
      </c>
      <c r="CL476">
        <v>1</v>
      </c>
      <c r="CM476">
        <v>3</v>
      </c>
      <c r="CN476">
        <v>3</v>
      </c>
      <c r="CO476">
        <v>3</v>
      </c>
      <c r="CP476">
        <v>2</v>
      </c>
      <c r="CQ476">
        <v>4</v>
      </c>
      <c r="CR476">
        <v>3</v>
      </c>
      <c r="CS476">
        <v>1</v>
      </c>
      <c r="CT476">
        <v>3</v>
      </c>
      <c r="CU476">
        <v>2</v>
      </c>
      <c r="CV476">
        <v>1</v>
      </c>
      <c r="CW476">
        <v>1</v>
      </c>
      <c r="CX476">
        <v>3</v>
      </c>
      <c r="CY476">
        <v>3</v>
      </c>
      <c r="CZ476">
        <v>3</v>
      </c>
      <c r="DA476" s="57">
        <v>3</v>
      </c>
    </row>
    <row r="477" spans="1:105">
      <c r="A477">
        <v>470</v>
      </c>
      <c r="B477" s="9">
        <v>2</v>
      </c>
      <c r="C477" s="9">
        <v>5</v>
      </c>
      <c r="D477" s="9">
        <v>1</v>
      </c>
      <c r="E477" s="9">
        <v>15</v>
      </c>
      <c r="F477" s="9">
        <v>0</v>
      </c>
      <c r="G477" s="9">
        <v>0</v>
      </c>
      <c r="H477" s="9">
        <v>0</v>
      </c>
      <c r="I477" s="9">
        <v>0</v>
      </c>
      <c r="J477" s="9">
        <v>1</v>
      </c>
      <c r="K477" s="9">
        <v>0</v>
      </c>
      <c r="L477" s="9">
        <v>0</v>
      </c>
      <c r="M477" s="9">
        <v>2</v>
      </c>
      <c r="N477" s="9">
        <v>0</v>
      </c>
      <c r="O477" s="9">
        <v>0</v>
      </c>
      <c r="P477" s="9">
        <v>0</v>
      </c>
      <c r="Q477" s="9">
        <v>4</v>
      </c>
      <c r="R477" s="9">
        <v>4</v>
      </c>
      <c r="S477" s="9">
        <v>0</v>
      </c>
      <c r="T477" s="9"/>
      <c r="U477" s="9">
        <v>1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/>
      <c r="AD477" s="9">
        <v>4</v>
      </c>
      <c r="AE477" s="9"/>
      <c r="AF477" s="9">
        <v>1</v>
      </c>
      <c r="AG477" s="9">
        <v>1</v>
      </c>
      <c r="AH477" s="9">
        <v>1</v>
      </c>
      <c r="AI477" s="9">
        <v>0</v>
      </c>
      <c r="AJ477" s="9">
        <v>0</v>
      </c>
      <c r="AK477" s="9">
        <v>0</v>
      </c>
      <c r="AL477" s="9"/>
      <c r="AM477" s="9">
        <v>1</v>
      </c>
      <c r="AN477" s="9">
        <v>1</v>
      </c>
      <c r="AO477" s="9">
        <v>0</v>
      </c>
      <c r="AP477" s="9">
        <v>0</v>
      </c>
      <c r="AQ477" s="9">
        <v>0</v>
      </c>
      <c r="AR477" s="9">
        <v>0</v>
      </c>
      <c r="AS477" s="9"/>
      <c r="AT477" s="9">
        <v>1</v>
      </c>
      <c r="AU477" s="9"/>
      <c r="AV477" s="75">
        <v>1</v>
      </c>
      <c r="AW477" s="75">
        <v>2</v>
      </c>
      <c r="AX477" s="75">
        <v>1</v>
      </c>
      <c r="AY477" s="9">
        <v>2</v>
      </c>
      <c r="AZ477" s="9">
        <v>1</v>
      </c>
      <c r="BA477" s="9">
        <v>1</v>
      </c>
      <c r="BB477" s="9">
        <v>2</v>
      </c>
      <c r="BC477" s="9">
        <v>1</v>
      </c>
      <c r="BD477" s="9">
        <v>1</v>
      </c>
      <c r="BE477" s="9">
        <v>1</v>
      </c>
      <c r="BF477" s="9">
        <v>1</v>
      </c>
      <c r="BG477" s="9">
        <v>1</v>
      </c>
      <c r="BH477">
        <v>2</v>
      </c>
      <c r="BI477">
        <v>2</v>
      </c>
      <c r="BJ477" s="58">
        <v>1</v>
      </c>
      <c r="BK477">
        <v>2</v>
      </c>
      <c r="BL477">
        <v>1</v>
      </c>
      <c r="BM477">
        <v>1</v>
      </c>
      <c r="BN477">
        <v>2</v>
      </c>
      <c r="BO477">
        <v>2</v>
      </c>
      <c r="BP477">
        <v>2</v>
      </c>
      <c r="BQ477" t="s">
        <v>125</v>
      </c>
      <c r="BR477">
        <v>1</v>
      </c>
      <c r="BS477">
        <v>2</v>
      </c>
      <c r="BT477" t="s">
        <v>125</v>
      </c>
      <c r="BU477">
        <v>1</v>
      </c>
      <c r="BV477">
        <v>1</v>
      </c>
      <c r="BW477">
        <v>1</v>
      </c>
      <c r="BX477">
        <v>2</v>
      </c>
      <c r="BY477">
        <v>1</v>
      </c>
      <c r="BZ477">
        <v>2</v>
      </c>
      <c r="CA477">
        <v>2</v>
      </c>
      <c r="CB477">
        <v>2</v>
      </c>
      <c r="CC477">
        <v>2</v>
      </c>
      <c r="CD477">
        <v>2</v>
      </c>
      <c r="CE477">
        <v>2</v>
      </c>
      <c r="CF477">
        <v>1</v>
      </c>
      <c r="CG477">
        <v>2</v>
      </c>
      <c r="CH477">
        <v>2</v>
      </c>
      <c r="CI477">
        <v>2</v>
      </c>
      <c r="CJ477">
        <v>2</v>
      </c>
      <c r="CK477">
        <v>2</v>
      </c>
      <c r="CL477">
        <v>2</v>
      </c>
      <c r="CM477" t="s">
        <v>125</v>
      </c>
      <c r="CN477" t="s">
        <v>125</v>
      </c>
      <c r="CO477">
        <v>4</v>
      </c>
      <c r="CP477">
        <v>2</v>
      </c>
      <c r="CQ477">
        <v>3</v>
      </c>
      <c r="CR477">
        <v>2</v>
      </c>
      <c r="CS477">
        <v>3</v>
      </c>
      <c r="CT477">
        <v>4</v>
      </c>
      <c r="CU477">
        <v>2</v>
      </c>
      <c r="CV477">
        <v>1</v>
      </c>
      <c r="CW477">
        <v>1</v>
      </c>
      <c r="CX477">
        <v>3</v>
      </c>
      <c r="CY477">
        <v>1</v>
      </c>
      <c r="CZ477">
        <v>0</v>
      </c>
      <c r="DA477" s="57" t="s">
        <v>125</v>
      </c>
    </row>
    <row r="478" spans="1:105">
      <c r="A478">
        <v>471</v>
      </c>
      <c r="B478" s="9">
        <v>2</v>
      </c>
      <c r="C478" s="9">
        <v>5</v>
      </c>
      <c r="D478" s="9">
        <v>5</v>
      </c>
      <c r="E478" s="9">
        <v>3</v>
      </c>
      <c r="F478" s="9">
        <v>0</v>
      </c>
      <c r="G478" s="9">
        <v>0</v>
      </c>
      <c r="H478" s="9">
        <v>0</v>
      </c>
      <c r="I478" s="9">
        <v>1</v>
      </c>
      <c r="J478" s="9">
        <v>0</v>
      </c>
      <c r="K478" s="9">
        <v>0</v>
      </c>
      <c r="L478" s="9">
        <v>0</v>
      </c>
      <c r="M478" s="9">
        <v>2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/>
      <c r="U478" s="9">
        <v>0</v>
      </c>
      <c r="V478" s="9">
        <v>0</v>
      </c>
      <c r="W478" s="9">
        <v>0</v>
      </c>
      <c r="X478" s="9">
        <v>0</v>
      </c>
      <c r="Y478" s="9">
        <v>1</v>
      </c>
      <c r="Z478" s="9">
        <v>0</v>
      </c>
      <c r="AA478" s="9">
        <v>0</v>
      </c>
      <c r="AB478" s="9">
        <v>0</v>
      </c>
      <c r="AC478" s="9"/>
      <c r="AD478" s="9">
        <v>1</v>
      </c>
      <c r="AE478" s="9"/>
      <c r="AF478" s="9">
        <v>1</v>
      </c>
      <c r="AG478" s="9">
        <v>1</v>
      </c>
      <c r="AH478" s="9">
        <v>1</v>
      </c>
      <c r="AI478" s="9">
        <v>0</v>
      </c>
      <c r="AJ478" s="9">
        <v>0</v>
      </c>
      <c r="AK478" s="9">
        <v>0</v>
      </c>
      <c r="AL478" s="9"/>
      <c r="AM478" s="9">
        <v>1</v>
      </c>
      <c r="AN478" s="9">
        <v>1</v>
      </c>
      <c r="AO478" s="9">
        <v>1</v>
      </c>
      <c r="AP478" s="9">
        <v>1</v>
      </c>
      <c r="AQ478" s="9">
        <v>0</v>
      </c>
      <c r="AR478" s="9">
        <v>0</v>
      </c>
      <c r="AS478" s="9"/>
      <c r="AT478" s="9">
        <v>1</v>
      </c>
      <c r="AU478" s="9">
        <v>3</v>
      </c>
      <c r="AV478" s="75">
        <v>1</v>
      </c>
      <c r="AW478" s="75">
        <v>2</v>
      </c>
      <c r="AX478" s="75">
        <v>1</v>
      </c>
      <c r="AY478" s="9">
        <v>1</v>
      </c>
      <c r="AZ478" s="9">
        <v>1</v>
      </c>
      <c r="BA478" s="9">
        <v>1</v>
      </c>
      <c r="BB478" s="9">
        <v>2</v>
      </c>
      <c r="BC478" s="9">
        <v>1</v>
      </c>
      <c r="BD478" s="9">
        <v>1</v>
      </c>
      <c r="BE478" s="9">
        <v>2</v>
      </c>
      <c r="BF478" s="9">
        <v>1</v>
      </c>
      <c r="BG478" s="9">
        <v>1</v>
      </c>
      <c r="BH478">
        <v>1</v>
      </c>
      <c r="BI478">
        <v>1</v>
      </c>
      <c r="BJ478" s="58">
        <v>1</v>
      </c>
      <c r="BK478">
        <v>1</v>
      </c>
      <c r="BL478">
        <v>1</v>
      </c>
      <c r="BM478">
        <v>1</v>
      </c>
      <c r="BN478">
        <v>1</v>
      </c>
      <c r="BO478">
        <v>2</v>
      </c>
      <c r="BP478">
        <v>2</v>
      </c>
      <c r="BQ478" t="s">
        <v>125</v>
      </c>
      <c r="BR478">
        <v>1</v>
      </c>
      <c r="BS478">
        <v>1</v>
      </c>
      <c r="BT478">
        <v>1</v>
      </c>
      <c r="BU478">
        <v>1</v>
      </c>
      <c r="BV478">
        <v>1</v>
      </c>
      <c r="BW478">
        <v>2</v>
      </c>
      <c r="BX478">
        <v>2</v>
      </c>
      <c r="BY478">
        <v>1</v>
      </c>
      <c r="BZ478">
        <v>1</v>
      </c>
      <c r="CA478">
        <v>1</v>
      </c>
      <c r="CB478">
        <v>2</v>
      </c>
      <c r="CC478">
        <v>1</v>
      </c>
      <c r="CD478">
        <v>2</v>
      </c>
      <c r="CE478">
        <v>2</v>
      </c>
      <c r="CF478">
        <v>1</v>
      </c>
      <c r="CG478">
        <v>1</v>
      </c>
      <c r="CH478">
        <v>2</v>
      </c>
      <c r="CI478">
        <v>2</v>
      </c>
      <c r="CJ478">
        <v>1</v>
      </c>
      <c r="CK478">
        <v>2</v>
      </c>
      <c r="CL478">
        <v>1</v>
      </c>
      <c r="CM478">
        <v>4</v>
      </c>
      <c r="CN478">
        <v>3</v>
      </c>
      <c r="CO478">
        <v>4</v>
      </c>
      <c r="CP478">
        <v>2</v>
      </c>
      <c r="CQ478">
        <v>1</v>
      </c>
      <c r="CR478">
        <v>1</v>
      </c>
      <c r="CS478">
        <v>2</v>
      </c>
      <c r="CT478">
        <v>2</v>
      </c>
      <c r="CU478">
        <v>1</v>
      </c>
      <c r="CV478">
        <v>2</v>
      </c>
      <c r="CW478">
        <v>1</v>
      </c>
      <c r="CX478">
        <v>2</v>
      </c>
      <c r="CY478">
        <v>4</v>
      </c>
      <c r="CZ478">
        <v>2</v>
      </c>
      <c r="DA478" s="57" t="s">
        <v>125</v>
      </c>
    </row>
    <row r="479" spans="1:105">
      <c r="A479">
        <v>472</v>
      </c>
      <c r="B479" s="9">
        <v>1</v>
      </c>
      <c r="C479" s="9">
        <v>8</v>
      </c>
      <c r="D479" s="9">
        <v>7</v>
      </c>
      <c r="E479" s="9">
        <v>9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1</v>
      </c>
      <c r="L479" s="9">
        <v>0</v>
      </c>
      <c r="M479" s="9">
        <v>2</v>
      </c>
      <c r="N479" s="9">
        <v>3</v>
      </c>
      <c r="O479" s="9">
        <v>4</v>
      </c>
      <c r="P479" s="9">
        <v>4</v>
      </c>
      <c r="Q479" s="9">
        <v>2</v>
      </c>
      <c r="R479" s="9">
        <v>4</v>
      </c>
      <c r="S479" s="9">
        <v>3</v>
      </c>
      <c r="T479" s="9"/>
      <c r="U479" s="9">
        <v>0</v>
      </c>
      <c r="V479" s="9">
        <v>0</v>
      </c>
      <c r="W479" s="9">
        <v>0</v>
      </c>
      <c r="X479" s="9">
        <v>0</v>
      </c>
      <c r="Y479" s="9">
        <v>1</v>
      </c>
      <c r="Z479" s="9">
        <v>0</v>
      </c>
      <c r="AA479" s="9">
        <v>0</v>
      </c>
      <c r="AB479" s="9">
        <v>0</v>
      </c>
      <c r="AC479" s="9"/>
      <c r="AD479" s="9">
        <v>1</v>
      </c>
      <c r="AE479" s="9"/>
      <c r="AF479" s="9">
        <v>1</v>
      </c>
      <c r="AG479" s="9">
        <v>1</v>
      </c>
      <c r="AH479" s="9">
        <v>0</v>
      </c>
      <c r="AI479" s="9">
        <v>0</v>
      </c>
      <c r="AJ479" s="9">
        <v>0</v>
      </c>
      <c r="AK479" s="9">
        <v>0</v>
      </c>
      <c r="AL479" s="9"/>
      <c r="AM479" s="9">
        <v>1</v>
      </c>
      <c r="AN479" s="9">
        <v>1</v>
      </c>
      <c r="AO479" s="9">
        <v>1</v>
      </c>
      <c r="AP479" s="9">
        <v>1</v>
      </c>
      <c r="AQ479" s="9">
        <v>0</v>
      </c>
      <c r="AR479" s="9">
        <v>1</v>
      </c>
      <c r="AS479" s="9"/>
      <c r="AT479" s="9">
        <v>3</v>
      </c>
      <c r="AU479" s="9">
        <v>3</v>
      </c>
      <c r="AV479" s="75">
        <v>1</v>
      </c>
      <c r="AW479" s="75">
        <v>1</v>
      </c>
      <c r="AX479" s="75">
        <v>1</v>
      </c>
      <c r="AY479" s="9">
        <v>1</v>
      </c>
      <c r="AZ479" s="9">
        <v>1</v>
      </c>
      <c r="BA479" s="9">
        <v>1</v>
      </c>
      <c r="BB479" s="9">
        <v>1</v>
      </c>
      <c r="BC479" s="9">
        <v>2</v>
      </c>
      <c r="BD479" s="9">
        <v>1</v>
      </c>
      <c r="BE479" s="9">
        <v>1</v>
      </c>
      <c r="BF479" s="9">
        <v>1</v>
      </c>
      <c r="BG479" s="9">
        <v>1</v>
      </c>
      <c r="BH479">
        <v>2</v>
      </c>
      <c r="BI479">
        <v>2</v>
      </c>
      <c r="BJ479" s="58">
        <v>1</v>
      </c>
      <c r="BK479">
        <v>2</v>
      </c>
      <c r="BL479">
        <v>1</v>
      </c>
      <c r="BM479">
        <v>1</v>
      </c>
      <c r="BN479">
        <v>1</v>
      </c>
      <c r="BO479">
        <v>2</v>
      </c>
      <c r="BP479">
        <v>2</v>
      </c>
      <c r="BQ479" t="s">
        <v>125</v>
      </c>
      <c r="BR479">
        <v>1</v>
      </c>
      <c r="BS479">
        <v>2</v>
      </c>
      <c r="BT479" t="s">
        <v>125</v>
      </c>
      <c r="BU479">
        <v>1</v>
      </c>
      <c r="BV479">
        <v>1</v>
      </c>
      <c r="BW479">
        <v>1</v>
      </c>
      <c r="BX479">
        <v>1</v>
      </c>
      <c r="BY479">
        <v>2</v>
      </c>
      <c r="BZ479">
        <v>2</v>
      </c>
      <c r="CA479">
        <v>2</v>
      </c>
      <c r="CB479">
        <v>2</v>
      </c>
      <c r="CC479">
        <v>1</v>
      </c>
      <c r="CD479">
        <v>1</v>
      </c>
      <c r="CE479">
        <v>2</v>
      </c>
      <c r="CF479">
        <v>1</v>
      </c>
      <c r="CG479">
        <v>1</v>
      </c>
      <c r="CH479">
        <v>1</v>
      </c>
      <c r="CI479">
        <v>1</v>
      </c>
      <c r="CJ479">
        <v>1</v>
      </c>
      <c r="CK479">
        <v>2</v>
      </c>
      <c r="CL479">
        <v>1</v>
      </c>
      <c r="CM479">
        <v>4</v>
      </c>
      <c r="CN479">
        <v>4</v>
      </c>
      <c r="CO479">
        <v>4</v>
      </c>
      <c r="CP479">
        <v>4</v>
      </c>
      <c r="CQ479">
        <v>4</v>
      </c>
      <c r="CR479">
        <v>4</v>
      </c>
      <c r="CS479">
        <v>4</v>
      </c>
      <c r="CT479">
        <v>4</v>
      </c>
      <c r="CU479">
        <v>4</v>
      </c>
      <c r="CV479">
        <v>2</v>
      </c>
      <c r="CW479">
        <v>1</v>
      </c>
      <c r="CX479">
        <v>3</v>
      </c>
      <c r="CY479">
        <v>1</v>
      </c>
      <c r="CZ479">
        <v>3</v>
      </c>
      <c r="DA479" s="57" t="s">
        <v>125</v>
      </c>
    </row>
    <row r="480" spans="1:105">
      <c r="A480">
        <v>473</v>
      </c>
      <c r="B480" s="9">
        <v>1</v>
      </c>
      <c r="C480" s="9">
        <v>4</v>
      </c>
      <c r="D480" s="9">
        <v>1</v>
      </c>
      <c r="E480" s="9">
        <v>1</v>
      </c>
      <c r="F480" s="9">
        <v>0</v>
      </c>
      <c r="G480" s="9">
        <v>0</v>
      </c>
      <c r="H480" s="9">
        <v>1</v>
      </c>
      <c r="I480" s="9">
        <v>1</v>
      </c>
      <c r="J480" s="9">
        <v>1</v>
      </c>
      <c r="K480" s="9">
        <v>0</v>
      </c>
      <c r="L480" s="9">
        <v>0</v>
      </c>
      <c r="M480" s="9">
        <v>1</v>
      </c>
      <c r="N480" s="9">
        <v>3</v>
      </c>
      <c r="O480" s="9">
        <v>4</v>
      </c>
      <c r="P480" s="9">
        <v>3</v>
      </c>
      <c r="Q480" s="9">
        <v>2</v>
      </c>
      <c r="R480" s="9">
        <v>3</v>
      </c>
      <c r="S480" s="9">
        <v>3</v>
      </c>
      <c r="T480" s="9"/>
      <c r="U480" s="9">
        <v>1</v>
      </c>
      <c r="V480" s="9">
        <v>0</v>
      </c>
      <c r="W480" s="9">
        <v>1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/>
      <c r="AD480" s="9">
        <v>1</v>
      </c>
      <c r="AE480" s="9"/>
      <c r="AF480" s="9">
        <v>0</v>
      </c>
      <c r="AG480" s="9">
        <v>0</v>
      </c>
      <c r="AH480" s="9">
        <v>1</v>
      </c>
      <c r="AI480" s="9">
        <v>1</v>
      </c>
      <c r="AJ480" s="9">
        <v>0</v>
      </c>
      <c r="AK480" s="9">
        <v>0</v>
      </c>
      <c r="AL480" s="9"/>
      <c r="AM480" s="9">
        <v>0</v>
      </c>
      <c r="AN480" s="9">
        <v>1</v>
      </c>
      <c r="AO480" s="9">
        <v>0</v>
      </c>
      <c r="AP480" s="9">
        <v>0</v>
      </c>
      <c r="AQ480" s="9">
        <v>0</v>
      </c>
      <c r="AR480" s="9">
        <v>0</v>
      </c>
      <c r="AS480" s="9"/>
      <c r="AT480" s="9">
        <v>3</v>
      </c>
      <c r="AU480" s="9">
        <v>3</v>
      </c>
      <c r="AV480" s="75">
        <v>2</v>
      </c>
      <c r="AW480" s="75">
        <v>2</v>
      </c>
      <c r="AX480" s="75">
        <v>2</v>
      </c>
      <c r="AY480" s="9" t="s">
        <v>125</v>
      </c>
      <c r="AZ480" s="9">
        <v>1</v>
      </c>
      <c r="BA480" s="9">
        <v>1</v>
      </c>
      <c r="BB480" s="9">
        <v>2</v>
      </c>
      <c r="BC480" s="9">
        <v>1</v>
      </c>
      <c r="BD480" s="9">
        <v>1</v>
      </c>
      <c r="BE480" s="9">
        <v>1</v>
      </c>
      <c r="BF480" s="9">
        <v>1</v>
      </c>
      <c r="BG480" s="9">
        <v>1</v>
      </c>
      <c r="BH480">
        <v>2</v>
      </c>
      <c r="BI480">
        <v>2</v>
      </c>
      <c r="BJ480" s="58">
        <v>1</v>
      </c>
      <c r="BK480">
        <v>2</v>
      </c>
      <c r="BL480">
        <v>1</v>
      </c>
      <c r="BM480">
        <v>2</v>
      </c>
      <c r="BN480">
        <v>2</v>
      </c>
      <c r="BO480">
        <v>2</v>
      </c>
      <c r="BP480">
        <v>1</v>
      </c>
      <c r="BQ480">
        <v>1</v>
      </c>
      <c r="BR480">
        <v>1</v>
      </c>
      <c r="BS480">
        <v>1</v>
      </c>
      <c r="BT480">
        <v>1</v>
      </c>
      <c r="BU480">
        <v>1</v>
      </c>
      <c r="BV480">
        <v>1</v>
      </c>
      <c r="BW480">
        <v>1</v>
      </c>
      <c r="BX480">
        <v>2</v>
      </c>
      <c r="BY480">
        <v>2</v>
      </c>
      <c r="BZ480">
        <v>2</v>
      </c>
      <c r="CA480">
        <v>2</v>
      </c>
      <c r="CB480">
        <v>2</v>
      </c>
      <c r="CC480">
        <v>2</v>
      </c>
      <c r="CD480">
        <v>2</v>
      </c>
      <c r="CE480">
        <v>2</v>
      </c>
      <c r="CF480">
        <v>2</v>
      </c>
      <c r="CG480">
        <v>2</v>
      </c>
      <c r="CH480">
        <v>2</v>
      </c>
      <c r="CI480">
        <v>2</v>
      </c>
      <c r="CJ480">
        <v>2</v>
      </c>
      <c r="CK480">
        <v>2</v>
      </c>
      <c r="CL480">
        <v>1</v>
      </c>
      <c r="CM480">
        <v>4</v>
      </c>
      <c r="CN480">
        <v>4</v>
      </c>
      <c r="CO480">
        <v>4</v>
      </c>
      <c r="CP480">
        <v>3</v>
      </c>
      <c r="CQ480">
        <v>4</v>
      </c>
      <c r="CR480">
        <v>4</v>
      </c>
      <c r="CS480">
        <v>4</v>
      </c>
      <c r="CT480">
        <v>3</v>
      </c>
      <c r="CU480">
        <v>3</v>
      </c>
      <c r="CV480">
        <v>3</v>
      </c>
      <c r="CW480">
        <v>1</v>
      </c>
      <c r="CX480">
        <v>4</v>
      </c>
      <c r="CY480">
        <v>3</v>
      </c>
      <c r="CZ480">
        <v>3</v>
      </c>
      <c r="DA480" s="57">
        <v>3</v>
      </c>
    </row>
    <row r="481" spans="1:105">
      <c r="A481">
        <v>474</v>
      </c>
      <c r="B481" s="9">
        <v>2</v>
      </c>
      <c r="C481" s="9">
        <v>4</v>
      </c>
      <c r="D481" s="9">
        <v>1</v>
      </c>
      <c r="E481" s="9">
        <v>3</v>
      </c>
      <c r="F481" s="9">
        <v>0</v>
      </c>
      <c r="G481" s="9">
        <v>0</v>
      </c>
      <c r="H481" s="9">
        <v>1</v>
      </c>
      <c r="I481" s="9">
        <v>0</v>
      </c>
      <c r="J481" s="9">
        <v>0</v>
      </c>
      <c r="K481" s="9">
        <v>0</v>
      </c>
      <c r="L481" s="9">
        <v>0</v>
      </c>
      <c r="M481" s="9">
        <v>1</v>
      </c>
      <c r="N481" s="9">
        <v>3</v>
      </c>
      <c r="O481" s="9">
        <v>0</v>
      </c>
      <c r="P481" s="9">
        <v>0</v>
      </c>
      <c r="Q481" s="9">
        <v>0</v>
      </c>
      <c r="R481" s="9">
        <v>4</v>
      </c>
      <c r="S481" s="9">
        <v>0</v>
      </c>
      <c r="T481" s="9"/>
      <c r="U481" s="9">
        <v>0</v>
      </c>
      <c r="V481" s="9">
        <v>0</v>
      </c>
      <c r="W481" s="9">
        <v>0</v>
      </c>
      <c r="X481" s="9">
        <v>1</v>
      </c>
      <c r="Y481" s="9">
        <v>0</v>
      </c>
      <c r="Z481" s="9">
        <v>0</v>
      </c>
      <c r="AA481" s="9">
        <v>0</v>
      </c>
      <c r="AB481" s="9">
        <v>0</v>
      </c>
      <c r="AC481" s="9"/>
      <c r="AD481" s="9">
        <v>1</v>
      </c>
      <c r="AE481" s="9"/>
      <c r="AF481" s="9">
        <v>1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/>
      <c r="AM481" s="9">
        <v>1</v>
      </c>
      <c r="AN481" s="9">
        <v>1</v>
      </c>
      <c r="AO481" s="9">
        <v>0</v>
      </c>
      <c r="AP481" s="9">
        <v>0</v>
      </c>
      <c r="AQ481" s="9">
        <v>0</v>
      </c>
      <c r="AR481" s="9">
        <v>0</v>
      </c>
      <c r="AS481" s="9"/>
      <c r="AT481" s="9">
        <v>2</v>
      </c>
      <c r="AU481" s="9">
        <v>1</v>
      </c>
      <c r="AV481" s="75">
        <v>1</v>
      </c>
      <c r="AW481" s="75">
        <v>2</v>
      </c>
      <c r="AX481" s="75">
        <v>1</v>
      </c>
      <c r="AY481" s="9">
        <v>2</v>
      </c>
      <c r="AZ481" s="9">
        <v>1</v>
      </c>
      <c r="BA481" s="9">
        <v>2</v>
      </c>
      <c r="BB481" s="9"/>
      <c r="BC481" s="9">
        <v>1</v>
      </c>
      <c r="BD481" s="9">
        <v>1</v>
      </c>
      <c r="BE481" s="9">
        <v>2</v>
      </c>
      <c r="BF481" s="9">
        <v>1</v>
      </c>
      <c r="BG481" s="9">
        <v>1</v>
      </c>
      <c r="BH481">
        <v>1</v>
      </c>
      <c r="BI481">
        <v>2</v>
      </c>
      <c r="BJ481" s="58">
        <v>1</v>
      </c>
      <c r="BK481">
        <v>2</v>
      </c>
      <c r="BL481">
        <v>1</v>
      </c>
      <c r="BM481">
        <v>2</v>
      </c>
      <c r="BN481">
        <v>1</v>
      </c>
      <c r="BO481">
        <v>2</v>
      </c>
      <c r="BP481">
        <v>1</v>
      </c>
      <c r="BQ481">
        <v>1</v>
      </c>
      <c r="BR481">
        <v>1</v>
      </c>
      <c r="BS481">
        <v>2</v>
      </c>
      <c r="BT481" t="s">
        <v>125</v>
      </c>
      <c r="BU481">
        <v>2</v>
      </c>
      <c r="BV481">
        <v>2</v>
      </c>
      <c r="BW481">
        <v>1</v>
      </c>
      <c r="BX481">
        <v>1</v>
      </c>
      <c r="BY481">
        <v>2</v>
      </c>
      <c r="BZ481">
        <v>2</v>
      </c>
      <c r="CA481">
        <v>2</v>
      </c>
      <c r="CB481">
        <v>2</v>
      </c>
      <c r="CC481">
        <v>1</v>
      </c>
      <c r="CD481">
        <v>2</v>
      </c>
      <c r="CE481">
        <v>2</v>
      </c>
      <c r="CF481">
        <v>1</v>
      </c>
      <c r="CG481">
        <v>1</v>
      </c>
      <c r="CH481">
        <v>2</v>
      </c>
      <c r="CI481">
        <v>2</v>
      </c>
      <c r="CJ481">
        <v>2</v>
      </c>
      <c r="CK481">
        <v>2</v>
      </c>
      <c r="CL481">
        <v>2</v>
      </c>
      <c r="CM481" t="s">
        <v>125</v>
      </c>
      <c r="CN481" t="s">
        <v>125</v>
      </c>
      <c r="CO481">
        <v>4</v>
      </c>
      <c r="CP481">
        <v>1</v>
      </c>
      <c r="CQ481">
        <v>4</v>
      </c>
      <c r="CR481">
        <v>4</v>
      </c>
      <c r="CS481">
        <v>4</v>
      </c>
      <c r="CT481">
        <v>4</v>
      </c>
      <c r="CU481">
        <v>3</v>
      </c>
      <c r="CV481">
        <v>1</v>
      </c>
      <c r="CW481">
        <v>1</v>
      </c>
      <c r="CX481">
        <v>3</v>
      </c>
      <c r="CY481">
        <v>3</v>
      </c>
      <c r="CZ481">
        <v>4</v>
      </c>
      <c r="DA481" s="57">
        <v>4</v>
      </c>
    </row>
    <row r="482" spans="1:105">
      <c r="A482">
        <v>475</v>
      </c>
      <c r="B482" s="9">
        <v>1</v>
      </c>
      <c r="C482" s="9">
        <v>7</v>
      </c>
      <c r="D482" s="9">
        <v>2</v>
      </c>
      <c r="E482" s="9">
        <v>5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1</v>
      </c>
      <c r="M482" s="9">
        <v>2</v>
      </c>
      <c r="N482" s="9">
        <v>3</v>
      </c>
      <c r="O482" s="9">
        <v>3</v>
      </c>
      <c r="P482" s="9">
        <v>3</v>
      </c>
      <c r="Q482" s="9">
        <v>4</v>
      </c>
      <c r="R482" s="9">
        <v>4</v>
      </c>
      <c r="S482" s="9">
        <v>3</v>
      </c>
      <c r="T482" s="9"/>
      <c r="U482" s="9">
        <v>0</v>
      </c>
      <c r="V482" s="9">
        <v>0</v>
      </c>
      <c r="W482" s="9">
        <v>1</v>
      </c>
      <c r="X482" s="9">
        <v>0</v>
      </c>
      <c r="Y482" s="9">
        <v>1</v>
      </c>
      <c r="Z482" s="9">
        <v>0</v>
      </c>
      <c r="AA482" s="9">
        <v>0</v>
      </c>
      <c r="AB482" s="9">
        <v>0</v>
      </c>
      <c r="AC482" s="9"/>
      <c r="AD482" s="9">
        <v>4</v>
      </c>
      <c r="AE482" s="9"/>
      <c r="AF482" s="9">
        <v>1</v>
      </c>
      <c r="AG482" s="9">
        <v>0</v>
      </c>
      <c r="AH482" s="9">
        <v>1</v>
      </c>
      <c r="AI482" s="9">
        <v>0</v>
      </c>
      <c r="AJ482" s="9">
        <v>0</v>
      </c>
      <c r="AK482" s="9">
        <v>0</v>
      </c>
      <c r="AL482" s="9"/>
      <c r="AM482" s="9">
        <v>1</v>
      </c>
      <c r="AN482" s="9">
        <v>1</v>
      </c>
      <c r="AO482" s="9">
        <v>0</v>
      </c>
      <c r="AP482" s="9">
        <v>0</v>
      </c>
      <c r="AQ482" s="9">
        <v>0</v>
      </c>
      <c r="AR482" s="9">
        <v>0</v>
      </c>
      <c r="AS482" s="9"/>
      <c r="AT482" s="9">
        <v>2</v>
      </c>
      <c r="AU482" s="9">
        <v>1</v>
      </c>
      <c r="AV482" s="75">
        <v>1</v>
      </c>
      <c r="AW482" s="75">
        <v>2</v>
      </c>
      <c r="AX482" s="75">
        <v>1</v>
      </c>
      <c r="AY482" s="9">
        <v>1</v>
      </c>
      <c r="AZ482" s="9">
        <v>1</v>
      </c>
      <c r="BA482" s="9">
        <v>2</v>
      </c>
      <c r="BB482" s="9">
        <v>2</v>
      </c>
      <c r="BC482" s="9">
        <v>1</v>
      </c>
      <c r="BD482" s="9">
        <v>2</v>
      </c>
      <c r="BE482" s="9" t="s">
        <v>125</v>
      </c>
      <c r="BF482" s="9">
        <v>1</v>
      </c>
      <c r="BG482" s="9">
        <v>1</v>
      </c>
      <c r="BH482">
        <v>1</v>
      </c>
      <c r="BI482">
        <v>2</v>
      </c>
      <c r="BJ482" s="58">
        <v>1</v>
      </c>
      <c r="BK482">
        <v>1</v>
      </c>
      <c r="BL482">
        <v>1</v>
      </c>
      <c r="BM482">
        <v>2</v>
      </c>
      <c r="BN482">
        <v>1</v>
      </c>
      <c r="BO482">
        <v>1</v>
      </c>
      <c r="BP482">
        <v>2</v>
      </c>
      <c r="BQ482" t="s">
        <v>125</v>
      </c>
      <c r="BR482">
        <v>2</v>
      </c>
      <c r="BS482">
        <v>2</v>
      </c>
      <c r="BT482" t="s">
        <v>125</v>
      </c>
      <c r="BU482">
        <v>2</v>
      </c>
      <c r="BV482">
        <v>1</v>
      </c>
      <c r="BW482">
        <v>1</v>
      </c>
      <c r="BX482">
        <v>1</v>
      </c>
      <c r="BY482">
        <v>1</v>
      </c>
      <c r="BZ482">
        <v>2</v>
      </c>
      <c r="CA482">
        <v>1</v>
      </c>
      <c r="CB482">
        <v>2</v>
      </c>
      <c r="CC482">
        <v>2</v>
      </c>
      <c r="CD482">
        <v>2</v>
      </c>
      <c r="CE482">
        <v>1</v>
      </c>
      <c r="CF482">
        <v>1</v>
      </c>
      <c r="CG482">
        <v>2</v>
      </c>
      <c r="CH482">
        <v>2</v>
      </c>
      <c r="CI482">
        <v>2</v>
      </c>
      <c r="CJ482">
        <v>1</v>
      </c>
      <c r="CK482">
        <v>2</v>
      </c>
      <c r="CL482">
        <v>2</v>
      </c>
      <c r="CM482" t="s">
        <v>125</v>
      </c>
      <c r="CN482" t="s">
        <v>125</v>
      </c>
      <c r="CO482">
        <v>3</v>
      </c>
      <c r="CP482">
        <v>2</v>
      </c>
      <c r="CQ482">
        <v>3</v>
      </c>
      <c r="CR482">
        <v>3</v>
      </c>
      <c r="CS482">
        <v>3</v>
      </c>
      <c r="CT482">
        <v>3</v>
      </c>
      <c r="CU482">
        <v>2</v>
      </c>
      <c r="CV482">
        <v>2</v>
      </c>
      <c r="CW482">
        <v>1</v>
      </c>
      <c r="CX482">
        <v>3</v>
      </c>
      <c r="CY482">
        <v>1</v>
      </c>
      <c r="CZ482">
        <v>3</v>
      </c>
      <c r="DA482" s="57" t="s">
        <v>125</v>
      </c>
    </row>
    <row r="483" spans="1:105">
      <c r="A483">
        <v>476</v>
      </c>
      <c r="B483" s="9">
        <v>1</v>
      </c>
      <c r="C483" s="9">
        <v>5</v>
      </c>
      <c r="D483" s="9">
        <v>1</v>
      </c>
      <c r="E483" s="9">
        <v>12</v>
      </c>
      <c r="F483" s="9">
        <v>0</v>
      </c>
      <c r="G483" s="9">
        <v>1</v>
      </c>
      <c r="H483" s="9">
        <v>1</v>
      </c>
      <c r="I483" s="9">
        <v>0</v>
      </c>
      <c r="J483" s="9">
        <v>0</v>
      </c>
      <c r="K483" s="9">
        <v>0</v>
      </c>
      <c r="L483" s="9">
        <v>0</v>
      </c>
      <c r="M483" s="9">
        <v>2</v>
      </c>
      <c r="N483" s="9">
        <v>3</v>
      </c>
      <c r="O483" s="9">
        <v>0</v>
      </c>
      <c r="P483" s="9">
        <v>0</v>
      </c>
      <c r="Q483" s="9">
        <v>0</v>
      </c>
      <c r="R483" s="9">
        <v>4</v>
      </c>
      <c r="S483" s="9">
        <v>3</v>
      </c>
      <c r="T483" s="9"/>
      <c r="U483" s="9">
        <v>0</v>
      </c>
      <c r="V483" s="9">
        <v>0</v>
      </c>
      <c r="W483" s="9">
        <v>0</v>
      </c>
      <c r="X483" s="9">
        <v>0</v>
      </c>
      <c r="Y483" s="9">
        <v>1</v>
      </c>
      <c r="Z483" s="9">
        <v>0</v>
      </c>
      <c r="AA483" s="9">
        <v>0</v>
      </c>
      <c r="AB483" s="9">
        <v>0</v>
      </c>
      <c r="AC483" s="9"/>
      <c r="AD483" s="9">
        <v>2</v>
      </c>
      <c r="AE483" s="9"/>
      <c r="AF483" s="9">
        <v>1</v>
      </c>
      <c r="AG483" s="9">
        <v>1</v>
      </c>
      <c r="AH483" s="9">
        <v>0</v>
      </c>
      <c r="AI483" s="9">
        <v>0</v>
      </c>
      <c r="AJ483" s="9">
        <v>0</v>
      </c>
      <c r="AK483" s="9">
        <v>0</v>
      </c>
      <c r="AL483" s="9"/>
      <c r="AM483" s="9">
        <v>1</v>
      </c>
      <c r="AN483" s="9">
        <v>1</v>
      </c>
      <c r="AO483" s="9">
        <v>0</v>
      </c>
      <c r="AP483" s="9">
        <v>0</v>
      </c>
      <c r="AQ483" s="9">
        <v>0</v>
      </c>
      <c r="AR483" s="9">
        <v>0</v>
      </c>
      <c r="AS483" s="9"/>
      <c r="AT483" s="9">
        <v>3</v>
      </c>
      <c r="AU483" s="9">
        <v>3</v>
      </c>
      <c r="AV483" s="75">
        <v>1</v>
      </c>
      <c r="AW483" s="75">
        <v>2</v>
      </c>
      <c r="AX483" s="75">
        <v>1</v>
      </c>
      <c r="AY483" s="9">
        <v>2</v>
      </c>
      <c r="AZ483" s="9">
        <v>1</v>
      </c>
      <c r="BA483" s="9">
        <v>1</v>
      </c>
      <c r="BB483" s="9">
        <v>2</v>
      </c>
      <c r="BC483" s="9">
        <v>1</v>
      </c>
      <c r="BD483" s="9">
        <v>1</v>
      </c>
      <c r="BE483" s="9">
        <v>2</v>
      </c>
      <c r="BF483" s="9">
        <v>1</v>
      </c>
      <c r="BG483" s="9">
        <v>2</v>
      </c>
      <c r="BH483">
        <v>1</v>
      </c>
      <c r="BI483">
        <v>2</v>
      </c>
      <c r="BJ483" s="58">
        <v>1</v>
      </c>
      <c r="BK483">
        <v>2</v>
      </c>
      <c r="BL483">
        <v>1</v>
      </c>
      <c r="BM483">
        <v>2</v>
      </c>
      <c r="BN483">
        <v>2</v>
      </c>
      <c r="BO483">
        <v>2</v>
      </c>
      <c r="BP483">
        <v>1</v>
      </c>
      <c r="BQ483">
        <v>1</v>
      </c>
      <c r="BR483">
        <v>1</v>
      </c>
      <c r="BS483">
        <v>2</v>
      </c>
      <c r="BT483" t="s">
        <v>125</v>
      </c>
      <c r="BU483">
        <v>1</v>
      </c>
      <c r="BV483">
        <v>1</v>
      </c>
      <c r="BW483">
        <v>1</v>
      </c>
      <c r="BX483">
        <v>2</v>
      </c>
      <c r="BY483">
        <v>2</v>
      </c>
      <c r="BZ483">
        <v>2</v>
      </c>
      <c r="CA483">
        <v>2</v>
      </c>
      <c r="CB483">
        <v>2</v>
      </c>
      <c r="CC483">
        <v>1</v>
      </c>
      <c r="CD483">
        <v>2</v>
      </c>
      <c r="CE483">
        <v>2</v>
      </c>
      <c r="CF483">
        <v>1</v>
      </c>
      <c r="CG483">
        <v>2</v>
      </c>
      <c r="CH483">
        <v>2</v>
      </c>
      <c r="CI483">
        <v>1</v>
      </c>
      <c r="CJ483">
        <v>2</v>
      </c>
      <c r="CK483">
        <v>2</v>
      </c>
      <c r="CL483">
        <v>1</v>
      </c>
      <c r="CM483">
        <v>3</v>
      </c>
      <c r="CN483">
        <v>4</v>
      </c>
      <c r="CO483">
        <v>4</v>
      </c>
      <c r="CP483">
        <v>2</v>
      </c>
      <c r="CQ483">
        <v>3</v>
      </c>
      <c r="CR483">
        <v>3</v>
      </c>
      <c r="CS483">
        <v>3</v>
      </c>
      <c r="CT483">
        <v>2</v>
      </c>
      <c r="CU483">
        <v>4</v>
      </c>
      <c r="CV483">
        <v>2</v>
      </c>
      <c r="CW483">
        <v>1</v>
      </c>
      <c r="CX483">
        <v>3</v>
      </c>
      <c r="CY483">
        <v>3</v>
      </c>
      <c r="CZ483">
        <v>4</v>
      </c>
      <c r="DA483" s="57">
        <v>4</v>
      </c>
    </row>
    <row r="484" spans="1:105">
      <c r="A484">
        <v>477</v>
      </c>
      <c r="B484" s="9">
        <v>1</v>
      </c>
      <c r="C484" s="9">
        <v>3</v>
      </c>
      <c r="D484" s="9">
        <v>1</v>
      </c>
      <c r="E484" s="9">
        <v>8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1</v>
      </c>
      <c r="L484" s="9">
        <v>0</v>
      </c>
      <c r="M484" s="9">
        <v>3</v>
      </c>
      <c r="N484" s="9">
        <v>4</v>
      </c>
      <c r="O484" s="9">
        <v>4</v>
      </c>
      <c r="P484" s="9">
        <v>4</v>
      </c>
      <c r="Q484" s="9">
        <v>2</v>
      </c>
      <c r="R484" s="9">
        <v>0</v>
      </c>
      <c r="S484" s="9">
        <v>0</v>
      </c>
      <c r="T484" s="9"/>
      <c r="U484" s="9">
        <v>1</v>
      </c>
      <c r="V484" s="9">
        <v>1</v>
      </c>
      <c r="W484" s="9">
        <v>1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/>
      <c r="AD484" s="9">
        <v>1</v>
      </c>
      <c r="AE484" s="9"/>
      <c r="AF484" s="9">
        <v>1</v>
      </c>
      <c r="AG484" s="9">
        <v>1</v>
      </c>
      <c r="AH484" s="9">
        <v>0</v>
      </c>
      <c r="AI484" s="9">
        <v>0</v>
      </c>
      <c r="AJ484" s="9">
        <v>0</v>
      </c>
      <c r="AK484" s="9">
        <v>0</v>
      </c>
      <c r="AL484" s="9"/>
      <c r="AM484" s="9">
        <v>1</v>
      </c>
      <c r="AN484" s="9">
        <v>0</v>
      </c>
      <c r="AO484" s="9">
        <v>0</v>
      </c>
      <c r="AP484" s="9">
        <v>1</v>
      </c>
      <c r="AQ484" s="9">
        <v>0</v>
      </c>
      <c r="AR484" s="9">
        <v>0</v>
      </c>
      <c r="AS484" s="9"/>
      <c r="AT484" s="9">
        <v>3</v>
      </c>
      <c r="AU484" s="9">
        <v>3</v>
      </c>
      <c r="AV484" s="75">
        <v>2</v>
      </c>
      <c r="AW484" s="75">
        <v>2</v>
      </c>
      <c r="AX484" s="75">
        <v>2</v>
      </c>
      <c r="AY484" s="9" t="s">
        <v>125</v>
      </c>
      <c r="AZ484" s="9">
        <v>1</v>
      </c>
      <c r="BA484" s="9">
        <v>2</v>
      </c>
      <c r="BB484" s="9"/>
      <c r="BC484" s="9">
        <v>1</v>
      </c>
      <c r="BD484" s="9">
        <v>2</v>
      </c>
      <c r="BE484" s="9" t="s">
        <v>125</v>
      </c>
      <c r="BF484" s="9">
        <v>2</v>
      </c>
      <c r="BG484" s="9" t="s">
        <v>125</v>
      </c>
      <c r="BH484">
        <v>2</v>
      </c>
      <c r="BI484">
        <v>2</v>
      </c>
      <c r="BJ484" s="58">
        <v>1</v>
      </c>
      <c r="BK484">
        <v>2</v>
      </c>
      <c r="BL484">
        <v>2</v>
      </c>
      <c r="BM484">
        <v>2</v>
      </c>
      <c r="BN484">
        <v>1</v>
      </c>
      <c r="BO484">
        <v>2</v>
      </c>
      <c r="BP484">
        <v>2</v>
      </c>
      <c r="BQ484" t="s">
        <v>125</v>
      </c>
      <c r="BR484">
        <v>2</v>
      </c>
      <c r="BS484">
        <v>2</v>
      </c>
      <c r="BT484" t="s">
        <v>125</v>
      </c>
      <c r="BU484">
        <v>2</v>
      </c>
      <c r="BV484">
        <v>2</v>
      </c>
      <c r="BW484">
        <v>2</v>
      </c>
      <c r="BX484">
        <v>2</v>
      </c>
      <c r="BY484">
        <v>1</v>
      </c>
      <c r="BZ484">
        <v>2</v>
      </c>
      <c r="CA484">
        <v>2</v>
      </c>
      <c r="CB484">
        <v>2</v>
      </c>
      <c r="CC484">
        <v>2</v>
      </c>
      <c r="CD484">
        <v>2</v>
      </c>
      <c r="CE484">
        <v>2</v>
      </c>
      <c r="CF484">
        <v>2</v>
      </c>
      <c r="CG484">
        <v>2</v>
      </c>
      <c r="CH484">
        <v>2</v>
      </c>
      <c r="CI484">
        <v>2</v>
      </c>
      <c r="CJ484">
        <v>2</v>
      </c>
      <c r="CK484">
        <v>2</v>
      </c>
      <c r="CL484">
        <v>2</v>
      </c>
      <c r="CM484" t="s">
        <v>125</v>
      </c>
      <c r="CN484" t="s">
        <v>125</v>
      </c>
      <c r="CO484">
        <v>4</v>
      </c>
      <c r="CP484">
        <v>2</v>
      </c>
      <c r="CQ484">
        <v>1</v>
      </c>
      <c r="CR484">
        <v>3</v>
      </c>
      <c r="CS484">
        <v>3</v>
      </c>
      <c r="CT484">
        <v>4</v>
      </c>
      <c r="CU484">
        <v>1</v>
      </c>
      <c r="CV484">
        <v>3</v>
      </c>
      <c r="CW484">
        <v>1</v>
      </c>
      <c r="CX484">
        <v>1</v>
      </c>
      <c r="CY484">
        <v>1</v>
      </c>
      <c r="CZ484">
        <v>1</v>
      </c>
      <c r="DA484" s="57" t="s">
        <v>125</v>
      </c>
    </row>
    <row r="485" spans="1:105">
      <c r="A485">
        <v>478</v>
      </c>
      <c r="B485" s="9"/>
      <c r="C485" s="9"/>
      <c r="D485" s="9"/>
      <c r="E485" s="9">
        <v>13</v>
      </c>
      <c r="F485" s="9">
        <v>1</v>
      </c>
      <c r="G485" s="9">
        <v>1</v>
      </c>
      <c r="H485" s="9">
        <v>0</v>
      </c>
      <c r="I485" s="9">
        <v>1</v>
      </c>
      <c r="J485" s="9">
        <v>0</v>
      </c>
      <c r="K485" s="9">
        <v>0</v>
      </c>
      <c r="L485" s="9">
        <v>0</v>
      </c>
      <c r="M485" s="9">
        <v>3</v>
      </c>
      <c r="N485" s="9">
        <v>4</v>
      </c>
      <c r="O485" s="9">
        <v>4</v>
      </c>
      <c r="P485" s="9">
        <v>4</v>
      </c>
      <c r="Q485" s="9">
        <v>4</v>
      </c>
      <c r="R485" s="9">
        <v>4</v>
      </c>
      <c r="S485" s="9">
        <v>4</v>
      </c>
      <c r="T485" s="9"/>
      <c r="U485" s="9">
        <v>0</v>
      </c>
      <c r="V485" s="9">
        <v>0</v>
      </c>
      <c r="W485" s="9">
        <v>0</v>
      </c>
      <c r="X485" s="9">
        <v>1</v>
      </c>
      <c r="Y485" s="9">
        <v>0</v>
      </c>
      <c r="Z485" s="9">
        <v>0</v>
      </c>
      <c r="AA485" s="9">
        <v>0</v>
      </c>
      <c r="AB485" s="9">
        <v>0</v>
      </c>
      <c r="AC485" s="9"/>
      <c r="AD485" s="9">
        <v>2</v>
      </c>
      <c r="AE485" s="9"/>
      <c r="AF485" s="9">
        <v>1</v>
      </c>
      <c r="AG485" s="9">
        <v>0</v>
      </c>
      <c r="AH485" s="9">
        <v>1</v>
      </c>
      <c r="AI485" s="9">
        <v>0</v>
      </c>
      <c r="AJ485" s="9">
        <v>0</v>
      </c>
      <c r="AK485" s="9">
        <v>0</v>
      </c>
      <c r="AL485" s="9"/>
      <c r="AM485" s="9">
        <v>1</v>
      </c>
      <c r="AN485" s="9">
        <v>1</v>
      </c>
      <c r="AO485" s="9">
        <v>0</v>
      </c>
      <c r="AP485" s="9">
        <v>0</v>
      </c>
      <c r="AQ485" s="9">
        <v>0</v>
      </c>
      <c r="AR485" s="9">
        <v>0</v>
      </c>
      <c r="AS485" s="9"/>
      <c r="AT485" s="9">
        <v>1</v>
      </c>
      <c r="AU485" s="9">
        <v>1</v>
      </c>
      <c r="AV485" s="75">
        <v>1</v>
      </c>
      <c r="AW485" s="75">
        <v>1</v>
      </c>
      <c r="AX485" s="75">
        <v>1</v>
      </c>
      <c r="AY485" s="9">
        <v>1</v>
      </c>
      <c r="AZ485" s="9">
        <v>1</v>
      </c>
      <c r="BA485" s="9">
        <v>1</v>
      </c>
      <c r="BB485" s="9">
        <v>2</v>
      </c>
      <c r="BC485" s="9">
        <v>1</v>
      </c>
      <c r="BD485" s="9">
        <v>1</v>
      </c>
      <c r="BE485" s="9">
        <v>2</v>
      </c>
      <c r="BF485" s="9">
        <v>1</v>
      </c>
      <c r="BG485" s="9">
        <v>1</v>
      </c>
      <c r="BH485">
        <v>2</v>
      </c>
      <c r="BI485">
        <v>2</v>
      </c>
      <c r="BJ485" s="58">
        <v>1</v>
      </c>
      <c r="BK485">
        <v>1</v>
      </c>
      <c r="BL485">
        <v>1</v>
      </c>
      <c r="BM485">
        <v>1</v>
      </c>
      <c r="BN485">
        <v>1</v>
      </c>
      <c r="BO485">
        <v>2</v>
      </c>
      <c r="BP485">
        <v>1</v>
      </c>
      <c r="BQ485">
        <v>1</v>
      </c>
      <c r="BR485">
        <v>1</v>
      </c>
      <c r="BS485">
        <v>2</v>
      </c>
      <c r="BT485" t="s">
        <v>125</v>
      </c>
      <c r="BU485">
        <v>1</v>
      </c>
      <c r="BV485">
        <v>1</v>
      </c>
      <c r="BW485">
        <v>1</v>
      </c>
      <c r="BX485">
        <v>2</v>
      </c>
      <c r="BY485">
        <v>1</v>
      </c>
      <c r="BZ485">
        <v>2</v>
      </c>
      <c r="CA485">
        <v>1</v>
      </c>
      <c r="CB485">
        <v>2</v>
      </c>
      <c r="CC485">
        <v>1</v>
      </c>
      <c r="CD485">
        <v>2</v>
      </c>
      <c r="CE485">
        <v>2</v>
      </c>
      <c r="CF485">
        <v>1</v>
      </c>
      <c r="CG485">
        <v>1</v>
      </c>
      <c r="CH485">
        <v>2</v>
      </c>
      <c r="CI485">
        <v>2</v>
      </c>
      <c r="CJ485">
        <v>1</v>
      </c>
      <c r="CK485">
        <v>2</v>
      </c>
      <c r="CL485">
        <v>2</v>
      </c>
      <c r="CM485" t="s">
        <v>125</v>
      </c>
      <c r="CN485" t="s">
        <v>125</v>
      </c>
      <c r="CO485">
        <v>4</v>
      </c>
      <c r="CP485">
        <v>3</v>
      </c>
      <c r="CQ485">
        <v>4</v>
      </c>
      <c r="CR485">
        <v>3</v>
      </c>
      <c r="CS485">
        <v>4</v>
      </c>
      <c r="CT485">
        <v>3</v>
      </c>
      <c r="CU485">
        <v>3</v>
      </c>
      <c r="CV485">
        <v>2</v>
      </c>
      <c r="CW485">
        <v>1</v>
      </c>
      <c r="CX485">
        <v>3</v>
      </c>
      <c r="CY485">
        <v>3</v>
      </c>
      <c r="CZ485">
        <v>3</v>
      </c>
      <c r="DA485" s="57">
        <v>3</v>
      </c>
    </row>
    <row r="486" spans="1:105">
      <c r="A486">
        <v>479</v>
      </c>
      <c r="B486" s="9">
        <v>1</v>
      </c>
      <c r="C486" s="9">
        <v>9</v>
      </c>
      <c r="D486" s="9">
        <v>7</v>
      </c>
      <c r="E486" s="9">
        <v>13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1</v>
      </c>
      <c r="L486" s="9">
        <v>0</v>
      </c>
      <c r="M486" s="9">
        <v>2</v>
      </c>
      <c r="N486" s="9">
        <v>1</v>
      </c>
      <c r="O486" s="9">
        <v>1</v>
      </c>
      <c r="P486" s="9">
        <v>1</v>
      </c>
      <c r="Q486" s="9">
        <v>1</v>
      </c>
      <c r="R486" s="9">
        <v>1</v>
      </c>
      <c r="S486" s="9">
        <v>1</v>
      </c>
      <c r="T486" s="9"/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1</v>
      </c>
      <c r="AB486" s="9">
        <v>0</v>
      </c>
      <c r="AC486" s="9"/>
      <c r="AD486" s="9">
        <v>5</v>
      </c>
      <c r="AE486" s="9"/>
      <c r="AF486" s="9">
        <v>1</v>
      </c>
      <c r="AG486" s="9">
        <v>1</v>
      </c>
      <c r="AH486" s="9">
        <v>1</v>
      </c>
      <c r="AI486" s="9">
        <v>0</v>
      </c>
      <c r="AJ486" s="9">
        <v>1</v>
      </c>
      <c r="AK486" s="9">
        <v>0</v>
      </c>
      <c r="AL486" s="9"/>
      <c r="AM486" s="9">
        <v>1</v>
      </c>
      <c r="AN486" s="9">
        <v>1</v>
      </c>
      <c r="AO486" s="9">
        <v>1</v>
      </c>
      <c r="AP486" s="9">
        <v>1</v>
      </c>
      <c r="AQ486" s="9">
        <v>0</v>
      </c>
      <c r="AR486" s="9">
        <v>1</v>
      </c>
      <c r="AS486" s="9"/>
      <c r="AT486" s="9">
        <v>1</v>
      </c>
      <c r="AU486" s="9">
        <v>3</v>
      </c>
      <c r="AV486" s="75">
        <v>1</v>
      </c>
      <c r="AW486" s="75">
        <v>1</v>
      </c>
      <c r="AX486" s="75">
        <v>1</v>
      </c>
      <c r="AY486" s="9">
        <v>2</v>
      </c>
      <c r="AZ486" s="9">
        <v>1</v>
      </c>
      <c r="BA486" s="9">
        <v>1</v>
      </c>
      <c r="BB486" s="9">
        <v>2</v>
      </c>
      <c r="BC486" s="9">
        <v>2</v>
      </c>
      <c r="BD486" s="9">
        <v>1</v>
      </c>
      <c r="BE486" s="9">
        <v>2</v>
      </c>
      <c r="BF486" s="9">
        <v>2</v>
      </c>
      <c r="BG486" s="9" t="s">
        <v>125</v>
      </c>
      <c r="BH486">
        <v>1</v>
      </c>
      <c r="BI486">
        <v>2</v>
      </c>
      <c r="BJ486" s="58">
        <v>1</v>
      </c>
      <c r="BK486">
        <v>1</v>
      </c>
      <c r="BL486">
        <v>1</v>
      </c>
      <c r="BM486">
        <v>1</v>
      </c>
      <c r="BN486">
        <v>2</v>
      </c>
      <c r="BO486">
        <v>2</v>
      </c>
      <c r="BP486">
        <v>2</v>
      </c>
      <c r="BQ486" t="s">
        <v>125</v>
      </c>
      <c r="BR486">
        <v>2</v>
      </c>
      <c r="BS486">
        <v>1</v>
      </c>
      <c r="BT486">
        <v>2</v>
      </c>
      <c r="BU486">
        <v>2</v>
      </c>
      <c r="BV486">
        <v>1</v>
      </c>
      <c r="BW486">
        <v>2</v>
      </c>
      <c r="BX486">
        <v>2</v>
      </c>
      <c r="BY486">
        <v>1</v>
      </c>
      <c r="BZ486">
        <v>1</v>
      </c>
      <c r="CA486">
        <v>1</v>
      </c>
      <c r="CB486">
        <v>2</v>
      </c>
      <c r="CC486">
        <v>2</v>
      </c>
      <c r="CD486">
        <v>2</v>
      </c>
      <c r="CE486">
        <v>2</v>
      </c>
      <c r="CF486">
        <v>1</v>
      </c>
      <c r="CG486">
        <v>1</v>
      </c>
      <c r="CH486">
        <v>1</v>
      </c>
      <c r="CI486">
        <v>2</v>
      </c>
      <c r="CJ486">
        <v>1</v>
      </c>
      <c r="CK486">
        <v>2</v>
      </c>
      <c r="CL486">
        <v>1</v>
      </c>
      <c r="CM486">
        <v>4</v>
      </c>
      <c r="CN486">
        <v>4</v>
      </c>
      <c r="CO486">
        <v>4</v>
      </c>
      <c r="CP486">
        <v>4</v>
      </c>
      <c r="CQ486">
        <v>4</v>
      </c>
      <c r="CR486">
        <v>4</v>
      </c>
      <c r="CS486">
        <v>4</v>
      </c>
      <c r="CT486">
        <v>1</v>
      </c>
      <c r="CU486">
        <v>4</v>
      </c>
      <c r="CV486">
        <v>1</v>
      </c>
      <c r="CW486">
        <v>1</v>
      </c>
      <c r="CX486">
        <v>4</v>
      </c>
      <c r="CY486">
        <v>1</v>
      </c>
      <c r="CZ486">
        <v>3</v>
      </c>
      <c r="DA486" s="57" t="s">
        <v>125</v>
      </c>
    </row>
    <row r="487" spans="1:105">
      <c r="A487">
        <v>480</v>
      </c>
      <c r="B487" s="9">
        <v>1</v>
      </c>
      <c r="C487" s="9">
        <v>4</v>
      </c>
      <c r="D487" s="9">
        <v>1</v>
      </c>
      <c r="E487" s="9">
        <v>10</v>
      </c>
      <c r="F487" s="9">
        <v>0</v>
      </c>
      <c r="G487" s="9">
        <v>1</v>
      </c>
      <c r="H487" s="9">
        <v>1</v>
      </c>
      <c r="I487" s="9">
        <v>1</v>
      </c>
      <c r="J487" s="9">
        <v>1</v>
      </c>
      <c r="K487" s="9">
        <v>0</v>
      </c>
      <c r="L487" s="9">
        <v>0</v>
      </c>
      <c r="M487" s="9">
        <v>1</v>
      </c>
      <c r="N487" s="9">
        <v>2</v>
      </c>
      <c r="O487" s="9">
        <v>3</v>
      </c>
      <c r="P487" s="9">
        <v>4</v>
      </c>
      <c r="Q487" s="9">
        <v>3</v>
      </c>
      <c r="R487" s="9">
        <v>4</v>
      </c>
      <c r="S487" s="9">
        <v>4</v>
      </c>
      <c r="T487" s="9"/>
      <c r="U487" s="9">
        <v>1</v>
      </c>
      <c r="V487" s="9">
        <v>1</v>
      </c>
      <c r="W487" s="9">
        <v>0</v>
      </c>
      <c r="X487" s="9">
        <v>1</v>
      </c>
      <c r="Y487" s="9">
        <v>0</v>
      </c>
      <c r="Z487" s="9">
        <v>0</v>
      </c>
      <c r="AA487" s="9">
        <v>0</v>
      </c>
      <c r="AB487" s="9">
        <v>0</v>
      </c>
      <c r="AC487" s="9"/>
      <c r="AD487" s="9">
        <v>1</v>
      </c>
      <c r="AE487" s="9"/>
      <c r="AF487" s="9">
        <v>1</v>
      </c>
      <c r="AG487" s="9">
        <v>1</v>
      </c>
      <c r="AH487" s="9">
        <v>1</v>
      </c>
      <c r="AI487" s="9">
        <v>0</v>
      </c>
      <c r="AJ487" s="9">
        <v>0</v>
      </c>
      <c r="AK487" s="9">
        <v>0</v>
      </c>
      <c r="AL487" s="9"/>
      <c r="AM487" s="9">
        <v>1</v>
      </c>
      <c r="AN487" s="9">
        <v>1</v>
      </c>
      <c r="AO487" s="9">
        <v>1</v>
      </c>
      <c r="AP487" s="9">
        <v>0</v>
      </c>
      <c r="AQ487" s="9">
        <v>0</v>
      </c>
      <c r="AR487" s="9">
        <v>0</v>
      </c>
      <c r="AS487" s="9"/>
      <c r="AT487" s="9">
        <v>1</v>
      </c>
      <c r="AU487" s="9">
        <v>3</v>
      </c>
      <c r="AV487" s="75">
        <v>2</v>
      </c>
      <c r="AW487" s="75">
        <v>1</v>
      </c>
      <c r="AX487" s="75">
        <v>1</v>
      </c>
      <c r="AY487" s="9">
        <v>1</v>
      </c>
      <c r="AZ487" s="9">
        <v>1</v>
      </c>
      <c r="BA487" s="9">
        <v>1</v>
      </c>
      <c r="BB487" s="9">
        <v>2</v>
      </c>
      <c r="BC487" s="9">
        <v>1</v>
      </c>
      <c r="BD487" s="9">
        <v>1</v>
      </c>
      <c r="BE487" s="9">
        <v>1</v>
      </c>
      <c r="BF487" s="9">
        <v>1</v>
      </c>
      <c r="BG487" s="9">
        <v>2</v>
      </c>
      <c r="BH487">
        <v>1</v>
      </c>
      <c r="BI487">
        <v>2</v>
      </c>
      <c r="BJ487" s="58">
        <v>1</v>
      </c>
      <c r="BK487">
        <v>2</v>
      </c>
      <c r="BL487">
        <v>1</v>
      </c>
      <c r="BM487">
        <v>2</v>
      </c>
      <c r="BN487">
        <v>2</v>
      </c>
      <c r="BO487">
        <v>1</v>
      </c>
      <c r="BP487">
        <v>1</v>
      </c>
      <c r="BQ487">
        <v>1</v>
      </c>
      <c r="BR487">
        <v>2</v>
      </c>
      <c r="BS487">
        <v>2</v>
      </c>
      <c r="BT487" t="s">
        <v>125</v>
      </c>
      <c r="BU487">
        <v>1</v>
      </c>
      <c r="BV487">
        <v>2</v>
      </c>
      <c r="BW487">
        <v>1</v>
      </c>
      <c r="BX487">
        <v>2</v>
      </c>
      <c r="BY487">
        <v>2</v>
      </c>
      <c r="BZ487">
        <v>2</v>
      </c>
      <c r="CA487">
        <v>2</v>
      </c>
      <c r="CB487">
        <v>2</v>
      </c>
      <c r="CC487">
        <v>1</v>
      </c>
      <c r="CD487">
        <v>2</v>
      </c>
      <c r="CE487">
        <v>2</v>
      </c>
      <c r="CF487">
        <v>1</v>
      </c>
      <c r="CG487">
        <v>2</v>
      </c>
      <c r="CH487">
        <v>2</v>
      </c>
      <c r="CI487">
        <v>2</v>
      </c>
      <c r="CJ487">
        <v>2</v>
      </c>
      <c r="CK487">
        <v>2</v>
      </c>
      <c r="CL487">
        <v>1</v>
      </c>
      <c r="CM487">
        <v>3</v>
      </c>
      <c r="CN487">
        <v>4</v>
      </c>
      <c r="CO487">
        <v>4</v>
      </c>
      <c r="CP487">
        <v>2</v>
      </c>
      <c r="CQ487">
        <v>4</v>
      </c>
      <c r="CR487">
        <v>4</v>
      </c>
      <c r="CS487">
        <v>4</v>
      </c>
      <c r="CT487">
        <v>3</v>
      </c>
      <c r="CU487">
        <v>3</v>
      </c>
      <c r="CV487">
        <v>1</v>
      </c>
      <c r="CW487">
        <v>1</v>
      </c>
      <c r="CX487">
        <v>3</v>
      </c>
      <c r="CY487">
        <v>3</v>
      </c>
      <c r="CZ487">
        <v>3</v>
      </c>
      <c r="DA487" s="57">
        <v>3</v>
      </c>
    </row>
    <row r="488" spans="1:105">
      <c r="A488">
        <v>481</v>
      </c>
      <c r="B488" s="9">
        <v>1</v>
      </c>
      <c r="C488" s="9">
        <v>9</v>
      </c>
      <c r="D488" s="9">
        <v>7</v>
      </c>
      <c r="E488" s="9">
        <v>1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1</v>
      </c>
      <c r="L488" s="9">
        <v>0</v>
      </c>
      <c r="M488" s="9">
        <v>2</v>
      </c>
      <c r="N488" s="9">
        <v>3</v>
      </c>
      <c r="O488" s="9">
        <v>3</v>
      </c>
      <c r="P488" s="9">
        <v>3</v>
      </c>
      <c r="Q488" s="9">
        <v>3</v>
      </c>
      <c r="R488" s="9">
        <v>4</v>
      </c>
      <c r="S488" s="9">
        <v>3</v>
      </c>
      <c r="T488" s="9"/>
      <c r="U488" s="9">
        <v>0</v>
      </c>
      <c r="V488" s="9">
        <v>0</v>
      </c>
      <c r="W488" s="9">
        <v>0</v>
      </c>
      <c r="X488" s="9">
        <v>0</v>
      </c>
      <c r="Y488" s="9">
        <v>1</v>
      </c>
      <c r="Z488" s="9">
        <v>1</v>
      </c>
      <c r="AA488" s="9">
        <v>0</v>
      </c>
      <c r="AB488" s="9">
        <v>0</v>
      </c>
      <c r="AC488" s="9"/>
      <c r="AD488" s="9">
        <v>4</v>
      </c>
      <c r="AE488" s="9"/>
      <c r="AF488" s="9">
        <v>1</v>
      </c>
      <c r="AG488" s="9">
        <v>1</v>
      </c>
      <c r="AH488" s="9">
        <v>0</v>
      </c>
      <c r="AI488" s="9">
        <v>0</v>
      </c>
      <c r="AJ488" s="9">
        <v>1</v>
      </c>
      <c r="AK488" s="9">
        <v>0</v>
      </c>
      <c r="AL488" s="9"/>
      <c r="AM488" s="9">
        <v>1</v>
      </c>
      <c r="AN488" s="9">
        <v>1</v>
      </c>
      <c r="AO488" s="9">
        <v>1</v>
      </c>
      <c r="AP488" s="9">
        <v>1</v>
      </c>
      <c r="AQ488" s="9">
        <v>0</v>
      </c>
      <c r="AR488" s="9">
        <v>0</v>
      </c>
      <c r="AS488" s="9"/>
      <c r="AT488" s="9">
        <v>3</v>
      </c>
      <c r="AU488" s="9">
        <v>1</v>
      </c>
      <c r="AV488" s="75">
        <v>2</v>
      </c>
      <c r="AW488" s="75">
        <v>1</v>
      </c>
      <c r="AX488" s="75">
        <v>1</v>
      </c>
      <c r="AY488" s="9">
        <v>1</v>
      </c>
      <c r="AZ488" s="9">
        <v>1</v>
      </c>
      <c r="BA488" s="9">
        <v>1</v>
      </c>
      <c r="BB488" s="9">
        <v>2</v>
      </c>
      <c r="BC488" s="9">
        <v>1</v>
      </c>
      <c r="BD488" s="9">
        <v>1</v>
      </c>
      <c r="BE488" s="9">
        <v>2</v>
      </c>
      <c r="BF488" s="9">
        <v>2</v>
      </c>
      <c r="BG488" s="9" t="s">
        <v>125</v>
      </c>
      <c r="BH488">
        <v>1</v>
      </c>
      <c r="BI488">
        <v>1</v>
      </c>
      <c r="BJ488" s="58">
        <v>1</v>
      </c>
      <c r="BK488">
        <v>2</v>
      </c>
      <c r="BL488">
        <v>1</v>
      </c>
      <c r="BM488">
        <v>1</v>
      </c>
      <c r="BN488">
        <v>1</v>
      </c>
      <c r="BO488">
        <v>2</v>
      </c>
      <c r="BP488">
        <v>1</v>
      </c>
      <c r="BQ488">
        <v>1</v>
      </c>
      <c r="BR488">
        <v>1</v>
      </c>
      <c r="BS488">
        <v>2</v>
      </c>
      <c r="BT488" t="s">
        <v>125</v>
      </c>
      <c r="BU488">
        <v>1</v>
      </c>
      <c r="BV488">
        <v>1</v>
      </c>
      <c r="BW488">
        <v>2</v>
      </c>
      <c r="BX488">
        <v>2</v>
      </c>
      <c r="BY488">
        <v>1</v>
      </c>
      <c r="BZ488">
        <v>2</v>
      </c>
      <c r="CA488">
        <v>2</v>
      </c>
      <c r="CB488">
        <v>2</v>
      </c>
      <c r="CC488">
        <v>1</v>
      </c>
      <c r="CD488">
        <v>1</v>
      </c>
      <c r="CE488">
        <v>2</v>
      </c>
      <c r="CF488">
        <v>1</v>
      </c>
      <c r="CG488">
        <v>1</v>
      </c>
      <c r="CH488">
        <v>1</v>
      </c>
      <c r="CI488">
        <v>2</v>
      </c>
      <c r="CJ488">
        <v>1</v>
      </c>
      <c r="CK488">
        <v>2</v>
      </c>
      <c r="CL488">
        <v>1</v>
      </c>
      <c r="CM488">
        <v>4</v>
      </c>
      <c r="CN488">
        <v>4</v>
      </c>
      <c r="CO488">
        <v>4</v>
      </c>
      <c r="CP488">
        <v>3</v>
      </c>
      <c r="CQ488">
        <v>4</v>
      </c>
      <c r="CR488">
        <v>3</v>
      </c>
      <c r="CS488">
        <v>4</v>
      </c>
      <c r="CT488">
        <v>3</v>
      </c>
      <c r="CU488">
        <v>4</v>
      </c>
      <c r="CV488">
        <v>3</v>
      </c>
      <c r="CW488">
        <v>3</v>
      </c>
      <c r="CX488">
        <v>3</v>
      </c>
      <c r="CY488">
        <v>3</v>
      </c>
      <c r="CZ488">
        <v>4</v>
      </c>
      <c r="DA488" s="57" t="s">
        <v>125</v>
      </c>
    </row>
    <row r="489" spans="1:105">
      <c r="A489">
        <v>482</v>
      </c>
      <c r="B489" s="9">
        <v>2</v>
      </c>
      <c r="C489" s="9">
        <v>5</v>
      </c>
      <c r="D489" s="9">
        <v>5</v>
      </c>
      <c r="E489" s="9">
        <v>8</v>
      </c>
      <c r="F489" s="9">
        <v>0</v>
      </c>
      <c r="G489" s="9">
        <v>0</v>
      </c>
      <c r="H489" s="9">
        <v>1</v>
      </c>
      <c r="I489" s="9">
        <v>0</v>
      </c>
      <c r="J489" s="9">
        <v>0</v>
      </c>
      <c r="K489" s="9">
        <v>0</v>
      </c>
      <c r="L489" s="9">
        <v>0</v>
      </c>
      <c r="M489" s="9">
        <v>3</v>
      </c>
      <c r="N489" s="9">
        <v>3</v>
      </c>
      <c r="O489" s="9"/>
      <c r="P489" s="9"/>
      <c r="Q489" s="9"/>
      <c r="R489" s="9"/>
      <c r="S489" s="9"/>
      <c r="T489" s="9"/>
      <c r="U489" s="9">
        <v>1</v>
      </c>
      <c r="V489" s="9">
        <v>0</v>
      </c>
      <c r="W489" s="9">
        <v>0</v>
      </c>
      <c r="X489" s="9">
        <v>1</v>
      </c>
      <c r="Y489" s="9">
        <v>1</v>
      </c>
      <c r="Z489" s="9">
        <v>0</v>
      </c>
      <c r="AA489" s="9">
        <v>0</v>
      </c>
      <c r="AB489" s="9">
        <v>0</v>
      </c>
      <c r="AC489" s="9"/>
      <c r="AD489" s="9">
        <v>2</v>
      </c>
      <c r="AE489" s="9"/>
      <c r="AF489" s="9">
        <v>1</v>
      </c>
      <c r="AG489" s="9">
        <v>0</v>
      </c>
      <c r="AH489" s="9">
        <v>1</v>
      </c>
      <c r="AI489" s="9">
        <v>1</v>
      </c>
      <c r="AJ489" s="9">
        <v>0</v>
      </c>
      <c r="AK489" s="9">
        <v>0</v>
      </c>
      <c r="AL489" s="9"/>
      <c r="AM489" s="9">
        <v>1</v>
      </c>
      <c r="AN489" s="9">
        <v>1</v>
      </c>
      <c r="AO489" s="9">
        <v>1</v>
      </c>
      <c r="AP489" s="9">
        <v>1</v>
      </c>
      <c r="AQ489" s="9">
        <v>0</v>
      </c>
      <c r="AR489" s="9">
        <v>0</v>
      </c>
      <c r="AS489" s="9"/>
      <c r="AT489" s="9">
        <v>4</v>
      </c>
      <c r="AU489" s="9">
        <v>4</v>
      </c>
      <c r="AV489" s="75">
        <v>1</v>
      </c>
      <c r="AW489" s="75">
        <v>1</v>
      </c>
      <c r="AX489" s="75">
        <v>2</v>
      </c>
      <c r="AY489" s="9" t="s">
        <v>125</v>
      </c>
      <c r="AZ489" s="9">
        <v>1</v>
      </c>
      <c r="BA489" s="9">
        <v>1</v>
      </c>
      <c r="BB489" s="9">
        <v>2</v>
      </c>
      <c r="BC489" s="9">
        <v>2</v>
      </c>
      <c r="BD489" s="9">
        <v>1</v>
      </c>
      <c r="BE489" s="9">
        <v>1</v>
      </c>
      <c r="BF489" s="9">
        <v>1</v>
      </c>
      <c r="BG489" s="9">
        <v>1</v>
      </c>
      <c r="BH489">
        <v>1</v>
      </c>
      <c r="BI489">
        <v>2</v>
      </c>
      <c r="BJ489" s="58">
        <v>2</v>
      </c>
      <c r="BK489">
        <v>1</v>
      </c>
      <c r="BL489">
        <v>1</v>
      </c>
      <c r="BM489">
        <v>1</v>
      </c>
      <c r="BN489">
        <v>1</v>
      </c>
      <c r="BO489">
        <v>2</v>
      </c>
      <c r="BP489">
        <v>1</v>
      </c>
      <c r="BQ489">
        <v>1</v>
      </c>
      <c r="BR489">
        <v>2</v>
      </c>
      <c r="BS489">
        <v>2</v>
      </c>
      <c r="BT489" t="s">
        <v>125</v>
      </c>
      <c r="BU489">
        <v>1</v>
      </c>
      <c r="BV489">
        <v>1</v>
      </c>
      <c r="BW489">
        <v>2</v>
      </c>
      <c r="BX489">
        <v>2</v>
      </c>
      <c r="BY489">
        <v>2</v>
      </c>
      <c r="BZ489">
        <v>2</v>
      </c>
      <c r="CA489">
        <v>2</v>
      </c>
      <c r="CB489">
        <v>2</v>
      </c>
      <c r="CC489">
        <v>1</v>
      </c>
      <c r="CD489">
        <v>2</v>
      </c>
      <c r="CE489">
        <v>2</v>
      </c>
      <c r="CF489">
        <v>1</v>
      </c>
      <c r="CG489">
        <v>1</v>
      </c>
      <c r="CH489">
        <v>2</v>
      </c>
      <c r="CI489">
        <v>2</v>
      </c>
      <c r="CJ489">
        <v>1</v>
      </c>
      <c r="CK489">
        <v>2</v>
      </c>
      <c r="CL489">
        <v>1</v>
      </c>
      <c r="CM489">
        <v>3</v>
      </c>
      <c r="CN489">
        <v>3</v>
      </c>
      <c r="CO489">
        <v>4</v>
      </c>
      <c r="CP489">
        <v>3</v>
      </c>
      <c r="CQ489">
        <v>3</v>
      </c>
      <c r="CR489">
        <v>3</v>
      </c>
      <c r="CS489">
        <v>3</v>
      </c>
      <c r="CT489">
        <v>4</v>
      </c>
      <c r="CU489">
        <v>3</v>
      </c>
      <c r="CV489">
        <v>2</v>
      </c>
      <c r="CW489">
        <v>1</v>
      </c>
      <c r="CX489">
        <v>3</v>
      </c>
      <c r="CY489">
        <v>3</v>
      </c>
      <c r="CZ489">
        <v>3</v>
      </c>
      <c r="DA489" s="57">
        <v>3</v>
      </c>
    </row>
    <row r="490" spans="1:105">
      <c r="A490">
        <v>483</v>
      </c>
      <c r="B490" s="9">
        <v>1</v>
      </c>
      <c r="C490" s="9">
        <v>2</v>
      </c>
      <c r="D490" s="9">
        <v>1</v>
      </c>
      <c r="E490" s="9">
        <v>11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1</v>
      </c>
      <c r="M490" s="9">
        <v>3</v>
      </c>
      <c r="N490" s="9">
        <v>0</v>
      </c>
      <c r="O490" s="9">
        <v>0</v>
      </c>
      <c r="P490" s="9">
        <v>0</v>
      </c>
      <c r="Q490" s="9">
        <v>4</v>
      </c>
      <c r="R490" s="9">
        <v>0</v>
      </c>
      <c r="S490" s="9">
        <v>0</v>
      </c>
      <c r="T490" s="9"/>
      <c r="U490" s="9">
        <v>1</v>
      </c>
      <c r="V490" s="9">
        <v>0</v>
      </c>
      <c r="W490" s="9">
        <v>0</v>
      </c>
      <c r="X490" s="9">
        <v>0</v>
      </c>
      <c r="Y490" s="9">
        <v>0</v>
      </c>
      <c r="Z490" s="9">
        <v>1</v>
      </c>
      <c r="AA490" s="9">
        <v>0</v>
      </c>
      <c r="AB490" s="9">
        <v>1</v>
      </c>
      <c r="AC490" s="9"/>
      <c r="AD490" s="9">
        <v>3</v>
      </c>
      <c r="AE490" s="9"/>
      <c r="AF490" s="9">
        <v>0</v>
      </c>
      <c r="AG490" s="9">
        <v>0</v>
      </c>
      <c r="AH490" s="9">
        <v>1</v>
      </c>
      <c r="AI490" s="9">
        <v>0</v>
      </c>
      <c r="AJ490" s="9">
        <v>0</v>
      </c>
      <c r="AK490" s="9">
        <v>1</v>
      </c>
      <c r="AL490" s="9"/>
      <c r="AM490" s="9">
        <v>0</v>
      </c>
      <c r="AN490" s="9">
        <v>1</v>
      </c>
      <c r="AO490" s="9">
        <v>0</v>
      </c>
      <c r="AP490" s="9">
        <v>0</v>
      </c>
      <c r="AQ490" s="9">
        <v>0</v>
      </c>
      <c r="AR490" s="9">
        <v>0</v>
      </c>
      <c r="AS490" s="9"/>
      <c r="AT490" s="9">
        <v>1</v>
      </c>
      <c r="AU490" s="9">
        <v>1</v>
      </c>
      <c r="AV490" s="75">
        <v>2</v>
      </c>
      <c r="AW490" s="75">
        <v>2</v>
      </c>
      <c r="AX490" s="75">
        <v>2</v>
      </c>
      <c r="AY490" s="9" t="s">
        <v>125</v>
      </c>
      <c r="AZ490" s="9">
        <v>1</v>
      </c>
      <c r="BA490" s="9">
        <v>1</v>
      </c>
      <c r="BB490" s="9">
        <v>2</v>
      </c>
      <c r="BC490" s="9">
        <v>1</v>
      </c>
      <c r="BD490" s="9">
        <v>2</v>
      </c>
      <c r="BE490" s="9" t="s">
        <v>125</v>
      </c>
      <c r="BF490" s="9">
        <v>1</v>
      </c>
      <c r="BG490" s="9">
        <v>1</v>
      </c>
      <c r="BH490">
        <v>2</v>
      </c>
      <c r="BI490">
        <v>2</v>
      </c>
      <c r="BJ490" s="58">
        <v>2</v>
      </c>
      <c r="BK490">
        <v>2</v>
      </c>
      <c r="BL490">
        <v>2</v>
      </c>
      <c r="BM490">
        <v>2</v>
      </c>
      <c r="BN490">
        <v>2</v>
      </c>
      <c r="BO490">
        <v>2</v>
      </c>
      <c r="BP490">
        <v>2</v>
      </c>
      <c r="BQ490" t="s">
        <v>125</v>
      </c>
      <c r="BR490">
        <v>1</v>
      </c>
      <c r="BS490">
        <v>2</v>
      </c>
      <c r="BT490" t="s">
        <v>125</v>
      </c>
      <c r="BU490">
        <v>1</v>
      </c>
      <c r="BV490">
        <v>1</v>
      </c>
      <c r="BW490">
        <v>2</v>
      </c>
      <c r="BX490">
        <v>2</v>
      </c>
      <c r="BY490">
        <v>1</v>
      </c>
      <c r="BZ490">
        <v>2</v>
      </c>
      <c r="CA490">
        <v>2</v>
      </c>
      <c r="CB490">
        <v>2</v>
      </c>
      <c r="CC490">
        <v>2</v>
      </c>
      <c r="CD490">
        <v>2</v>
      </c>
      <c r="CE490">
        <v>2</v>
      </c>
      <c r="CF490">
        <v>2</v>
      </c>
      <c r="CG490">
        <v>2</v>
      </c>
      <c r="CH490">
        <v>2</v>
      </c>
      <c r="CI490">
        <v>2</v>
      </c>
      <c r="CJ490">
        <v>2</v>
      </c>
      <c r="CK490">
        <v>2</v>
      </c>
      <c r="CL490">
        <v>1</v>
      </c>
      <c r="CM490">
        <v>3</v>
      </c>
      <c r="CN490">
        <v>1</v>
      </c>
      <c r="CO490">
        <v>4</v>
      </c>
      <c r="CP490">
        <v>3</v>
      </c>
      <c r="CQ490">
        <v>4</v>
      </c>
      <c r="CR490">
        <v>2</v>
      </c>
      <c r="CS490">
        <v>4</v>
      </c>
      <c r="CT490">
        <v>1</v>
      </c>
      <c r="CU490">
        <v>3</v>
      </c>
      <c r="CV490">
        <v>4</v>
      </c>
      <c r="CW490">
        <v>1</v>
      </c>
      <c r="CX490">
        <v>1</v>
      </c>
      <c r="CY490">
        <v>1</v>
      </c>
      <c r="CZ490">
        <v>3</v>
      </c>
      <c r="DA490" s="57" t="s">
        <v>125</v>
      </c>
    </row>
    <row r="491" spans="1:105">
      <c r="A491">
        <v>484</v>
      </c>
      <c r="B491" s="9">
        <v>1</v>
      </c>
      <c r="C491" s="9">
        <v>5</v>
      </c>
      <c r="D491" s="9">
        <v>1</v>
      </c>
      <c r="E491" s="9">
        <v>1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1</v>
      </c>
      <c r="L491" s="9">
        <v>0</v>
      </c>
      <c r="M491" s="9">
        <v>1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/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1</v>
      </c>
      <c r="AB491" s="9">
        <v>0</v>
      </c>
      <c r="AC491" s="9"/>
      <c r="AD491" s="9">
        <v>1</v>
      </c>
      <c r="AE491" s="9"/>
      <c r="AF491" s="9">
        <v>1</v>
      </c>
      <c r="AG491" s="9">
        <v>1</v>
      </c>
      <c r="AH491" s="9">
        <v>1</v>
      </c>
      <c r="AI491" s="9">
        <v>0</v>
      </c>
      <c r="AJ491" s="9">
        <v>0</v>
      </c>
      <c r="AK491" s="9">
        <v>0</v>
      </c>
      <c r="AL491" s="9"/>
      <c r="AM491" s="9">
        <v>1</v>
      </c>
      <c r="AN491" s="9">
        <v>1</v>
      </c>
      <c r="AO491" s="9">
        <v>0</v>
      </c>
      <c r="AP491" s="9">
        <v>0</v>
      </c>
      <c r="AQ491" s="9">
        <v>0</v>
      </c>
      <c r="AR491" s="9">
        <v>0</v>
      </c>
      <c r="AS491" s="9"/>
      <c r="AT491" s="9">
        <v>1</v>
      </c>
      <c r="AU491" s="9">
        <v>1</v>
      </c>
      <c r="AV491" s="75">
        <v>1</v>
      </c>
      <c r="AW491" s="75">
        <v>1</v>
      </c>
      <c r="AX491" s="75">
        <v>2</v>
      </c>
      <c r="AY491" s="9" t="s">
        <v>125</v>
      </c>
      <c r="AZ491" s="9">
        <v>1</v>
      </c>
      <c r="BA491" s="9">
        <v>1</v>
      </c>
      <c r="BB491" s="9">
        <v>2</v>
      </c>
      <c r="BC491" s="9">
        <v>1</v>
      </c>
      <c r="BD491" s="9">
        <v>1</v>
      </c>
      <c r="BE491" s="9">
        <v>1</v>
      </c>
      <c r="BF491" s="9">
        <v>1</v>
      </c>
      <c r="BG491" s="9">
        <v>2</v>
      </c>
      <c r="BH491">
        <v>2</v>
      </c>
      <c r="BI491">
        <v>2</v>
      </c>
      <c r="BJ491" s="58">
        <v>1</v>
      </c>
      <c r="BK491">
        <v>2</v>
      </c>
      <c r="BL491">
        <v>1</v>
      </c>
      <c r="BM491">
        <v>1</v>
      </c>
      <c r="BN491">
        <v>2</v>
      </c>
      <c r="BO491">
        <v>2</v>
      </c>
      <c r="BP491">
        <v>2</v>
      </c>
      <c r="BQ491" t="s">
        <v>125</v>
      </c>
      <c r="BR491">
        <v>2</v>
      </c>
      <c r="BS491">
        <v>2</v>
      </c>
      <c r="BT491" t="s">
        <v>125</v>
      </c>
      <c r="BU491">
        <v>1</v>
      </c>
      <c r="BV491">
        <v>1</v>
      </c>
      <c r="BW491">
        <v>1</v>
      </c>
      <c r="BX491">
        <v>2</v>
      </c>
      <c r="BY491">
        <v>2</v>
      </c>
      <c r="BZ491">
        <v>2</v>
      </c>
      <c r="CA491">
        <v>2</v>
      </c>
      <c r="CB491">
        <v>2</v>
      </c>
      <c r="CC491">
        <v>2</v>
      </c>
      <c r="CD491">
        <v>2</v>
      </c>
      <c r="CE491">
        <v>1</v>
      </c>
      <c r="CF491">
        <v>2</v>
      </c>
      <c r="CG491">
        <v>1</v>
      </c>
      <c r="CH491">
        <v>2</v>
      </c>
      <c r="CI491">
        <v>2</v>
      </c>
      <c r="CJ491">
        <v>1</v>
      </c>
      <c r="CK491">
        <v>2</v>
      </c>
      <c r="CL491">
        <v>1</v>
      </c>
      <c r="CM491">
        <v>3</v>
      </c>
      <c r="CN491">
        <v>3</v>
      </c>
      <c r="CO491">
        <v>4</v>
      </c>
      <c r="CP491">
        <v>1</v>
      </c>
      <c r="CQ491">
        <v>1</v>
      </c>
      <c r="CR491">
        <v>4</v>
      </c>
      <c r="CS491">
        <v>4</v>
      </c>
      <c r="CT491">
        <v>4</v>
      </c>
      <c r="CU491">
        <v>4</v>
      </c>
      <c r="CV491">
        <v>1</v>
      </c>
      <c r="CW491">
        <v>1</v>
      </c>
      <c r="CX491">
        <v>3</v>
      </c>
      <c r="CY491">
        <v>3</v>
      </c>
      <c r="CZ491">
        <v>3</v>
      </c>
      <c r="DA491" s="57" t="s">
        <v>125</v>
      </c>
    </row>
    <row r="492" spans="1:105">
      <c r="A492">
        <v>485</v>
      </c>
      <c r="B492" s="9">
        <v>2</v>
      </c>
      <c r="C492" s="9">
        <v>4</v>
      </c>
      <c r="D492" s="9">
        <v>1</v>
      </c>
      <c r="E492" s="9">
        <v>9</v>
      </c>
      <c r="F492" s="9">
        <v>0</v>
      </c>
      <c r="G492" s="9">
        <v>0</v>
      </c>
      <c r="H492" s="9">
        <v>1</v>
      </c>
      <c r="I492" s="9">
        <v>0</v>
      </c>
      <c r="J492" s="9">
        <v>0</v>
      </c>
      <c r="K492" s="9">
        <v>0</v>
      </c>
      <c r="L492" s="9">
        <v>0</v>
      </c>
      <c r="M492" s="9">
        <v>1</v>
      </c>
      <c r="N492" s="9">
        <v>4</v>
      </c>
      <c r="O492" s="9">
        <v>4</v>
      </c>
      <c r="P492" s="9">
        <v>3</v>
      </c>
      <c r="Q492" s="9">
        <v>3</v>
      </c>
      <c r="R492" s="9">
        <v>4</v>
      </c>
      <c r="S492" s="9">
        <v>3</v>
      </c>
      <c r="T492" s="9"/>
      <c r="U492" s="9">
        <v>0</v>
      </c>
      <c r="V492" s="9">
        <v>0</v>
      </c>
      <c r="W492" s="9">
        <v>0</v>
      </c>
      <c r="X492" s="9">
        <v>0</v>
      </c>
      <c r="Y492" s="9">
        <v>1</v>
      </c>
      <c r="Z492" s="9">
        <v>1</v>
      </c>
      <c r="AA492" s="9">
        <v>0</v>
      </c>
      <c r="AB492" s="9">
        <v>0</v>
      </c>
      <c r="AC492" s="9"/>
      <c r="AD492" s="9">
        <v>2</v>
      </c>
      <c r="AE492" s="9"/>
      <c r="AF492" s="9">
        <v>0</v>
      </c>
      <c r="AG492" s="9">
        <v>0</v>
      </c>
      <c r="AH492" s="9">
        <v>0</v>
      </c>
      <c r="AI492" s="9">
        <v>1</v>
      </c>
      <c r="AJ492" s="9">
        <v>0</v>
      </c>
      <c r="AK492" s="9">
        <v>0</v>
      </c>
      <c r="AL492" s="9"/>
      <c r="AM492" s="9">
        <v>0</v>
      </c>
      <c r="AN492" s="9">
        <v>1</v>
      </c>
      <c r="AO492" s="9">
        <v>1</v>
      </c>
      <c r="AP492" s="9">
        <v>0</v>
      </c>
      <c r="AQ492" s="9">
        <v>0</v>
      </c>
      <c r="AR492" s="9">
        <v>0</v>
      </c>
      <c r="AS492" s="9"/>
      <c r="AT492" s="9">
        <v>3</v>
      </c>
      <c r="AU492" s="9">
        <v>2</v>
      </c>
      <c r="AV492" s="75">
        <v>2</v>
      </c>
      <c r="AW492" s="75">
        <v>2</v>
      </c>
      <c r="AX492" s="75">
        <v>2</v>
      </c>
      <c r="AY492" s="9" t="s">
        <v>125</v>
      </c>
      <c r="AZ492" s="9">
        <v>2</v>
      </c>
      <c r="BA492" s="9" t="s">
        <v>125</v>
      </c>
      <c r="BB492" s="9" t="s">
        <v>125</v>
      </c>
      <c r="BC492" s="9">
        <v>1</v>
      </c>
      <c r="BD492" s="9">
        <v>1</v>
      </c>
      <c r="BE492" s="9">
        <v>1</v>
      </c>
      <c r="BF492" s="9">
        <v>1</v>
      </c>
      <c r="BG492" s="9">
        <v>1</v>
      </c>
      <c r="BH492">
        <v>2</v>
      </c>
      <c r="BI492">
        <v>1</v>
      </c>
      <c r="BJ492" s="58">
        <v>1</v>
      </c>
      <c r="BK492">
        <v>2</v>
      </c>
      <c r="BL492">
        <v>2</v>
      </c>
      <c r="BM492">
        <v>2</v>
      </c>
      <c r="BN492">
        <v>2</v>
      </c>
      <c r="BO492">
        <v>1</v>
      </c>
      <c r="BP492">
        <v>1</v>
      </c>
      <c r="BQ492">
        <v>1</v>
      </c>
      <c r="BR492">
        <v>2</v>
      </c>
      <c r="BS492">
        <v>1</v>
      </c>
      <c r="BT492">
        <v>1</v>
      </c>
      <c r="BU492">
        <v>1</v>
      </c>
      <c r="BV492">
        <v>2</v>
      </c>
      <c r="BW492">
        <v>2</v>
      </c>
      <c r="BX492">
        <v>2</v>
      </c>
      <c r="BY492">
        <v>2</v>
      </c>
      <c r="BZ492">
        <v>2</v>
      </c>
      <c r="CA492">
        <v>2</v>
      </c>
      <c r="CB492">
        <v>2</v>
      </c>
      <c r="CC492">
        <v>2</v>
      </c>
      <c r="CD492">
        <v>2</v>
      </c>
      <c r="CE492">
        <v>2</v>
      </c>
      <c r="CF492">
        <v>2</v>
      </c>
      <c r="CG492">
        <v>2</v>
      </c>
      <c r="CH492">
        <v>2</v>
      </c>
      <c r="CI492">
        <v>2</v>
      </c>
      <c r="CJ492">
        <v>2</v>
      </c>
      <c r="CK492">
        <v>2</v>
      </c>
      <c r="CL492">
        <v>1</v>
      </c>
      <c r="CM492">
        <v>3</v>
      </c>
      <c r="CN492">
        <v>4</v>
      </c>
      <c r="CO492">
        <v>4</v>
      </c>
      <c r="CP492">
        <v>2</v>
      </c>
      <c r="CQ492">
        <v>3</v>
      </c>
      <c r="CR492">
        <v>2</v>
      </c>
      <c r="CS492">
        <v>2</v>
      </c>
      <c r="CT492">
        <v>4</v>
      </c>
      <c r="CU492">
        <v>4</v>
      </c>
      <c r="CV492">
        <v>4</v>
      </c>
      <c r="CW492">
        <v>1</v>
      </c>
      <c r="CX492">
        <v>1</v>
      </c>
      <c r="CY492">
        <v>1</v>
      </c>
      <c r="CZ492">
        <v>2</v>
      </c>
      <c r="DA492" s="57">
        <v>2</v>
      </c>
    </row>
    <row r="493" spans="1:105">
      <c r="A493">
        <v>486</v>
      </c>
      <c r="B493" s="9">
        <v>2</v>
      </c>
      <c r="C493" s="9">
        <v>5</v>
      </c>
      <c r="D493" s="9">
        <v>2</v>
      </c>
      <c r="E493" s="9">
        <v>1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1</v>
      </c>
      <c r="L493" s="9">
        <v>0</v>
      </c>
      <c r="M493" s="9">
        <v>1</v>
      </c>
      <c r="N493" s="9">
        <v>4</v>
      </c>
      <c r="O493" s="9">
        <v>4</v>
      </c>
      <c r="P493" s="9">
        <v>4</v>
      </c>
      <c r="Q493" s="9">
        <v>2</v>
      </c>
      <c r="R493" s="9">
        <v>3</v>
      </c>
      <c r="S493" s="9">
        <v>4</v>
      </c>
      <c r="T493" s="9"/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1</v>
      </c>
      <c r="AB493" s="9">
        <v>0</v>
      </c>
      <c r="AC493" s="9"/>
      <c r="AD493" s="9">
        <v>1</v>
      </c>
      <c r="AE493" s="9"/>
      <c r="AF493" s="9">
        <v>1</v>
      </c>
      <c r="AG493" s="9">
        <v>1</v>
      </c>
      <c r="AH493" s="9">
        <v>1</v>
      </c>
      <c r="AI493" s="9">
        <v>0</v>
      </c>
      <c r="AJ493" s="9">
        <v>0</v>
      </c>
      <c r="AK493" s="9">
        <v>0</v>
      </c>
      <c r="AL493" s="9"/>
      <c r="AM493" s="9">
        <v>1</v>
      </c>
      <c r="AN493" s="9">
        <v>1</v>
      </c>
      <c r="AO493" s="9">
        <v>0</v>
      </c>
      <c r="AP493" s="9">
        <v>0</v>
      </c>
      <c r="AQ493" s="9">
        <v>0</v>
      </c>
      <c r="AR493" s="9">
        <v>0</v>
      </c>
      <c r="AS493" s="9"/>
      <c r="AT493" s="9">
        <v>1</v>
      </c>
      <c r="AU493" s="9">
        <v>1</v>
      </c>
      <c r="AV493" s="75">
        <v>1</v>
      </c>
      <c r="AW493" s="75">
        <v>1</v>
      </c>
      <c r="AX493" s="75">
        <v>1</v>
      </c>
      <c r="AY493" s="9">
        <v>1</v>
      </c>
      <c r="AZ493" s="9">
        <v>1</v>
      </c>
      <c r="BA493" s="9">
        <v>1</v>
      </c>
      <c r="BB493" s="9">
        <v>2</v>
      </c>
      <c r="BC493" s="9">
        <v>1</v>
      </c>
      <c r="BD493" s="9">
        <v>1</v>
      </c>
      <c r="BE493" s="9">
        <v>2</v>
      </c>
      <c r="BF493" s="9">
        <v>1</v>
      </c>
      <c r="BG493" s="9">
        <v>1</v>
      </c>
      <c r="BH493">
        <v>1</v>
      </c>
      <c r="BI493">
        <v>1</v>
      </c>
      <c r="BJ493" s="58">
        <v>1</v>
      </c>
      <c r="BK493">
        <v>2</v>
      </c>
      <c r="BL493">
        <v>1</v>
      </c>
      <c r="BM493">
        <v>1</v>
      </c>
      <c r="BN493">
        <v>2</v>
      </c>
      <c r="BO493">
        <v>2</v>
      </c>
      <c r="BP493">
        <v>2</v>
      </c>
      <c r="BQ493" t="s">
        <v>125</v>
      </c>
      <c r="BR493">
        <v>1</v>
      </c>
      <c r="BS493">
        <v>1</v>
      </c>
      <c r="BT493">
        <v>2</v>
      </c>
      <c r="BU493">
        <v>1</v>
      </c>
      <c r="BV493">
        <v>2</v>
      </c>
      <c r="BW493">
        <v>1</v>
      </c>
      <c r="BX493">
        <v>2</v>
      </c>
      <c r="BY493">
        <v>2</v>
      </c>
      <c r="BZ493">
        <v>2</v>
      </c>
      <c r="CA493">
        <v>2</v>
      </c>
      <c r="CB493">
        <v>2</v>
      </c>
      <c r="CC493">
        <v>2</v>
      </c>
      <c r="CD493">
        <v>2</v>
      </c>
      <c r="CE493">
        <v>2</v>
      </c>
      <c r="CF493">
        <v>1</v>
      </c>
      <c r="CG493">
        <v>2</v>
      </c>
      <c r="CH493">
        <v>2</v>
      </c>
      <c r="CI493">
        <v>2</v>
      </c>
      <c r="CJ493">
        <v>1</v>
      </c>
      <c r="CK493">
        <v>2</v>
      </c>
      <c r="CL493">
        <v>1</v>
      </c>
      <c r="CM493">
        <v>3</v>
      </c>
      <c r="CN493">
        <v>4</v>
      </c>
      <c r="CO493">
        <v>4</v>
      </c>
      <c r="CP493">
        <v>3</v>
      </c>
      <c r="CQ493">
        <v>4</v>
      </c>
      <c r="CR493">
        <v>4</v>
      </c>
      <c r="CS493">
        <v>4</v>
      </c>
      <c r="CT493">
        <v>4</v>
      </c>
      <c r="CU493">
        <v>4</v>
      </c>
      <c r="CV493">
        <v>2</v>
      </c>
      <c r="CW493">
        <v>1</v>
      </c>
      <c r="CX493">
        <v>3</v>
      </c>
      <c r="CY493">
        <v>4</v>
      </c>
      <c r="CZ493">
        <v>3</v>
      </c>
      <c r="DA493" s="57" t="s">
        <v>125</v>
      </c>
    </row>
    <row r="494" spans="1:105">
      <c r="A494">
        <v>487</v>
      </c>
      <c r="B494" s="9">
        <v>2</v>
      </c>
      <c r="C494" s="9">
        <v>5</v>
      </c>
      <c r="D494" s="9">
        <v>4</v>
      </c>
      <c r="E494" s="9">
        <v>11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1</v>
      </c>
      <c r="L494" s="9">
        <v>0</v>
      </c>
      <c r="M494" s="9">
        <v>2</v>
      </c>
      <c r="N494" s="9">
        <v>0</v>
      </c>
      <c r="O494" s="9">
        <v>0</v>
      </c>
      <c r="P494" s="9">
        <v>0</v>
      </c>
      <c r="Q494" s="9">
        <v>0</v>
      </c>
      <c r="R494" s="9">
        <v>3</v>
      </c>
      <c r="S494" s="9">
        <v>4</v>
      </c>
      <c r="T494" s="9"/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1</v>
      </c>
      <c r="AB494" s="9">
        <v>0</v>
      </c>
      <c r="AC494" s="9"/>
      <c r="AD494" s="9">
        <v>1</v>
      </c>
      <c r="AE494" s="9"/>
      <c r="AF494" s="9">
        <v>1</v>
      </c>
      <c r="AG494" s="9">
        <v>0</v>
      </c>
      <c r="AH494" s="9">
        <v>1</v>
      </c>
      <c r="AI494" s="9">
        <v>0</v>
      </c>
      <c r="AJ494" s="9">
        <v>0</v>
      </c>
      <c r="AK494" s="9">
        <v>0</v>
      </c>
      <c r="AL494" s="9"/>
      <c r="AM494" s="9">
        <v>1</v>
      </c>
      <c r="AN494" s="9">
        <v>1</v>
      </c>
      <c r="AO494" s="9">
        <v>1</v>
      </c>
      <c r="AP494" s="9">
        <v>0</v>
      </c>
      <c r="AQ494" s="9">
        <v>0</v>
      </c>
      <c r="AR494" s="9">
        <v>0</v>
      </c>
      <c r="AS494" s="9"/>
      <c r="AT494" s="9">
        <v>3</v>
      </c>
      <c r="AU494" s="9">
        <v>4</v>
      </c>
      <c r="AV494" s="75">
        <v>1</v>
      </c>
      <c r="AW494" s="75">
        <v>1</v>
      </c>
      <c r="AX494" s="75">
        <v>2</v>
      </c>
      <c r="AY494" s="9" t="s">
        <v>125</v>
      </c>
      <c r="AZ494" s="9">
        <v>1</v>
      </c>
      <c r="BA494" s="9">
        <v>1</v>
      </c>
      <c r="BB494" s="9">
        <v>2</v>
      </c>
      <c r="BC494" s="9">
        <v>2</v>
      </c>
      <c r="BD494" s="9">
        <v>1</v>
      </c>
      <c r="BE494" s="9">
        <v>1</v>
      </c>
      <c r="BF494" s="9">
        <v>2</v>
      </c>
      <c r="BG494" s="9" t="s">
        <v>125</v>
      </c>
      <c r="BH494">
        <v>1</v>
      </c>
      <c r="BI494">
        <v>2</v>
      </c>
      <c r="BJ494" s="58">
        <v>1</v>
      </c>
      <c r="BK494">
        <v>2</v>
      </c>
      <c r="BL494">
        <v>1</v>
      </c>
      <c r="BM494">
        <v>2</v>
      </c>
      <c r="BN494">
        <v>1</v>
      </c>
      <c r="BO494">
        <v>2</v>
      </c>
      <c r="BP494">
        <v>2</v>
      </c>
      <c r="BQ494" t="s">
        <v>125</v>
      </c>
      <c r="BR494">
        <v>2</v>
      </c>
      <c r="BS494">
        <v>2</v>
      </c>
      <c r="BT494" t="s">
        <v>125</v>
      </c>
      <c r="BU494">
        <v>1</v>
      </c>
      <c r="BV494">
        <v>1</v>
      </c>
      <c r="BW494">
        <v>1</v>
      </c>
      <c r="BX494">
        <v>2</v>
      </c>
      <c r="BY494">
        <v>2</v>
      </c>
      <c r="BZ494">
        <v>2</v>
      </c>
      <c r="CA494">
        <v>2</v>
      </c>
      <c r="CB494">
        <v>2</v>
      </c>
      <c r="CC494">
        <v>2</v>
      </c>
      <c r="CD494">
        <v>2</v>
      </c>
      <c r="CE494">
        <v>2</v>
      </c>
      <c r="CF494">
        <v>2</v>
      </c>
      <c r="CG494">
        <v>2</v>
      </c>
      <c r="CH494">
        <v>2</v>
      </c>
      <c r="CI494">
        <v>2</v>
      </c>
      <c r="CJ494">
        <v>1</v>
      </c>
      <c r="CK494">
        <v>2</v>
      </c>
      <c r="CL494">
        <v>2</v>
      </c>
      <c r="CM494" t="s">
        <v>125</v>
      </c>
      <c r="CN494" t="s">
        <v>125</v>
      </c>
      <c r="CO494">
        <v>4</v>
      </c>
      <c r="CP494">
        <v>2</v>
      </c>
      <c r="CQ494">
        <v>2</v>
      </c>
      <c r="CR494">
        <v>2</v>
      </c>
      <c r="CS494">
        <v>2</v>
      </c>
      <c r="CT494">
        <v>3</v>
      </c>
      <c r="CU494">
        <v>2</v>
      </c>
      <c r="CV494">
        <v>2</v>
      </c>
      <c r="CW494">
        <v>1</v>
      </c>
      <c r="CX494">
        <v>2</v>
      </c>
      <c r="CY494">
        <v>1</v>
      </c>
      <c r="CZ494">
        <v>0</v>
      </c>
      <c r="DA494" s="57" t="s">
        <v>125</v>
      </c>
    </row>
    <row r="495" spans="1:105">
      <c r="A495">
        <v>488</v>
      </c>
      <c r="B495" s="9">
        <v>2</v>
      </c>
      <c r="C495" s="9">
        <v>3</v>
      </c>
      <c r="D495" s="9">
        <v>5</v>
      </c>
      <c r="E495" s="9">
        <v>13</v>
      </c>
      <c r="F495" s="9">
        <v>0</v>
      </c>
      <c r="G495" s="9">
        <v>1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2</v>
      </c>
      <c r="N495" s="9">
        <v>4</v>
      </c>
      <c r="O495" s="9">
        <v>0</v>
      </c>
      <c r="P495" s="9">
        <v>1</v>
      </c>
      <c r="Q495" s="9">
        <v>0</v>
      </c>
      <c r="R495" s="9">
        <v>2</v>
      </c>
      <c r="S495" s="9">
        <v>0</v>
      </c>
      <c r="T495" s="9"/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1</v>
      </c>
      <c r="AB495" s="9">
        <v>0</v>
      </c>
      <c r="AC495" s="9"/>
      <c r="AD495" s="9">
        <v>3</v>
      </c>
      <c r="AE495" s="9"/>
      <c r="AF495" s="9">
        <v>0</v>
      </c>
      <c r="AG495" s="9">
        <v>0</v>
      </c>
      <c r="AH495" s="9">
        <v>1</v>
      </c>
      <c r="AI495" s="9">
        <v>0</v>
      </c>
      <c r="AJ495" s="9">
        <v>0</v>
      </c>
      <c r="AK495" s="9">
        <v>0</v>
      </c>
      <c r="AL495" s="9"/>
      <c r="AM495" s="9">
        <v>1</v>
      </c>
      <c r="AN495" s="9">
        <v>1</v>
      </c>
      <c r="AO495" s="9">
        <v>0</v>
      </c>
      <c r="AP495" s="9">
        <v>0</v>
      </c>
      <c r="AQ495" s="9">
        <v>0</v>
      </c>
      <c r="AR495" s="9">
        <v>0</v>
      </c>
      <c r="AS495" s="9"/>
      <c r="AT495" s="9">
        <v>1</v>
      </c>
      <c r="AU495" s="9">
        <v>3</v>
      </c>
      <c r="AV495" s="75">
        <v>1</v>
      </c>
      <c r="AW495" s="75">
        <v>2</v>
      </c>
      <c r="AX495" s="75">
        <v>1</v>
      </c>
      <c r="AY495" s="9">
        <v>1</v>
      </c>
      <c r="AZ495" s="9">
        <v>1</v>
      </c>
      <c r="BA495" s="9">
        <v>1</v>
      </c>
      <c r="BB495" s="9">
        <v>2</v>
      </c>
      <c r="BC495" s="9">
        <v>1</v>
      </c>
      <c r="BD495" s="9">
        <v>1</v>
      </c>
      <c r="BE495" s="9">
        <v>2</v>
      </c>
      <c r="BF495" s="9">
        <v>1</v>
      </c>
      <c r="BG495" s="9">
        <v>1</v>
      </c>
      <c r="BH495">
        <v>2</v>
      </c>
      <c r="BI495">
        <v>1</v>
      </c>
      <c r="BJ495" s="58">
        <v>1</v>
      </c>
      <c r="BK495">
        <v>2</v>
      </c>
      <c r="BL495">
        <v>1</v>
      </c>
      <c r="BM495">
        <v>1</v>
      </c>
      <c r="BN495">
        <v>1</v>
      </c>
      <c r="BO495">
        <v>2</v>
      </c>
      <c r="BP495">
        <v>2</v>
      </c>
      <c r="BQ495" t="s">
        <v>125</v>
      </c>
      <c r="BR495">
        <v>2</v>
      </c>
      <c r="BS495">
        <v>1</v>
      </c>
      <c r="BT495">
        <v>1</v>
      </c>
      <c r="BU495">
        <v>1</v>
      </c>
      <c r="BV495">
        <v>1</v>
      </c>
      <c r="BW495">
        <v>1</v>
      </c>
      <c r="BX495">
        <v>2</v>
      </c>
      <c r="BY495">
        <v>2</v>
      </c>
      <c r="BZ495">
        <v>2</v>
      </c>
      <c r="CA495">
        <v>2</v>
      </c>
      <c r="CB495">
        <v>2</v>
      </c>
      <c r="CC495">
        <v>1</v>
      </c>
      <c r="CD495">
        <v>2</v>
      </c>
      <c r="CE495">
        <v>2</v>
      </c>
      <c r="CF495">
        <v>1</v>
      </c>
      <c r="CG495">
        <v>2</v>
      </c>
      <c r="CH495">
        <v>2</v>
      </c>
      <c r="CI495">
        <v>2</v>
      </c>
      <c r="CJ495">
        <v>2</v>
      </c>
      <c r="CK495">
        <v>2</v>
      </c>
      <c r="CL495">
        <v>1</v>
      </c>
      <c r="CM495">
        <v>3</v>
      </c>
      <c r="CN495">
        <v>3</v>
      </c>
      <c r="CO495">
        <v>4</v>
      </c>
      <c r="CP495">
        <v>3</v>
      </c>
      <c r="CQ495">
        <v>4</v>
      </c>
      <c r="CR495">
        <v>4</v>
      </c>
      <c r="CS495">
        <v>4</v>
      </c>
      <c r="CT495">
        <v>4</v>
      </c>
      <c r="CU495">
        <v>3</v>
      </c>
      <c r="CV495">
        <v>2</v>
      </c>
      <c r="CW495">
        <v>1</v>
      </c>
      <c r="CX495">
        <v>3</v>
      </c>
      <c r="CY495">
        <v>3</v>
      </c>
      <c r="CZ495">
        <v>4</v>
      </c>
      <c r="DA495" s="57">
        <v>4</v>
      </c>
    </row>
    <row r="496" spans="1:105">
      <c r="A496">
        <v>489</v>
      </c>
      <c r="B496" s="9">
        <v>2</v>
      </c>
      <c r="C496" s="9">
        <v>2</v>
      </c>
      <c r="D496" s="9">
        <v>3</v>
      </c>
      <c r="E496" s="9">
        <v>5</v>
      </c>
      <c r="F496" s="9">
        <v>0</v>
      </c>
      <c r="G496" s="9">
        <v>0</v>
      </c>
      <c r="H496" s="9">
        <v>0</v>
      </c>
      <c r="I496" s="9">
        <v>1</v>
      </c>
      <c r="J496" s="9">
        <v>1</v>
      </c>
      <c r="K496" s="9">
        <v>0</v>
      </c>
      <c r="L496" s="9">
        <v>0</v>
      </c>
      <c r="M496" s="9">
        <v>2</v>
      </c>
      <c r="N496" s="9">
        <v>0</v>
      </c>
      <c r="O496" s="9">
        <v>0</v>
      </c>
      <c r="P496" s="9">
        <v>0</v>
      </c>
      <c r="Q496" s="9">
        <v>0</v>
      </c>
      <c r="R496" s="9">
        <v>4</v>
      </c>
      <c r="S496" s="9">
        <v>3</v>
      </c>
      <c r="T496" s="9"/>
      <c r="U496" s="9">
        <v>1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/>
      <c r="AD496" s="9">
        <v>4</v>
      </c>
      <c r="AE496" s="9"/>
      <c r="AF496" s="9">
        <v>0</v>
      </c>
      <c r="AG496" s="9">
        <v>0</v>
      </c>
      <c r="AH496" s="9">
        <v>0</v>
      </c>
      <c r="AI496" s="9">
        <v>1</v>
      </c>
      <c r="AJ496" s="9">
        <v>0</v>
      </c>
      <c r="AK496" s="9">
        <v>0</v>
      </c>
      <c r="AL496" s="9"/>
      <c r="AM496" s="9">
        <v>1</v>
      </c>
      <c r="AN496" s="9">
        <v>1</v>
      </c>
      <c r="AO496" s="9">
        <v>1</v>
      </c>
      <c r="AP496" s="9">
        <v>1</v>
      </c>
      <c r="AQ496" s="9">
        <v>0</v>
      </c>
      <c r="AR496" s="9">
        <v>0</v>
      </c>
      <c r="AS496" s="9"/>
      <c r="AT496" s="9">
        <v>1</v>
      </c>
      <c r="AU496" s="9">
        <v>4</v>
      </c>
      <c r="AV496" s="75">
        <v>1</v>
      </c>
      <c r="AW496" s="75">
        <v>1</v>
      </c>
      <c r="AX496" s="75">
        <v>1</v>
      </c>
      <c r="AY496" s="9">
        <v>1</v>
      </c>
      <c r="AZ496" s="9">
        <v>1</v>
      </c>
      <c r="BA496" s="9">
        <v>1</v>
      </c>
      <c r="BB496" s="9">
        <v>2</v>
      </c>
      <c r="BC496" s="9">
        <v>1</v>
      </c>
      <c r="BD496" s="9">
        <v>1</v>
      </c>
      <c r="BE496" s="9">
        <v>1</v>
      </c>
      <c r="BF496" s="9">
        <v>1</v>
      </c>
      <c r="BG496" s="9">
        <v>1</v>
      </c>
      <c r="BH496">
        <v>1</v>
      </c>
      <c r="BI496">
        <v>2</v>
      </c>
      <c r="BJ496" s="58">
        <v>1</v>
      </c>
      <c r="BK496">
        <v>2</v>
      </c>
      <c r="BL496">
        <v>1</v>
      </c>
      <c r="BM496">
        <v>1</v>
      </c>
      <c r="BN496">
        <v>2</v>
      </c>
      <c r="BO496">
        <v>2</v>
      </c>
      <c r="BP496">
        <v>2</v>
      </c>
      <c r="BQ496" t="s">
        <v>125</v>
      </c>
      <c r="BR496">
        <v>1</v>
      </c>
      <c r="BS496">
        <v>1</v>
      </c>
      <c r="BT496">
        <v>1</v>
      </c>
      <c r="BU496">
        <v>1</v>
      </c>
      <c r="BV496">
        <v>1</v>
      </c>
      <c r="BW496">
        <v>1</v>
      </c>
      <c r="BX496">
        <v>2</v>
      </c>
      <c r="BY496">
        <v>1</v>
      </c>
      <c r="BZ496">
        <v>1</v>
      </c>
      <c r="CA496">
        <v>1</v>
      </c>
      <c r="CB496">
        <v>2</v>
      </c>
      <c r="CC496">
        <v>2</v>
      </c>
      <c r="CD496">
        <v>2</v>
      </c>
      <c r="CE496">
        <v>1</v>
      </c>
      <c r="CF496">
        <v>1</v>
      </c>
      <c r="CG496">
        <v>2</v>
      </c>
      <c r="CH496">
        <v>2</v>
      </c>
      <c r="CI496">
        <v>2</v>
      </c>
      <c r="CJ496">
        <v>2</v>
      </c>
      <c r="CK496">
        <v>2</v>
      </c>
      <c r="CL496">
        <v>2</v>
      </c>
      <c r="CM496" t="s">
        <v>125</v>
      </c>
      <c r="CN496" t="s">
        <v>125</v>
      </c>
      <c r="CO496">
        <v>4</v>
      </c>
      <c r="CP496">
        <v>4</v>
      </c>
      <c r="CQ496">
        <v>4</v>
      </c>
      <c r="CR496">
        <v>4</v>
      </c>
      <c r="CS496">
        <v>4</v>
      </c>
      <c r="CT496">
        <v>2</v>
      </c>
      <c r="CU496">
        <v>4</v>
      </c>
      <c r="CV496">
        <v>4</v>
      </c>
      <c r="CW496">
        <v>1</v>
      </c>
      <c r="CX496">
        <v>3</v>
      </c>
      <c r="CY496">
        <v>1</v>
      </c>
      <c r="CZ496">
        <v>0</v>
      </c>
      <c r="DA496" s="57" t="s">
        <v>125</v>
      </c>
    </row>
    <row r="497" spans="1:105">
      <c r="A497">
        <v>490</v>
      </c>
      <c r="B497" s="9">
        <v>1</v>
      </c>
      <c r="C497" s="9">
        <v>3</v>
      </c>
      <c r="D497" s="9">
        <v>1</v>
      </c>
      <c r="E497" s="9">
        <v>3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1</v>
      </c>
      <c r="M497" s="9">
        <v>3</v>
      </c>
      <c r="N497" s="9"/>
      <c r="O497" s="9">
        <v>4</v>
      </c>
      <c r="P497" s="9"/>
      <c r="Q497" s="9"/>
      <c r="R497" s="9"/>
      <c r="S497" s="9"/>
      <c r="T497" s="9"/>
      <c r="U497" s="9">
        <v>1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/>
      <c r="AD497" s="9">
        <v>3</v>
      </c>
      <c r="AE497" s="9"/>
      <c r="AF497" s="9">
        <v>1</v>
      </c>
      <c r="AG497" s="9">
        <v>0</v>
      </c>
      <c r="AH497" s="9">
        <v>1</v>
      </c>
      <c r="AI497" s="9">
        <v>0</v>
      </c>
      <c r="AJ497" s="9">
        <v>0</v>
      </c>
      <c r="AK497" s="9">
        <v>0</v>
      </c>
      <c r="AL497" s="9"/>
      <c r="AM497" s="9">
        <v>1</v>
      </c>
      <c r="AN497" s="9">
        <v>1</v>
      </c>
      <c r="AO497" s="9">
        <v>0</v>
      </c>
      <c r="AP497" s="9">
        <v>1</v>
      </c>
      <c r="AQ497" s="9">
        <v>0</v>
      </c>
      <c r="AR497" s="9">
        <v>0</v>
      </c>
      <c r="AS497" s="9"/>
      <c r="AT497" s="9">
        <v>2</v>
      </c>
      <c r="AU497" s="9">
        <v>4</v>
      </c>
      <c r="AV497" s="75">
        <v>2</v>
      </c>
      <c r="AW497" s="75">
        <v>2</v>
      </c>
      <c r="AX497" s="75">
        <v>2</v>
      </c>
      <c r="AY497" s="9" t="s">
        <v>125</v>
      </c>
      <c r="AZ497" s="9">
        <v>1</v>
      </c>
      <c r="BA497" s="9">
        <v>1</v>
      </c>
      <c r="BB497" s="9">
        <v>1</v>
      </c>
      <c r="BC497" s="9">
        <v>2</v>
      </c>
      <c r="BD497" s="9">
        <v>2</v>
      </c>
      <c r="BE497" s="9" t="s">
        <v>125</v>
      </c>
      <c r="BF497" s="9">
        <v>1</v>
      </c>
      <c r="BG497" s="9">
        <v>1</v>
      </c>
      <c r="BH497">
        <v>2</v>
      </c>
      <c r="BI497">
        <v>1</v>
      </c>
      <c r="BJ497" s="58">
        <v>1</v>
      </c>
      <c r="BK497">
        <v>2</v>
      </c>
      <c r="BL497">
        <v>1</v>
      </c>
      <c r="BM497">
        <v>1</v>
      </c>
      <c r="BN497">
        <v>2</v>
      </c>
      <c r="BO497">
        <v>2</v>
      </c>
      <c r="BP497">
        <v>2</v>
      </c>
      <c r="BQ497" t="s">
        <v>125</v>
      </c>
      <c r="BR497">
        <v>1</v>
      </c>
      <c r="BS497">
        <v>2</v>
      </c>
      <c r="BT497" t="s">
        <v>125</v>
      </c>
      <c r="BU497">
        <v>1</v>
      </c>
      <c r="BV497">
        <v>1</v>
      </c>
      <c r="BW497">
        <v>1</v>
      </c>
      <c r="BX497">
        <v>2</v>
      </c>
      <c r="BY497">
        <v>1</v>
      </c>
      <c r="BZ497">
        <v>2</v>
      </c>
      <c r="CA497">
        <v>1</v>
      </c>
      <c r="CB497">
        <v>2</v>
      </c>
      <c r="CC497">
        <v>1</v>
      </c>
      <c r="CD497">
        <v>1</v>
      </c>
      <c r="CE497">
        <v>1</v>
      </c>
      <c r="CF497">
        <v>1</v>
      </c>
      <c r="CG497">
        <v>2</v>
      </c>
      <c r="CH497">
        <v>2</v>
      </c>
      <c r="CI497">
        <v>2</v>
      </c>
      <c r="CJ497">
        <v>2</v>
      </c>
      <c r="CK497">
        <v>2</v>
      </c>
      <c r="CL497">
        <v>1</v>
      </c>
      <c r="CM497">
        <v>4</v>
      </c>
      <c r="CN497">
        <v>4</v>
      </c>
      <c r="CO497">
        <v>4</v>
      </c>
      <c r="CP497">
        <v>3</v>
      </c>
      <c r="CQ497">
        <v>3</v>
      </c>
      <c r="CR497">
        <v>3</v>
      </c>
      <c r="CS497">
        <v>3</v>
      </c>
      <c r="CT497">
        <v>3</v>
      </c>
      <c r="CU497">
        <v>3</v>
      </c>
      <c r="CV497">
        <v>2</v>
      </c>
      <c r="CW497">
        <v>1</v>
      </c>
      <c r="CX497">
        <v>3</v>
      </c>
      <c r="CY497">
        <v>3</v>
      </c>
      <c r="CZ497">
        <v>0</v>
      </c>
      <c r="DA497" s="57" t="s">
        <v>125</v>
      </c>
    </row>
    <row r="498" spans="1:105">
      <c r="A498">
        <v>491</v>
      </c>
      <c r="B498" s="9">
        <v>1</v>
      </c>
      <c r="C498" s="9">
        <v>7</v>
      </c>
      <c r="D498" s="9">
        <v>4</v>
      </c>
      <c r="E498" s="9">
        <v>6</v>
      </c>
      <c r="F498" s="9">
        <v>0</v>
      </c>
      <c r="G498" s="9">
        <v>0</v>
      </c>
      <c r="H498" s="9">
        <v>0</v>
      </c>
      <c r="I498" s="9">
        <v>1</v>
      </c>
      <c r="J498" s="9">
        <v>0</v>
      </c>
      <c r="K498" s="9">
        <v>0</v>
      </c>
      <c r="L498" s="9">
        <v>0</v>
      </c>
      <c r="M498" s="9">
        <v>1</v>
      </c>
      <c r="N498" s="9">
        <v>4</v>
      </c>
      <c r="O498" s="9">
        <v>4</v>
      </c>
      <c r="P498" s="9">
        <v>4</v>
      </c>
      <c r="Q498" s="9">
        <v>4</v>
      </c>
      <c r="R498" s="9">
        <v>4</v>
      </c>
      <c r="S498" s="9">
        <v>4</v>
      </c>
      <c r="T498" s="9"/>
      <c r="U498" s="9">
        <v>0</v>
      </c>
      <c r="V498" s="9">
        <v>0</v>
      </c>
      <c r="W498" s="9">
        <v>1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/>
      <c r="AD498" s="9">
        <v>4</v>
      </c>
      <c r="AE498" s="9"/>
      <c r="AF498" s="9">
        <v>1</v>
      </c>
      <c r="AG498" s="9">
        <v>1</v>
      </c>
      <c r="AH498" s="9">
        <v>1</v>
      </c>
      <c r="AI498" s="9">
        <v>0</v>
      </c>
      <c r="AJ498" s="9">
        <v>0</v>
      </c>
      <c r="AK498" s="9">
        <v>0</v>
      </c>
      <c r="AL498" s="9"/>
      <c r="AM498" s="9">
        <v>0</v>
      </c>
      <c r="AN498" s="9">
        <v>0</v>
      </c>
      <c r="AO498" s="9">
        <v>0</v>
      </c>
      <c r="AP498" s="9">
        <v>0</v>
      </c>
      <c r="AQ498" s="9">
        <v>1</v>
      </c>
      <c r="AR498" s="9">
        <v>0</v>
      </c>
      <c r="AS498" s="9"/>
      <c r="AT498" s="9">
        <v>3</v>
      </c>
      <c r="AU498" s="9">
        <v>3</v>
      </c>
      <c r="AV498" s="75">
        <v>2</v>
      </c>
      <c r="AW498" s="75">
        <v>2</v>
      </c>
      <c r="AX498" s="75">
        <v>2</v>
      </c>
      <c r="AY498" s="9" t="s">
        <v>125</v>
      </c>
      <c r="AZ498" s="9">
        <v>1</v>
      </c>
      <c r="BA498" s="9">
        <v>1</v>
      </c>
      <c r="BB498" s="9">
        <v>2</v>
      </c>
      <c r="BC498" s="9">
        <v>2</v>
      </c>
      <c r="BD498" s="9">
        <v>1</v>
      </c>
      <c r="BE498" s="9">
        <v>2</v>
      </c>
      <c r="BF498" s="9">
        <v>1</v>
      </c>
      <c r="BG498" s="9">
        <v>1</v>
      </c>
      <c r="BH498">
        <v>1</v>
      </c>
      <c r="BI498">
        <v>1</v>
      </c>
      <c r="BJ498" s="58">
        <v>1</v>
      </c>
      <c r="BK498">
        <v>2</v>
      </c>
      <c r="BL498">
        <v>1</v>
      </c>
      <c r="BM498">
        <v>2</v>
      </c>
      <c r="BN498">
        <v>1</v>
      </c>
      <c r="BO498">
        <v>2</v>
      </c>
      <c r="BP498">
        <v>2</v>
      </c>
      <c r="BQ498" t="s">
        <v>125</v>
      </c>
      <c r="BR498">
        <v>1</v>
      </c>
      <c r="BS498">
        <v>1</v>
      </c>
      <c r="BT498">
        <v>1</v>
      </c>
      <c r="BU498">
        <v>1</v>
      </c>
      <c r="BV498">
        <v>2</v>
      </c>
      <c r="BW498">
        <v>1</v>
      </c>
      <c r="BX498">
        <v>2</v>
      </c>
      <c r="BY498">
        <v>2</v>
      </c>
      <c r="BZ498">
        <v>2</v>
      </c>
      <c r="CA498">
        <v>2</v>
      </c>
      <c r="CB498">
        <v>2</v>
      </c>
      <c r="CC498">
        <v>2</v>
      </c>
      <c r="CD498">
        <v>2</v>
      </c>
      <c r="CE498">
        <v>2</v>
      </c>
      <c r="CF498">
        <v>2</v>
      </c>
      <c r="CG498">
        <v>2</v>
      </c>
      <c r="CH498">
        <v>2</v>
      </c>
      <c r="CI498">
        <v>2</v>
      </c>
      <c r="CJ498">
        <v>1</v>
      </c>
      <c r="CK498">
        <v>2</v>
      </c>
      <c r="CL498">
        <v>1</v>
      </c>
      <c r="CM498">
        <v>2</v>
      </c>
      <c r="CN498">
        <v>4</v>
      </c>
      <c r="CO498">
        <v>4</v>
      </c>
      <c r="CP498">
        <v>4</v>
      </c>
      <c r="CQ498">
        <v>4</v>
      </c>
      <c r="CR498">
        <v>4</v>
      </c>
      <c r="CS498">
        <v>4</v>
      </c>
      <c r="CT498">
        <v>3</v>
      </c>
      <c r="CU498">
        <v>3</v>
      </c>
      <c r="CV498">
        <v>1</v>
      </c>
      <c r="CW498">
        <v>1</v>
      </c>
      <c r="CX498">
        <v>3</v>
      </c>
      <c r="CY498">
        <v>1</v>
      </c>
      <c r="CZ498">
        <v>3</v>
      </c>
      <c r="DA498" s="57" t="s">
        <v>125</v>
      </c>
    </row>
    <row r="499" spans="1:105">
      <c r="A499">
        <v>492</v>
      </c>
      <c r="B499" s="9">
        <v>2</v>
      </c>
      <c r="C499" s="9">
        <v>5</v>
      </c>
      <c r="D499" s="9">
        <v>1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1</v>
      </c>
      <c r="K499" s="9">
        <v>0</v>
      </c>
      <c r="L499" s="9">
        <v>0</v>
      </c>
      <c r="M499" s="9">
        <v>2</v>
      </c>
      <c r="N499" s="9">
        <v>4</v>
      </c>
      <c r="O499" s="9">
        <v>4</v>
      </c>
      <c r="P499" s="9">
        <v>3</v>
      </c>
      <c r="Q499" s="9">
        <v>4</v>
      </c>
      <c r="R499" s="9">
        <v>0</v>
      </c>
      <c r="S499" s="9">
        <v>4</v>
      </c>
      <c r="T499" s="9"/>
      <c r="U499" s="9">
        <v>1</v>
      </c>
      <c r="V499" s="9">
        <v>1</v>
      </c>
      <c r="W499" s="9">
        <v>0</v>
      </c>
      <c r="X499" s="9">
        <v>0</v>
      </c>
      <c r="Y499" s="9">
        <v>1</v>
      </c>
      <c r="Z499" s="9">
        <v>0</v>
      </c>
      <c r="AA499" s="9">
        <v>0</v>
      </c>
      <c r="AB499" s="9">
        <v>0</v>
      </c>
      <c r="AC499" s="9"/>
      <c r="AD499" s="9">
        <v>1</v>
      </c>
      <c r="AE499" s="9"/>
      <c r="AF499" s="9">
        <v>1</v>
      </c>
      <c r="AG499" s="9">
        <v>0</v>
      </c>
      <c r="AH499" s="9">
        <v>1</v>
      </c>
      <c r="AI499" s="9">
        <v>0</v>
      </c>
      <c r="AJ499" s="9">
        <v>0</v>
      </c>
      <c r="AK499" s="9">
        <v>0</v>
      </c>
      <c r="AL499" s="9"/>
      <c r="AM499" s="9">
        <v>1</v>
      </c>
      <c r="AN499" s="9">
        <v>1</v>
      </c>
      <c r="AO499" s="9">
        <v>1</v>
      </c>
      <c r="AP499" s="9">
        <v>0</v>
      </c>
      <c r="AQ499" s="9">
        <v>0</v>
      </c>
      <c r="AR499" s="9">
        <v>0</v>
      </c>
      <c r="AS499" s="9"/>
      <c r="AT499" s="9">
        <v>1</v>
      </c>
      <c r="AU499" s="9">
        <v>2</v>
      </c>
      <c r="AV499" s="75">
        <v>2</v>
      </c>
      <c r="AW499" s="75">
        <v>1</v>
      </c>
      <c r="AX499" s="75">
        <v>1</v>
      </c>
      <c r="AY499" s="9">
        <v>1</v>
      </c>
      <c r="AZ499" s="9">
        <v>1</v>
      </c>
      <c r="BA499" s="9">
        <v>1</v>
      </c>
      <c r="BB499" s="9">
        <v>2</v>
      </c>
      <c r="BC499" s="9">
        <v>2</v>
      </c>
      <c r="BD499" s="9">
        <v>1</v>
      </c>
      <c r="BE499" s="9">
        <v>1</v>
      </c>
      <c r="BF499" s="9">
        <v>1</v>
      </c>
      <c r="BG499" s="9">
        <v>1</v>
      </c>
      <c r="BH499">
        <v>1</v>
      </c>
      <c r="BI499">
        <v>2</v>
      </c>
      <c r="BJ499" s="58">
        <v>1</v>
      </c>
      <c r="BK499">
        <v>2</v>
      </c>
      <c r="BL499">
        <v>1</v>
      </c>
      <c r="BM499">
        <v>1</v>
      </c>
      <c r="BN499">
        <v>1</v>
      </c>
      <c r="BO499">
        <v>2</v>
      </c>
      <c r="BP499">
        <v>1</v>
      </c>
      <c r="BQ499">
        <v>1</v>
      </c>
      <c r="BR499">
        <v>2</v>
      </c>
      <c r="BS499">
        <v>1</v>
      </c>
      <c r="BT499">
        <v>1</v>
      </c>
      <c r="BU499">
        <v>1</v>
      </c>
      <c r="BV499">
        <v>1</v>
      </c>
      <c r="BW499">
        <v>1</v>
      </c>
      <c r="BX499">
        <v>2</v>
      </c>
      <c r="BY499">
        <v>1</v>
      </c>
      <c r="BZ499">
        <v>2</v>
      </c>
      <c r="CA499">
        <v>1</v>
      </c>
      <c r="CB499">
        <v>2</v>
      </c>
      <c r="CC499">
        <v>1</v>
      </c>
      <c r="CD499">
        <v>2</v>
      </c>
      <c r="CE499">
        <v>1</v>
      </c>
      <c r="CF499">
        <v>1</v>
      </c>
      <c r="CG499">
        <v>1</v>
      </c>
      <c r="CH499">
        <v>2</v>
      </c>
      <c r="CI499">
        <v>1</v>
      </c>
      <c r="CJ499">
        <v>1</v>
      </c>
      <c r="CK499">
        <v>2</v>
      </c>
      <c r="CL499">
        <v>1</v>
      </c>
      <c r="CM499">
        <v>4</v>
      </c>
      <c r="CN499">
        <v>4</v>
      </c>
      <c r="CO499">
        <v>4</v>
      </c>
      <c r="CP499">
        <v>4</v>
      </c>
      <c r="CQ499">
        <v>4</v>
      </c>
      <c r="CR499">
        <v>4</v>
      </c>
      <c r="CS499">
        <v>4</v>
      </c>
      <c r="CT499">
        <v>4</v>
      </c>
      <c r="CU499">
        <v>4</v>
      </c>
      <c r="CV499">
        <v>4</v>
      </c>
      <c r="CW499">
        <v>1</v>
      </c>
      <c r="CX499">
        <v>3</v>
      </c>
      <c r="CY499">
        <v>4</v>
      </c>
      <c r="CZ499">
        <v>4</v>
      </c>
      <c r="DA499" s="57" t="s">
        <v>125</v>
      </c>
    </row>
    <row r="500" spans="1:105">
      <c r="A500">
        <v>493</v>
      </c>
      <c r="B500" s="9">
        <v>2</v>
      </c>
      <c r="C500" s="9">
        <v>7</v>
      </c>
      <c r="D500" s="9">
        <v>5</v>
      </c>
      <c r="E500" s="9">
        <v>7</v>
      </c>
      <c r="F500" s="9">
        <v>0</v>
      </c>
      <c r="G500" s="9">
        <v>0</v>
      </c>
      <c r="H500" s="9">
        <v>0</v>
      </c>
      <c r="I500" s="9">
        <v>1</v>
      </c>
      <c r="J500" s="9">
        <v>1</v>
      </c>
      <c r="K500" s="9">
        <v>0</v>
      </c>
      <c r="L500" s="9">
        <v>0</v>
      </c>
      <c r="M500" s="9">
        <v>2</v>
      </c>
      <c r="N500" s="9">
        <v>3</v>
      </c>
      <c r="O500" s="9">
        <v>3</v>
      </c>
      <c r="P500" s="9">
        <v>3</v>
      </c>
      <c r="Q500" s="9">
        <v>3</v>
      </c>
      <c r="R500" s="9">
        <v>3</v>
      </c>
      <c r="S500" s="9">
        <v>3</v>
      </c>
      <c r="T500" s="9"/>
      <c r="U500" s="9">
        <v>0</v>
      </c>
      <c r="V500" s="9">
        <v>0</v>
      </c>
      <c r="W500" s="9">
        <v>1</v>
      </c>
      <c r="X500" s="9">
        <v>0</v>
      </c>
      <c r="Y500" s="9">
        <v>1</v>
      </c>
      <c r="Z500" s="9">
        <v>0</v>
      </c>
      <c r="AA500" s="9">
        <v>0</v>
      </c>
      <c r="AB500" s="9">
        <v>0</v>
      </c>
      <c r="AC500" s="9"/>
      <c r="AD500" s="9">
        <v>4</v>
      </c>
      <c r="AE500" s="9"/>
      <c r="AF500" s="9">
        <v>1</v>
      </c>
      <c r="AG500" s="9">
        <v>1</v>
      </c>
      <c r="AH500" s="9">
        <v>0</v>
      </c>
      <c r="AI500" s="9">
        <v>0</v>
      </c>
      <c r="AJ500" s="9">
        <v>0</v>
      </c>
      <c r="AK500" s="9">
        <v>0</v>
      </c>
      <c r="AL500" s="9"/>
      <c r="AM500" s="9">
        <v>1</v>
      </c>
      <c r="AN500" s="9">
        <v>1</v>
      </c>
      <c r="AO500" s="9">
        <v>1</v>
      </c>
      <c r="AP500" s="9">
        <v>0</v>
      </c>
      <c r="AQ500" s="9">
        <v>0</v>
      </c>
      <c r="AR500" s="9">
        <v>0</v>
      </c>
      <c r="AS500" s="9"/>
      <c r="AT500" s="9">
        <v>1</v>
      </c>
      <c r="AU500" s="9">
        <v>2</v>
      </c>
      <c r="AV500" s="75">
        <v>1</v>
      </c>
      <c r="AW500" s="75">
        <v>2</v>
      </c>
      <c r="AX500" s="75">
        <v>1</v>
      </c>
      <c r="AY500" s="9">
        <v>1</v>
      </c>
      <c r="AZ500" s="9">
        <v>2</v>
      </c>
      <c r="BA500" s="9" t="s">
        <v>125</v>
      </c>
      <c r="BB500" s="9" t="s">
        <v>125</v>
      </c>
      <c r="BC500" s="9">
        <v>1</v>
      </c>
      <c r="BD500" s="9">
        <v>1</v>
      </c>
      <c r="BE500" s="9">
        <v>2</v>
      </c>
      <c r="BF500" s="9">
        <v>1</v>
      </c>
      <c r="BG500" s="9">
        <v>2</v>
      </c>
      <c r="BH500">
        <v>1</v>
      </c>
      <c r="BI500">
        <v>2</v>
      </c>
      <c r="BJ500" s="58">
        <v>1</v>
      </c>
      <c r="BK500">
        <v>2</v>
      </c>
      <c r="BL500">
        <v>1</v>
      </c>
      <c r="BM500">
        <v>1</v>
      </c>
      <c r="BN500">
        <v>1</v>
      </c>
      <c r="BO500">
        <v>2</v>
      </c>
      <c r="BP500">
        <v>2</v>
      </c>
      <c r="BQ500" t="s">
        <v>125</v>
      </c>
      <c r="BR500">
        <v>2</v>
      </c>
      <c r="BS500">
        <v>2</v>
      </c>
      <c r="BT500" t="s">
        <v>125</v>
      </c>
      <c r="BU500">
        <v>1</v>
      </c>
      <c r="BV500">
        <v>2</v>
      </c>
      <c r="BW500">
        <v>2</v>
      </c>
      <c r="BX500">
        <v>2</v>
      </c>
      <c r="BY500">
        <v>2</v>
      </c>
      <c r="BZ500">
        <v>2</v>
      </c>
      <c r="CA500">
        <v>2</v>
      </c>
      <c r="CB500">
        <v>2</v>
      </c>
      <c r="CC500">
        <v>1</v>
      </c>
      <c r="CD500">
        <v>1</v>
      </c>
      <c r="CE500">
        <v>2</v>
      </c>
      <c r="CF500">
        <v>1</v>
      </c>
      <c r="CG500">
        <v>2</v>
      </c>
      <c r="CH500">
        <v>2</v>
      </c>
      <c r="CI500">
        <v>2</v>
      </c>
      <c r="CJ500">
        <v>1</v>
      </c>
      <c r="CK500">
        <v>2</v>
      </c>
      <c r="CL500">
        <v>1</v>
      </c>
      <c r="CM500">
        <v>4</v>
      </c>
      <c r="CN500">
        <v>4</v>
      </c>
      <c r="CO500">
        <v>4</v>
      </c>
      <c r="CP500">
        <v>3</v>
      </c>
      <c r="CQ500">
        <v>4</v>
      </c>
      <c r="CR500">
        <v>3</v>
      </c>
      <c r="CS500">
        <v>4</v>
      </c>
      <c r="CT500">
        <v>4</v>
      </c>
      <c r="CU500">
        <v>3</v>
      </c>
      <c r="CV500">
        <v>2</v>
      </c>
      <c r="CW500">
        <v>1</v>
      </c>
      <c r="CX500">
        <v>3</v>
      </c>
      <c r="CY500">
        <v>3</v>
      </c>
      <c r="CZ500">
        <v>3</v>
      </c>
      <c r="DA500" s="57" t="s">
        <v>125</v>
      </c>
    </row>
    <row r="501" spans="1:105">
      <c r="A501">
        <v>494</v>
      </c>
      <c r="B501" s="9">
        <v>1</v>
      </c>
      <c r="C501" s="9">
        <v>9</v>
      </c>
      <c r="D501" s="9">
        <v>7</v>
      </c>
      <c r="E501" s="9">
        <v>1</v>
      </c>
      <c r="F501" s="9">
        <v>0</v>
      </c>
      <c r="G501" s="9">
        <v>0</v>
      </c>
      <c r="H501" s="9">
        <v>0</v>
      </c>
      <c r="I501" s="9">
        <v>1</v>
      </c>
      <c r="J501" s="9">
        <v>1</v>
      </c>
      <c r="K501" s="9">
        <v>0</v>
      </c>
      <c r="L501" s="9">
        <v>0</v>
      </c>
      <c r="M501" s="9">
        <v>1</v>
      </c>
      <c r="N501" s="9">
        <v>3</v>
      </c>
      <c r="O501" s="9">
        <v>3</v>
      </c>
      <c r="P501" s="9">
        <v>3</v>
      </c>
      <c r="Q501" s="9">
        <v>3</v>
      </c>
      <c r="R501" s="9">
        <v>3</v>
      </c>
      <c r="S501" s="9">
        <v>3</v>
      </c>
      <c r="T501" s="9"/>
      <c r="U501" s="9">
        <v>0</v>
      </c>
      <c r="V501" s="9">
        <v>0</v>
      </c>
      <c r="W501" s="9">
        <v>0</v>
      </c>
      <c r="X501" s="9">
        <v>0</v>
      </c>
      <c r="Y501" s="9">
        <v>1</v>
      </c>
      <c r="Z501" s="9">
        <v>0</v>
      </c>
      <c r="AA501" s="9">
        <v>0</v>
      </c>
      <c r="AB501" s="9">
        <v>0</v>
      </c>
      <c r="AC501" s="9"/>
      <c r="AD501" s="9">
        <v>4</v>
      </c>
      <c r="AE501" s="9"/>
      <c r="AF501" s="9">
        <v>1</v>
      </c>
      <c r="AG501" s="9">
        <v>1</v>
      </c>
      <c r="AH501" s="9">
        <v>0</v>
      </c>
      <c r="AI501" s="9">
        <v>0</v>
      </c>
      <c r="AJ501" s="9">
        <v>1</v>
      </c>
      <c r="AK501" s="9">
        <v>0</v>
      </c>
      <c r="AL501" s="9"/>
      <c r="AM501" s="9">
        <v>1</v>
      </c>
      <c r="AN501" s="9">
        <v>1</v>
      </c>
      <c r="AO501" s="9">
        <v>1</v>
      </c>
      <c r="AP501" s="9">
        <v>0</v>
      </c>
      <c r="AQ501" s="9">
        <v>0</v>
      </c>
      <c r="AR501" s="9">
        <v>0</v>
      </c>
      <c r="AS501" s="9"/>
      <c r="AT501" s="9">
        <v>1</v>
      </c>
      <c r="AU501" s="9">
        <v>3</v>
      </c>
      <c r="AV501" s="75">
        <v>1</v>
      </c>
      <c r="AW501" s="75">
        <v>2</v>
      </c>
      <c r="AX501" s="75">
        <v>1</v>
      </c>
      <c r="AY501" s="9">
        <v>2</v>
      </c>
      <c r="AZ501" s="9">
        <v>1</v>
      </c>
      <c r="BA501" s="9">
        <v>1</v>
      </c>
      <c r="BB501" s="9"/>
      <c r="BC501" s="9">
        <v>1</v>
      </c>
      <c r="BD501" s="9">
        <v>1</v>
      </c>
      <c r="BE501" s="9">
        <v>1</v>
      </c>
      <c r="BF501" s="9">
        <v>1</v>
      </c>
      <c r="BG501" s="9">
        <v>1</v>
      </c>
      <c r="BH501">
        <v>1</v>
      </c>
      <c r="BI501">
        <v>2</v>
      </c>
      <c r="BJ501" s="58">
        <v>1</v>
      </c>
      <c r="BK501">
        <v>1</v>
      </c>
      <c r="BL501">
        <v>1</v>
      </c>
      <c r="BM501">
        <v>1</v>
      </c>
      <c r="BN501">
        <v>1</v>
      </c>
      <c r="BO501">
        <v>2</v>
      </c>
      <c r="BP501">
        <v>1</v>
      </c>
      <c r="BQ501">
        <v>1</v>
      </c>
      <c r="BR501">
        <v>1</v>
      </c>
      <c r="BS501">
        <v>1</v>
      </c>
      <c r="BT501">
        <v>1</v>
      </c>
      <c r="BU501">
        <v>1</v>
      </c>
      <c r="BV501">
        <v>1</v>
      </c>
      <c r="BW501">
        <v>1</v>
      </c>
      <c r="BX501">
        <v>1</v>
      </c>
      <c r="BY501">
        <v>1</v>
      </c>
      <c r="BZ501">
        <v>2</v>
      </c>
      <c r="CA501">
        <v>1</v>
      </c>
      <c r="CB501">
        <v>1</v>
      </c>
      <c r="CC501">
        <v>2</v>
      </c>
      <c r="CD501">
        <v>1</v>
      </c>
      <c r="CE501">
        <v>2</v>
      </c>
      <c r="CF501">
        <v>1</v>
      </c>
      <c r="CG501">
        <v>1</v>
      </c>
      <c r="CH501">
        <v>1</v>
      </c>
      <c r="CI501">
        <v>1</v>
      </c>
      <c r="CJ501">
        <v>1</v>
      </c>
      <c r="CK501">
        <v>2</v>
      </c>
      <c r="CL501">
        <v>1</v>
      </c>
      <c r="CM501">
        <v>3</v>
      </c>
      <c r="CN501">
        <v>3</v>
      </c>
      <c r="CO501">
        <v>4</v>
      </c>
      <c r="CP501">
        <v>4</v>
      </c>
      <c r="CQ501">
        <v>4</v>
      </c>
      <c r="CR501">
        <v>4</v>
      </c>
      <c r="CS501">
        <v>4</v>
      </c>
      <c r="CT501">
        <v>3</v>
      </c>
      <c r="CU501">
        <v>3</v>
      </c>
      <c r="CV501">
        <v>3</v>
      </c>
      <c r="CW501">
        <v>2</v>
      </c>
      <c r="CX501">
        <v>3</v>
      </c>
      <c r="CY501">
        <v>3</v>
      </c>
      <c r="CZ501">
        <v>3</v>
      </c>
      <c r="DA501" s="57" t="s">
        <v>125</v>
      </c>
    </row>
    <row r="502" spans="1:105">
      <c r="A502">
        <v>495</v>
      </c>
      <c r="B502" s="9">
        <v>1</v>
      </c>
      <c r="C502" s="9">
        <v>9</v>
      </c>
      <c r="D502" s="9">
        <v>3</v>
      </c>
      <c r="E502" s="9">
        <v>13</v>
      </c>
      <c r="F502" s="9">
        <v>0</v>
      </c>
      <c r="G502" s="9">
        <v>0</v>
      </c>
      <c r="H502" s="9">
        <v>0</v>
      </c>
      <c r="I502" s="9">
        <v>0</v>
      </c>
      <c r="J502" s="9">
        <v>1</v>
      </c>
      <c r="K502" s="9">
        <v>1</v>
      </c>
      <c r="L502" s="9">
        <v>0</v>
      </c>
      <c r="M502" s="9">
        <v>2</v>
      </c>
      <c r="N502" s="9"/>
      <c r="O502" s="9">
        <v>3</v>
      </c>
      <c r="P502" s="9"/>
      <c r="Q502" s="9">
        <v>3</v>
      </c>
      <c r="R502" s="9">
        <v>4</v>
      </c>
      <c r="S502" s="9">
        <v>3</v>
      </c>
      <c r="T502" s="9"/>
      <c r="U502" s="9">
        <v>1</v>
      </c>
      <c r="V502" s="9">
        <v>1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/>
      <c r="AD502" s="9">
        <v>1</v>
      </c>
      <c r="AE502" s="9"/>
      <c r="AF502" s="9">
        <v>1</v>
      </c>
      <c r="AG502" s="9">
        <v>1</v>
      </c>
      <c r="AH502" s="9">
        <v>1</v>
      </c>
      <c r="AI502" s="9">
        <v>0</v>
      </c>
      <c r="AJ502" s="9">
        <v>0</v>
      </c>
      <c r="AK502" s="9">
        <v>0</v>
      </c>
      <c r="AL502" s="9"/>
      <c r="AM502" s="9">
        <v>1</v>
      </c>
      <c r="AN502" s="9">
        <v>1</v>
      </c>
      <c r="AO502" s="9">
        <v>0</v>
      </c>
      <c r="AP502" s="9">
        <v>0</v>
      </c>
      <c r="AQ502" s="9">
        <v>0</v>
      </c>
      <c r="AR502" s="9">
        <v>0</v>
      </c>
      <c r="AS502" s="9"/>
      <c r="AT502" s="9">
        <v>1</v>
      </c>
      <c r="AU502" s="9">
        <v>1</v>
      </c>
      <c r="AV502" s="75">
        <v>1</v>
      </c>
      <c r="AW502" s="75">
        <v>1</v>
      </c>
      <c r="AX502" s="75">
        <v>1</v>
      </c>
      <c r="AY502" s="9">
        <v>1</v>
      </c>
      <c r="AZ502" s="9">
        <v>1</v>
      </c>
      <c r="BA502" s="9">
        <v>1</v>
      </c>
      <c r="BB502" s="9">
        <v>2</v>
      </c>
      <c r="BC502" s="9">
        <v>1</v>
      </c>
      <c r="BD502" s="9">
        <v>1</v>
      </c>
      <c r="BE502" s="9">
        <v>1</v>
      </c>
      <c r="BF502" s="9">
        <v>2</v>
      </c>
      <c r="BG502" s="9" t="s">
        <v>125</v>
      </c>
      <c r="BH502">
        <v>1</v>
      </c>
      <c r="BI502">
        <v>1</v>
      </c>
      <c r="BJ502" s="58">
        <v>1</v>
      </c>
      <c r="BK502">
        <v>1</v>
      </c>
      <c r="BL502">
        <v>1</v>
      </c>
      <c r="BM502">
        <v>1</v>
      </c>
      <c r="BN502">
        <v>1</v>
      </c>
      <c r="BO502">
        <v>2</v>
      </c>
      <c r="BP502">
        <v>2</v>
      </c>
      <c r="BQ502" t="s">
        <v>125</v>
      </c>
      <c r="BR502">
        <v>1</v>
      </c>
      <c r="BS502">
        <v>1</v>
      </c>
      <c r="BU502">
        <v>1</v>
      </c>
      <c r="BV502">
        <v>1</v>
      </c>
      <c r="BW502">
        <v>1</v>
      </c>
      <c r="BX502">
        <v>1</v>
      </c>
      <c r="BY502">
        <v>1</v>
      </c>
      <c r="BZ502">
        <v>2</v>
      </c>
      <c r="CA502">
        <v>2</v>
      </c>
      <c r="CB502">
        <v>2</v>
      </c>
      <c r="CC502">
        <v>1</v>
      </c>
      <c r="CD502">
        <v>1</v>
      </c>
      <c r="CE502">
        <v>2</v>
      </c>
      <c r="CF502">
        <v>1</v>
      </c>
      <c r="CG502">
        <v>2</v>
      </c>
      <c r="CH502">
        <v>2</v>
      </c>
      <c r="CI502">
        <v>2</v>
      </c>
      <c r="CJ502">
        <v>1</v>
      </c>
      <c r="CK502">
        <v>2</v>
      </c>
      <c r="CL502">
        <v>1</v>
      </c>
      <c r="CM502">
        <v>4</v>
      </c>
      <c r="CN502">
        <v>3</v>
      </c>
      <c r="CO502">
        <v>4</v>
      </c>
      <c r="CP502">
        <v>3</v>
      </c>
      <c r="CQ502">
        <v>3</v>
      </c>
      <c r="CR502">
        <v>3</v>
      </c>
      <c r="CS502">
        <v>3</v>
      </c>
      <c r="CT502">
        <v>3</v>
      </c>
      <c r="CU502">
        <v>3</v>
      </c>
      <c r="CV502">
        <v>2</v>
      </c>
      <c r="CW502">
        <v>1</v>
      </c>
      <c r="CY502">
        <v>3</v>
      </c>
      <c r="CZ502">
        <v>3</v>
      </c>
      <c r="DA502" s="57" t="s">
        <v>125</v>
      </c>
    </row>
    <row r="503" spans="1:105">
      <c r="A503">
        <v>496</v>
      </c>
      <c r="B503" s="9">
        <v>2</v>
      </c>
      <c r="C503" s="9">
        <v>4</v>
      </c>
      <c r="D503" s="9">
        <v>4</v>
      </c>
      <c r="E503" s="9">
        <v>1</v>
      </c>
      <c r="F503" s="9">
        <v>1</v>
      </c>
      <c r="G503" s="9">
        <v>0</v>
      </c>
      <c r="H503" s="9">
        <v>0</v>
      </c>
      <c r="I503" s="9">
        <v>1</v>
      </c>
      <c r="J503" s="9">
        <v>0</v>
      </c>
      <c r="K503" s="9">
        <v>0</v>
      </c>
      <c r="L503" s="9">
        <v>0</v>
      </c>
      <c r="M503" s="9">
        <v>2</v>
      </c>
      <c r="N503" s="9">
        <v>4</v>
      </c>
      <c r="O503" s="9">
        <v>4</v>
      </c>
      <c r="P503" s="9">
        <v>4</v>
      </c>
      <c r="Q503" s="9">
        <v>4</v>
      </c>
      <c r="R503" s="9">
        <v>4</v>
      </c>
      <c r="S503" s="9">
        <v>4</v>
      </c>
      <c r="T503" s="9"/>
      <c r="U503" s="9">
        <v>1</v>
      </c>
      <c r="V503" s="9">
        <v>1</v>
      </c>
      <c r="W503" s="9">
        <v>0</v>
      </c>
      <c r="X503" s="9">
        <v>0</v>
      </c>
      <c r="Y503" s="9">
        <v>1</v>
      </c>
      <c r="Z503" s="9">
        <v>0</v>
      </c>
      <c r="AA503" s="9">
        <v>0</v>
      </c>
      <c r="AB503" s="9">
        <v>0</v>
      </c>
      <c r="AC503" s="9"/>
      <c r="AD503" s="9">
        <v>1</v>
      </c>
      <c r="AE503" s="9"/>
      <c r="AF503" s="9">
        <v>1</v>
      </c>
      <c r="AG503" s="9">
        <v>0</v>
      </c>
      <c r="AH503" s="9">
        <v>1</v>
      </c>
      <c r="AI503" s="9">
        <v>1</v>
      </c>
      <c r="AJ503" s="9">
        <v>0</v>
      </c>
      <c r="AK503" s="9">
        <v>0</v>
      </c>
      <c r="AL503" s="9"/>
      <c r="AM503" s="9">
        <v>1</v>
      </c>
      <c r="AN503" s="9">
        <v>1</v>
      </c>
      <c r="AO503" s="9">
        <v>1</v>
      </c>
      <c r="AP503" s="9">
        <v>0</v>
      </c>
      <c r="AQ503" s="9">
        <v>0</v>
      </c>
      <c r="AR503" s="9">
        <v>0</v>
      </c>
      <c r="AS503" s="9"/>
      <c r="AT503" s="9">
        <v>3</v>
      </c>
      <c r="AU503" s="9">
        <v>3</v>
      </c>
      <c r="AV503" s="75">
        <v>1</v>
      </c>
      <c r="AW503" s="75">
        <v>2</v>
      </c>
      <c r="AX503" s="75">
        <v>2</v>
      </c>
      <c r="AY503" s="9" t="s">
        <v>125</v>
      </c>
      <c r="AZ503" s="9">
        <v>1</v>
      </c>
      <c r="BA503" s="9">
        <v>1</v>
      </c>
      <c r="BB503" s="9">
        <v>2</v>
      </c>
      <c r="BC503" s="9">
        <v>2</v>
      </c>
      <c r="BD503" s="9">
        <v>1</v>
      </c>
      <c r="BE503" s="9">
        <v>2</v>
      </c>
      <c r="BF503" s="9">
        <v>1</v>
      </c>
      <c r="BG503" s="9">
        <v>1</v>
      </c>
      <c r="BH503">
        <v>2</v>
      </c>
      <c r="BI503">
        <v>1</v>
      </c>
      <c r="BJ503" s="58">
        <v>1</v>
      </c>
      <c r="BK503">
        <v>2</v>
      </c>
      <c r="BL503">
        <v>1</v>
      </c>
      <c r="BM503">
        <v>2</v>
      </c>
      <c r="BN503">
        <v>1</v>
      </c>
      <c r="BO503">
        <v>2</v>
      </c>
      <c r="BP503">
        <v>1</v>
      </c>
      <c r="BQ503">
        <v>1</v>
      </c>
      <c r="BR503">
        <v>1</v>
      </c>
      <c r="BS503">
        <v>1</v>
      </c>
      <c r="BT503">
        <v>1</v>
      </c>
      <c r="BU503">
        <v>1</v>
      </c>
      <c r="BV503">
        <v>2</v>
      </c>
      <c r="BW503">
        <v>2</v>
      </c>
      <c r="BX503">
        <v>2</v>
      </c>
      <c r="BY503">
        <v>1</v>
      </c>
      <c r="BZ503">
        <v>2</v>
      </c>
      <c r="CA503">
        <v>2</v>
      </c>
      <c r="CB503">
        <v>2</v>
      </c>
      <c r="CC503">
        <v>1</v>
      </c>
      <c r="CD503">
        <v>2</v>
      </c>
      <c r="CE503">
        <v>1</v>
      </c>
      <c r="CF503">
        <v>1</v>
      </c>
      <c r="CG503">
        <v>2</v>
      </c>
      <c r="CH503">
        <v>2</v>
      </c>
      <c r="CI503">
        <v>2</v>
      </c>
      <c r="CJ503">
        <v>1</v>
      </c>
      <c r="CK503">
        <v>2</v>
      </c>
      <c r="CL503">
        <v>1</v>
      </c>
      <c r="CM503">
        <v>3</v>
      </c>
      <c r="CN503">
        <v>3</v>
      </c>
      <c r="CO503">
        <v>4</v>
      </c>
      <c r="CP503">
        <v>2</v>
      </c>
      <c r="CQ503">
        <v>3</v>
      </c>
      <c r="CR503">
        <v>2</v>
      </c>
      <c r="CS503">
        <v>2</v>
      </c>
      <c r="CT503">
        <v>4</v>
      </c>
      <c r="CU503">
        <v>2</v>
      </c>
      <c r="CV503">
        <v>2</v>
      </c>
      <c r="CW503">
        <v>1</v>
      </c>
      <c r="CX503">
        <v>3</v>
      </c>
      <c r="CY503">
        <v>3</v>
      </c>
      <c r="CZ503">
        <v>3</v>
      </c>
      <c r="DA503" s="57">
        <v>3</v>
      </c>
    </row>
    <row r="504" spans="1:105">
      <c r="A504">
        <v>497</v>
      </c>
      <c r="B504" s="9">
        <v>2</v>
      </c>
      <c r="C504" s="9">
        <v>5</v>
      </c>
      <c r="D504" s="9">
        <v>7</v>
      </c>
      <c r="E504" s="9">
        <v>3</v>
      </c>
      <c r="F504" s="9">
        <v>0</v>
      </c>
      <c r="G504" s="9">
        <v>0</v>
      </c>
      <c r="H504" s="9">
        <v>0</v>
      </c>
      <c r="I504" s="9">
        <v>0</v>
      </c>
      <c r="J504" s="9">
        <v>1</v>
      </c>
      <c r="K504" s="9">
        <v>0</v>
      </c>
      <c r="L504" s="9">
        <v>0</v>
      </c>
      <c r="M504" s="9">
        <v>1</v>
      </c>
      <c r="N504" s="9">
        <v>0</v>
      </c>
      <c r="O504" s="9">
        <v>0</v>
      </c>
      <c r="P504" s="9">
        <v>0</v>
      </c>
      <c r="Q504" s="9">
        <v>3</v>
      </c>
      <c r="R504" s="9">
        <v>0</v>
      </c>
      <c r="S504" s="9">
        <v>0</v>
      </c>
      <c r="T504" s="9"/>
      <c r="U504" s="9">
        <v>0</v>
      </c>
      <c r="V504" s="9">
        <v>0</v>
      </c>
      <c r="W504" s="9">
        <v>1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/>
      <c r="AD504" s="9">
        <v>3</v>
      </c>
      <c r="AE504" s="9"/>
      <c r="AF504" s="9">
        <v>1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/>
      <c r="AM504" s="9">
        <v>0</v>
      </c>
      <c r="AN504" s="9">
        <v>1</v>
      </c>
      <c r="AO504" s="9">
        <v>0</v>
      </c>
      <c r="AP504" s="9">
        <v>0</v>
      </c>
      <c r="AQ504" s="9">
        <v>0</v>
      </c>
      <c r="AR504" s="9">
        <v>0</v>
      </c>
      <c r="AS504" s="9"/>
      <c r="AT504" s="9">
        <v>3</v>
      </c>
      <c r="AU504" s="9">
        <v>4</v>
      </c>
      <c r="AV504" s="75">
        <v>2</v>
      </c>
      <c r="AW504" s="75">
        <v>2</v>
      </c>
      <c r="AX504" s="75">
        <v>2</v>
      </c>
      <c r="AY504" s="9" t="s">
        <v>125</v>
      </c>
      <c r="AZ504" s="9">
        <v>1</v>
      </c>
      <c r="BA504" s="9">
        <v>2</v>
      </c>
      <c r="BB504" s="9">
        <v>2</v>
      </c>
      <c r="BC504" s="9">
        <v>2</v>
      </c>
      <c r="BD504" s="9">
        <v>2</v>
      </c>
      <c r="BE504" s="9" t="s">
        <v>125</v>
      </c>
      <c r="BF504" s="9">
        <v>2</v>
      </c>
      <c r="BG504" s="9" t="s">
        <v>125</v>
      </c>
      <c r="BH504">
        <v>2</v>
      </c>
      <c r="BI504">
        <v>2</v>
      </c>
      <c r="BJ504" s="58">
        <v>2</v>
      </c>
      <c r="BK504">
        <v>2</v>
      </c>
      <c r="BL504">
        <v>1</v>
      </c>
      <c r="BM504">
        <v>1</v>
      </c>
      <c r="BN504">
        <v>2</v>
      </c>
      <c r="BO504">
        <v>2</v>
      </c>
      <c r="BP504">
        <v>2</v>
      </c>
      <c r="BQ504" t="s">
        <v>125</v>
      </c>
      <c r="BR504">
        <v>2</v>
      </c>
      <c r="BS504">
        <v>2</v>
      </c>
      <c r="BT504" t="s">
        <v>125</v>
      </c>
      <c r="BU504">
        <v>1</v>
      </c>
      <c r="BV504">
        <v>1</v>
      </c>
      <c r="BW504">
        <v>1</v>
      </c>
      <c r="BX504">
        <v>2</v>
      </c>
      <c r="BY504">
        <v>2</v>
      </c>
      <c r="BZ504">
        <v>2</v>
      </c>
      <c r="CA504">
        <v>2</v>
      </c>
      <c r="CB504">
        <v>2</v>
      </c>
      <c r="CC504">
        <v>2</v>
      </c>
      <c r="CD504">
        <v>2</v>
      </c>
      <c r="CE504">
        <v>2</v>
      </c>
      <c r="CF504">
        <v>2</v>
      </c>
      <c r="CG504">
        <v>2</v>
      </c>
      <c r="CH504">
        <v>2</v>
      </c>
      <c r="CI504">
        <v>2</v>
      </c>
      <c r="CJ504">
        <v>2</v>
      </c>
      <c r="CK504">
        <v>2</v>
      </c>
      <c r="CL504">
        <v>1</v>
      </c>
      <c r="CM504">
        <v>1</v>
      </c>
      <c r="CO504">
        <v>4</v>
      </c>
      <c r="CP504">
        <v>2</v>
      </c>
      <c r="CQ504">
        <v>2</v>
      </c>
      <c r="CR504">
        <v>2</v>
      </c>
      <c r="CS504">
        <v>3</v>
      </c>
      <c r="CT504">
        <v>2</v>
      </c>
      <c r="CU504">
        <v>2</v>
      </c>
      <c r="CV504">
        <v>1</v>
      </c>
      <c r="CW504">
        <v>1</v>
      </c>
      <c r="CX504">
        <v>2</v>
      </c>
      <c r="CY504">
        <v>1</v>
      </c>
      <c r="CZ504">
        <v>0</v>
      </c>
      <c r="DA504" s="57" t="s">
        <v>125</v>
      </c>
    </row>
    <row r="505" spans="1:105">
      <c r="A505">
        <v>498</v>
      </c>
      <c r="B505" s="9">
        <v>2</v>
      </c>
      <c r="C505" s="9">
        <v>5</v>
      </c>
      <c r="D505" s="9">
        <v>5</v>
      </c>
      <c r="E505" s="9">
        <v>3</v>
      </c>
      <c r="F505" s="9">
        <v>0</v>
      </c>
      <c r="G505" s="9">
        <v>0</v>
      </c>
      <c r="H505" s="9">
        <v>1</v>
      </c>
      <c r="I505" s="9">
        <v>1</v>
      </c>
      <c r="J505" s="9">
        <v>1</v>
      </c>
      <c r="K505" s="9">
        <v>0</v>
      </c>
      <c r="L505" s="9">
        <v>0</v>
      </c>
      <c r="M505" s="9">
        <v>3</v>
      </c>
      <c r="N505" s="9">
        <v>4</v>
      </c>
      <c r="O505" s="9">
        <v>4</v>
      </c>
      <c r="P505" s="9">
        <v>4</v>
      </c>
      <c r="Q505" s="9">
        <v>3</v>
      </c>
      <c r="R505" s="9">
        <v>4</v>
      </c>
      <c r="S505" s="9">
        <v>4</v>
      </c>
      <c r="T505" s="9"/>
      <c r="U505" s="9">
        <v>1</v>
      </c>
      <c r="V505" s="9">
        <v>1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/>
      <c r="AD505" s="9">
        <v>3</v>
      </c>
      <c r="AE505" s="9"/>
      <c r="AF505" s="9">
        <v>1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/>
      <c r="AM505" s="9">
        <v>0</v>
      </c>
      <c r="AN505" s="9">
        <v>1</v>
      </c>
      <c r="AO505" s="9">
        <v>0</v>
      </c>
      <c r="AP505" s="9">
        <v>0</v>
      </c>
      <c r="AQ505" s="9">
        <v>0</v>
      </c>
      <c r="AR505" s="9">
        <v>0</v>
      </c>
      <c r="AS505" s="9"/>
      <c r="AT505" s="9">
        <v>1</v>
      </c>
      <c r="AU505" s="9">
        <v>1</v>
      </c>
      <c r="AV505" s="75">
        <v>1</v>
      </c>
      <c r="AW505" s="75">
        <v>2</v>
      </c>
      <c r="AX505" s="75">
        <v>2</v>
      </c>
      <c r="AY505" s="9" t="s">
        <v>125</v>
      </c>
      <c r="AZ505" s="9">
        <v>1</v>
      </c>
      <c r="BA505" s="9">
        <v>1</v>
      </c>
      <c r="BB505" s="9">
        <v>2</v>
      </c>
      <c r="BC505" s="9">
        <v>1</v>
      </c>
      <c r="BD505" s="9">
        <v>1</v>
      </c>
      <c r="BE505" s="9">
        <v>2</v>
      </c>
      <c r="BF505" s="9">
        <v>1</v>
      </c>
      <c r="BG505" s="9">
        <v>1</v>
      </c>
      <c r="BH505">
        <v>2</v>
      </c>
      <c r="BI505">
        <v>2</v>
      </c>
      <c r="BJ505" s="58">
        <v>2</v>
      </c>
      <c r="BK505">
        <v>2</v>
      </c>
      <c r="BL505">
        <v>2</v>
      </c>
      <c r="BM505">
        <v>2</v>
      </c>
      <c r="BN505">
        <v>2</v>
      </c>
      <c r="BO505">
        <v>2</v>
      </c>
      <c r="BP505">
        <v>2</v>
      </c>
      <c r="BQ505" t="s">
        <v>125</v>
      </c>
      <c r="BR505">
        <v>1</v>
      </c>
      <c r="BS505">
        <v>1</v>
      </c>
      <c r="BT505">
        <v>1</v>
      </c>
      <c r="BU505">
        <v>1</v>
      </c>
      <c r="BV505">
        <v>1</v>
      </c>
      <c r="BW505">
        <v>2</v>
      </c>
      <c r="BX505">
        <v>2</v>
      </c>
      <c r="BY505">
        <v>1</v>
      </c>
      <c r="BZ505">
        <v>2</v>
      </c>
      <c r="CA505">
        <v>1</v>
      </c>
      <c r="CB505">
        <v>2</v>
      </c>
      <c r="CC505">
        <v>2</v>
      </c>
      <c r="CD505">
        <v>2</v>
      </c>
      <c r="CE505">
        <v>2</v>
      </c>
      <c r="CF505">
        <v>2</v>
      </c>
      <c r="CG505">
        <v>2</v>
      </c>
      <c r="CH505">
        <v>2</v>
      </c>
      <c r="CI505">
        <v>2</v>
      </c>
      <c r="CJ505">
        <v>1</v>
      </c>
      <c r="CK505">
        <v>2</v>
      </c>
      <c r="CL505">
        <v>2</v>
      </c>
      <c r="CM505" t="s">
        <v>125</v>
      </c>
      <c r="CN505" t="s">
        <v>125</v>
      </c>
      <c r="CO505">
        <v>4</v>
      </c>
      <c r="CP505">
        <v>1</v>
      </c>
      <c r="CQ505">
        <v>3</v>
      </c>
      <c r="CR505">
        <v>2</v>
      </c>
      <c r="CS505">
        <v>3</v>
      </c>
      <c r="CT505">
        <v>3</v>
      </c>
      <c r="CU505">
        <v>3</v>
      </c>
      <c r="CV505">
        <v>2</v>
      </c>
      <c r="CW505">
        <v>1</v>
      </c>
      <c r="CX505">
        <v>3</v>
      </c>
      <c r="CY505">
        <v>3</v>
      </c>
      <c r="CZ505">
        <v>3</v>
      </c>
      <c r="DA505" s="57">
        <v>3</v>
      </c>
    </row>
    <row r="506" spans="1:105">
      <c r="A506">
        <v>499</v>
      </c>
      <c r="B506" s="9">
        <v>2</v>
      </c>
      <c r="C506" s="9">
        <v>1</v>
      </c>
      <c r="D506" s="9">
        <v>1</v>
      </c>
      <c r="E506" s="9">
        <v>6</v>
      </c>
      <c r="F506" s="9">
        <v>0</v>
      </c>
      <c r="G506" s="9">
        <v>0</v>
      </c>
      <c r="H506" s="9">
        <v>1</v>
      </c>
      <c r="I506" s="9">
        <v>1</v>
      </c>
      <c r="J506" s="9">
        <v>0</v>
      </c>
      <c r="K506" s="9">
        <v>0</v>
      </c>
      <c r="L506" s="9">
        <v>0</v>
      </c>
      <c r="M506" s="9">
        <v>2</v>
      </c>
      <c r="N506" s="9">
        <v>4</v>
      </c>
      <c r="O506" s="9">
        <v>4</v>
      </c>
      <c r="P506" s="9">
        <v>4</v>
      </c>
      <c r="Q506" s="9">
        <v>4</v>
      </c>
      <c r="R506" s="9">
        <v>4</v>
      </c>
      <c r="S506" s="9">
        <v>4</v>
      </c>
      <c r="T506" s="9"/>
      <c r="U506" s="9">
        <v>0</v>
      </c>
      <c r="V506" s="9">
        <v>1</v>
      </c>
      <c r="W506" s="9">
        <v>1</v>
      </c>
      <c r="X506" s="9">
        <v>0</v>
      </c>
      <c r="Y506" s="9">
        <v>1</v>
      </c>
      <c r="Z506" s="9">
        <v>0</v>
      </c>
      <c r="AA506" s="9">
        <v>0</v>
      </c>
      <c r="AB506" s="9">
        <v>0</v>
      </c>
      <c r="AC506" s="9"/>
      <c r="AD506" s="9">
        <v>2</v>
      </c>
      <c r="AE506" s="9"/>
      <c r="AF506" s="9">
        <v>1</v>
      </c>
      <c r="AG506" s="9">
        <v>1</v>
      </c>
      <c r="AH506" s="9">
        <v>1</v>
      </c>
      <c r="AI506" s="9">
        <v>1</v>
      </c>
      <c r="AJ506" s="9">
        <v>0</v>
      </c>
      <c r="AK506" s="9">
        <v>0</v>
      </c>
      <c r="AL506" s="9"/>
      <c r="AM506" s="9">
        <v>1</v>
      </c>
      <c r="AN506" s="9">
        <v>1</v>
      </c>
      <c r="AO506" s="9">
        <v>0</v>
      </c>
      <c r="AP506" s="9">
        <v>0</v>
      </c>
      <c r="AQ506" s="9">
        <v>0</v>
      </c>
      <c r="AR506" s="9">
        <v>0</v>
      </c>
      <c r="AS506" s="9"/>
      <c r="AT506" s="9">
        <v>2</v>
      </c>
      <c r="AU506" s="9">
        <v>1</v>
      </c>
      <c r="AV506" s="75">
        <v>2</v>
      </c>
      <c r="AW506" s="75">
        <v>2</v>
      </c>
      <c r="AX506" s="75">
        <v>1</v>
      </c>
      <c r="AY506" s="9">
        <v>2</v>
      </c>
      <c r="AZ506" s="9">
        <v>1</v>
      </c>
      <c r="BA506" s="9">
        <v>1</v>
      </c>
      <c r="BB506" s="9">
        <v>2</v>
      </c>
      <c r="BC506" s="9">
        <v>2</v>
      </c>
      <c r="BD506" s="9">
        <v>1</v>
      </c>
      <c r="BE506" s="9">
        <v>1</v>
      </c>
      <c r="BF506" s="9">
        <v>1</v>
      </c>
      <c r="BG506" s="9">
        <v>1</v>
      </c>
      <c r="BH506">
        <v>2</v>
      </c>
      <c r="BI506">
        <v>1</v>
      </c>
      <c r="BJ506" s="58">
        <v>1</v>
      </c>
      <c r="BK506">
        <v>2</v>
      </c>
      <c r="BL506">
        <v>1</v>
      </c>
      <c r="BM506">
        <v>2</v>
      </c>
      <c r="BN506">
        <v>1</v>
      </c>
      <c r="BO506">
        <v>2</v>
      </c>
      <c r="BP506">
        <v>2</v>
      </c>
      <c r="BQ506" t="s">
        <v>125</v>
      </c>
      <c r="BR506">
        <v>1</v>
      </c>
      <c r="BS506">
        <v>2</v>
      </c>
      <c r="BT506" t="s">
        <v>125</v>
      </c>
      <c r="BU506">
        <v>1</v>
      </c>
      <c r="BV506">
        <v>2</v>
      </c>
      <c r="BW506">
        <v>1</v>
      </c>
      <c r="BX506">
        <v>2</v>
      </c>
      <c r="BY506">
        <v>1</v>
      </c>
      <c r="BZ506">
        <v>2</v>
      </c>
      <c r="CA506">
        <v>2</v>
      </c>
      <c r="CB506">
        <v>2</v>
      </c>
      <c r="CC506">
        <v>2</v>
      </c>
      <c r="CD506">
        <v>2</v>
      </c>
      <c r="CE506">
        <v>2</v>
      </c>
      <c r="CF506">
        <v>2</v>
      </c>
      <c r="CG506">
        <v>2</v>
      </c>
      <c r="CH506">
        <v>2</v>
      </c>
      <c r="CI506">
        <v>2</v>
      </c>
      <c r="CJ506">
        <v>2</v>
      </c>
      <c r="CK506">
        <v>2</v>
      </c>
      <c r="CL506">
        <v>2</v>
      </c>
      <c r="CM506" t="s">
        <v>125</v>
      </c>
      <c r="CN506" t="s">
        <v>125</v>
      </c>
      <c r="CO506">
        <v>4</v>
      </c>
      <c r="CP506">
        <v>3</v>
      </c>
      <c r="CQ506">
        <v>4</v>
      </c>
      <c r="CR506">
        <v>3</v>
      </c>
      <c r="CS506">
        <v>3</v>
      </c>
      <c r="CT506">
        <v>4</v>
      </c>
      <c r="CU506">
        <v>3</v>
      </c>
      <c r="CV506">
        <v>3</v>
      </c>
      <c r="CW506">
        <v>1</v>
      </c>
      <c r="CX506">
        <v>3</v>
      </c>
      <c r="CY506">
        <v>3</v>
      </c>
      <c r="CZ506">
        <v>3</v>
      </c>
      <c r="DA506" s="57">
        <v>3</v>
      </c>
    </row>
    <row r="507" spans="1:105">
      <c r="A507">
        <v>500</v>
      </c>
      <c r="B507" s="9">
        <v>1</v>
      </c>
      <c r="C507" s="9">
        <v>9</v>
      </c>
      <c r="D507" s="9">
        <v>7</v>
      </c>
      <c r="E507" s="9">
        <v>12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1</v>
      </c>
      <c r="L507" s="9">
        <v>0</v>
      </c>
      <c r="M507" s="9">
        <v>2</v>
      </c>
      <c r="N507" s="9">
        <v>0</v>
      </c>
      <c r="O507" s="9">
        <v>0</v>
      </c>
      <c r="P507" s="9">
        <v>0</v>
      </c>
      <c r="Q507" s="9">
        <v>1</v>
      </c>
      <c r="R507" s="9">
        <v>3</v>
      </c>
      <c r="S507" s="9">
        <v>0</v>
      </c>
      <c r="T507" s="9"/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1</v>
      </c>
      <c r="AB507" s="9">
        <v>0</v>
      </c>
      <c r="AC507" s="9"/>
      <c r="AD507" s="9">
        <v>5</v>
      </c>
      <c r="AE507" s="9"/>
      <c r="AF507" s="9">
        <v>1</v>
      </c>
      <c r="AG507" s="9">
        <v>1</v>
      </c>
      <c r="AH507" s="9">
        <v>0</v>
      </c>
      <c r="AI507" s="9">
        <v>0</v>
      </c>
      <c r="AJ507" s="9">
        <v>1</v>
      </c>
      <c r="AK507" s="9">
        <v>0</v>
      </c>
      <c r="AL507" s="9"/>
      <c r="AM507" s="9">
        <v>1</v>
      </c>
      <c r="AN507" s="9">
        <v>1</v>
      </c>
      <c r="AO507" s="9">
        <v>1</v>
      </c>
      <c r="AP507" s="9">
        <v>0</v>
      </c>
      <c r="AQ507" s="9">
        <v>0</v>
      </c>
      <c r="AR507" s="9">
        <v>0</v>
      </c>
      <c r="AS507" s="9"/>
      <c r="AT507" s="9">
        <v>3</v>
      </c>
      <c r="AU507" s="9">
        <v>3</v>
      </c>
      <c r="AV507" s="75">
        <v>2</v>
      </c>
      <c r="AW507" s="75">
        <v>2</v>
      </c>
      <c r="AX507" s="75">
        <v>1</v>
      </c>
      <c r="AY507" s="9">
        <v>1</v>
      </c>
      <c r="AZ507" s="9">
        <v>1</v>
      </c>
      <c r="BA507" s="9">
        <v>1</v>
      </c>
      <c r="BB507" s="9">
        <v>2</v>
      </c>
      <c r="BC507" s="9">
        <v>2</v>
      </c>
      <c r="BD507" s="9">
        <v>1</v>
      </c>
      <c r="BE507" s="9">
        <v>2</v>
      </c>
      <c r="BF507" s="9">
        <v>2</v>
      </c>
      <c r="BG507" s="9" t="s">
        <v>125</v>
      </c>
      <c r="BH507">
        <v>1</v>
      </c>
      <c r="BI507">
        <v>1</v>
      </c>
      <c r="BJ507" s="58">
        <v>1</v>
      </c>
      <c r="BK507">
        <v>1</v>
      </c>
      <c r="BL507">
        <v>1</v>
      </c>
      <c r="BM507">
        <v>1</v>
      </c>
      <c r="BN507">
        <v>1</v>
      </c>
      <c r="BO507">
        <v>2</v>
      </c>
      <c r="BP507">
        <v>2</v>
      </c>
      <c r="BQ507" t="s">
        <v>125</v>
      </c>
      <c r="BR507">
        <v>1</v>
      </c>
      <c r="BS507">
        <v>1</v>
      </c>
      <c r="BT507">
        <v>1</v>
      </c>
      <c r="BU507">
        <v>1</v>
      </c>
      <c r="BV507">
        <v>1</v>
      </c>
      <c r="BW507">
        <v>1</v>
      </c>
      <c r="BX507">
        <v>2</v>
      </c>
      <c r="BY507">
        <v>2</v>
      </c>
      <c r="BZ507">
        <v>2</v>
      </c>
      <c r="CA507">
        <v>2</v>
      </c>
      <c r="CB507">
        <v>2</v>
      </c>
      <c r="CC507">
        <v>2</v>
      </c>
      <c r="CD507">
        <v>2</v>
      </c>
      <c r="CE507">
        <v>1</v>
      </c>
      <c r="CF507">
        <v>1</v>
      </c>
      <c r="CG507">
        <v>1</v>
      </c>
      <c r="CH507">
        <v>1</v>
      </c>
      <c r="CI507">
        <v>1</v>
      </c>
      <c r="CJ507">
        <v>1</v>
      </c>
      <c r="CK507">
        <v>2</v>
      </c>
      <c r="CL507">
        <v>2</v>
      </c>
      <c r="CM507" t="s">
        <v>125</v>
      </c>
      <c r="CN507" t="s">
        <v>125</v>
      </c>
      <c r="CO507">
        <v>4</v>
      </c>
      <c r="CP507">
        <v>3</v>
      </c>
      <c r="CQ507">
        <v>3</v>
      </c>
      <c r="CR507">
        <v>3</v>
      </c>
      <c r="CS507">
        <v>3</v>
      </c>
      <c r="CT507">
        <v>3</v>
      </c>
      <c r="CU507">
        <v>3</v>
      </c>
      <c r="CV507">
        <v>1</v>
      </c>
      <c r="CW507">
        <v>2</v>
      </c>
      <c r="CX507">
        <v>3</v>
      </c>
      <c r="CY507">
        <v>4</v>
      </c>
      <c r="CZ507">
        <v>2</v>
      </c>
      <c r="DA507" s="57" t="s">
        <v>125</v>
      </c>
    </row>
    <row r="508" spans="1:105">
      <c r="A508">
        <v>501</v>
      </c>
      <c r="B508" s="9">
        <v>1</v>
      </c>
      <c r="C508" s="9">
        <v>9</v>
      </c>
      <c r="D508" s="9">
        <v>7</v>
      </c>
      <c r="E508" s="9">
        <v>13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1</v>
      </c>
      <c r="L508" s="9">
        <v>0</v>
      </c>
      <c r="M508" s="9">
        <v>2</v>
      </c>
      <c r="N508" s="9">
        <v>3</v>
      </c>
      <c r="O508" s="9">
        <v>4</v>
      </c>
      <c r="P508" s="9">
        <v>1</v>
      </c>
      <c r="Q508" s="9">
        <v>1</v>
      </c>
      <c r="R508" s="9">
        <v>2</v>
      </c>
      <c r="S508" s="9">
        <v>2</v>
      </c>
      <c r="T508" s="9"/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1</v>
      </c>
      <c r="AB508" s="9">
        <v>0</v>
      </c>
      <c r="AC508" s="9"/>
      <c r="AD508" s="9">
        <v>3</v>
      </c>
      <c r="AE508" s="9"/>
      <c r="AF508" s="9">
        <v>1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/>
      <c r="AM508" s="9">
        <v>0</v>
      </c>
      <c r="AN508" s="9">
        <v>1</v>
      </c>
      <c r="AO508" s="9">
        <v>0</v>
      </c>
      <c r="AP508" s="9">
        <v>0</v>
      </c>
      <c r="AQ508" s="9">
        <v>0</v>
      </c>
      <c r="AR508" s="9">
        <v>0</v>
      </c>
      <c r="AS508" s="9"/>
      <c r="AT508" s="9">
        <v>3</v>
      </c>
      <c r="AU508" s="9">
        <v>3</v>
      </c>
      <c r="AV508" s="75">
        <v>1</v>
      </c>
      <c r="AW508" s="75">
        <v>1</v>
      </c>
      <c r="AX508" s="75">
        <v>1</v>
      </c>
      <c r="AY508" s="9">
        <v>1</v>
      </c>
      <c r="AZ508" s="9">
        <v>1</v>
      </c>
      <c r="BA508" s="9">
        <v>2</v>
      </c>
      <c r="BB508" s="9">
        <v>2</v>
      </c>
      <c r="BC508" s="9">
        <v>1</v>
      </c>
      <c r="BD508" s="9">
        <v>2</v>
      </c>
      <c r="BE508" s="9" t="s">
        <v>125</v>
      </c>
      <c r="BF508" s="9">
        <v>2</v>
      </c>
      <c r="BG508" s="9" t="s">
        <v>125</v>
      </c>
      <c r="BH508">
        <v>1</v>
      </c>
      <c r="BI508">
        <v>2</v>
      </c>
      <c r="BJ508" s="58">
        <v>2</v>
      </c>
      <c r="BK508">
        <v>2</v>
      </c>
      <c r="BL508">
        <v>2</v>
      </c>
      <c r="BM508">
        <v>1</v>
      </c>
      <c r="BN508">
        <v>1</v>
      </c>
      <c r="BO508">
        <v>2</v>
      </c>
      <c r="BP508">
        <v>2</v>
      </c>
      <c r="BQ508" t="s">
        <v>125</v>
      </c>
      <c r="BR508">
        <v>1</v>
      </c>
      <c r="BS508">
        <v>1</v>
      </c>
      <c r="BT508">
        <v>1</v>
      </c>
      <c r="BU508">
        <v>1</v>
      </c>
      <c r="BV508">
        <v>1</v>
      </c>
      <c r="BW508">
        <v>1</v>
      </c>
      <c r="BX508">
        <v>2</v>
      </c>
      <c r="BY508">
        <v>1</v>
      </c>
      <c r="BZ508">
        <v>1</v>
      </c>
      <c r="CA508">
        <v>1</v>
      </c>
      <c r="CB508">
        <v>1</v>
      </c>
      <c r="CC508">
        <v>2</v>
      </c>
      <c r="CD508">
        <v>2</v>
      </c>
      <c r="CE508">
        <v>2</v>
      </c>
      <c r="CF508">
        <v>1</v>
      </c>
      <c r="CG508">
        <v>2</v>
      </c>
      <c r="CH508">
        <v>2</v>
      </c>
      <c r="CI508">
        <v>2</v>
      </c>
      <c r="CJ508">
        <v>1</v>
      </c>
      <c r="CK508">
        <v>1</v>
      </c>
      <c r="CL508">
        <v>1</v>
      </c>
      <c r="CM508">
        <v>4</v>
      </c>
      <c r="CN508">
        <v>4</v>
      </c>
      <c r="CO508">
        <v>4</v>
      </c>
      <c r="CP508">
        <v>4</v>
      </c>
      <c r="CQ508">
        <v>4</v>
      </c>
      <c r="CR508">
        <v>3</v>
      </c>
      <c r="CS508">
        <v>4</v>
      </c>
      <c r="CT508">
        <v>4</v>
      </c>
      <c r="CU508">
        <v>4</v>
      </c>
      <c r="CV508">
        <v>3</v>
      </c>
      <c r="CW508">
        <v>3</v>
      </c>
      <c r="CX508">
        <v>3</v>
      </c>
      <c r="CY508">
        <v>3</v>
      </c>
      <c r="CZ508">
        <v>3</v>
      </c>
      <c r="DA508" s="57" t="s">
        <v>125</v>
      </c>
    </row>
    <row r="509" spans="1:105">
      <c r="A509">
        <v>502</v>
      </c>
      <c r="B509" s="9">
        <v>2</v>
      </c>
      <c r="C509" s="9">
        <v>8</v>
      </c>
      <c r="D509" s="9">
        <v>7</v>
      </c>
      <c r="E509" s="9">
        <v>9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1</v>
      </c>
      <c r="M509" s="9">
        <v>2</v>
      </c>
      <c r="N509" s="9">
        <v>4</v>
      </c>
      <c r="O509" s="9">
        <v>4</v>
      </c>
      <c r="P509" s="9">
        <v>0</v>
      </c>
      <c r="Q509" s="9">
        <v>0</v>
      </c>
      <c r="R509" s="9"/>
      <c r="S509" s="9">
        <v>3</v>
      </c>
      <c r="T509" s="9"/>
      <c r="U509" s="9">
        <v>0</v>
      </c>
      <c r="V509" s="9">
        <v>0</v>
      </c>
      <c r="W509" s="9">
        <v>0</v>
      </c>
      <c r="X509" s="9">
        <v>0</v>
      </c>
      <c r="Y509" s="9">
        <v>1</v>
      </c>
      <c r="Z509" s="9">
        <v>1</v>
      </c>
      <c r="AA509" s="9">
        <v>0</v>
      </c>
      <c r="AB509" s="9">
        <v>0</v>
      </c>
      <c r="AC509" s="9"/>
      <c r="AD509" s="9">
        <v>3</v>
      </c>
      <c r="AE509" s="9"/>
      <c r="AF509" s="9">
        <v>0</v>
      </c>
      <c r="AG509" s="9">
        <v>1</v>
      </c>
      <c r="AH509" s="9">
        <v>0</v>
      </c>
      <c r="AI509" s="9">
        <v>1</v>
      </c>
      <c r="AJ509" s="9">
        <v>1</v>
      </c>
      <c r="AK509" s="9">
        <v>0</v>
      </c>
      <c r="AL509" s="9"/>
      <c r="AM509" s="9">
        <v>1</v>
      </c>
      <c r="AN509" s="9">
        <v>1</v>
      </c>
      <c r="AO509" s="9">
        <v>1</v>
      </c>
      <c r="AP509" s="9">
        <v>1</v>
      </c>
      <c r="AQ509" s="9">
        <v>0</v>
      </c>
      <c r="AR509" s="9">
        <v>0</v>
      </c>
      <c r="AS509" s="9"/>
      <c r="AT509" s="9">
        <v>3</v>
      </c>
      <c r="AU509" s="9">
        <v>2</v>
      </c>
      <c r="AV509" s="75">
        <v>1</v>
      </c>
      <c r="AW509" s="75">
        <v>2</v>
      </c>
      <c r="AX509" s="75">
        <v>1</v>
      </c>
      <c r="AY509" s="9">
        <v>1</v>
      </c>
      <c r="AZ509" s="9">
        <v>2</v>
      </c>
      <c r="BA509" s="9" t="s">
        <v>125</v>
      </c>
      <c r="BB509" s="9" t="s">
        <v>125</v>
      </c>
      <c r="BC509" s="9">
        <v>2</v>
      </c>
      <c r="BD509" s="9"/>
      <c r="BE509" s="9" t="s">
        <v>125</v>
      </c>
      <c r="BF509" s="9">
        <v>1</v>
      </c>
      <c r="BG509" s="9">
        <v>1</v>
      </c>
      <c r="BH509">
        <v>1</v>
      </c>
      <c r="BI509">
        <v>2</v>
      </c>
      <c r="BJ509" s="58">
        <v>1</v>
      </c>
      <c r="BK509">
        <v>2</v>
      </c>
      <c r="BL509">
        <v>1</v>
      </c>
      <c r="BM509">
        <v>1</v>
      </c>
      <c r="BN509">
        <v>1</v>
      </c>
      <c r="BO509">
        <v>2</v>
      </c>
      <c r="BQ509" t="s">
        <v>125</v>
      </c>
      <c r="BR509">
        <v>1</v>
      </c>
      <c r="BS509">
        <v>1</v>
      </c>
      <c r="BT509">
        <v>1</v>
      </c>
      <c r="BU509">
        <v>1</v>
      </c>
      <c r="BV509">
        <v>1</v>
      </c>
      <c r="BW509">
        <v>2</v>
      </c>
      <c r="BX509">
        <v>2</v>
      </c>
      <c r="BY509">
        <v>1</v>
      </c>
      <c r="BZ509">
        <v>1</v>
      </c>
      <c r="CA509">
        <v>2</v>
      </c>
      <c r="CB509">
        <v>2</v>
      </c>
      <c r="CC509">
        <v>1</v>
      </c>
      <c r="CD509">
        <v>1</v>
      </c>
      <c r="CE509">
        <v>2</v>
      </c>
      <c r="CF509">
        <v>1</v>
      </c>
      <c r="CG509">
        <v>2</v>
      </c>
      <c r="CH509">
        <v>2</v>
      </c>
      <c r="CI509">
        <v>1</v>
      </c>
      <c r="CJ509">
        <v>1</v>
      </c>
      <c r="CK509">
        <v>1</v>
      </c>
      <c r="CL509">
        <v>2</v>
      </c>
      <c r="CM509" t="s">
        <v>125</v>
      </c>
      <c r="CN509" t="s">
        <v>125</v>
      </c>
      <c r="CO509">
        <v>4</v>
      </c>
      <c r="CP509">
        <v>4</v>
      </c>
      <c r="CQ509">
        <v>4</v>
      </c>
      <c r="CR509">
        <v>4</v>
      </c>
      <c r="CS509">
        <v>4</v>
      </c>
      <c r="CT509">
        <v>4</v>
      </c>
      <c r="CU509">
        <v>4</v>
      </c>
      <c r="CV509">
        <v>4</v>
      </c>
      <c r="CW509">
        <v>3</v>
      </c>
      <c r="CX509">
        <v>3</v>
      </c>
      <c r="CY509">
        <v>3</v>
      </c>
      <c r="CZ509">
        <v>4</v>
      </c>
      <c r="DA509" s="57" t="s">
        <v>125</v>
      </c>
    </row>
    <row r="510" spans="1:105">
      <c r="A510">
        <v>503</v>
      </c>
      <c r="B510" s="9">
        <v>2</v>
      </c>
      <c r="C510" s="9">
        <v>4</v>
      </c>
      <c r="D510" s="9">
        <v>1</v>
      </c>
      <c r="E510" s="9">
        <v>10</v>
      </c>
      <c r="F510" s="9">
        <v>0</v>
      </c>
      <c r="G510" s="9">
        <v>0</v>
      </c>
      <c r="H510" s="9">
        <v>0</v>
      </c>
      <c r="I510" s="9">
        <v>0</v>
      </c>
      <c r="J510" s="9">
        <v>1</v>
      </c>
      <c r="K510" s="9">
        <v>0</v>
      </c>
      <c r="L510" s="9">
        <v>0</v>
      </c>
      <c r="M510" s="9">
        <v>2</v>
      </c>
      <c r="N510" s="9">
        <v>1</v>
      </c>
      <c r="O510" s="9">
        <v>1</v>
      </c>
      <c r="P510" s="9">
        <v>1</v>
      </c>
      <c r="Q510" s="9">
        <v>4</v>
      </c>
      <c r="R510" s="9">
        <v>1</v>
      </c>
      <c r="S510" s="9">
        <v>4</v>
      </c>
      <c r="T510" s="9"/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1</v>
      </c>
      <c r="AC510" s="9"/>
      <c r="AD510" s="9">
        <v>4</v>
      </c>
      <c r="AE510" s="9"/>
      <c r="AF510" s="9">
        <v>0</v>
      </c>
      <c r="AG510" s="9">
        <v>0</v>
      </c>
      <c r="AH510" s="9">
        <v>1</v>
      </c>
      <c r="AI510" s="9">
        <v>0</v>
      </c>
      <c r="AJ510" s="9">
        <v>0</v>
      </c>
      <c r="AK510" s="9">
        <v>1</v>
      </c>
      <c r="AL510" s="9"/>
      <c r="AM510" s="9">
        <v>1</v>
      </c>
      <c r="AN510" s="9">
        <v>1</v>
      </c>
      <c r="AO510" s="9">
        <v>0</v>
      </c>
      <c r="AP510" s="9">
        <v>1</v>
      </c>
      <c r="AQ510" s="9">
        <v>0</v>
      </c>
      <c r="AR510" s="9">
        <v>1</v>
      </c>
      <c r="AS510" s="9"/>
      <c r="AT510" s="9">
        <v>1</v>
      </c>
      <c r="AU510" s="9">
        <v>3</v>
      </c>
      <c r="AV510" s="75">
        <v>2</v>
      </c>
      <c r="AW510" s="75">
        <v>2</v>
      </c>
      <c r="AX510" s="75">
        <v>1</v>
      </c>
      <c r="AY510" s="9">
        <v>1</v>
      </c>
      <c r="AZ510" s="9">
        <v>1</v>
      </c>
      <c r="BA510" s="9">
        <v>1</v>
      </c>
      <c r="BB510" s="9">
        <v>2</v>
      </c>
      <c r="BC510" s="9">
        <v>2</v>
      </c>
      <c r="BD510" s="9">
        <v>2</v>
      </c>
      <c r="BE510" s="9" t="s">
        <v>125</v>
      </c>
      <c r="BF510" s="9">
        <v>1</v>
      </c>
      <c r="BG510" s="9">
        <v>1</v>
      </c>
      <c r="BH510">
        <v>2</v>
      </c>
      <c r="BI510">
        <v>2</v>
      </c>
      <c r="BJ510" s="58">
        <v>2</v>
      </c>
      <c r="BK510">
        <v>2</v>
      </c>
      <c r="BL510">
        <v>1</v>
      </c>
      <c r="BM510">
        <v>1</v>
      </c>
      <c r="BN510">
        <v>1</v>
      </c>
      <c r="BO510">
        <v>2</v>
      </c>
      <c r="BP510">
        <v>1</v>
      </c>
      <c r="BQ510">
        <v>1</v>
      </c>
      <c r="BR510">
        <v>1</v>
      </c>
      <c r="BS510">
        <v>2</v>
      </c>
      <c r="BT510" t="s">
        <v>125</v>
      </c>
      <c r="BU510">
        <v>1</v>
      </c>
      <c r="BV510">
        <v>2</v>
      </c>
      <c r="BW510">
        <v>2</v>
      </c>
      <c r="BX510">
        <v>2</v>
      </c>
      <c r="BY510">
        <v>1</v>
      </c>
      <c r="BZ510">
        <v>1</v>
      </c>
      <c r="CA510">
        <v>2</v>
      </c>
      <c r="CB510">
        <v>2</v>
      </c>
      <c r="CC510">
        <v>2</v>
      </c>
      <c r="CD510">
        <v>2</v>
      </c>
      <c r="CE510">
        <v>2</v>
      </c>
      <c r="CF510">
        <v>1</v>
      </c>
      <c r="CG510">
        <v>2</v>
      </c>
      <c r="CH510">
        <v>2</v>
      </c>
      <c r="CI510">
        <v>2</v>
      </c>
      <c r="CJ510">
        <v>2</v>
      </c>
      <c r="CK510">
        <v>2</v>
      </c>
      <c r="CL510">
        <v>1</v>
      </c>
      <c r="CM510">
        <v>1</v>
      </c>
      <c r="CN510">
        <v>1</v>
      </c>
      <c r="CO510">
        <v>4</v>
      </c>
      <c r="CP510">
        <v>3</v>
      </c>
      <c r="CQ510">
        <v>3</v>
      </c>
      <c r="CR510">
        <v>3</v>
      </c>
      <c r="CS510">
        <v>1</v>
      </c>
      <c r="CT510">
        <v>1</v>
      </c>
      <c r="CU510">
        <v>1</v>
      </c>
      <c r="CV510">
        <v>1</v>
      </c>
      <c r="CW510">
        <v>1</v>
      </c>
      <c r="CX510">
        <v>4</v>
      </c>
      <c r="CY510">
        <v>3</v>
      </c>
      <c r="CZ510">
        <v>0</v>
      </c>
      <c r="DA510" s="57" t="s">
        <v>125</v>
      </c>
    </row>
    <row r="511" spans="1:105">
      <c r="A511">
        <v>504</v>
      </c>
      <c r="B511" s="9">
        <v>1</v>
      </c>
      <c r="C511" s="9">
        <v>9</v>
      </c>
      <c r="D511" s="9">
        <v>7</v>
      </c>
      <c r="E511" s="9">
        <v>13</v>
      </c>
      <c r="F511" s="9">
        <v>0</v>
      </c>
      <c r="G511" s="9">
        <v>0</v>
      </c>
      <c r="H511" s="9">
        <v>0</v>
      </c>
      <c r="I511" s="9">
        <v>1</v>
      </c>
      <c r="J511" s="9">
        <v>0</v>
      </c>
      <c r="K511" s="9">
        <v>0</v>
      </c>
      <c r="L511" s="9">
        <v>0</v>
      </c>
      <c r="M511" s="9">
        <v>2</v>
      </c>
      <c r="N511" s="9"/>
      <c r="O511" s="9"/>
      <c r="P511" s="9"/>
      <c r="Q511" s="9">
        <v>3</v>
      </c>
      <c r="R511" s="9"/>
      <c r="S511" s="9"/>
      <c r="T511" s="9"/>
      <c r="U511" s="9">
        <v>0</v>
      </c>
      <c r="V511" s="9">
        <v>0</v>
      </c>
      <c r="W511" s="9">
        <v>0</v>
      </c>
      <c r="X511" s="9">
        <v>0</v>
      </c>
      <c r="Y511" s="9">
        <v>1</v>
      </c>
      <c r="Z511" s="9">
        <v>1</v>
      </c>
      <c r="AA511" s="9">
        <v>0</v>
      </c>
      <c r="AB511" s="9">
        <v>0</v>
      </c>
      <c r="AC511" s="9"/>
      <c r="AD511" s="9">
        <v>4</v>
      </c>
      <c r="AE511" s="9"/>
      <c r="AF511" s="9">
        <v>1</v>
      </c>
      <c r="AG511" s="9">
        <v>1</v>
      </c>
      <c r="AH511" s="9">
        <v>1</v>
      </c>
      <c r="AI511" s="9">
        <v>0</v>
      </c>
      <c r="AJ511" s="9">
        <v>0</v>
      </c>
      <c r="AK511" s="9">
        <v>0</v>
      </c>
      <c r="AL511" s="9"/>
      <c r="AM511" s="9">
        <v>1</v>
      </c>
      <c r="AN511" s="9">
        <v>1</v>
      </c>
      <c r="AO511" s="9">
        <v>1</v>
      </c>
      <c r="AP511" s="9">
        <v>0</v>
      </c>
      <c r="AQ511" s="9">
        <v>0</v>
      </c>
      <c r="AR511" s="9">
        <v>1</v>
      </c>
      <c r="AS511" s="9"/>
      <c r="AT511" s="9">
        <v>4</v>
      </c>
      <c r="AU511" s="9">
        <v>1</v>
      </c>
      <c r="AV511" s="75">
        <v>2</v>
      </c>
      <c r="AW511" s="75">
        <v>2</v>
      </c>
      <c r="AX511" s="75">
        <v>1</v>
      </c>
      <c r="AY511" s="9">
        <v>1</v>
      </c>
      <c r="AZ511" s="9">
        <v>1</v>
      </c>
      <c r="BA511" s="9">
        <v>1</v>
      </c>
      <c r="BB511" s="9">
        <v>1</v>
      </c>
      <c r="BC511" s="9">
        <v>2</v>
      </c>
      <c r="BD511" s="9">
        <v>1</v>
      </c>
      <c r="BE511" s="9">
        <v>2</v>
      </c>
      <c r="BF511" s="9">
        <v>1</v>
      </c>
      <c r="BG511" s="9">
        <v>1</v>
      </c>
      <c r="BH511">
        <v>1</v>
      </c>
      <c r="BI511">
        <v>2</v>
      </c>
      <c r="BJ511" s="58">
        <v>1</v>
      </c>
      <c r="BK511">
        <v>1</v>
      </c>
      <c r="BL511">
        <v>1</v>
      </c>
      <c r="BM511">
        <v>1</v>
      </c>
      <c r="BN511">
        <v>2</v>
      </c>
      <c r="BO511">
        <v>2</v>
      </c>
      <c r="BP511">
        <v>2</v>
      </c>
      <c r="BQ511" t="s">
        <v>125</v>
      </c>
      <c r="BT511" t="s">
        <v>125</v>
      </c>
      <c r="CM511" t="s">
        <v>125</v>
      </c>
      <c r="CN511" t="s">
        <v>125</v>
      </c>
      <c r="CT511">
        <v>4</v>
      </c>
      <c r="CU511">
        <v>3</v>
      </c>
      <c r="CV511">
        <v>2</v>
      </c>
      <c r="CW511">
        <v>3</v>
      </c>
      <c r="CX511">
        <v>3</v>
      </c>
      <c r="CY511">
        <v>1</v>
      </c>
      <c r="CZ511">
        <v>3</v>
      </c>
      <c r="DA511" s="57" t="s">
        <v>125</v>
      </c>
    </row>
    <row r="512" spans="1:105">
      <c r="A512">
        <v>505</v>
      </c>
      <c r="B512" s="9">
        <v>1</v>
      </c>
      <c r="C512" s="9">
        <v>3</v>
      </c>
      <c r="D512" s="9">
        <v>1</v>
      </c>
      <c r="E512" s="9">
        <v>10</v>
      </c>
      <c r="F512" s="9">
        <v>1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3</v>
      </c>
      <c r="N512" s="9">
        <v>4</v>
      </c>
      <c r="O512" s="9">
        <v>0</v>
      </c>
      <c r="P512" s="9">
        <v>0</v>
      </c>
      <c r="Q512" s="9">
        <v>0</v>
      </c>
      <c r="R512" s="9">
        <v>4</v>
      </c>
      <c r="S512" s="9">
        <v>0</v>
      </c>
      <c r="T512" s="9"/>
      <c r="U512" s="9">
        <v>0</v>
      </c>
      <c r="V512" s="9">
        <v>0</v>
      </c>
      <c r="W512" s="9">
        <v>0</v>
      </c>
      <c r="X512" s="9">
        <v>0</v>
      </c>
      <c r="Y512" s="9">
        <v>1</v>
      </c>
      <c r="Z512" s="9">
        <v>0</v>
      </c>
      <c r="AA512" s="9">
        <v>0</v>
      </c>
      <c r="AB512" s="9">
        <v>0</v>
      </c>
      <c r="AC512" s="9"/>
      <c r="AD512" s="9">
        <v>1</v>
      </c>
      <c r="AE512" s="9"/>
      <c r="AF512" s="9">
        <v>1</v>
      </c>
      <c r="AG512" s="9">
        <v>0</v>
      </c>
      <c r="AH512" s="9">
        <v>1</v>
      </c>
      <c r="AI512" s="9">
        <v>0</v>
      </c>
      <c r="AJ512" s="9">
        <v>0</v>
      </c>
      <c r="AK512" s="9">
        <v>0</v>
      </c>
      <c r="AL512" s="9"/>
      <c r="AM512" s="9">
        <v>1</v>
      </c>
      <c r="AN512" s="9">
        <v>1</v>
      </c>
      <c r="AO512" s="9">
        <v>0</v>
      </c>
      <c r="AP512" s="9">
        <v>1</v>
      </c>
      <c r="AQ512" s="9">
        <v>0</v>
      </c>
      <c r="AR512" s="9">
        <v>0</v>
      </c>
      <c r="AS512" s="9"/>
      <c r="AT512" s="9">
        <v>1</v>
      </c>
      <c r="AU512" s="9">
        <v>3</v>
      </c>
      <c r="AV512" s="75">
        <v>2</v>
      </c>
      <c r="AW512" s="75">
        <v>2</v>
      </c>
      <c r="AX512" s="75">
        <v>2</v>
      </c>
      <c r="AY512" s="9" t="s">
        <v>125</v>
      </c>
      <c r="AZ512" s="9">
        <v>1</v>
      </c>
      <c r="BA512" s="9">
        <v>1</v>
      </c>
      <c r="BB512" s="9">
        <v>2</v>
      </c>
      <c r="BC512" s="9">
        <v>2</v>
      </c>
      <c r="BD512" s="9">
        <v>1</v>
      </c>
      <c r="BE512" s="9">
        <v>2</v>
      </c>
      <c r="BF512" s="9">
        <v>1</v>
      </c>
      <c r="BG512" s="9">
        <v>1</v>
      </c>
      <c r="BH512">
        <v>2</v>
      </c>
      <c r="BI512">
        <v>2</v>
      </c>
      <c r="BJ512" s="58">
        <v>1</v>
      </c>
      <c r="BK512">
        <v>2</v>
      </c>
      <c r="BL512">
        <v>1</v>
      </c>
      <c r="BM512">
        <v>1</v>
      </c>
      <c r="BN512">
        <v>2</v>
      </c>
      <c r="BO512">
        <v>2</v>
      </c>
      <c r="BP512">
        <v>1</v>
      </c>
      <c r="BQ512">
        <v>1</v>
      </c>
      <c r="BR512">
        <v>2</v>
      </c>
      <c r="BS512">
        <v>2</v>
      </c>
      <c r="BT512" t="s">
        <v>125</v>
      </c>
      <c r="BU512">
        <v>1</v>
      </c>
      <c r="BV512">
        <v>2</v>
      </c>
      <c r="BW512">
        <v>2</v>
      </c>
      <c r="BX512">
        <v>2</v>
      </c>
      <c r="BY512">
        <v>2</v>
      </c>
      <c r="BZ512">
        <v>2</v>
      </c>
      <c r="CA512">
        <v>2</v>
      </c>
      <c r="CB512">
        <v>2</v>
      </c>
      <c r="CC512">
        <v>2</v>
      </c>
      <c r="CD512">
        <v>2</v>
      </c>
      <c r="CE512">
        <v>2</v>
      </c>
      <c r="CF512">
        <v>1</v>
      </c>
      <c r="CG512">
        <v>2</v>
      </c>
      <c r="CH512">
        <v>2</v>
      </c>
      <c r="CI512">
        <v>2</v>
      </c>
      <c r="CJ512">
        <v>1</v>
      </c>
      <c r="CK512">
        <v>2</v>
      </c>
      <c r="CL512">
        <v>2</v>
      </c>
      <c r="CM512" t="s">
        <v>125</v>
      </c>
      <c r="CN512" t="s">
        <v>125</v>
      </c>
      <c r="CO512">
        <v>4</v>
      </c>
      <c r="CP512">
        <v>2</v>
      </c>
      <c r="CQ512">
        <v>2</v>
      </c>
      <c r="CR512">
        <v>3</v>
      </c>
      <c r="CS512">
        <v>4</v>
      </c>
      <c r="CT512">
        <v>2</v>
      </c>
      <c r="CU512">
        <v>2</v>
      </c>
      <c r="CV512">
        <v>3</v>
      </c>
      <c r="CW512">
        <v>1</v>
      </c>
      <c r="CX512">
        <v>4</v>
      </c>
      <c r="CY512">
        <v>1</v>
      </c>
      <c r="CZ512">
        <v>3</v>
      </c>
      <c r="DA512" s="57">
        <v>3</v>
      </c>
    </row>
    <row r="513" spans="1:105">
      <c r="A513">
        <v>506</v>
      </c>
      <c r="B513" s="9">
        <v>1</v>
      </c>
      <c r="C513" s="9">
        <v>9</v>
      </c>
      <c r="D513" s="9">
        <v>7</v>
      </c>
      <c r="E513" s="9">
        <v>5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1</v>
      </c>
      <c r="L513" s="9">
        <v>0</v>
      </c>
      <c r="M513" s="9">
        <v>2</v>
      </c>
      <c r="N513" s="9">
        <v>3</v>
      </c>
      <c r="O513" s="9">
        <v>4</v>
      </c>
      <c r="P513" s="9">
        <v>3</v>
      </c>
      <c r="Q513" s="9">
        <v>3</v>
      </c>
      <c r="R513" s="9">
        <v>3</v>
      </c>
      <c r="S513" s="9">
        <v>3</v>
      </c>
      <c r="T513" s="9"/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1</v>
      </c>
      <c r="AB513" s="9">
        <v>0</v>
      </c>
      <c r="AC513" s="9"/>
      <c r="AD513" s="9">
        <v>2</v>
      </c>
      <c r="AE513" s="9"/>
      <c r="AF513" s="9">
        <v>1</v>
      </c>
      <c r="AG513" s="9">
        <v>1</v>
      </c>
      <c r="AH513" s="9">
        <v>0</v>
      </c>
      <c r="AI513" s="9">
        <v>0</v>
      </c>
      <c r="AJ513" s="9">
        <v>1</v>
      </c>
      <c r="AK513" s="9">
        <v>0</v>
      </c>
      <c r="AL513" s="9"/>
      <c r="AM513" s="9">
        <v>1</v>
      </c>
      <c r="AN513" s="9">
        <v>1</v>
      </c>
      <c r="AO513" s="9">
        <v>1</v>
      </c>
      <c r="AP513" s="9">
        <v>0</v>
      </c>
      <c r="AQ513" s="9">
        <v>0</v>
      </c>
      <c r="AR513" s="9">
        <v>0</v>
      </c>
      <c r="AS513" s="9"/>
      <c r="AT513" s="9">
        <v>1</v>
      </c>
      <c r="AU513" s="9">
        <v>2</v>
      </c>
      <c r="AV513" s="75">
        <v>2</v>
      </c>
      <c r="AW513" s="75">
        <v>2</v>
      </c>
      <c r="AX513" s="75">
        <v>2</v>
      </c>
      <c r="AY513" s="9" t="s">
        <v>125</v>
      </c>
      <c r="AZ513" s="9">
        <v>1</v>
      </c>
      <c r="BA513" s="9">
        <v>1</v>
      </c>
      <c r="BB513" s="9">
        <v>2</v>
      </c>
      <c r="BC513" s="9">
        <v>2</v>
      </c>
      <c r="BD513" s="9">
        <v>1</v>
      </c>
      <c r="BE513" s="9">
        <v>2</v>
      </c>
      <c r="BF513" s="9">
        <v>1</v>
      </c>
      <c r="BG513" s="9">
        <v>1</v>
      </c>
      <c r="BH513">
        <v>2</v>
      </c>
      <c r="BI513">
        <v>2</v>
      </c>
      <c r="BJ513" s="58">
        <v>1</v>
      </c>
      <c r="BK513">
        <v>1</v>
      </c>
      <c r="BL513">
        <v>1</v>
      </c>
      <c r="BM513">
        <v>1</v>
      </c>
      <c r="BN513">
        <v>2</v>
      </c>
      <c r="BO513">
        <v>2</v>
      </c>
      <c r="BP513">
        <v>2</v>
      </c>
      <c r="BQ513" t="s">
        <v>125</v>
      </c>
      <c r="BR513">
        <v>2</v>
      </c>
      <c r="BS513">
        <v>2</v>
      </c>
      <c r="BT513" t="s">
        <v>125</v>
      </c>
      <c r="BU513">
        <v>1</v>
      </c>
      <c r="BV513">
        <v>1</v>
      </c>
      <c r="BW513">
        <v>2</v>
      </c>
      <c r="BX513">
        <v>2</v>
      </c>
      <c r="BY513">
        <v>1</v>
      </c>
      <c r="BZ513">
        <v>2</v>
      </c>
      <c r="CA513">
        <v>2</v>
      </c>
      <c r="CB513">
        <v>2</v>
      </c>
      <c r="CC513">
        <v>2</v>
      </c>
      <c r="CD513">
        <v>2</v>
      </c>
      <c r="CE513">
        <v>1</v>
      </c>
      <c r="CF513">
        <v>1</v>
      </c>
      <c r="CG513">
        <v>1</v>
      </c>
      <c r="CH513">
        <v>1</v>
      </c>
      <c r="CI513">
        <v>2</v>
      </c>
      <c r="CJ513">
        <v>1</v>
      </c>
      <c r="CK513">
        <v>2</v>
      </c>
      <c r="CL513">
        <v>1</v>
      </c>
      <c r="CM513">
        <v>4</v>
      </c>
      <c r="CN513">
        <v>4</v>
      </c>
      <c r="CO513">
        <v>3</v>
      </c>
      <c r="CP513">
        <v>3</v>
      </c>
      <c r="CQ513">
        <v>3</v>
      </c>
      <c r="CR513">
        <v>3</v>
      </c>
      <c r="CS513">
        <v>3</v>
      </c>
      <c r="CT513">
        <v>3</v>
      </c>
      <c r="CU513">
        <v>3</v>
      </c>
      <c r="CV513">
        <v>2</v>
      </c>
      <c r="CW513">
        <v>1</v>
      </c>
      <c r="CX513">
        <v>3</v>
      </c>
      <c r="CY513">
        <v>3</v>
      </c>
      <c r="CZ513">
        <v>3</v>
      </c>
      <c r="DA513" s="57" t="s">
        <v>125</v>
      </c>
    </row>
    <row r="514" spans="1:105">
      <c r="A514">
        <v>507</v>
      </c>
      <c r="B514" s="9">
        <v>2</v>
      </c>
      <c r="C514" s="9">
        <v>8</v>
      </c>
      <c r="D514" s="9">
        <v>5</v>
      </c>
      <c r="E514" s="9">
        <v>1</v>
      </c>
      <c r="F514" s="9">
        <v>0</v>
      </c>
      <c r="G514" s="9">
        <v>0</v>
      </c>
      <c r="H514" s="9">
        <v>0</v>
      </c>
      <c r="I514" s="9">
        <v>0</v>
      </c>
      <c r="J514" s="9">
        <v>1</v>
      </c>
      <c r="K514" s="9">
        <v>0</v>
      </c>
      <c r="L514" s="9">
        <v>0</v>
      </c>
      <c r="M514" s="9">
        <v>2</v>
      </c>
      <c r="N514" s="9">
        <v>0</v>
      </c>
      <c r="O514" s="9">
        <v>4</v>
      </c>
      <c r="P514" s="9">
        <v>3</v>
      </c>
      <c r="Q514" s="9">
        <v>3</v>
      </c>
      <c r="R514" s="9">
        <v>4</v>
      </c>
      <c r="S514" s="9">
        <v>4</v>
      </c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>
        <v>4</v>
      </c>
      <c r="AE514" s="9"/>
      <c r="AF514" s="9">
        <v>1</v>
      </c>
      <c r="AG514" s="9">
        <v>1</v>
      </c>
      <c r="AH514" s="9">
        <v>0</v>
      </c>
      <c r="AI514" s="9">
        <v>0</v>
      </c>
      <c r="AJ514" s="9">
        <v>1</v>
      </c>
      <c r="AK514" s="9">
        <v>0</v>
      </c>
      <c r="AL514" s="9"/>
      <c r="AM514" s="9">
        <v>1</v>
      </c>
      <c r="AN514" s="9">
        <v>1</v>
      </c>
      <c r="AO514" s="9">
        <v>0</v>
      </c>
      <c r="AP514" s="9">
        <v>0</v>
      </c>
      <c r="AQ514" s="9">
        <v>0</v>
      </c>
      <c r="AR514" s="9">
        <v>0</v>
      </c>
      <c r="AS514" s="9"/>
      <c r="AT514" s="9">
        <v>4</v>
      </c>
      <c r="AU514" s="9">
        <v>1</v>
      </c>
      <c r="AV514" s="75">
        <v>2</v>
      </c>
      <c r="AW514" s="75">
        <v>1</v>
      </c>
      <c r="AX514" s="75">
        <v>1</v>
      </c>
      <c r="AY514" s="9">
        <v>2</v>
      </c>
      <c r="AZ514" s="9">
        <v>2</v>
      </c>
      <c r="BA514" s="9" t="s">
        <v>125</v>
      </c>
      <c r="BB514" s="9" t="s">
        <v>125</v>
      </c>
      <c r="BC514" s="9"/>
      <c r="BD514" s="9">
        <v>1</v>
      </c>
      <c r="BE514" s="9">
        <v>2</v>
      </c>
      <c r="BF514" s="9">
        <v>1</v>
      </c>
      <c r="BG514" s="9">
        <v>1</v>
      </c>
      <c r="BH514">
        <v>1</v>
      </c>
      <c r="BI514">
        <v>2</v>
      </c>
      <c r="BJ514" s="58">
        <v>1</v>
      </c>
      <c r="BK514">
        <v>2</v>
      </c>
      <c r="BM514">
        <v>1</v>
      </c>
      <c r="BN514">
        <v>1</v>
      </c>
      <c r="BO514">
        <v>2</v>
      </c>
      <c r="BP514">
        <v>1</v>
      </c>
      <c r="BQ514">
        <v>1</v>
      </c>
      <c r="BS514">
        <v>2</v>
      </c>
      <c r="BT514" t="s">
        <v>125</v>
      </c>
      <c r="BV514">
        <v>1</v>
      </c>
      <c r="BW514">
        <v>2</v>
      </c>
      <c r="BX514">
        <v>2</v>
      </c>
      <c r="BY514">
        <v>1</v>
      </c>
      <c r="CA514">
        <v>2</v>
      </c>
      <c r="CB514">
        <v>2</v>
      </c>
      <c r="CC514">
        <v>1</v>
      </c>
      <c r="CD514">
        <v>1</v>
      </c>
      <c r="CE514">
        <v>2</v>
      </c>
      <c r="CF514">
        <v>1</v>
      </c>
      <c r="CG514">
        <v>2</v>
      </c>
      <c r="CH514">
        <v>2</v>
      </c>
      <c r="CI514">
        <v>2</v>
      </c>
      <c r="CJ514">
        <v>1</v>
      </c>
      <c r="CK514">
        <v>2</v>
      </c>
      <c r="CL514">
        <v>1</v>
      </c>
      <c r="CM514">
        <v>4</v>
      </c>
      <c r="CN514">
        <v>4</v>
      </c>
      <c r="CO514">
        <v>4</v>
      </c>
      <c r="CP514">
        <v>3</v>
      </c>
      <c r="CQ514">
        <v>4</v>
      </c>
      <c r="CR514">
        <v>3</v>
      </c>
      <c r="CS514">
        <v>3</v>
      </c>
      <c r="CT514">
        <v>3</v>
      </c>
      <c r="CU514">
        <v>3</v>
      </c>
      <c r="CV514">
        <v>4</v>
      </c>
      <c r="CW514">
        <v>3</v>
      </c>
      <c r="CX514">
        <v>2</v>
      </c>
      <c r="CY514">
        <v>3</v>
      </c>
      <c r="CZ514">
        <v>3</v>
      </c>
      <c r="DA514" s="57" t="s">
        <v>125</v>
      </c>
    </row>
    <row r="515" spans="1:105">
      <c r="A515">
        <v>508</v>
      </c>
      <c r="B515" s="9">
        <v>2</v>
      </c>
      <c r="C515" s="9">
        <v>9</v>
      </c>
      <c r="D515" s="9">
        <v>7</v>
      </c>
      <c r="E515" s="9">
        <v>1</v>
      </c>
      <c r="F515" s="9">
        <v>0</v>
      </c>
      <c r="G515" s="9">
        <v>1</v>
      </c>
      <c r="H515" s="9">
        <v>1</v>
      </c>
      <c r="I515" s="9">
        <v>1</v>
      </c>
      <c r="J515" s="9">
        <v>1</v>
      </c>
      <c r="K515" s="9">
        <v>0</v>
      </c>
      <c r="L515" s="9">
        <v>0</v>
      </c>
      <c r="M515" s="9">
        <v>2</v>
      </c>
      <c r="N515" s="9">
        <v>4</v>
      </c>
      <c r="O515" s="9">
        <v>4</v>
      </c>
      <c r="P515" s="9"/>
      <c r="Q515" s="9">
        <v>4</v>
      </c>
      <c r="R515" s="9">
        <v>4</v>
      </c>
      <c r="S515" s="9">
        <v>4</v>
      </c>
      <c r="T515" s="9"/>
      <c r="U515" s="9">
        <v>0</v>
      </c>
      <c r="V515" s="9">
        <v>1</v>
      </c>
      <c r="W515" s="9">
        <v>0</v>
      </c>
      <c r="X515" s="9">
        <v>1</v>
      </c>
      <c r="Y515" s="9">
        <v>1</v>
      </c>
      <c r="Z515" s="9">
        <v>0</v>
      </c>
      <c r="AA515" s="9">
        <v>0</v>
      </c>
      <c r="AB515" s="9">
        <v>0</v>
      </c>
      <c r="AC515" s="9"/>
      <c r="AD515" s="9">
        <v>1</v>
      </c>
      <c r="AE515" s="9"/>
      <c r="AF515" s="9">
        <v>1</v>
      </c>
      <c r="AG515" s="9">
        <v>1</v>
      </c>
      <c r="AH515" s="9">
        <v>0</v>
      </c>
      <c r="AI515" s="9">
        <v>0</v>
      </c>
      <c r="AJ515" s="9">
        <v>1</v>
      </c>
      <c r="AK515" s="9">
        <v>0</v>
      </c>
      <c r="AL515" s="9"/>
      <c r="AM515" s="9">
        <v>1</v>
      </c>
      <c r="AN515" s="9">
        <v>1</v>
      </c>
      <c r="AO515" s="9">
        <v>1</v>
      </c>
      <c r="AP515" s="9">
        <v>1</v>
      </c>
      <c r="AQ515" s="9">
        <v>0</v>
      </c>
      <c r="AR515" s="9">
        <v>0</v>
      </c>
      <c r="AS515" s="9"/>
      <c r="AT515" s="9">
        <v>3</v>
      </c>
      <c r="AU515" s="9">
        <v>3</v>
      </c>
      <c r="AV515" s="75">
        <v>2</v>
      </c>
      <c r="AW515" s="75">
        <v>1</v>
      </c>
      <c r="AX515" s="75">
        <v>1</v>
      </c>
      <c r="AY515" s="9">
        <v>1</v>
      </c>
      <c r="AZ515" s="9">
        <v>2</v>
      </c>
      <c r="BA515" s="9" t="s">
        <v>125</v>
      </c>
      <c r="BB515" s="9" t="s">
        <v>125</v>
      </c>
      <c r="BC515" s="9">
        <v>1</v>
      </c>
      <c r="BD515" s="9">
        <v>1</v>
      </c>
      <c r="BE515" s="9">
        <v>1</v>
      </c>
      <c r="BF515" s="9">
        <v>1</v>
      </c>
      <c r="BG515" s="9">
        <v>1</v>
      </c>
      <c r="BH515">
        <v>1</v>
      </c>
      <c r="BI515">
        <v>2</v>
      </c>
      <c r="BJ515" s="58">
        <v>1</v>
      </c>
      <c r="BK515">
        <v>2</v>
      </c>
      <c r="BL515">
        <v>1</v>
      </c>
      <c r="BM515">
        <v>1</v>
      </c>
      <c r="BN515">
        <v>1</v>
      </c>
      <c r="BO515">
        <v>2</v>
      </c>
      <c r="BQ515" t="s">
        <v>125</v>
      </c>
      <c r="BR515">
        <v>2</v>
      </c>
      <c r="BS515">
        <v>2</v>
      </c>
      <c r="BT515" t="s">
        <v>125</v>
      </c>
      <c r="BU515">
        <v>1</v>
      </c>
      <c r="BV515">
        <v>1</v>
      </c>
      <c r="BW515">
        <v>2</v>
      </c>
      <c r="BX515">
        <v>2</v>
      </c>
      <c r="BY515">
        <v>2</v>
      </c>
      <c r="BZ515">
        <v>2</v>
      </c>
      <c r="CA515">
        <v>2</v>
      </c>
      <c r="CB515">
        <v>2</v>
      </c>
      <c r="CC515">
        <v>2</v>
      </c>
      <c r="CD515">
        <v>2</v>
      </c>
      <c r="CE515">
        <v>2</v>
      </c>
      <c r="CF515">
        <v>2</v>
      </c>
      <c r="CG515">
        <v>2</v>
      </c>
      <c r="CH515">
        <v>2</v>
      </c>
      <c r="CI515">
        <v>2</v>
      </c>
      <c r="CJ515">
        <v>1</v>
      </c>
      <c r="CK515">
        <v>2</v>
      </c>
      <c r="CL515">
        <v>2</v>
      </c>
      <c r="CM515" t="s">
        <v>125</v>
      </c>
      <c r="CN515" t="s">
        <v>125</v>
      </c>
      <c r="CO515">
        <v>4</v>
      </c>
      <c r="CP515">
        <v>3</v>
      </c>
      <c r="CQ515">
        <v>4</v>
      </c>
      <c r="CR515">
        <v>4</v>
      </c>
      <c r="CS515">
        <v>4</v>
      </c>
      <c r="CT515">
        <v>2</v>
      </c>
      <c r="CU515">
        <v>4</v>
      </c>
      <c r="CV515">
        <v>3</v>
      </c>
      <c r="CW515">
        <v>1</v>
      </c>
      <c r="CX515">
        <v>4</v>
      </c>
      <c r="CY515">
        <v>1</v>
      </c>
      <c r="CZ515">
        <v>3</v>
      </c>
      <c r="DA515" s="57">
        <v>3</v>
      </c>
    </row>
    <row r="516" spans="1:105">
      <c r="A516">
        <v>509</v>
      </c>
      <c r="B516" s="9">
        <v>2</v>
      </c>
      <c r="C516" s="9">
        <v>8</v>
      </c>
      <c r="D516" s="9">
        <v>7</v>
      </c>
      <c r="E516" s="9">
        <v>5</v>
      </c>
      <c r="F516" s="9">
        <v>0</v>
      </c>
      <c r="G516" s="9">
        <v>0</v>
      </c>
      <c r="H516" s="9">
        <v>0</v>
      </c>
      <c r="I516" s="9">
        <v>1</v>
      </c>
      <c r="J516" s="9">
        <v>0</v>
      </c>
      <c r="K516" s="9">
        <v>0</v>
      </c>
      <c r="L516" s="9">
        <v>0</v>
      </c>
      <c r="M516" s="9">
        <v>2</v>
      </c>
      <c r="N516" s="9">
        <v>3</v>
      </c>
      <c r="O516" s="9">
        <v>4</v>
      </c>
      <c r="P516" s="9">
        <v>3</v>
      </c>
      <c r="Q516" s="9">
        <v>4</v>
      </c>
      <c r="R516" s="9">
        <v>4</v>
      </c>
      <c r="S516" s="9">
        <v>3</v>
      </c>
      <c r="T516" s="9"/>
      <c r="U516" s="9">
        <v>0</v>
      </c>
      <c r="V516" s="9">
        <v>0</v>
      </c>
      <c r="W516" s="9">
        <v>1</v>
      </c>
      <c r="X516" s="9">
        <v>0</v>
      </c>
      <c r="Y516" s="9">
        <v>1</v>
      </c>
      <c r="Z516" s="9">
        <v>1</v>
      </c>
      <c r="AA516" s="9">
        <v>0</v>
      </c>
      <c r="AB516" s="9">
        <v>0</v>
      </c>
      <c r="AC516" s="9"/>
      <c r="AD516" s="9">
        <v>4</v>
      </c>
      <c r="AE516" s="9"/>
      <c r="AF516" s="9">
        <v>1</v>
      </c>
      <c r="AG516" s="9">
        <v>1</v>
      </c>
      <c r="AH516" s="9">
        <v>0</v>
      </c>
      <c r="AI516" s="9">
        <v>0</v>
      </c>
      <c r="AJ516" s="9">
        <v>1</v>
      </c>
      <c r="AK516" s="9">
        <v>0</v>
      </c>
      <c r="AL516" s="9"/>
      <c r="AM516" s="9">
        <v>1</v>
      </c>
      <c r="AN516" s="9">
        <v>1</v>
      </c>
      <c r="AO516" s="9">
        <v>1</v>
      </c>
      <c r="AP516" s="9">
        <v>1</v>
      </c>
      <c r="AQ516" s="9">
        <v>0</v>
      </c>
      <c r="AR516" s="9">
        <v>0</v>
      </c>
      <c r="AS516" s="9"/>
      <c r="AT516" s="9">
        <v>3</v>
      </c>
      <c r="AU516" s="9">
        <v>3</v>
      </c>
      <c r="AV516" s="75">
        <v>1</v>
      </c>
      <c r="AW516" s="75">
        <v>2</v>
      </c>
      <c r="AX516" s="75">
        <v>1</v>
      </c>
      <c r="AY516" s="9">
        <v>1</v>
      </c>
      <c r="AZ516" s="9">
        <v>2</v>
      </c>
      <c r="BA516" s="9" t="s">
        <v>125</v>
      </c>
      <c r="BB516" s="9" t="s">
        <v>125</v>
      </c>
      <c r="BC516" s="9">
        <v>1</v>
      </c>
      <c r="BD516" s="9">
        <v>1</v>
      </c>
      <c r="BE516" s="9">
        <v>1</v>
      </c>
      <c r="BF516" s="9">
        <v>1</v>
      </c>
      <c r="BG516" s="9">
        <v>1</v>
      </c>
      <c r="BH516">
        <v>1</v>
      </c>
      <c r="BI516">
        <v>2</v>
      </c>
      <c r="BJ516" s="58">
        <v>1</v>
      </c>
      <c r="BK516">
        <v>2</v>
      </c>
      <c r="BL516">
        <v>1</v>
      </c>
      <c r="BM516">
        <v>2</v>
      </c>
      <c r="BN516">
        <v>1</v>
      </c>
      <c r="BO516">
        <v>2</v>
      </c>
      <c r="BQ516" t="s">
        <v>125</v>
      </c>
      <c r="BR516">
        <v>2</v>
      </c>
      <c r="BS516">
        <v>2</v>
      </c>
      <c r="BT516" t="s">
        <v>125</v>
      </c>
      <c r="BU516">
        <v>1</v>
      </c>
      <c r="BV516">
        <v>2</v>
      </c>
      <c r="BW516">
        <v>1</v>
      </c>
      <c r="BX516">
        <v>2</v>
      </c>
      <c r="BY516">
        <v>2</v>
      </c>
      <c r="BZ516">
        <v>2</v>
      </c>
      <c r="CA516">
        <v>2</v>
      </c>
      <c r="CB516">
        <v>2</v>
      </c>
      <c r="CC516">
        <v>2</v>
      </c>
      <c r="CD516">
        <v>2</v>
      </c>
      <c r="CE516">
        <v>2</v>
      </c>
      <c r="CF516">
        <v>2</v>
      </c>
      <c r="CG516">
        <v>2</v>
      </c>
      <c r="CH516">
        <v>2</v>
      </c>
      <c r="CI516">
        <v>2</v>
      </c>
      <c r="CJ516">
        <v>1</v>
      </c>
      <c r="CK516">
        <v>2</v>
      </c>
      <c r="CL516">
        <v>2</v>
      </c>
      <c r="CM516" t="s">
        <v>125</v>
      </c>
      <c r="CN516" t="s">
        <v>125</v>
      </c>
      <c r="CO516">
        <v>4</v>
      </c>
      <c r="CP516">
        <v>2</v>
      </c>
      <c r="CQ516">
        <v>3</v>
      </c>
      <c r="CR516">
        <v>4</v>
      </c>
      <c r="CS516">
        <v>4</v>
      </c>
      <c r="CT516">
        <v>3</v>
      </c>
      <c r="CU516">
        <v>4</v>
      </c>
      <c r="CV516">
        <v>3</v>
      </c>
      <c r="CW516">
        <v>1</v>
      </c>
      <c r="CX516">
        <v>3</v>
      </c>
      <c r="CY516">
        <v>4</v>
      </c>
      <c r="CZ516">
        <v>3</v>
      </c>
      <c r="DA516" s="57" t="s">
        <v>125</v>
      </c>
    </row>
    <row r="517" spans="1:105">
      <c r="A517">
        <v>510</v>
      </c>
      <c r="B517" s="9">
        <v>1</v>
      </c>
      <c r="C517" s="9">
        <v>7</v>
      </c>
      <c r="D517" s="9">
        <v>7</v>
      </c>
      <c r="E517" s="9">
        <v>13</v>
      </c>
      <c r="F517" s="9">
        <v>0</v>
      </c>
      <c r="G517" s="9">
        <v>0</v>
      </c>
      <c r="H517" s="9">
        <v>0</v>
      </c>
      <c r="I517" s="9">
        <v>1</v>
      </c>
      <c r="J517" s="9">
        <v>0</v>
      </c>
      <c r="K517" s="9">
        <v>0</v>
      </c>
      <c r="L517" s="9">
        <v>0</v>
      </c>
      <c r="M517" s="9">
        <v>1</v>
      </c>
      <c r="N517" s="9">
        <v>3</v>
      </c>
      <c r="O517" s="9">
        <v>0</v>
      </c>
      <c r="P517" s="9">
        <v>0</v>
      </c>
      <c r="Q517" s="9">
        <v>3</v>
      </c>
      <c r="R517" s="9">
        <v>4</v>
      </c>
      <c r="S517" s="9">
        <v>2</v>
      </c>
      <c r="T517" s="9"/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1</v>
      </c>
      <c r="AA517" s="9">
        <v>0</v>
      </c>
      <c r="AB517" s="9">
        <v>0</v>
      </c>
      <c r="AC517" s="9"/>
      <c r="AD517" s="9">
        <v>2</v>
      </c>
      <c r="AE517" s="9"/>
      <c r="AF517" s="9">
        <v>1</v>
      </c>
      <c r="AG517" s="9">
        <v>0</v>
      </c>
      <c r="AH517" s="9">
        <v>1</v>
      </c>
      <c r="AI517" s="9">
        <v>0</v>
      </c>
      <c r="AJ517" s="9">
        <v>0</v>
      </c>
      <c r="AK517" s="9">
        <v>0</v>
      </c>
      <c r="AL517" s="9"/>
      <c r="AM517" s="9">
        <v>1</v>
      </c>
      <c r="AN517" s="9">
        <v>1</v>
      </c>
      <c r="AO517" s="9">
        <v>1</v>
      </c>
      <c r="AP517" s="9">
        <v>0</v>
      </c>
      <c r="AQ517" s="9">
        <v>0</v>
      </c>
      <c r="AR517" s="9">
        <v>0</v>
      </c>
      <c r="AS517" s="9"/>
      <c r="AT517" s="9">
        <v>1</v>
      </c>
      <c r="AU517" s="9">
        <v>1</v>
      </c>
      <c r="AV517" s="75">
        <v>2</v>
      </c>
      <c r="AW517" s="75">
        <v>1</v>
      </c>
      <c r="AX517" s="75">
        <v>1</v>
      </c>
      <c r="AY517" s="9">
        <v>2</v>
      </c>
      <c r="AZ517" s="9">
        <v>1</v>
      </c>
      <c r="BA517" s="9">
        <v>1</v>
      </c>
      <c r="BB517" s="9">
        <v>2</v>
      </c>
      <c r="BC517" s="9">
        <v>2</v>
      </c>
      <c r="BD517" s="9">
        <v>1</v>
      </c>
      <c r="BE517" s="9">
        <v>2</v>
      </c>
      <c r="BF517" s="9">
        <v>2</v>
      </c>
      <c r="BG517" s="9" t="s">
        <v>125</v>
      </c>
      <c r="BH517">
        <v>2</v>
      </c>
      <c r="BI517">
        <v>2</v>
      </c>
      <c r="BJ517" s="58">
        <v>1</v>
      </c>
      <c r="BK517">
        <v>1</v>
      </c>
      <c r="BL517">
        <v>1</v>
      </c>
      <c r="BM517">
        <v>1</v>
      </c>
      <c r="BN517">
        <v>1</v>
      </c>
      <c r="BO517">
        <v>2</v>
      </c>
      <c r="BP517">
        <v>2</v>
      </c>
      <c r="BQ517" t="s">
        <v>125</v>
      </c>
      <c r="BR517">
        <v>1</v>
      </c>
      <c r="BS517">
        <v>2</v>
      </c>
      <c r="BT517" t="s">
        <v>125</v>
      </c>
      <c r="BU517">
        <v>1</v>
      </c>
      <c r="BV517">
        <v>1</v>
      </c>
      <c r="BW517">
        <v>1</v>
      </c>
      <c r="BX517">
        <v>2</v>
      </c>
      <c r="BY517">
        <v>2</v>
      </c>
      <c r="BZ517">
        <v>2</v>
      </c>
      <c r="CA517">
        <v>2</v>
      </c>
      <c r="CB517">
        <v>2</v>
      </c>
      <c r="CC517">
        <v>2</v>
      </c>
      <c r="CD517">
        <v>2</v>
      </c>
      <c r="CE517">
        <v>2</v>
      </c>
      <c r="CF517">
        <v>1</v>
      </c>
      <c r="CG517">
        <v>1</v>
      </c>
      <c r="CH517">
        <v>2</v>
      </c>
      <c r="CI517">
        <v>1</v>
      </c>
      <c r="CJ517">
        <v>1</v>
      </c>
      <c r="CK517">
        <v>2</v>
      </c>
      <c r="CL517">
        <v>1</v>
      </c>
      <c r="CM517">
        <v>4</v>
      </c>
      <c r="CN517">
        <v>3</v>
      </c>
      <c r="CO517">
        <v>4</v>
      </c>
      <c r="CP517">
        <v>1</v>
      </c>
      <c r="CQ517">
        <v>4</v>
      </c>
      <c r="CR517">
        <v>3</v>
      </c>
      <c r="CS517">
        <v>4</v>
      </c>
      <c r="CT517">
        <v>4</v>
      </c>
      <c r="CU517">
        <v>3</v>
      </c>
      <c r="CV517">
        <v>2</v>
      </c>
      <c r="CW517">
        <v>1</v>
      </c>
      <c r="CX517">
        <v>4</v>
      </c>
      <c r="CY517">
        <v>3</v>
      </c>
      <c r="CZ517">
        <v>3</v>
      </c>
      <c r="DA517" s="57" t="s">
        <v>125</v>
      </c>
    </row>
    <row r="518" spans="1:105">
      <c r="A518">
        <v>511</v>
      </c>
      <c r="B518" s="9">
        <v>2</v>
      </c>
      <c r="C518" s="9">
        <v>5</v>
      </c>
      <c r="D518" s="9">
        <v>4</v>
      </c>
      <c r="E518" s="9">
        <v>5</v>
      </c>
      <c r="F518" s="9">
        <v>0</v>
      </c>
      <c r="G518" s="9">
        <v>0</v>
      </c>
      <c r="H518" s="9">
        <v>1</v>
      </c>
      <c r="I518" s="9">
        <v>1</v>
      </c>
      <c r="J518" s="9">
        <v>0</v>
      </c>
      <c r="K518" s="9">
        <v>0</v>
      </c>
      <c r="L518" s="9">
        <v>0</v>
      </c>
      <c r="M518" s="9">
        <v>2</v>
      </c>
      <c r="N518" s="9">
        <v>4</v>
      </c>
      <c r="O518" s="9">
        <v>4</v>
      </c>
      <c r="P518" s="9">
        <v>4</v>
      </c>
      <c r="Q518" s="9">
        <v>4</v>
      </c>
      <c r="R518" s="9">
        <v>4</v>
      </c>
      <c r="S518" s="9">
        <v>4</v>
      </c>
      <c r="T518" s="9"/>
      <c r="U518" s="9">
        <v>0</v>
      </c>
      <c r="V518" s="9">
        <v>0</v>
      </c>
      <c r="W518" s="9">
        <v>1</v>
      </c>
      <c r="X518" s="9">
        <v>0</v>
      </c>
      <c r="Y518" s="9">
        <v>1</v>
      </c>
      <c r="Z518" s="9">
        <v>0</v>
      </c>
      <c r="AA518" s="9">
        <v>0</v>
      </c>
      <c r="AB518" s="9">
        <v>0</v>
      </c>
      <c r="AC518" s="9"/>
      <c r="AD518" s="9">
        <v>3</v>
      </c>
      <c r="AE518" s="9"/>
      <c r="AF518" s="9">
        <v>1</v>
      </c>
      <c r="AG518" s="9">
        <v>0</v>
      </c>
      <c r="AH518" s="9">
        <v>1</v>
      </c>
      <c r="AI518" s="9">
        <v>0</v>
      </c>
      <c r="AJ518" s="9">
        <v>0</v>
      </c>
      <c r="AK518" s="9">
        <v>0</v>
      </c>
      <c r="AL518" s="9"/>
      <c r="AM518" s="9">
        <v>1</v>
      </c>
      <c r="AN518" s="9">
        <v>1</v>
      </c>
      <c r="AO518" s="9">
        <v>0</v>
      </c>
      <c r="AP518" s="9">
        <v>0</v>
      </c>
      <c r="AQ518" s="9">
        <v>0</v>
      </c>
      <c r="AR518" s="9">
        <v>0</v>
      </c>
      <c r="AS518" s="9"/>
      <c r="AT518" s="9">
        <v>4</v>
      </c>
      <c r="AU518" s="9">
        <v>2</v>
      </c>
      <c r="AV518" s="75">
        <v>2</v>
      </c>
      <c r="AW518" s="75">
        <v>2</v>
      </c>
      <c r="AX518" s="75">
        <v>1</v>
      </c>
      <c r="AY518" s="9">
        <v>2</v>
      </c>
      <c r="AZ518" s="9">
        <v>1</v>
      </c>
      <c r="BA518" s="9">
        <v>2</v>
      </c>
      <c r="BB518" s="9"/>
      <c r="BC518" s="9">
        <v>2</v>
      </c>
      <c r="BD518" s="9">
        <v>1</v>
      </c>
      <c r="BE518" s="9">
        <v>2</v>
      </c>
      <c r="BF518" s="9">
        <v>1</v>
      </c>
      <c r="BG518" s="9">
        <v>1</v>
      </c>
      <c r="BH518">
        <v>2</v>
      </c>
      <c r="BI518">
        <v>1</v>
      </c>
      <c r="BJ518" s="58">
        <v>1</v>
      </c>
      <c r="BK518">
        <v>1</v>
      </c>
      <c r="BL518">
        <v>2</v>
      </c>
      <c r="BM518">
        <v>2</v>
      </c>
      <c r="BN518">
        <v>1</v>
      </c>
      <c r="BO518">
        <v>2</v>
      </c>
      <c r="BP518">
        <v>2</v>
      </c>
      <c r="BQ518" t="s">
        <v>125</v>
      </c>
      <c r="BR518">
        <v>2</v>
      </c>
      <c r="BS518">
        <v>2</v>
      </c>
      <c r="BT518" t="s">
        <v>125</v>
      </c>
      <c r="BU518">
        <v>1</v>
      </c>
      <c r="BV518">
        <v>2</v>
      </c>
      <c r="BW518">
        <v>2</v>
      </c>
      <c r="BX518">
        <v>2</v>
      </c>
      <c r="BY518">
        <v>1</v>
      </c>
      <c r="BZ518">
        <v>1</v>
      </c>
      <c r="CA518">
        <v>2</v>
      </c>
      <c r="CB518">
        <v>2</v>
      </c>
      <c r="CC518">
        <v>2</v>
      </c>
      <c r="CD518">
        <v>2</v>
      </c>
      <c r="CE518">
        <v>2</v>
      </c>
      <c r="CF518">
        <v>1</v>
      </c>
      <c r="CG518">
        <v>2</v>
      </c>
      <c r="CH518">
        <v>2</v>
      </c>
      <c r="CI518">
        <v>2</v>
      </c>
      <c r="CJ518">
        <v>2</v>
      </c>
      <c r="CK518">
        <v>2</v>
      </c>
      <c r="CL518">
        <v>1</v>
      </c>
      <c r="CM518">
        <v>4</v>
      </c>
      <c r="CN518">
        <v>4</v>
      </c>
      <c r="CO518">
        <v>4</v>
      </c>
      <c r="CP518">
        <v>2</v>
      </c>
      <c r="CQ518">
        <v>4</v>
      </c>
      <c r="CR518">
        <v>3</v>
      </c>
      <c r="CS518">
        <v>4</v>
      </c>
      <c r="CT518">
        <v>3</v>
      </c>
      <c r="CU518">
        <v>3</v>
      </c>
      <c r="CV518">
        <v>2</v>
      </c>
      <c r="CW518">
        <v>1</v>
      </c>
      <c r="CX518">
        <v>4</v>
      </c>
      <c r="CY518">
        <v>3</v>
      </c>
      <c r="CZ518">
        <v>4</v>
      </c>
      <c r="DA518" s="57">
        <v>4</v>
      </c>
    </row>
    <row r="519" spans="1:105">
      <c r="A519">
        <v>512</v>
      </c>
      <c r="B519" s="9">
        <v>1</v>
      </c>
      <c r="C519" s="9">
        <v>6</v>
      </c>
      <c r="D519" s="9">
        <v>7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1</v>
      </c>
      <c r="L519" s="9">
        <v>0</v>
      </c>
      <c r="M519" s="9">
        <v>3</v>
      </c>
      <c r="N519" s="9">
        <v>0</v>
      </c>
      <c r="O519" s="9">
        <v>0</v>
      </c>
      <c r="P519" s="9">
        <v>0</v>
      </c>
      <c r="Q519" s="9">
        <v>0</v>
      </c>
      <c r="R519" s="9">
        <v>4</v>
      </c>
      <c r="S519" s="9">
        <v>4</v>
      </c>
      <c r="T519" s="9"/>
      <c r="U519" s="9">
        <v>0</v>
      </c>
      <c r="V519" s="9">
        <v>0</v>
      </c>
      <c r="W519" s="9">
        <v>1</v>
      </c>
      <c r="X519" s="9">
        <v>0</v>
      </c>
      <c r="Y519" s="9">
        <v>1</v>
      </c>
      <c r="Z519" s="9">
        <v>0</v>
      </c>
      <c r="AA519" s="9">
        <v>0</v>
      </c>
      <c r="AB519" s="9">
        <v>1</v>
      </c>
      <c r="AC519" s="9"/>
      <c r="AD519" s="9">
        <v>3</v>
      </c>
      <c r="AE519" s="9"/>
      <c r="AF519" s="9"/>
      <c r="AG519" s="9"/>
      <c r="AH519" s="9"/>
      <c r="AI519" s="9"/>
      <c r="AJ519" s="9"/>
      <c r="AK519" s="9"/>
      <c r="AL519" s="9"/>
      <c r="AM519" s="9">
        <v>0</v>
      </c>
      <c r="AN519" s="9">
        <v>1</v>
      </c>
      <c r="AO519" s="9">
        <v>0</v>
      </c>
      <c r="AP519" s="9">
        <v>0</v>
      </c>
      <c r="AQ519" s="9">
        <v>0</v>
      </c>
      <c r="AR519" s="9">
        <v>1</v>
      </c>
      <c r="AS519" s="9"/>
      <c r="AT519" s="9">
        <v>3</v>
      </c>
      <c r="AU519" s="9">
        <v>3</v>
      </c>
      <c r="AV519" s="75">
        <v>2</v>
      </c>
      <c r="AW519" s="75">
        <v>2</v>
      </c>
      <c r="AX519" s="75">
        <v>1</v>
      </c>
      <c r="AY519" s="9">
        <v>1</v>
      </c>
      <c r="AZ519" s="9">
        <v>1</v>
      </c>
      <c r="BA519" s="9">
        <v>1</v>
      </c>
      <c r="BB519" s="9">
        <v>2</v>
      </c>
      <c r="BC519" s="9">
        <v>2</v>
      </c>
      <c r="BD519" s="9">
        <v>1</v>
      </c>
      <c r="BE519" s="9">
        <v>2</v>
      </c>
      <c r="BF519" s="9">
        <v>2</v>
      </c>
      <c r="BG519" s="9" t="s">
        <v>125</v>
      </c>
      <c r="BH519">
        <v>1</v>
      </c>
      <c r="BI519">
        <v>2</v>
      </c>
      <c r="BJ519" s="58">
        <v>1</v>
      </c>
      <c r="BK519">
        <v>2</v>
      </c>
      <c r="BL519">
        <v>1</v>
      </c>
      <c r="BM519">
        <v>2</v>
      </c>
      <c r="BN519">
        <v>1</v>
      </c>
      <c r="BO519">
        <v>2</v>
      </c>
      <c r="BP519">
        <v>2</v>
      </c>
      <c r="BQ519" t="s">
        <v>125</v>
      </c>
      <c r="BR519">
        <v>1</v>
      </c>
      <c r="BS519">
        <v>1</v>
      </c>
      <c r="BT519">
        <v>1</v>
      </c>
      <c r="BU519">
        <v>2</v>
      </c>
      <c r="BV519">
        <v>2</v>
      </c>
      <c r="BW519">
        <v>2</v>
      </c>
      <c r="BX519">
        <v>1</v>
      </c>
      <c r="BY519">
        <v>1</v>
      </c>
      <c r="BZ519">
        <v>1</v>
      </c>
      <c r="CA519">
        <v>2</v>
      </c>
      <c r="CB519">
        <v>2</v>
      </c>
      <c r="CC519">
        <v>2</v>
      </c>
      <c r="CD519">
        <v>2</v>
      </c>
      <c r="CE519">
        <v>2</v>
      </c>
      <c r="CF519">
        <v>1</v>
      </c>
      <c r="CG519">
        <v>2</v>
      </c>
      <c r="CH519">
        <v>2</v>
      </c>
      <c r="CI519">
        <v>2</v>
      </c>
      <c r="CJ519">
        <v>1</v>
      </c>
      <c r="CK519">
        <v>2</v>
      </c>
      <c r="CL519">
        <v>1</v>
      </c>
      <c r="CM519">
        <v>4</v>
      </c>
      <c r="CN519">
        <v>4</v>
      </c>
      <c r="CO519">
        <v>4</v>
      </c>
      <c r="CP519">
        <v>1</v>
      </c>
      <c r="CQ519">
        <v>1</v>
      </c>
      <c r="CR519">
        <v>1</v>
      </c>
      <c r="CS519">
        <v>1</v>
      </c>
      <c r="CT519">
        <v>4</v>
      </c>
      <c r="CU519">
        <v>1</v>
      </c>
      <c r="CV519">
        <v>1</v>
      </c>
      <c r="CW519">
        <v>1</v>
      </c>
      <c r="CX519">
        <v>4</v>
      </c>
      <c r="CY519">
        <v>4</v>
      </c>
      <c r="DA519" s="57" t="s">
        <v>125</v>
      </c>
    </row>
    <row r="520" spans="1:105">
      <c r="A520">
        <v>513</v>
      </c>
      <c r="B520" s="9">
        <v>1</v>
      </c>
      <c r="C520" s="9">
        <v>9</v>
      </c>
      <c r="D520" s="9">
        <v>7</v>
      </c>
      <c r="E520" s="9">
        <v>11</v>
      </c>
      <c r="F520" s="9">
        <v>0</v>
      </c>
      <c r="G520" s="9">
        <v>0</v>
      </c>
      <c r="H520" s="9">
        <v>0</v>
      </c>
      <c r="I520" s="9">
        <v>1</v>
      </c>
      <c r="J520" s="9">
        <v>0</v>
      </c>
      <c r="K520" s="9">
        <v>0</v>
      </c>
      <c r="L520" s="9">
        <v>0</v>
      </c>
      <c r="M520" s="9">
        <v>2</v>
      </c>
      <c r="N520" s="9"/>
      <c r="O520" s="9"/>
      <c r="P520" s="9"/>
      <c r="Q520" s="9">
        <v>4</v>
      </c>
      <c r="R520" s="9">
        <v>4</v>
      </c>
      <c r="S520" s="9"/>
      <c r="T520" s="9"/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1</v>
      </c>
      <c r="AB520" s="9">
        <v>0</v>
      </c>
      <c r="AC520" s="9"/>
      <c r="AD520" s="9">
        <v>4</v>
      </c>
      <c r="AE520" s="9"/>
      <c r="AF520" s="9">
        <v>1</v>
      </c>
      <c r="AG520" s="9">
        <v>1</v>
      </c>
      <c r="AH520" s="9">
        <v>0</v>
      </c>
      <c r="AI520" s="9">
        <v>0</v>
      </c>
      <c r="AJ520" s="9">
        <v>1</v>
      </c>
      <c r="AK520" s="9">
        <v>0</v>
      </c>
      <c r="AL520" s="9"/>
      <c r="AM520" s="9">
        <v>1</v>
      </c>
      <c r="AN520" s="9">
        <v>1</v>
      </c>
      <c r="AO520" s="9">
        <v>0</v>
      </c>
      <c r="AP520" s="9">
        <v>1</v>
      </c>
      <c r="AQ520" s="9">
        <v>0</v>
      </c>
      <c r="AR520" s="9">
        <v>0</v>
      </c>
      <c r="AS520" s="9"/>
      <c r="AT520" s="9">
        <v>1</v>
      </c>
      <c r="AU520" s="9"/>
      <c r="AV520" s="75">
        <v>2</v>
      </c>
      <c r="AW520" s="75">
        <v>1</v>
      </c>
      <c r="AX520" s="75">
        <v>2</v>
      </c>
      <c r="AY520" s="9" t="s">
        <v>125</v>
      </c>
      <c r="AZ520" s="9">
        <v>1</v>
      </c>
      <c r="BA520" s="9">
        <v>1</v>
      </c>
      <c r="BB520" s="9">
        <v>1</v>
      </c>
      <c r="BC520" s="9">
        <v>1</v>
      </c>
      <c r="BD520" s="9">
        <v>1</v>
      </c>
      <c r="BE520" s="9">
        <v>2</v>
      </c>
      <c r="BF520" s="9">
        <v>1</v>
      </c>
      <c r="BG520" s="9">
        <v>1</v>
      </c>
      <c r="BH520">
        <v>2</v>
      </c>
      <c r="BI520">
        <v>2</v>
      </c>
      <c r="BJ520" s="58">
        <v>1</v>
      </c>
      <c r="BK520">
        <v>2</v>
      </c>
      <c r="BL520">
        <v>1</v>
      </c>
      <c r="BM520">
        <v>1</v>
      </c>
      <c r="BN520">
        <v>2</v>
      </c>
      <c r="BO520">
        <v>2</v>
      </c>
      <c r="BP520">
        <v>2</v>
      </c>
      <c r="BQ520" t="s">
        <v>125</v>
      </c>
      <c r="BR520">
        <v>2</v>
      </c>
      <c r="BS520">
        <v>2</v>
      </c>
      <c r="BT520" t="s">
        <v>125</v>
      </c>
      <c r="BU520">
        <v>1</v>
      </c>
      <c r="BV520">
        <v>1</v>
      </c>
      <c r="BW520">
        <v>1</v>
      </c>
      <c r="BX520">
        <v>2</v>
      </c>
      <c r="BY520">
        <v>1</v>
      </c>
      <c r="BZ520">
        <v>2</v>
      </c>
      <c r="CA520">
        <v>2</v>
      </c>
      <c r="CB520">
        <v>2</v>
      </c>
      <c r="CC520">
        <v>2</v>
      </c>
      <c r="CD520">
        <v>2</v>
      </c>
      <c r="CE520">
        <v>1</v>
      </c>
      <c r="CF520">
        <v>1</v>
      </c>
      <c r="CG520">
        <v>2</v>
      </c>
      <c r="CH520">
        <v>2</v>
      </c>
      <c r="CI520">
        <v>2</v>
      </c>
      <c r="CJ520">
        <v>1</v>
      </c>
      <c r="CK520">
        <v>2</v>
      </c>
      <c r="CL520">
        <v>2</v>
      </c>
      <c r="CM520" t="s">
        <v>125</v>
      </c>
      <c r="CN520" t="s">
        <v>125</v>
      </c>
      <c r="CO520">
        <v>4</v>
      </c>
      <c r="CP520">
        <v>3</v>
      </c>
      <c r="CQ520">
        <v>4</v>
      </c>
      <c r="CR520">
        <v>4</v>
      </c>
      <c r="CS520">
        <v>4</v>
      </c>
      <c r="CT520">
        <v>4</v>
      </c>
      <c r="CU520">
        <v>4</v>
      </c>
      <c r="CV520">
        <v>3</v>
      </c>
      <c r="CW520">
        <v>2</v>
      </c>
      <c r="CX520">
        <v>3</v>
      </c>
      <c r="CY520">
        <v>2</v>
      </c>
      <c r="CZ520">
        <v>3</v>
      </c>
      <c r="DA520" s="57" t="s">
        <v>125</v>
      </c>
    </row>
    <row r="521" spans="1:105">
      <c r="A521">
        <v>514</v>
      </c>
      <c r="B521" s="9">
        <v>1</v>
      </c>
      <c r="C521" s="9">
        <v>2</v>
      </c>
      <c r="D521" s="9">
        <v>1</v>
      </c>
      <c r="E521" s="9">
        <v>1</v>
      </c>
      <c r="F521" s="9">
        <v>0</v>
      </c>
      <c r="G521" s="9">
        <v>0</v>
      </c>
      <c r="H521" s="9">
        <v>0</v>
      </c>
      <c r="I521" s="9">
        <v>1</v>
      </c>
      <c r="J521" s="9">
        <v>1</v>
      </c>
      <c r="K521" s="9">
        <v>0</v>
      </c>
      <c r="L521" s="9">
        <v>0</v>
      </c>
      <c r="M521" s="9">
        <v>1</v>
      </c>
      <c r="N521" s="9">
        <v>0</v>
      </c>
      <c r="O521" s="9">
        <v>0</v>
      </c>
      <c r="P521" s="9">
        <v>0</v>
      </c>
      <c r="Q521" s="9">
        <v>0</v>
      </c>
      <c r="R521" s="9">
        <v>4</v>
      </c>
      <c r="S521" s="9">
        <v>4</v>
      </c>
      <c r="T521" s="9"/>
      <c r="U521" s="9">
        <v>1</v>
      </c>
      <c r="V521" s="9">
        <v>1</v>
      </c>
      <c r="W521" s="9">
        <v>0</v>
      </c>
      <c r="X521" s="9">
        <v>0</v>
      </c>
      <c r="Y521" s="9">
        <v>1</v>
      </c>
      <c r="Z521" s="9">
        <v>0</v>
      </c>
      <c r="AA521" s="9">
        <v>0</v>
      </c>
      <c r="AB521" s="9">
        <v>0</v>
      </c>
      <c r="AC521" s="9"/>
      <c r="AD521" s="9">
        <v>1</v>
      </c>
      <c r="AE521" s="9"/>
      <c r="AF521" s="9">
        <v>0</v>
      </c>
      <c r="AG521" s="9">
        <v>0</v>
      </c>
      <c r="AH521" s="9">
        <v>0</v>
      </c>
      <c r="AI521" s="9">
        <v>1</v>
      </c>
      <c r="AJ521" s="9">
        <v>0</v>
      </c>
      <c r="AK521" s="9">
        <v>0</v>
      </c>
      <c r="AL521" s="9"/>
      <c r="AM521" s="9">
        <v>1</v>
      </c>
      <c r="AN521" s="9">
        <v>1</v>
      </c>
      <c r="AO521" s="9">
        <v>1</v>
      </c>
      <c r="AP521" s="9">
        <v>0</v>
      </c>
      <c r="AQ521" s="9">
        <v>0</v>
      </c>
      <c r="AR521" s="9">
        <v>0</v>
      </c>
      <c r="AS521" s="9"/>
      <c r="AT521" s="9">
        <v>1</v>
      </c>
      <c r="AU521" s="9">
        <v>1</v>
      </c>
      <c r="AV521" s="75">
        <v>2</v>
      </c>
      <c r="AW521" s="75">
        <v>2</v>
      </c>
      <c r="AX521" s="75">
        <v>1</v>
      </c>
      <c r="AY521" s="9">
        <v>1</v>
      </c>
      <c r="AZ521" s="9">
        <v>1</v>
      </c>
      <c r="BA521" s="9">
        <v>1</v>
      </c>
      <c r="BB521" s="9">
        <v>2</v>
      </c>
      <c r="BC521" s="9">
        <v>1</v>
      </c>
      <c r="BD521" s="9">
        <v>1</v>
      </c>
      <c r="BE521" s="9">
        <v>1</v>
      </c>
      <c r="BF521" s="9">
        <v>1</v>
      </c>
      <c r="BG521" s="9">
        <v>1</v>
      </c>
      <c r="BH521">
        <v>1</v>
      </c>
      <c r="BI521">
        <v>1</v>
      </c>
      <c r="BJ521" s="58">
        <v>2</v>
      </c>
      <c r="BK521">
        <v>2</v>
      </c>
      <c r="BL521">
        <v>1</v>
      </c>
      <c r="BM521">
        <v>1</v>
      </c>
      <c r="BN521">
        <v>1</v>
      </c>
      <c r="BO521">
        <v>2</v>
      </c>
      <c r="BP521">
        <v>2</v>
      </c>
      <c r="BQ521" t="s">
        <v>125</v>
      </c>
      <c r="BR521">
        <v>1</v>
      </c>
      <c r="BS521">
        <v>2</v>
      </c>
      <c r="BT521" t="s">
        <v>125</v>
      </c>
      <c r="BU521">
        <v>1</v>
      </c>
      <c r="BV521">
        <v>1</v>
      </c>
      <c r="BW521">
        <v>2</v>
      </c>
      <c r="BX521">
        <v>2</v>
      </c>
      <c r="BY521">
        <v>1</v>
      </c>
      <c r="BZ521">
        <v>2</v>
      </c>
      <c r="CA521">
        <v>1</v>
      </c>
      <c r="CB521">
        <v>2</v>
      </c>
      <c r="CC521">
        <v>1</v>
      </c>
      <c r="CD521">
        <v>1</v>
      </c>
      <c r="CE521">
        <v>2</v>
      </c>
      <c r="CF521">
        <v>2</v>
      </c>
      <c r="CG521">
        <v>2</v>
      </c>
      <c r="CH521">
        <v>2</v>
      </c>
      <c r="CI521">
        <v>1</v>
      </c>
      <c r="CJ521">
        <v>2</v>
      </c>
      <c r="CK521">
        <v>2</v>
      </c>
      <c r="CL521">
        <v>2</v>
      </c>
      <c r="CM521" t="s">
        <v>125</v>
      </c>
      <c r="CN521" t="s">
        <v>125</v>
      </c>
      <c r="CO521">
        <v>4</v>
      </c>
      <c r="CP521">
        <v>4</v>
      </c>
      <c r="CQ521">
        <v>4</v>
      </c>
      <c r="CR521">
        <v>4</v>
      </c>
      <c r="CS521">
        <v>4</v>
      </c>
      <c r="CT521">
        <v>4</v>
      </c>
      <c r="CU521">
        <v>3</v>
      </c>
      <c r="CV521">
        <v>2</v>
      </c>
      <c r="CW521">
        <v>2</v>
      </c>
      <c r="CX521">
        <v>3</v>
      </c>
      <c r="CY521">
        <v>3</v>
      </c>
      <c r="CZ521">
        <v>4</v>
      </c>
      <c r="DA521" s="57" t="s">
        <v>125</v>
      </c>
    </row>
    <row r="522" spans="1:105">
      <c r="A522">
        <v>515</v>
      </c>
      <c r="B522" s="9">
        <v>2</v>
      </c>
      <c r="C522" s="9">
        <v>8</v>
      </c>
      <c r="D522" s="9">
        <v>5</v>
      </c>
      <c r="E522" s="9">
        <v>8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1</v>
      </c>
      <c r="L522" s="9">
        <v>0</v>
      </c>
      <c r="M522" s="9">
        <v>2</v>
      </c>
      <c r="N522" s="9">
        <v>4</v>
      </c>
      <c r="O522" s="9">
        <v>4</v>
      </c>
      <c r="P522" s="9">
        <v>4</v>
      </c>
      <c r="Q522" s="9">
        <v>2</v>
      </c>
      <c r="R522" s="9">
        <v>4</v>
      </c>
      <c r="S522" s="9">
        <v>4</v>
      </c>
      <c r="T522" s="9"/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1</v>
      </c>
      <c r="AB522" s="9">
        <v>0</v>
      </c>
      <c r="AC522" s="9"/>
      <c r="AD522" s="9">
        <v>6</v>
      </c>
      <c r="AE522" s="9"/>
      <c r="AF522" s="9">
        <v>1</v>
      </c>
      <c r="AG522" s="9">
        <v>1</v>
      </c>
      <c r="AH522" s="9">
        <v>0</v>
      </c>
      <c r="AI522" s="9">
        <v>0</v>
      </c>
      <c r="AJ522" s="9">
        <v>0</v>
      </c>
      <c r="AK522" s="9">
        <v>0</v>
      </c>
      <c r="AL522" s="9"/>
      <c r="AM522" s="9">
        <v>1</v>
      </c>
      <c r="AN522" s="9">
        <v>1</v>
      </c>
      <c r="AO522" s="9">
        <v>1</v>
      </c>
      <c r="AP522" s="9">
        <v>1</v>
      </c>
      <c r="AQ522" s="9">
        <v>0</v>
      </c>
      <c r="AR522" s="9">
        <v>1</v>
      </c>
      <c r="AS522" s="9"/>
      <c r="AT522" s="9">
        <v>3</v>
      </c>
      <c r="AU522" s="9">
        <v>1</v>
      </c>
      <c r="AV522" s="75">
        <v>1</v>
      </c>
      <c r="AW522" s="75">
        <v>1</v>
      </c>
      <c r="AX522" s="75">
        <v>1</v>
      </c>
      <c r="AY522" s="9">
        <v>1</v>
      </c>
      <c r="AZ522" s="9">
        <v>2</v>
      </c>
      <c r="BA522" s="9" t="s">
        <v>125</v>
      </c>
      <c r="BB522" s="9" t="s">
        <v>125</v>
      </c>
      <c r="BC522" s="9">
        <v>1</v>
      </c>
      <c r="BD522" s="9">
        <v>1</v>
      </c>
      <c r="BE522" s="9">
        <v>2</v>
      </c>
      <c r="BF522" s="9">
        <v>1</v>
      </c>
      <c r="BG522" s="9">
        <v>1</v>
      </c>
      <c r="BH522">
        <v>1</v>
      </c>
      <c r="BI522">
        <v>2</v>
      </c>
      <c r="BJ522" s="58">
        <v>1</v>
      </c>
      <c r="BK522">
        <v>1</v>
      </c>
      <c r="BL522">
        <v>1</v>
      </c>
      <c r="BM522">
        <v>1</v>
      </c>
      <c r="BN522">
        <v>1</v>
      </c>
      <c r="BO522">
        <v>2</v>
      </c>
      <c r="BP522">
        <v>1</v>
      </c>
      <c r="BQ522">
        <v>1</v>
      </c>
      <c r="BR522">
        <v>1</v>
      </c>
      <c r="BS522">
        <v>1</v>
      </c>
      <c r="BT522">
        <v>1</v>
      </c>
      <c r="BU522">
        <v>1</v>
      </c>
      <c r="BV522">
        <v>2</v>
      </c>
      <c r="BW522">
        <v>2</v>
      </c>
      <c r="BX522">
        <v>2</v>
      </c>
      <c r="BY522">
        <v>1</v>
      </c>
      <c r="BZ522">
        <v>1</v>
      </c>
      <c r="CA522">
        <v>1</v>
      </c>
      <c r="CB522">
        <v>2</v>
      </c>
      <c r="CC522">
        <v>2</v>
      </c>
      <c r="CD522">
        <v>1</v>
      </c>
      <c r="CE522">
        <v>2</v>
      </c>
      <c r="CF522">
        <v>1</v>
      </c>
      <c r="CG522">
        <v>1</v>
      </c>
      <c r="CH522">
        <v>1</v>
      </c>
      <c r="CI522">
        <v>1</v>
      </c>
      <c r="CJ522">
        <v>1</v>
      </c>
      <c r="CK522">
        <v>2</v>
      </c>
      <c r="CL522">
        <v>1</v>
      </c>
      <c r="CM522">
        <v>3</v>
      </c>
      <c r="CN522">
        <v>4</v>
      </c>
      <c r="CO522">
        <v>4</v>
      </c>
      <c r="CP522">
        <v>4</v>
      </c>
      <c r="CQ522">
        <v>4</v>
      </c>
      <c r="CR522">
        <v>4</v>
      </c>
      <c r="CS522">
        <v>4</v>
      </c>
      <c r="CT522">
        <v>3</v>
      </c>
      <c r="CU522">
        <v>3</v>
      </c>
      <c r="CV522">
        <v>3</v>
      </c>
      <c r="CW522">
        <v>2</v>
      </c>
      <c r="CX522">
        <v>3</v>
      </c>
      <c r="CY522">
        <v>4</v>
      </c>
      <c r="CZ522">
        <v>3</v>
      </c>
      <c r="DA522" s="57" t="s">
        <v>125</v>
      </c>
    </row>
    <row r="523" spans="1:105">
      <c r="A523">
        <v>516</v>
      </c>
      <c r="B523" s="9">
        <v>1</v>
      </c>
      <c r="C523" s="9">
        <v>8</v>
      </c>
      <c r="D523" s="9">
        <v>4</v>
      </c>
      <c r="E523" s="9">
        <v>8</v>
      </c>
      <c r="F523" s="9">
        <v>1</v>
      </c>
      <c r="G523" s="9">
        <v>0</v>
      </c>
      <c r="H523" s="9">
        <v>0</v>
      </c>
      <c r="I523" s="9">
        <v>1</v>
      </c>
      <c r="J523" s="9">
        <v>1</v>
      </c>
      <c r="K523" s="9">
        <v>0</v>
      </c>
      <c r="L523" s="9">
        <v>0</v>
      </c>
      <c r="M523" s="9">
        <v>1</v>
      </c>
      <c r="N523" s="9">
        <v>4</v>
      </c>
      <c r="O523" s="9"/>
      <c r="P523" s="9">
        <v>4</v>
      </c>
      <c r="Q523" s="9"/>
      <c r="R523" s="9">
        <v>4</v>
      </c>
      <c r="S523" s="9">
        <v>4</v>
      </c>
      <c r="T523" s="9"/>
      <c r="U523" s="9">
        <v>0</v>
      </c>
      <c r="V523" s="9">
        <v>0</v>
      </c>
      <c r="W523" s="9">
        <v>0</v>
      </c>
      <c r="X523" s="9">
        <v>1</v>
      </c>
      <c r="Y523" s="9">
        <v>0</v>
      </c>
      <c r="Z523" s="9">
        <v>0</v>
      </c>
      <c r="AA523" s="9">
        <v>0</v>
      </c>
      <c r="AB523" s="9">
        <v>0</v>
      </c>
      <c r="AC523" s="9"/>
      <c r="AD523" s="9">
        <v>2</v>
      </c>
      <c r="AE523" s="9"/>
      <c r="AF523" s="9">
        <v>1</v>
      </c>
      <c r="AG523" s="9">
        <v>1</v>
      </c>
      <c r="AH523" s="9">
        <v>0</v>
      </c>
      <c r="AI523" s="9">
        <v>0</v>
      </c>
      <c r="AJ523" s="9">
        <v>1</v>
      </c>
      <c r="AK523" s="9">
        <v>0</v>
      </c>
      <c r="AL523" s="9"/>
      <c r="AM523" s="9">
        <v>1</v>
      </c>
      <c r="AN523" s="9">
        <v>1</v>
      </c>
      <c r="AO523" s="9">
        <v>1</v>
      </c>
      <c r="AP523" s="9">
        <v>1</v>
      </c>
      <c r="AQ523" s="9">
        <v>0</v>
      </c>
      <c r="AR523" s="9">
        <v>0</v>
      </c>
      <c r="AS523" s="9"/>
      <c r="AT523" s="9">
        <v>1</v>
      </c>
      <c r="AU523" s="9">
        <v>2</v>
      </c>
      <c r="AV523" s="75">
        <v>2</v>
      </c>
      <c r="AW523" s="75">
        <v>2</v>
      </c>
      <c r="AX523" s="75">
        <v>1</v>
      </c>
      <c r="AY523" s="9">
        <v>2</v>
      </c>
      <c r="AZ523" s="9">
        <v>2</v>
      </c>
      <c r="BA523" s="9" t="s">
        <v>125</v>
      </c>
      <c r="BB523" s="9" t="s">
        <v>125</v>
      </c>
      <c r="BC523" s="9">
        <v>2</v>
      </c>
      <c r="BD523" s="9">
        <v>1</v>
      </c>
      <c r="BE523" s="9">
        <v>1</v>
      </c>
      <c r="BF523" s="9">
        <v>1</v>
      </c>
      <c r="BG523" s="9">
        <v>1</v>
      </c>
      <c r="BH523">
        <v>1</v>
      </c>
      <c r="BI523">
        <v>2</v>
      </c>
      <c r="BJ523" s="58">
        <v>2</v>
      </c>
      <c r="BK523">
        <v>2</v>
      </c>
      <c r="BL523">
        <v>1</v>
      </c>
      <c r="BM523">
        <v>1</v>
      </c>
      <c r="BN523">
        <v>2</v>
      </c>
      <c r="BO523">
        <v>2</v>
      </c>
      <c r="BP523">
        <v>1</v>
      </c>
      <c r="BQ523">
        <v>1</v>
      </c>
      <c r="BR523">
        <v>2</v>
      </c>
      <c r="BS523">
        <v>2</v>
      </c>
      <c r="BT523" t="s">
        <v>125</v>
      </c>
      <c r="BU523">
        <v>2</v>
      </c>
      <c r="BV523">
        <v>2</v>
      </c>
      <c r="BW523">
        <v>2</v>
      </c>
      <c r="BX523">
        <v>2</v>
      </c>
      <c r="BY523">
        <v>2</v>
      </c>
      <c r="BZ523">
        <v>2</v>
      </c>
      <c r="CA523">
        <v>2</v>
      </c>
      <c r="CB523">
        <v>2</v>
      </c>
      <c r="CC523">
        <v>2</v>
      </c>
      <c r="CD523">
        <v>2</v>
      </c>
      <c r="CE523">
        <v>2</v>
      </c>
      <c r="CF523">
        <v>1</v>
      </c>
      <c r="CG523">
        <v>2</v>
      </c>
      <c r="CH523">
        <v>2</v>
      </c>
      <c r="CI523">
        <v>2</v>
      </c>
      <c r="CJ523">
        <v>1</v>
      </c>
      <c r="CK523">
        <v>2</v>
      </c>
      <c r="CL523">
        <v>2</v>
      </c>
      <c r="CM523" t="s">
        <v>125</v>
      </c>
      <c r="CN523" t="s">
        <v>125</v>
      </c>
      <c r="CO523">
        <v>4</v>
      </c>
      <c r="CP523">
        <v>3</v>
      </c>
      <c r="CQ523">
        <v>4</v>
      </c>
      <c r="CR523">
        <v>4</v>
      </c>
      <c r="CS523">
        <v>4</v>
      </c>
      <c r="CT523">
        <v>3</v>
      </c>
      <c r="CU523">
        <v>4</v>
      </c>
      <c r="CV523">
        <v>4</v>
      </c>
      <c r="CW523">
        <v>1</v>
      </c>
      <c r="CX523">
        <v>3</v>
      </c>
      <c r="CY523">
        <v>3</v>
      </c>
      <c r="CZ523">
        <v>4</v>
      </c>
      <c r="DA523" s="57">
        <v>4</v>
      </c>
    </row>
    <row r="524" spans="1:105">
      <c r="A524">
        <v>517</v>
      </c>
      <c r="B524" s="9">
        <v>2</v>
      </c>
      <c r="C524" s="9">
        <v>3</v>
      </c>
      <c r="D524" s="9">
        <v>1</v>
      </c>
      <c r="E524" s="9">
        <v>5</v>
      </c>
      <c r="F524" s="9">
        <v>0</v>
      </c>
      <c r="G524" s="9">
        <v>0</v>
      </c>
      <c r="H524" s="9">
        <v>0</v>
      </c>
      <c r="I524" s="9">
        <v>1</v>
      </c>
      <c r="J524" s="9">
        <v>1</v>
      </c>
      <c r="K524" s="9">
        <v>0</v>
      </c>
      <c r="L524" s="9">
        <v>0</v>
      </c>
      <c r="M524" s="9">
        <v>1</v>
      </c>
      <c r="N524" s="9">
        <v>0</v>
      </c>
      <c r="O524" s="9">
        <v>0</v>
      </c>
      <c r="P524" s="9">
        <v>0</v>
      </c>
      <c r="Q524" s="9">
        <v>0</v>
      </c>
      <c r="R524" s="9">
        <v>4</v>
      </c>
      <c r="S524" s="9">
        <v>0</v>
      </c>
      <c r="T524" s="9"/>
      <c r="U524" s="9">
        <v>1</v>
      </c>
      <c r="V524" s="9">
        <v>1</v>
      </c>
      <c r="W524" s="9">
        <v>1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/>
      <c r="AD524" s="9">
        <v>1</v>
      </c>
      <c r="AE524" s="9"/>
      <c r="AF524" s="9">
        <v>0</v>
      </c>
      <c r="AG524" s="9">
        <v>0</v>
      </c>
      <c r="AH524" s="9">
        <v>1</v>
      </c>
      <c r="AI524" s="9">
        <v>1</v>
      </c>
      <c r="AJ524" s="9">
        <v>0</v>
      </c>
      <c r="AK524" s="9">
        <v>0</v>
      </c>
      <c r="AL524" s="9"/>
      <c r="AM524" s="9">
        <v>1</v>
      </c>
      <c r="AN524" s="9">
        <v>1</v>
      </c>
      <c r="AO524" s="9">
        <v>1</v>
      </c>
      <c r="AP524" s="9">
        <v>1</v>
      </c>
      <c r="AQ524" s="9">
        <v>0</v>
      </c>
      <c r="AR524" s="9">
        <v>0</v>
      </c>
      <c r="AS524" s="9"/>
      <c r="AT524" s="9">
        <v>3</v>
      </c>
      <c r="AU524" s="9">
        <v>2</v>
      </c>
      <c r="AV524" s="75">
        <v>1</v>
      </c>
      <c r="AW524" s="75">
        <v>1</v>
      </c>
      <c r="AX524" s="75">
        <v>1</v>
      </c>
      <c r="AY524" s="9">
        <v>1</v>
      </c>
      <c r="AZ524" s="9">
        <v>1</v>
      </c>
      <c r="BA524" s="9">
        <v>1</v>
      </c>
      <c r="BB524" s="9">
        <v>2</v>
      </c>
      <c r="BC524" s="9">
        <v>1</v>
      </c>
      <c r="BD524" s="9">
        <v>1</v>
      </c>
      <c r="BE524" s="9">
        <v>1</v>
      </c>
      <c r="BF524" s="9">
        <v>1</v>
      </c>
      <c r="BG524" s="9">
        <v>1</v>
      </c>
      <c r="BH524">
        <v>1</v>
      </c>
      <c r="BI524">
        <v>1</v>
      </c>
      <c r="BJ524" s="58">
        <v>2</v>
      </c>
      <c r="BK524">
        <v>2</v>
      </c>
      <c r="BL524">
        <v>1</v>
      </c>
      <c r="BM524">
        <v>1</v>
      </c>
      <c r="BN524">
        <v>1</v>
      </c>
      <c r="BO524">
        <v>2</v>
      </c>
      <c r="BP524">
        <v>2</v>
      </c>
      <c r="BQ524" t="s">
        <v>125</v>
      </c>
      <c r="BR524">
        <v>1</v>
      </c>
      <c r="BS524">
        <v>1</v>
      </c>
      <c r="BT524">
        <v>1</v>
      </c>
      <c r="BU524">
        <v>1</v>
      </c>
      <c r="BV524">
        <v>2</v>
      </c>
      <c r="BW524">
        <v>2</v>
      </c>
      <c r="BX524">
        <v>2</v>
      </c>
      <c r="BY524">
        <v>1</v>
      </c>
      <c r="BZ524">
        <v>1</v>
      </c>
      <c r="CA524">
        <v>1</v>
      </c>
      <c r="CB524">
        <v>2</v>
      </c>
      <c r="CC524">
        <v>1</v>
      </c>
      <c r="CD524">
        <v>1</v>
      </c>
      <c r="CE524">
        <v>2</v>
      </c>
      <c r="CF524">
        <v>1</v>
      </c>
      <c r="CG524">
        <v>2</v>
      </c>
      <c r="CH524">
        <v>2</v>
      </c>
      <c r="CI524">
        <v>2</v>
      </c>
      <c r="CJ524">
        <v>2</v>
      </c>
      <c r="CK524">
        <v>2</v>
      </c>
      <c r="CL524">
        <v>2</v>
      </c>
      <c r="CM524" t="s">
        <v>125</v>
      </c>
      <c r="CN524" t="s">
        <v>125</v>
      </c>
      <c r="CO524">
        <v>4</v>
      </c>
      <c r="CP524">
        <v>3</v>
      </c>
      <c r="CQ524">
        <v>4</v>
      </c>
      <c r="CR524">
        <v>3</v>
      </c>
      <c r="CS524">
        <v>3</v>
      </c>
      <c r="CT524">
        <v>3</v>
      </c>
      <c r="CU524">
        <v>3</v>
      </c>
      <c r="CV524">
        <v>3</v>
      </c>
      <c r="CW524">
        <v>1</v>
      </c>
      <c r="CX524">
        <v>3</v>
      </c>
      <c r="CY524">
        <v>3</v>
      </c>
      <c r="CZ524">
        <v>3</v>
      </c>
      <c r="DA524" s="57" t="s">
        <v>125</v>
      </c>
    </row>
    <row r="525" spans="1:105">
      <c r="A525">
        <v>518</v>
      </c>
      <c r="B525" s="9">
        <v>1</v>
      </c>
      <c r="C525" s="9">
        <v>2</v>
      </c>
      <c r="D525" s="9">
        <v>1</v>
      </c>
      <c r="E525" s="9">
        <v>2</v>
      </c>
      <c r="F525" s="9">
        <v>1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2</v>
      </c>
      <c r="N525" s="9">
        <v>4</v>
      </c>
      <c r="O525" s="9">
        <v>3</v>
      </c>
      <c r="P525" s="9">
        <v>4</v>
      </c>
      <c r="Q525" s="9">
        <v>3</v>
      </c>
      <c r="R525" s="9">
        <v>3</v>
      </c>
      <c r="S525" s="9">
        <v>3</v>
      </c>
      <c r="T525" s="9"/>
      <c r="U525" s="9">
        <v>0</v>
      </c>
      <c r="V525" s="9">
        <v>0</v>
      </c>
      <c r="W525" s="9">
        <v>0</v>
      </c>
      <c r="X525" s="9">
        <v>1</v>
      </c>
      <c r="Y525" s="9">
        <v>0</v>
      </c>
      <c r="Z525" s="9">
        <v>0</v>
      </c>
      <c r="AA525" s="9">
        <v>0</v>
      </c>
      <c r="AB525" s="9">
        <v>0</v>
      </c>
      <c r="AC525" s="9"/>
      <c r="AD525" s="9">
        <v>2</v>
      </c>
      <c r="AE525" s="9"/>
      <c r="AF525" s="9">
        <v>1</v>
      </c>
      <c r="AG525" s="9">
        <v>0</v>
      </c>
      <c r="AH525" s="9">
        <v>1</v>
      </c>
      <c r="AI525" s="9">
        <v>1</v>
      </c>
      <c r="AJ525" s="9">
        <v>0</v>
      </c>
      <c r="AK525" s="9">
        <v>0</v>
      </c>
      <c r="AL525" s="9"/>
      <c r="AM525" s="9">
        <v>1</v>
      </c>
      <c r="AN525" s="9">
        <v>1</v>
      </c>
      <c r="AO525" s="9">
        <v>1</v>
      </c>
      <c r="AP525" s="9">
        <v>0</v>
      </c>
      <c r="AQ525" s="9">
        <v>0</v>
      </c>
      <c r="AR525" s="9">
        <v>0</v>
      </c>
      <c r="AS525" s="9"/>
      <c r="AT525" s="9">
        <v>1</v>
      </c>
      <c r="AU525" s="9">
        <v>2</v>
      </c>
      <c r="AV525" s="75">
        <v>2</v>
      </c>
      <c r="AW525" s="75">
        <v>1</v>
      </c>
      <c r="AX525" s="75">
        <v>1</v>
      </c>
      <c r="AY525" s="9">
        <v>1</v>
      </c>
      <c r="AZ525" s="9">
        <v>1</v>
      </c>
      <c r="BA525" s="9">
        <v>1</v>
      </c>
      <c r="BB525" s="9">
        <v>2</v>
      </c>
      <c r="BC525" s="9">
        <v>1</v>
      </c>
      <c r="BD525" s="9">
        <v>1</v>
      </c>
      <c r="BE525" s="9">
        <v>2</v>
      </c>
      <c r="BF525" s="9">
        <v>1</v>
      </c>
      <c r="BG525" s="9">
        <v>2</v>
      </c>
      <c r="BH525">
        <v>1</v>
      </c>
      <c r="BI525">
        <v>1</v>
      </c>
      <c r="BJ525" s="58">
        <v>1</v>
      </c>
      <c r="BK525">
        <v>2</v>
      </c>
      <c r="BL525">
        <v>1</v>
      </c>
      <c r="BM525">
        <v>2</v>
      </c>
      <c r="BN525">
        <v>1</v>
      </c>
      <c r="BO525">
        <v>1</v>
      </c>
      <c r="BP525">
        <v>1</v>
      </c>
      <c r="BQ525">
        <v>1</v>
      </c>
      <c r="BR525">
        <v>1</v>
      </c>
      <c r="BS525">
        <v>2</v>
      </c>
      <c r="BT525" t="s">
        <v>125</v>
      </c>
      <c r="BU525">
        <v>2</v>
      </c>
      <c r="BV525">
        <v>2</v>
      </c>
      <c r="BW525">
        <v>1</v>
      </c>
      <c r="BX525">
        <v>1</v>
      </c>
      <c r="BY525">
        <v>2</v>
      </c>
      <c r="BZ525">
        <v>2</v>
      </c>
      <c r="CA525">
        <v>2</v>
      </c>
      <c r="CB525">
        <v>2</v>
      </c>
      <c r="CC525">
        <v>1</v>
      </c>
      <c r="CD525">
        <v>2</v>
      </c>
      <c r="CE525">
        <v>2</v>
      </c>
      <c r="CF525">
        <v>1</v>
      </c>
      <c r="CG525">
        <v>2</v>
      </c>
      <c r="CH525">
        <v>2</v>
      </c>
      <c r="CI525">
        <v>2</v>
      </c>
      <c r="CJ525">
        <v>1</v>
      </c>
      <c r="CK525">
        <v>2</v>
      </c>
      <c r="CL525">
        <v>2</v>
      </c>
      <c r="CM525" t="s">
        <v>125</v>
      </c>
      <c r="CN525" t="s">
        <v>125</v>
      </c>
      <c r="CO525">
        <v>4</v>
      </c>
      <c r="CP525">
        <v>3</v>
      </c>
      <c r="CQ525">
        <v>4</v>
      </c>
      <c r="CR525">
        <v>3</v>
      </c>
      <c r="CS525">
        <v>4</v>
      </c>
      <c r="CT525">
        <v>4</v>
      </c>
      <c r="CU525">
        <v>3</v>
      </c>
      <c r="CV525">
        <v>3</v>
      </c>
      <c r="CW525">
        <v>3</v>
      </c>
      <c r="CX525">
        <v>4</v>
      </c>
      <c r="CY525">
        <v>4</v>
      </c>
      <c r="CZ525">
        <v>4</v>
      </c>
      <c r="DA525" s="57">
        <v>4</v>
      </c>
    </row>
    <row r="526" spans="1:105">
      <c r="A526">
        <v>519</v>
      </c>
      <c r="B526" s="9">
        <v>2</v>
      </c>
      <c r="C526" s="9">
        <v>2</v>
      </c>
      <c r="D526" s="9">
        <v>1</v>
      </c>
      <c r="E526" s="9">
        <v>12</v>
      </c>
      <c r="F526" s="9">
        <v>0</v>
      </c>
      <c r="G526" s="9">
        <v>0</v>
      </c>
      <c r="H526" s="9">
        <v>0</v>
      </c>
      <c r="I526" s="9">
        <v>1</v>
      </c>
      <c r="J526" s="9">
        <v>0</v>
      </c>
      <c r="K526" s="9">
        <v>0</v>
      </c>
      <c r="L526" s="9">
        <v>0</v>
      </c>
      <c r="M526" s="9">
        <v>2</v>
      </c>
      <c r="N526" s="9">
        <v>3</v>
      </c>
      <c r="O526" s="9">
        <v>3</v>
      </c>
      <c r="P526" s="9">
        <v>3</v>
      </c>
      <c r="Q526" s="9">
        <v>4</v>
      </c>
      <c r="R526" s="9">
        <v>4</v>
      </c>
      <c r="S526" s="9">
        <v>3</v>
      </c>
      <c r="T526" s="9"/>
      <c r="U526" s="9">
        <v>0</v>
      </c>
      <c r="V526" s="9">
        <v>0</v>
      </c>
      <c r="W526" s="9">
        <v>0</v>
      </c>
      <c r="X526" s="9">
        <v>0</v>
      </c>
      <c r="Y526" s="9">
        <v>1</v>
      </c>
      <c r="Z526" s="9">
        <v>0</v>
      </c>
      <c r="AA526" s="9">
        <v>0</v>
      </c>
      <c r="AB526" s="9">
        <v>0</v>
      </c>
      <c r="AC526" s="9"/>
      <c r="AD526" s="9">
        <v>4</v>
      </c>
      <c r="AE526" s="9"/>
      <c r="AF526" s="9">
        <v>0</v>
      </c>
      <c r="AG526" s="9">
        <v>1</v>
      </c>
      <c r="AH526" s="9">
        <v>0</v>
      </c>
      <c r="AI526" s="9">
        <v>0</v>
      </c>
      <c r="AJ526" s="9">
        <v>0</v>
      </c>
      <c r="AK526" s="9">
        <v>0</v>
      </c>
      <c r="AL526" s="9"/>
      <c r="AM526" s="9">
        <v>1</v>
      </c>
      <c r="AN526" s="9">
        <v>1</v>
      </c>
      <c r="AO526" s="9">
        <v>1</v>
      </c>
      <c r="AP526" s="9">
        <v>1</v>
      </c>
      <c r="AQ526" s="9">
        <v>0</v>
      </c>
      <c r="AR526" s="9">
        <v>0</v>
      </c>
      <c r="AS526" s="9"/>
      <c r="AT526" s="9">
        <v>1</v>
      </c>
      <c r="AU526" s="9">
        <v>4</v>
      </c>
      <c r="AV526" s="75">
        <v>2</v>
      </c>
      <c r="AW526" s="75">
        <v>2</v>
      </c>
      <c r="AX526" s="75">
        <v>2</v>
      </c>
      <c r="AY526" s="9" t="s">
        <v>125</v>
      </c>
      <c r="AZ526" s="9">
        <v>1</v>
      </c>
      <c r="BA526" s="9">
        <v>1</v>
      </c>
      <c r="BB526" s="9">
        <v>2</v>
      </c>
      <c r="BC526" s="9">
        <v>1</v>
      </c>
      <c r="BD526" s="9">
        <v>1</v>
      </c>
      <c r="BE526" s="9">
        <v>2</v>
      </c>
      <c r="BF526" s="9">
        <v>1</v>
      </c>
      <c r="BG526" s="9">
        <v>1</v>
      </c>
      <c r="BH526">
        <v>2</v>
      </c>
      <c r="BI526">
        <v>1</v>
      </c>
      <c r="BJ526" s="58">
        <v>1</v>
      </c>
      <c r="BK526">
        <v>2</v>
      </c>
      <c r="BL526">
        <v>1</v>
      </c>
      <c r="BM526">
        <v>1</v>
      </c>
      <c r="BN526">
        <v>2</v>
      </c>
      <c r="BO526">
        <v>2</v>
      </c>
      <c r="BP526">
        <v>2</v>
      </c>
      <c r="BQ526" t="s">
        <v>125</v>
      </c>
      <c r="BR526">
        <v>2</v>
      </c>
      <c r="BS526">
        <v>2</v>
      </c>
      <c r="BT526" t="s">
        <v>125</v>
      </c>
      <c r="BU526">
        <v>2</v>
      </c>
      <c r="BV526">
        <v>2</v>
      </c>
      <c r="BW526">
        <v>1</v>
      </c>
      <c r="BX526">
        <v>2</v>
      </c>
      <c r="BY526">
        <v>2</v>
      </c>
      <c r="BZ526">
        <v>2</v>
      </c>
      <c r="CA526">
        <v>2</v>
      </c>
      <c r="CB526">
        <v>2</v>
      </c>
      <c r="CC526">
        <v>2</v>
      </c>
      <c r="CD526">
        <v>2</v>
      </c>
      <c r="CE526">
        <v>2</v>
      </c>
      <c r="CF526">
        <v>2</v>
      </c>
      <c r="CG526">
        <v>2</v>
      </c>
      <c r="CH526">
        <v>2</v>
      </c>
      <c r="CI526">
        <v>2</v>
      </c>
      <c r="CJ526">
        <v>2</v>
      </c>
      <c r="CK526">
        <v>2</v>
      </c>
      <c r="CL526">
        <v>2</v>
      </c>
      <c r="CM526" t="s">
        <v>125</v>
      </c>
      <c r="CN526" t="s">
        <v>125</v>
      </c>
      <c r="CO526">
        <v>4</v>
      </c>
      <c r="CP526">
        <v>1</v>
      </c>
      <c r="CQ526">
        <v>3</v>
      </c>
      <c r="CR526">
        <v>3</v>
      </c>
      <c r="CS526">
        <v>3</v>
      </c>
      <c r="CT526">
        <v>4</v>
      </c>
      <c r="CU526">
        <v>1</v>
      </c>
      <c r="CV526">
        <v>2</v>
      </c>
      <c r="CW526">
        <v>1</v>
      </c>
      <c r="CX526">
        <v>2</v>
      </c>
      <c r="CY526">
        <v>1</v>
      </c>
      <c r="CZ526">
        <v>3</v>
      </c>
      <c r="DA526" s="57" t="s">
        <v>125</v>
      </c>
    </row>
    <row r="527" spans="1:105">
      <c r="A527">
        <v>520</v>
      </c>
      <c r="B527" s="9">
        <v>1</v>
      </c>
      <c r="C527" s="9">
        <v>5</v>
      </c>
      <c r="D527" s="9">
        <v>1</v>
      </c>
      <c r="E527" s="9">
        <v>11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1</v>
      </c>
      <c r="M527" s="9">
        <v>2</v>
      </c>
      <c r="N527" s="9">
        <v>4</v>
      </c>
      <c r="O527" s="9">
        <v>4</v>
      </c>
      <c r="P527" s="9">
        <v>4</v>
      </c>
      <c r="Q527" s="9">
        <v>4</v>
      </c>
      <c r="R527" s="9">
        <v>4</v>
      </c>
      <c r="S527" s="9">
        <v>4</v>
      </c>
      <c r="T527" s="9"/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1</v>
      </c>
      <c r="AB527" s="9">
        <v>0</v>
      </c>
      <c r="AC527" s="9"/>
      <c r="AD527" s="9">
        <v>4</v>
      </c>
      <c r="AE527" s="9"/>
      <c r="AF527" s="9">
        <v>0</v>
      </c>
      <c r="AG527" s="9">
        <v>0</v>
      </c>
      <c r="AH527" s="9">
        <v>1</v>
      </c>
      <c r="AI527" s="9">
        <v>0</v>
      </c>
      <c r="AJ527" s="9">
        <v>0</v>
      </c>
      <c r="AK527" s="9">
        <v>0</v>
      </c>
      <c r="AL527" s="9"/>
      <c r="AM527" s="9">
        <v>0</v>
      </c>
      <c r="AN527" s="9">
        <v>1</v>
      </c>
      <c r="AO527" s="9">
        <v>0</v>
      </c>
      <c r="AP527" s="9">
        <v>0</v>
      </c>
      <c r="AQ527" s="9">
        <v>0</v>
      </c>
      <c r="AR527" s="9">
        <v>0</v>
      </c>
      <c r="AS527" s="9"/>
      <c r="AT527" s="9">
        <v>4</v>
      </c>
      <c r="AU527" s="9">
        <v>3</v>
      </c>
      <c r="AV527" s="75">
        <v>2</v>
      </c>
      <c r="AW527" s="75">
        <v>2</v>
      </c>
      <c r="AX527" s="75">
        <v>2</v>
      </c>
      <c r="AY527" s="9" t="s">
        <v>125</v>
      </c>
      <c r="AZ527" s="9">
        <v>1</v>
      </c>
      <c r="BA527" s="9">
        <v>2</v>
      </c>
      <c r="BB527" s="9">
        <v>2</v>
      </c>
      <c r="BC527" s="9">
        <v>2</v>
      </c>
      <c r="BD527" s="9">
        <v>1</v>
      </c>
      <c r="BE527" s="9">
        <v>2</v>
      </c>
      <c r="BF527" s="9">
        <v>1</v>
      </c>
      <c r="BG527" s="9">
        <v>1</v>
      </c>
      <c r="BH527">
        <v>2</v>
      </c>
      <c r="BI527">
        <v>2</v>
      </c>
      <c r="BJ527" s="58">
        <v>2</v>
      </c>
      <c r="BK527">
        <v>2</v>
      </c>
      <c r="BL527">
        <v>1</v>
      </c>
      <c r="BM527">
        <v>1</v>
      </c>
      <c r="BN527">
        <v>2</v>
      </c>
      <c r="BO527">
        <v>1</v>
      </c>
      <c r="BP527">
        <v>2</v>
      </c>
      <c r="BQ527" t="s">
        <v>125</v>
      </c>
      <c r="BR527">
        <v>2</v>
      </c>
      <c r="BS527">
        <v>2</v>
      </c>
      <c r="BT527" t="s">
        <v>125</v>
      </c>
      <c r="BU527">
        <v>1</v>
      </c>
      <c r="BV527">
        <v>1</v>
      </c>
      <c r="BW527">
        <v>1</v>
      </c>
      <c r="BX527">
        <v>2</v>
      </c>
      <c r="BY527">
        <v>1</v>
      </c>
      <c r="BZ527">
        <v>2</v>
      </c>
      <c r="CA527">
        <v>1</v>
      </c>
      <c r="CB527">
        <v>2</v>
      </c>
      <c r="CC527">
        <v>1</v>
      </c>
      <c r="CD527">
        <v>2</v>
      </c>
      <c r="CE527">
        <v>2</v>
      </c>
      <c r="CF527">
        <v>1</v>
      </c>
      <c r="CG527">
        <v>2</v>
      </c>
      <c r="CH527">
        <v>2</v>
      </c>
      <c r="CI527">
        <v>2</v>
      </c>
      <c r="CJ527">
        <v>1</v>
      </c>
      <c r="CK527">
        <v>2</v>
      </c>
      <c r="CL527">
        <v>1</v>
      </c>
      <c r="CM527">
        <v>4</v>
      </c>
      <c r="CN527">
        <v>4</v>
      </c>
      <c r="CO527">
        <v>4</v>
      </c>
      <c r="CP527">
        <v>1</v>
      </c>
      <c r="CQ527">
        <v>2</v>
      </c>
      <c r="CR527">
        <v>4</v>
      </c>
      <c r="CS527">
        <v>4</v>
      </c>
      <c r="CT527">
        <v>4</v>
      </c>
      <c r="CU527">
        <v>4</v>
      </c>
      <c r="CV527">
        <v>4</v>
      </c>
      <c r="CW527">
        <v>1</v>
      </c>
      <c r="CX527">
        <v>4</v>
      </c>
      <c r="CY527">
        <v>4</v>
      </c>
      <c r="CZ527">
        <v>0</v>
      </c>
      <c r="DA527" s="57" t="s">
        <v>125</v>
      </c>
    </row>
    <row r="528" spans="1:105">
      <c r="A528">
        <v>521</v>
      </c>
      <c r="B528" s="9">
        <v>2</v>
      </c>
      <c r="C528" s="9">
        <v>9</v>
      </c>
      <c r="D528" s="9">
        <v>7</v>
      </c>
      <c r="E528" s="9">
        <v>10</v>
      </c>
      <c r="F528" s="9">
        <v>0</v>
      </c>
      <c r="G528" s="9">
        <v>0</v>
      </c>
      <c r="H528" s="9">
        <v>0</v>
      </c>
      <c r="I528" s="9">
        <v>1</v>
      </c>
      <c r="J528" s="9">
        <v>0</v>
      </c>
      <c r="K528" s="9">
        <v>0</v>
      </c>
      <c r="L528" s="9">
        <v>0</v>
      </c>
      <c r="M528" s="9">
        <v>2</v>
      </c>
      <c r="N528" s="9"/>
      <c r="O528" s="9"/>
      <c r="P528" s="9"/>
      <c r="Q528" s="9"/>
      <c r="R528" s="9"/>
      <c r="S528" s="9"/>
      <c r="T528" s="9"/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1</v>
      </c>
      <c r="AB528" s="9">
        <v>0</v>
      </c>
      <c r="AC528" s="9"/>
      <c r="AD528" s="9">
        <v>5</v>
      </c>
      <c r="AE528" s="9"/>
      <c r="AF528" s="9">
        <v>1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/>
      <c r="AM528" s="9">
        <v>1</v>
      </c>
      <c r="AN528" s="9">
        <v>1</v>
      </c>
      <c r="AO528" s="9">
        <v>1</v>
      </c>
      <c r="AP528" s="9">
        <v>0</v>
      </c>
      <c r="AQ528" s="9">
        <v>0</v>
      </c>
      <c r="AR528" s="9">
        <v>0</v>
      </c>
      <c r="AS528" s="9"/>
      <c r="AT528" s="9">
        <v>3</v>
      </c>
      <c r="AU528" s="9">
        <v>3</v>
      </c>
      <c r="AV528" s="75">
        <v>1</v>
      </c>
      <c r="AW528" s="75">
        <v>2</v>
      </c>
      <c r="AX528" s="75">
        <v>2</v>
      </c>
      <c r="AY528" s="9" t="s">
        <v>125</v>
      </c>
      <c r="AZ528" s="9">
        <v>1</v>
      </c>
      <c r="BA528" s="9">
        <v>1</v>
      </c>
      <c r="BB528" s="9">
        <v>1</v>
      </c>
      <c r="BC528" s="9">
        <v>1</v>
      </c>
      <c r="BD528" s="9">
        <v>1</v>
      </c>
      <c r="BE528" s="9">
        <v>1</v>
      </c>
      <c r="BF528" s="9">
        <v>2</v>
      </c>
      <c r="BG528" s="9" t="s">
        <v>125</v>
      </c>
      <c r="BH528">
        <v>2</v>
      </c>
      <c r="BI528">
        <v>2</v>
      </c>
      <c r="BJ528" s="58">
        <v>1</v>
      </c>
      <c r="BK528">
        <v>2</v>
      </c>
      <c r="BL528">
        <v>1</v>
      </c>
      <c r="BM528">
        <v>1</v>
      </c>
      <c r="BN528">
        <v>1</v>
      </c>
      <c r="BO528">
        <v>2</v>
      </c>
      <c r="BP528">
        <v>2</v>
      </c>
      <c r="BQ528" t="s">
        <v>125</v>
      </c>
      <c r="BR528">
        <v>2</v>
      </c>
      <c r="BS528">
        <v>1</v>
      </c>
      <c r="BT528">
        <v>2</v>
      </c>
      <c r="BU528">
        <v>1</v>
      </c>
      <c r="BV528">
        <v>1</v>
      </c>
      <c r="BX528">
        <v>2</v>
      </c>
      <c r="BY528">
        <v>2</v>
      </c>
      <c r="BZ528">
        <v>2</v>
      </c>
      <c r="CA528">
        <v>2</v>
      </c>
      <c r="CB528">
        <v>2</v>
      </c>
      <c r="CC528">
        <v>2</v>
      </c>
      <c r="CD528">
        <v>2</v>
      </c>
      <c r="CE528">
        <v>2</v>
      </c>
      <c r="CF528">
        <v>2</v>
      </c>
      <c r="CG528">
        <v>2</v>
      </c>
      <c r="CH528">
        <v>2</v>
      </c>
      <c r="CI528">
        <v>2</v>
      </c>
      <c r="CJ528">
        <v>1</v>
      </c>
      <c r="CK528">
        <v>2</v>
      </c>
      <c r="CL528">
        <v>1</v>
      </c>
      <c r="CM528">
        <v>3</v>
      </c>
      <c r="CN528">
        <v>3</v>
      </c>
      <c r="CO528">
        <v>4</v>
      </c>
      <c r="CP528">
        <v>4</v>
      </c>
      <c r="CQ528">
        <v>2</v>
      </c>
      <c r="CR528">
        <v>3</v>
      </c>
      <c r="CS528">
        <v>3</v>
      </c>
      <c r="CT528">
        <v>3</v>
      </c>
      <c r="CU528">
        <v>2</v>
      </c>
      <c r="CV528">
        <v>2</v>
      </c>
      <c r="DA528" s="57" t="s">
        <v>125</v>
      </c>
    </row>
    <row r="529" spans="1:105">
      <c r="A529">
        <v>522</v>
      </c>
      <c r="B529" s="9">
        <v>2</v>
      </c>
      <c r="C529" s="9">
        <v>8</v>
      </c>
      <c r="D529" s="9">
        <v>7</v>
      </c>
      <c r="E529" s="9">
        <v>4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1</v>
      </c>
      <c r="L529" s="9">
        <v>0</v>
      </c>
      <c r="M529" s="9">
        <v>2</v>
      </c>
      <c r="N529" s="9">
        <v>3</v>
      </c>
      <c r="O529" s="9">
        <v>3</v>
      </c>
      <c r="P529" s="9">
        <v>3</v>
      </c>
      <c r="Q529" s="9">
        <v>2</v>
      </c>
      <c r="R529" s="9">
        <v>3</v>
      </c>
      <c r="S529" s="9">
        <v>3</v>
      </c>
      <c r="T529" s="9"/>
      <c r="U529" s="9">
        <v>0</v>
      </c>
      <c r="V529" s="9">
        <v>0</v>
      </c>
      <c r="W529" s="9">
        <v>0</v>
      </c>
      <c r="X529" s="9">
        <v>0</v>
      </c>
      <c r="Y529" s="9">
        <v>1</v>
      </c>
      <c r="Z529" s="9">
        <v>0</v>
      </c>
      <c r="AA529" s="9">
        <v>0</v>
      </c>
      <c r="AB529" s="9">
        <v>0</v>
      </c>
      <c r="AC529" s="9"/>
      <c r="AD529" s="9">
        <v>4</v>
      </c>
      <c r="AE529" s="9"/>
      <c r="AF529" s="9">
        <v>1</v>
      </c>
      <c r="AG529" s="9">
        <v>1</v>
      </c>
      <c r="AH529" s="9">
        <v>1</v>
      </c>
      <c r="AI529" s="9">
        <v>0</v>
      </c>
      <c r="AJ529" s="9">
        <v>0</v>
      </c>
      <c r="AK529" s="9">
        <v>0</v>
      </c>
      <c r="AL529" s="9"/>
      <c r="AM529" s="9">
        <v>1</v>
      </c>
      <c r="AN529" s="9">
        <v>1</v>
      </c>
      <c r="AO529" s="9">
        <v>0</v>
      </c>
      <c r="AP529" s="9">
        <v>1</v>
      </c>
      <c r="AQ529" s="9">
        <v>0</v>
      </c>
      <c r="AR529" s="9">
        <v>0</v>
      </c>
      <c r="AS529" s="9"/>
      <c r="AT529" s="9">
        <v>1</v>
      </c>
      <c r="AU529" s="9">
        <v>3</v>
      </c>
      <c r="AV529" s="75">
        <v>2</v>
      </c>
      <c r="AW529" s="75">
        <v>1</v>
      </c>
      <c r="AX529" s="75">
        <v>1</v>
      </c>
      <c r="AY529" s="9">
        <v>1</v>
      </c>
      <c r="AZ529" s="9">
        <v>1</v>
      </c>
      <c r="BA529" s="9">
        <v>1</v>
      </c>
      <c r="BB529" s="9">
        <v>2</v>
      </c>
      <c r="BC529" s="9">
        <v>1</v>
      </c>
      <c r="BD529" s="9">
        <v>1</v>
      </c>
      <c r="BE529" s="9">
        <v>1</v>
      </c>
      <c r="BF529" s="9">
        <v>1</v>
      </c>
      <c r="BG529" s="9">
        <v>1</v>
      </c>
      <c r="BH529">
        <v>1</v>
      </c>
      <c r="BI529">
        <v>2</v>
      </c>
      <c r="BJ529" s="58">
        <v>1</v>
      </c>
      <c r="BK529">
        <v>1</v>
      </c>
      <c r="BL529">
        <v>1</v>
      </c>
      <c r="BM529">
        <v>1</v>
      </c>
      <c r="BN529">
        <v>1</v>
      </c>
      <c r="BO529">
        <v>2</v>
      </c>
      <c r="BP529">
        <v>2</v>
      </c>
      <c r="BQ529" t="s">
        <v>125</v>
      </c>
      <c r="BR529">
        <v>1</v>
      </c>
      <c r="BS529">
        <v>2</v>
      </c>
      <c r="BT529" t="s">
        <v>125</v>
      </c>
      <c r="BU529">
        <v>1</v>
      </c>
      <c r="BV529">
        <v>1</v>
      </c>
      <c r="BW529">
        <v>2</v>
      </c>
      <c r="BX529">
        <v>2</v>
      </c>
      <c r="BY529">
        <v>1</v>
      </c>
      <c r="BZ529">
        <v>1</v>
      </c>
      <c r="CA529">
        <v>1</v>
      </c>
      <c r="CB529">
        <v>1</v>
      </c>
      <c r="CC529">
        <v>1</v>
      </c>
      <c r="CD529">
        <v>1</v>
      </c>
      <c r="CE529">
        <v>2</v>
      </c>
      <c r="CF529">
        <v>1</v>
      </c>
      <c r="CG529">
        <v>1</v>
      </c>
      <c r="CH529">
        <v>1</v>
      </c>
      <c r="CI529">
        <v>2</v>
      </c>
      <c r="CJ529">
        <v>1</v>
      </c>
      <c r="CK529">
        <v>2</v>
      </c>
      <c r="CL529">
        <v>2</v>
      </c>
      <c r="CM529" t="s">
        <v>125</v>
      </c>
      <c r="CN529" t="s">
        <v>125</v>
      </c>
      <c r="CO529">
        <v>4</v>
      </c>
      <c r="CP529">
        <v>4</v>
      </c>
      <c r="CQ529">
        <v>4</v>
      </c>
      <c r="CR529">
        <v>4</v>
      </c>
      <c r="CS529">
        <v>4</v>
      </c>
      <c r="CT529">
        <v>4</v>
      </c>
      <c r="CU529">
        <v>4</v>
      </c>
      <c r="CV529">
        <v>3</v>
      </c>
      <c r="CW529">
        <v>1</v>
      </c>
      <c r="CX529">
        <v>3</v>
      </c>
      <c r="CY529">
        <v>3</v>
      </c>
      <c r="CZ529">
        <v>3</v>
      </c>
      <c r="DA529" s="57" t="s">
        <v>125</v>
      </c>
    </row>
    <row r="530" spans="1:105">
      <c r="A530">
        <v>523</v>
      </c>
      <c r="B530" s="9">
        <v>1</v>
      </c>
      <c r="C530" s="9">
        <v>5</v>
      </c>
      <c r="D530" s="9">
        <v>1</v>
      </c>
      <c r="E530" s="9">
        <v>12</v>
      </c>
      <c r="F530" s="9">
        <v>0</v>
      </c>
      <c r="G530" s="9">
        <v>0</v>
      </c>
      <c r="H530" s="9">
        <v>0</v>
      </c>
      <c r="I530" s="9">
        <v>1</v>
      </c>
      <c r="J530" s="9">
        <v>0</v>
      </c>
      <c r="K530" s="9">
        <v>0</v>
      </c>
      <c r="L530" s="9">
        <v>0</v>
      </c>
      <c r="M530" s="9">
        <v>2</v>
      </c>
      <c r="N530" s="9">
        <v>3</v>
      </c>
      <c r="O530" s="9">
        <v>4</v>
      </c>
      <c r="P530" s="9">
        <v>3</v>
      </c>
      <c r="Q530" s="9">
        <v>3</v>
      </c>
      <c r="R530" s="9">
        <v>4</v>
      </c>
      <c r="S530" s="9">
        <v>4</v>
      </c>
      <c r="T530" s="9"/>
      <c r="U530" s="9">
        <v>1</v>
      </c>
      <c r="V530" s="9">
        <v>0</v>
      </c>
      <c r="W530" s="9">
        <v>1</v>
      </c>
      <c r="X530" s="9">
        <v>0</v>
      </c>
      <c r="Y530" s="9">
        <v>1</v>
      </c>
      <c r="Z530" s="9">
        <v>0</v>
      </c>
      <c r="AA530" s="9">
        <v>0</v>
      </c>
      <c r="AB530" s="9">
        <v>0</v>
      </c>
      <c r="AC530" s="9"/>
      <c r="AD530" s="9">
        <v>1</v>
      </c>
      <c r="AE530" s="9"/>
      <c r="AF530" s="9">
        <v>1</v>
      </c>
      <c r="AG530" s="9">
        <v>1</v>
      </c>
      <c r="AH530" s="9">
        <v>1</v>
      </c>
      <c r="AI530" s="9">
        <v>0</v>
      </c>
      <c r="AJ530" s="9">
        <v>0</v>
      </c>
      <c r="AK530" s="9">
        <v>0</v>
      </c>
      <c r="AL530" s="9"/>
      <c r="AM530" s="9">
        <v>1</v>
      </c>
      <c r="AN530" s="9">
        <v>1</v>
      </c>
      <c r="AO530" s="9">
        <v>0</v>
      </c>
      <c r="AP530" s="9">
        <v>0</v>
      </c>
      <c r="AQ530" s="9">
        <v>0</v>
      </c>
      <c r="AR530" s="9">
        <v>0</v>
      </c>
      <c r="AS530" s="9"/>
      <c r="AT530" s="9">
        <v>1</v>
      </c>
      <c r="AU530" s="9">
        <v>2</v>
      </c>
      <c r="AV530" s="75">
        <v>2</v>
      </c>
      <c r="AW530" s="75">
        <v>1</v>
      </c>
      <c r="AX530" s="75">
        <v>1</v>
      </c>
      <c r="AY530" s="9">
        <v>1</v>
      </c>
      <c r="AZ530" s="9">
        <v>1</v>
      </c>
      <c r="BA530" s="9">
        <v>1</v>
      </c>
      <c r="BB530" s="9">
        <v>2</v>
      </c>
      <c r="BC530" s="9">
        <v>1</v>
      </c>
      <c r="BD530" s="9">
        <v>1</v>
      </c>
      <c r="BE530" s="9">
        <v>2</v>
      </c>
      <c r="BF530" s="9">
        <v>1</v>
      </c>
      <c r="BG530" s="9">
        <v>1</v>
      </c>
      <c r="BH530">
        <v>2</v>
      </c>
      <c r="BI530">
        <v>2</v>
      </c>
      <c r="BJ530" s="58">
        <v>1</v>
      </c>
      <c r="BK530">
        <v>2</v>
      </c>
      <c r="BL530">
        <v>1</v>
      </c>
      <c r="BM530">
        <v>2</v>
      </c>
      <c r="BN530">
        <v>1</v>
      </c>
      <c r="BO530">
        <v>2</v>
      </c>
      <c r="BP530">
        <v>2</v>
      </c>
      <c r="BQ530" t="s">
        <v>125</v>
      </c>
      <c r="BR530">
        <v>2</v>
      </c>
      <c r="BS530">
        <v>2</v>
      </c>
      <c r="BT530" t="s">
        <v>125</v>
      </c>
      <c r="BU530">
        <v>1</v>
      </c>
      <c r="BV530">
        <v>2</v>
      </c>
      <c r="BW530">
        <v>2</v>
      </c>
      <c r="BX530">
        <v>2</v>
      </c>
      <c r="BY530">
        <v>2</v>
      </c>
      <c r="BZ530">
        <v>1</v>
      </c>
      <c r="CA530">
        <v>2</v>
      </c>
      <c r="CB530">
        <v>2</v>
      </c>
      <c r="CC530">
        <v>1</v>
      </c>
      <c r="CD530">
        <v>1</v>
      </c>
      <c r="CE530">
        <v>2</v>
      </c>
      <c r="CF530">
        <v>1</v>
      </c>
      <c r="CG530">
        <v>1</v>
      </c>
      <c r="CH530">
        <v>2</v>
      </c>
      <c r="CI530">
        <v>2</v>
      </c>
      <c r="CJ530">
        <v>1</v>
      </c>
      <c r="CK530">
        <v>2</v>
      </c>
      <c r="CL530">
        <v>2</v>
      </c>
      <c r="CM530" t="s">
        <v>125</v>
      </c>
      <c r="CN530" t="s">
        <v>125</v>
      </c>
      <c r="CO530">
        <v>4</v>
      </c>
      <c r="CP530">
        <v>4</v>
      </c>
      <c r="CQ530">
        <v>4</v>
      </c>
      <c r="CR530">
        <v>3</v>
      </c>
      <c r="CS530">
        <v>4</v>
      </c>
      <c r="CT530">
        <v>4</v>
      </c>
      <c r="CU530">
        <v>3</v>
      </c>
      <c r="CV530">
        <v>2</v>
      </c>
      <c r="CW530">
        <v>1</v>
      </c>
      <c r="CX530">
        <v>3</v>
      </c>
      <c r="CY530">
        <v>3</v>
      </c>
      <c r="CZ530">
        <v>3</v>
      </c>
      <c r="DA530" s="57" t="s">
        <v>125</v>
      </c>
    </row>
    <row r="531" spans="1:105">
      <c r="A531">
        <v>524</v>
      </c>
      <c r="B531" s="9">
        <v>2</v>
      </c>
      <c r="C531" s="9">
        <v>5</v>
      </c>
      <c r="D531" s="9">
        <v>1</v>
      </c>
      <c r="E531" s="9">
        <v>10</v>
      </c>
      <c r="F531" s="9">
        <v>0</v>
      </c>
      <c r="G531" s="9">
        <v>0</v>
      </c>
      <c r="H531" s="9">
        <v>0</v>
      </c>
      <c r="I531" s="9">
        <v>1</v>
      </c>
      <c r="J531" s="9">
        <v>1</v>
      </c>
      <c r="K531" s="9">
        <v>0</v>
      </c>
      <c r="L531" s="9">
        <v>0</v>
      </c>
      <c r="M531" s="9">
        <v>2</v>
      </c>
      <c r="N531" s="9">
        <v>0</v>
      </c>
      <c r="O531" s="9">
        <v>0</v>
      </c>
      <c r="P531" s="9">
        <v>0</v>
      </c>
      <c r="Q531" s="9">
        <v>0</v>
      </c>
      <c r="R531" s="9">
        <v>4</v>
      </c>
      <c r="S531" s="9">
        <v>0</v>
      </c>
      <c r="T531" s="9"/>
      <c r="U531" s="9">
        <v>0</v>
      </c>
      <c r="V531" s="9">
        <v>0</v>
      </c>
      <c r="W531" s="9">
        <v>1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/>
      <c r="AD531" s="9">
        <v>5</v>
      </c>
      <c r="AE531" s="9"/>
      <c r="AF531" s="9">
        <v>1</v>
      </c>
      <c r="AG531" s="9">
        <v>1</v>
      </c>
      <c r="AH531" s="9">
        <v>0</v>
      </c>
      <c r="AI531" s="9">
        <v>1</v>
      </c>
      <c r="AJ531" s="9">
        <v>1</v>
      </c>
      <c r="AK531" s="9">
        <v>0</v>
      </c>
      <c r="AL531" s="9"/>
      <c r="AM531" s="9">
        <v>1</v>
      </c>
      <c r="AN531" s="9">
        <v>1</v>
      </c>
      <c r="AO531" s="9">
        <v>1</v>
      </c>
      <c r="AP531" s="9">
        <v>1</v>
      </c>
      <c r="AQ531" s="9">
        <v>0</v>
      </c>
      <c r="AR531" s="9">
        <v>0</v>
      </c>
      <c r="AS531" s="9"/>
      <c r="AT531" s="9">
        <v>1</v>
      </c>
      <c r="AU531" s="9">
        <v>2</v>
      </c>
      <c r="AV531" s="75">
        <v>1</v>
      </c>
      <c r="AW531" s="75">
        <v>2</v>
      </c>
      <c r="AX531" s="75">
        <v>1</v>
      </c>
      <c r="AY531" s="9">
        <v>1</v>
      </c>
      <c r="AZ531" s="9">
        <v>1</v>
      </c>
      <c r="BA531" s="9">
        <v>1</v>
      </c>
      <c r="BB531" s="9">
        <v>2</v>
      </c>
      <c r="BC531" s="9">
        <v>1</v>
      </c>
      <c r="BD531" s="9">
        <v>1</v>
      </c>
      <c r="BE531" s="9">
        <v>1</v>
      </c>
      <c r="BF531" s="9">
        <v>1</v>
      </c>
      <c r="BG531" s="9">
        <v>1</v>
      </c>
      <c r="BH531">
        <v>1</v>
      </c>
      <c r="BI531">
        <v>1</v>
      </c>
      <c r="BJ531" s="58">
        <v>1</v>
      </c>
      <c r="BK531">
        <v>2</v>
      </c>
      <c r="BL531">
        <v>2</v>
      </c>
      <c r="BM531">
        <v>1</v>
      </c>
      <c r="BN531">
        <v>1</v>
      </c>
      <c r="BO531">
        <v>2</v>
      </c>
      <c r="BP531">
        <v>1</v>
      </c>
      <c r="BQ531">
        <v>1</v>
      </c>
      <c r="BR531">
        <v>1</v>
      </c>
      <c r="BS531">
        <v>1</v>
      </c>
      <c r="BT531">
        <v>2</v>
      </c>
      <c r="BU531">
        <v>1</v>
      </c>
      <c r="BV531">
        <v>2</v>
      </c>
      <c r="BW531">
        <v>2</v>
      </c>
      <c r="BX531">
        <v>2</v>
      </c>
      <c r="BY531">
        <v>1</v>
      </c>
      <c r="BZ531">
        <v>2</v>
      </c>
      <c r="CA531">
        <v>2</v>
      </c>
      <c r="CB531">
        <v>2</v>
      </c>
      <c r="CC531">
        <v>2</v>
      </c>
      <c r="CD531">
        <v>1</v>
      </c>
      <c r="CE531">
        <v>2</v>
      </c>
      <c r="CF531">
        <v>1</v>
      </c>
      <c r="CG531">
        <v>1</v>
      </c>
      <c r="CH531">
        <v>2</v>
      </c>
      <c r="CI531">
        <v>1</v>
      </c>
      <c r="CJ531">
        <v>1</v>
      </c>
      <c r="CK531">
        <v>1</v>
      </c>
      <c r="CL531">
        <v>1</v>
      </c>
      <c r="CM531">
        <v>4</v>
      </c>
      <c r="CN531">
        <v>4</v>
      </c>
      <c r="CO531">
        <v>4</v>
      </c>
      <c r="CP531">
        <v>3</v>
      </c>
      <c r="CQ531">
        <v>4</v>
      </c>
      <c r="CR531">
        <v>4</v>
      </c>
      <c r="CS531">
        <v>4</v>
      </c>
      <c r="CT531">
        <v>4</v>
      </c>
      <c r="CU531">
        <v>4</v>
      </c>
      <c r="CV531">
        <v>3</v>
      </c>
      <c r="CW531">
        <v>1</v>
      </c>
      <c r="CX531">
        <v>2</v>
      </c>
      <c r="CY531">
        <v>3</v>
      </c>
      <c r="CZ531">
        <v>3</v>
      </c>
      <c r="DA531" s="57" t="s">
        <v>125</v>
      </c>
    </row>
    <row r="532" spans="1:105">
      <c r="A532">
        <v>525</v>
      </c>
      <c r="B532" s="9">
        <v>2</v>
      </c>
      <c r="C532" s="9">
        <v>5</v>
      </c>
      <c r="D532" s="9">
        <v>5</v>
      </c>
      <c r="E532" s="9">
        <v>4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1</v>
      </c>
      <c r="L532" s="9">
        <v>0</v>
      </c>
      <c r="M532" s="9">
        <v>2</v>
      </c>
      <c r="N532" s="9">
        <v>0</v>
      </c>
      <c r="O532" s="9">
        <v>0</v>
      </c>
      <c r="P532" s="9">
        <v>0</v>
      </c>
      <c r="Q532" s="9">
        <v>0</v>
      </c>
      <c r="R532" s="9">
        <v>4</v>
      </c>
      <c r="S532" s="9">
        <v>0</v>
      </c>
      <c r="T532" s="9"/>
      <c r="U532" s="9">
        <v>0</v>
      </c>
      <c r="V532" s="9">
        <v>0</v>
      </c>
      <c r="W532" s="9">
        <v>0</v>
      </c>
      <c r="X532" s="9">
        <v>0</v>
      </c>
      <c r="Y532" s="9">
        <v>1</v>
      </c>
      <c r="Z532" s="9">
        <v>0</v>
      </c>
      <c r="AA532" s="9">
        <v>0</v>
      </c>
      <c r="AB532" s="9">
        <v>0</v>
      </c>
      <c r="AC532" s="9"/>
      <c r="AD532" s="9">
        <v>1</v>
      </c>
      <c r="AE532" s="9"/>
      <c r="AF532" s="9">
        <v>1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/>
      <c r="AM532" s="9">
        <v>0</v>
      </c>
      <c r="AN532" s="9">
        <v>1</v>
      </c>
      <c r="AO532" s="9">
        <v>0</v>
      </c>
      <c r="AP532" s="9">
        <v>0</v>
      </c>
      <c r="AQ532" s="9">
        <v>0</v>
      </c>
      <c r="AR532" s="9">
        <v>0</v>
      </c>
      <c r="AS532" s="9"/>
      <c r="AT532" s="9">
        <v>3</v>
      </c>
      <c r="AU532" s="9">
        <v>1</v>
      </c>
      <c r="AV532" s="75">
        <v>2</v>
      </c>
      <c r="AW532" s="75">
        <v>2</v>
      </c>
      <c r="AX532" s="75">
        <v>1</v>
      </c>
      <c r="AY532" s="9">
        <v>2</v>
      </c>
      <c r="AZ532" s="9">
        <v>1</v>
      </c>
      <c r="BA532" s="9">
        <v>1</v>
      </c>
      <c r="BB532" s="9">
        <v>2</v>
      </c>
      <c r="BC532" s="9">
        <v>2</v>
      </c>
      <c r="BD532" s="9">
        <v>1</v>
      </c>
      <c r="BE532" s="9">
        <v>2</v>
      </c>
      <c r="BF532" s="9">
        <v>1</v>
      </c>
      <c r="BG532" s="9">
        <v>1</v>
      </c>
      <c r="BH532">
        <v>2</v>
      </c>
      <c r="BI532">
        <v>2</v>
      </c>
      <c r="BJ532" s="58">
        <v>2</v>
      </c>
      <c r="BK532">
        <v>2</v>
      </c>
      <c r="BL532">
        <v>1</v>
      </c>
      <c r="BM532">
        <v>2</v>
      </c>
      <c r="BN532">
        <v>1</v>
      </c>
      <c r="BO532">
        <v>2</v>
      </c>
      <c r="BP532">
        <v>2</v>
      </c>
      <c r="BQ532" t="s">
        <v>125</v>
      </c>
      <c r="BR532">
        <v>2</v>
      </c>
      <c r="BS532">
        <v>2</v>
      </c>
      <c r="BT532" t="s">
        <v>125</v>
      </c>
      <c r="BU532">
        <v>1</v>
      </c>
      <c r="BV532">
        <v>1</v>
      </c>
      <c r="BW532">
        <v>1</v>
      </c>
      <c r="BX532">
        <v>2</v>
      </c>
      <c r="BY532">
        <v>2</v>
      </c>
      <c r="BZ532">
        <v>2</v>
      </c>
      <c r="CA532">
        <v>2</v>
      </c>
      <c r="CB532">
        <v>2</v>
      </c>
      <c r="CC532">
        <v>2</v>
      </c>
      <c r="CD532">
        <v>1</v>
      </c>
      <c r="CE532">
        <v>2</v>
      </c>
      <c r="CF532">
        <v>1</v>
      </c>
      <c r="CG532">
        <v>2</v>
      </c>
      <c r="CH532">
        <v>1</v>
      </c>
      <c r="CI532">
        <v>2</v>
      </c>
      <c r="CJ532">
        <v>1</v>
      </c>
      <c r="CK532">
        <v>2</v>
      </c>
      <c r="CL532">
        <v>1</v>
      </c>
      <c r="CM532">
        <v>4</v>
      </c>
      <c r="CN532">
        <v>3</v>
      </c>
      <c r="CO532">
        <v>4</v>
      </c>
      <c r="CP532">
        <v>3</v>
      </c>
      <c r="CQ532">
        <v>4</v>
      </c>
      <c r="CR532">
        <v>3</v>
      </c>
      <c r="CS532">
        <v>4</v>
      </c>
      <c r="CT532">
        <v>4</v>
      </c>
      <c r="CU532">
        <v>4</v>
      </c>
      <c r="CV532">
        <v>1</v>
      </c>
      <c r="CW532">
        <v>1</v>
      </c>
      <c r="CX532">
        <v>3</v>
      </c>
      <c r="CY532">
        <v>3</v>
      </c>
      <c r="CZ532">
        <v>0</v>
      </c>
      <c r="DA532" s="57" t="s">
        <v>125</v>
      </c>
    </row>
    <row r="533" spans="1:105">
      <c r="A533">
        <v>526</v>
      </c>
      <c r="B533" s="9">
        <v>2</v>
      </c>
      <c r="C533" s="9">
        <v>9</v>
      </c>
      <c r="D533" s="9">
        <v>7</v>
      </c>
      <c r="E533" s="9">
        <v>4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1</v>
      </c>
      <c r="M533" s="9">
        <v>2</v>
      </c>
      <c r="N533" s="9">
        <v>4</v>
      </c>
      <c r="O533" s="9">
        <v>4</v>
      </c>
      <c r="P533" s="9">
        <v>4</v>
      </c>
      <c r="Q533" s="9">
        <v>4</v>
      </c>
      <c r="R533" s="9">
        <v>4</v>
      </c>
      <c r="S533" s="9">
        <v>4</v>
      </c>
      <c r="T533" s="9"/>
      <c r="U533" s="9">
        <v>0</v>
      </c>
      <c r="V533" s="9">
        <v>0</v>
      </c>
      <c r="W533" s="9">
        <v>0</v>
      </c>
      <c r="X533" s="9">
        <v>0</v>
      </c>
      <c r="Y533" s="9">
        <v>1</v>
      </c>
      <c r="Z533" s="9">
        <v>1</v>
      </c>
      <c r="AA533" s="9">
        <v>0</v>
      </c>
      <c r="AB533" s="9">
        <v>0</v>
      </c>
      <c r="AC533" s="9"/>
      <c r="AD533" s="9">
        <v>4</v>
      </c>
      <c r="AE533" s="9"/>
      <c r="AF533" s="9">
        <v>1</v>
      </c>
      <c r="AG533" s="9">
        <v>1</v>
      </c>
      <c r="AH533" s="9">
        <v>0</v>
      </c>
      <c r="AI533" s="9">
        <v>0</v>
      </c>
      <c r="AJ533" s="9">
        <v>0</v>
      </c>
      <c r="AK533" s="9">
        <v>0</v>
      </c>
      <c r="AL533" s="9"/>
      <c r="AM533" s="9">
        <v>1</v>
      </c>
      <c r="AN533" s="9">
        <v>1</v>
      </c>
      <c r="AO533" s="9">
        <v>1</v>
      </c>
      <c r="AP533" s="9">
        <v>1</v>
      </c>
      <c r="AQ533" s="9">
        <v>0</v>
      </c>
      <c r="AR533" s="9">
        <v>0</v>
      </c>
      <c r="AS533" s="9"/>
      <c r="AT533" s="9">
        <v>3</v>
      </c>
      <c r="AU533" s="9"/>
      <c r="AV533" s="75">
        <v>1</v>
      </c>
      <c r="AW533" s="75">
        <v>1</v>
      </c>
      <c r="AX533" s="75">
        <v>1</v>
      </c>
      <c r="AY533" s="9">
        <v>2</v>
      </c>
      <c r="AZ533" s="9">
        <v>2</v>
      </c>
      <c r="BA533" s="9" t="s">
        <v>125</v>
      </c>
      <c r="BB533" s="9" t="s">
        <v>125</v>
      </c>
      <c r="BC533" s="9">
        <v>2</v>
      </c>
      <c r="BD533" s="9">
        <v>2</v>
      </c>
      <c r="BE533" s="9" t="s">
        <v>125</v>
      </c>
      <c r="BF533" s="9">
        <v>1</v>
      </c>
      <c r="BG533" s="9">
        <v>1</v>
      </c>
      <c r="BH533">
        <v>1</v>
      </c>
      <c r="BI533">
        <v>1</v>
      </c>
      <c r="BJ533" s="58">
        <v>1</v>
      </c>
      <c r="BK533">
        <v>1</v>
      </c>
      <c r="BL533">
        <v>1</v>
      </c>
      <c r="BM533">
        <v>1</v>
      </c>
      <c r="BN533">
        <v>1</v>
      </c>
      <c r="BO533">
        <v>2</v>
      </c>
      <c r="BP533">
        <v>2</v>
      </c>
      <c r="BQ533" t="s">
        <v>125</v>
      </c>
      <c r="BR533">
        <v>1</v>
      </c>
      <c r="BS533">
        <v>1</v>
      </c>
      <c r="BT533">
        <v>1</v>
      </c>
      <c r="BU533">
        <v>2</v>
      </c>
      <c r="BV533">
        <v>2</v>
      </c>
      <c r="BW533">
        <v>1</v>
      </c>
      <c r="BX533">
        <v>2</v>
      </c>
      <c r="BY533">
        <v>2</v>
      </c>
      <c r="BZ533">
        <v>2</v>
      </c>
      <c r="CA533">
        <v>2</v>
      </c>
      <c r="CB533">
        <v>2</v>
      </c>
      <c r="CC533">
        <v>1</v>
      </c>
      <c r="CD533">
        <v>2</v>
      </c>
      <c r="CE533">
        <v>1</v>
      </c>
      <c r="CF533">
        <v>1</v>
      </c>
      <c r="CG533">
        <v>2</v>
      </c>
      <c r="CH533">
        <v>1</v>
      </c>
      <c r="CI533">
        <v>1</v>
      </c>
      <c r="CJ533">
        <v>1</v>
      </c>
      <c r="CK533">
        <v>1</v>
      </c>
      <c r="CL533">
        <v>1</v>
      </c>
      <c r="CM533">
        <v>4</v>
      </c>
      <c r="CN533">
        <v>4</v>
      </c>
      <c r="CO533">
        <v>4</v>
      </c>
      <c r="CP533">
        <v>3</v>
      </c>
      <c r="CQ533">
        <v>4</v>
      </c>
      <c r="CR533">
        <v>4</v>
      </c>
      <c r="CS533">
        <v>4</v>
      </c>
      <c r="CT533">
        <v>3</v>
      </c>
      <c r="CU533">
        <v>4</v>
      </c>
      <c r="CV533">
        <v>3</v>
      </c>
      <c r="CW533">
        <v>2</v>
      </c>
      <c r="CX533">
        <v>2</v>
      </c>
      <c r="CY533">
        <v>4</v>
      </c>
      <c r="DA533" s="57" t="s">
        <v>125</v>
      </c>
    </row>
    <row r="534" spans="1:105">
      <c r="A534">
        <v>527</v>
      </c>
      <c r="B534" s="9">
        <v>2</v>
      </c>
      <c r="C534" s="9">
        <v>3</v>
      </c>
      <c r="D534" s="9">
        <v>1</v>
      </c>
      <c r="E534" s="9">
        <v>12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1</v>
      </c>
      <c r="L534" s="9">
        <v>0</v>
      </c>
      <c r="M534" s="9">
        <v>1</v>
      </c>
      <c r="N534" s="9">
        <v>0</v>
      </c>
      <c r="O534" s="9">
        <v>0</v>
      </c>
      <c r="P534" s="9">
        <v>0</v>
      </c>
      <c r="Q534" s="9">
        <v>0</v>
      </c>
      <c r="R534" s="9">
        <v>4</v>
      </c>
      <c r="S534" s="9">
        <v>3</v>
      </c>
      <c r="T534" s="9"/>
      <c r="U534" s="9">
        <v>1</v>
      </c>
      <c r="V534" s="9">
        <v>1</v>
      </c>
      <c r="W534" s="9">
        <v>1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/>
      <c r="AD534" s="9">
        <v>1</v>
      </c>
      <c r="AE534" s="9"/>
      <c r="AF534" s="9">
        <v>1</v>
      </c>
      <c r="AG534" s="9">
        <v>0</v>
      </c>
      <c r="AH534" s="9">
        <v>0</v>
      </c>
      <c r="AI534" s="9">
        <v>1</v>
      </c>
      <c r="AJ534" s="9">
        <v>0</v>
      </c>
      <c r="AK534" s="9">
        <v>0</v>
      </c>
      <c r="AL534" s="9"/>
      <c r="AM534" s="9">
        <v>1</v>
      </c>
      <c r="AN534" s="9">
        <v>1</v>
      </c>
      <c r="AO534" s="9">
        <v>0</v>
      </c>
      <c r="AP534" s="9">
        <v>0</v>
      </c>
      <c r="AQ534" s="9">
        <v>0</v>
      </c>
      <c r="AR534" s="9">
        <v>0</v>
      </c>
      <c r="AS534" s="9"/>
      <c r="AT534" s="9">
        <v>1</v>
      </c>
      <c r="AU534" s="9">
        <v>3</v>
      </c>
      <c r="AV534" s="75">
        <v>1</v>
      </c>
      <c r="AW534" s="75">
        <v>1</v>
      </c>
      <c r="AX534" s="75">
        <v>2</v>
      </c>
      <c r="AY534" s="9" t="s">
        <v>125</v>
      </c>
      <c r="AZ534" s="9">
        <v>1</v>
      </c>
      <c r="BA534" s="9">
        <v>2</v>
      </c>
      <c r="BB534" s="9">
        <v>2</v>
      </c>
      <c r="BC534" s="9">
        <v>2</v>
      </c>
      <c r="BD534" s="9">
        <v>1</v>
      </c>
      <c r="BE534" s="9">
        <v>2</v>
      </c>
      <c r="BF534" s="9">
        <v>1</v>
      </c>
      <c r="BG534" s="9">
        <v>1</v>
      </c>
      <c r="BH534">
        <v>2</v>
      </c>
      <c r="BI534">
        <v>2</v>
      </c>
      <c r="BJ534" s="58">
        <v>1</v>
      </c>
      <c r="BK534">
        <v>1</v>
      </c>
      <c r="BL534">
        <v>2</v>
      </c>
      <c r="BM534">
        <v>1</v>
      </c>
      <c r="BN534">
        <v>2</v>
      </c>
      <c r="BO534">
        <v>2</v>
      </c>
      <c r="BP534">
        <v>2</v>
      </c>
      <c r="BQ534" t="s">
        <v>125</v>
      </c>
      <c r="BR534">
        <v>2</v>
      </c>
      <c r="BS534">
        <v>2</v>
      </c>
      <c r="BT534" t="s">
        <v>125</v>
      </c>
      <c r="BU534">
        <v>1</v>
      </c>
      <c r="BV534">
        <v>2</v>
      </c>
      <c r="BW534">
        <v>2</v>
      </c>
      <c r="BX534">
        <v>2</v>
      </c>
      <c r="BY534">
        <v>2</v>
      </c>
      <c r="BZ534">
        <v>2</v>
      </c>
      <c r="CA534">
        <v>2</v>
      </c>
      <c r="CB534">
        <v>1</v>
      </c>
      <c r="CC534">
        <v>2</v>
      </c>
      <c r="CD534">
        <v>2</v>
      </c>
      <c r="CE534">
        <v>2</v>
      </c>
      <c r="CF534">
        <v>2</v>
      </c>
      <c r="CG534">
        <v>2</v>
      </c>
      <c r="CH534">
        <v>2</v>
      </c>
      <c r="CI534">
        <v>2</v>
      </c>
      <c r="CJ534">
        <v>1</v>
      </c>
      <c r="CK534">
        <v>2</v>
      </c>
      <c r="CL534">
        <v>1</v>
      </c>
      <c r="CM534">
        <v>2</v>
      </c>
      <c r="CN534">
        <v>1</v>
      </c>
      <c r="CO534">
        <v>4</v>
      </c>
      <c r="CP534">
        <v>1</v>
      </c>
      <c r="CQ534">
        <v>3</v>
      </c>
      <c r="CR534">
        <v>1</v>
      </c>
      <c r="CS534">
        <v>1</v>
      </c>
      <c r="CT534">
        <v>4</v>
      </c>
      <c r="CU534">
        <v>2</v>
      </c>
      <c r="CV534">
        <v>1</v>
      </c>
      <c r="CW534">
        <v>1</v>
      </c>
      <c r="CX534">
        <v>1</v>
      </c>
      <c r="CY534">
        <v>3</v>
      </c>
      <c r="CZ534">
        <v>4</v>
      </c>
      <c r="DA534" s="57" t="s">
        <v>125</v>
      </c>
    </row>
    <row r="535" spans="1:105">
      <c r="A535">
        <v>528</v>
      </c>
      <c r="B535" s="9">
        <v>2</v>
      </c>
      <c r="C535" s="9">
        <v>2</v>
      </c>
      <c r="D535" s="9">
        <v>3</v>
      </c>
      <c r="E535" s="9">
        <v>10</v>
      </c>
      <c r="F535" s="9">
        <v>1</v>
      </c>
      <c r="G535" s="9">
        <v>0</v>
      </c>
      <c r="H535" s="9">
        <v>0</v>
      </c>
      <c r="I535" s="9">
        <v>1</v>
      </c>
      <c r="J535" s="9">
        <v>0</v>
      </c>
      <c r="K535" s="9">
        <v>0</v>
      </c>
      <c r="L535" s="9">
        <v>0</v>
      </c>
      <c r="M535" s="9">
        <v>3</v>
      </c>
      <c r="N535" s="9">
        <v>4</v>
      </c>
      <c r="O535" s="9">
        <v>4</v>
      </c>
      <c r="P535" s="9">
        <v>4</v>
      </c>
      <c r="Q535" s="9">
        <v>4</v>
      </c>
      <c r="R535" s="9">
        <v>4</v>
      </c>
      <c r="S535" s="9">
        <v>4</v>
      </c>
      <c r="T535" s="9"/>
      <c r="U535" s="9">
        <v>1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/>
      <c r="AD535" s="9">
        <v>2</v>
      </c>
      <c r="AE535" s="9"/>
      <c r="AF535" s="9">
        <v>1</v>
      </c>
      <c r="AG535" s="9">
        <v>0</v>
      </c>
      <c r="AH535" s="9">
        <v>0</v>
      </c>
      <c r="AI535" s="9">
        <v>1</v>
      </c>
      <c r="AJ535" s="9">
        <v>0</v>
      </c>
      <c r="AK535" s="9">
        <v>0</v>
      </c>
      <c r="AL535" s="9"/>
      <c r="AM535" s="9">
        <v>1</v>
      </c>
      <c r="AN535" s="9">
        <v>1</v>
      </c>
      <c r="AO535" s="9">
        <v>1</v>
      </c>
      <c r="AP535" s="9">
        <v>1</v>
      </c>
      <c r="AQ535" s="9">
        <v>0</v>
      </c>
      <c r="AR535" s="9">
        <v>0</v>
      </c>
      <c r="AS535" s="9"/>
      <c r="AT535" s="9">
        <v>1</v>
      </c>
      <c r="AU535" s="9">
        <v>2</v>
      </c>
      <c r="AV535" s="75">
        <v>2</v>
      </c>
      <c r="AW535" s="75">
        <v>2</v>
      </c>
      <c r="AX535" s="75">
        <v>2</v>
      </c>
      <c r="AY535" s="9" t="s">
        <v>125</v>
      </c>
      <c r="AZ535" s="9">
        <v>1</v>
      </c>
      <c r="BA535" s="9">
        <v>1</v>
      </c>
      <c r="BB535" s="9">
        <v>2</v>
      </c>
      <c r="BC535" s="9">
        <v>2</v>
      </c>
      <c r="BD535" s="9">
        <v>1</v>
      </c>
      <c r="BE535" s="9">
        <v>1</v>
      </c>
      <c r="BF535" s="9">
        <v>1</v>
      </c>
      <c r="BG535" s="9">
        <v>1</v>
      </c>
      <c r="BH535">
        <v>1</v>
      </c>
      <c r="BI535">
        <v>1</v>
      </c>
      <c r="BJ535" s="58">
        <v>1</v>
      </c>
      <c r="BK535">
        <v>2</v>
      </c>
      <c r="BL535">
        <v>1</v>
      </c>
      <c r="BM535">
        <v>2</v>
      </c>
      <c r="BN535">
        <v>1</v>
      </c>
      <c r="BO535">
        <v>1</v>
      </c>
      <c r="BP535">
        <v>1</v>
      </c>
      <c r="BQ535">
        <v>1</v>
      </c>
      <c r="BR535">
        <v>2</v>
      </c>
      <c r="BS535">
        <v>1</v>
      </c>
      <c r="BT535">
        <v>1</v>
      </c>
      <c r="BU535">
        <v>1</v>
      </c>
      <c r="BV535">
        <v>1</v>
      </c>
      <c r="BW535">
        <v>1</v>
      </c>
      <c r="BX535">
        <v>2</v>
      </c>
      <c r="BY535">
        <v>2</v>
      </c>
      <c r="BZ535">
        <v>2</v>
      </c>
      <c r="CA535">
        <v>2</v>
      </c>
      <c r="CB535">
        <v>2</v>
      </c>
      <c r="CC535">
        <v>2</v>
      </c>
      <c r="CD535">
        <v>2</v>
      </c>
      <c r="CE535">
        <v>2</v>
      </c>
      <c r="CF535">
        <v>1</v>
      </c>
      <c r="CG535">
        <v>2</v>
      </c>
      <c r="CH535">
        <v>2</v>
      </c>
      <c r="CI535">
        <v>2</v>
      </c>
      <c r="CJ535">
        <v>2</v>
      </c>
      <c r="CK535">
        <v>1</v>
      </c>
      <c r="CL535">
        <v>1</v>
      </c>
      <c r="CM535">
        <v>4</v>
      </c>
      <c r="CN535">
        <v>4</v>
      </c>
      <c r="CO535">
        <v>4</v>
      </c>
      <c r="CP535">
        <v>2</v>
      </c>
      <c r="CQ535">
        <v>3</v>
      </c>
      <c r="CR535">
        <v>3</v>
      </c>
      <c r="CS535">
        <v>3</v>
      </c>
      <c r="CT535">
        <v>4</v>
      </c>
      <c r="CU535">
        <v>3</v>
      </c>
      <c r="CV535">
        <v>3</v>
      </c>
      <c r="CX535">
        <v>3</v>
      </c>
      <c r="CY535">
        <v>3</v>
      </c>
      <c r="CZ535">
        <v>4</v>
      </c>
      <c r="DA535" s="57">
        <v>4</v>
      </c>
    </row>
    <row r="536" spans="1:105">
      <c r="A536">
        <v>529</v>
      </c>
      <c r="B536" s="9">
        <v>2</v>
      </c>
      <c r="C536" s="9">
        <v>4</v>
      </c>
      <c r="D536" s="9">
        <v>4</v>
      </c>
      <c r="E536" s="9">
        <v>5</v>
      </c>
      <c r="F536" s="9">
        <v>1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2</v>
      </c>
      <c r="N536" s="9">
        <v>4</v>
      </c>
      <c r="O536" s="9">
        <v>3</v>
      </c>
      <c r="P536" s="9">
        <v>4</v>
      </c>
      <c r="Q536" s="9">
        <v>4</v>
      </c>
      <c r="R536" s="9">
        <v>4</v>
      </c>
      <c r="S536" s="9">
        <v>3</v>
      </c>
      <c r="T536" s="9"/>
      <c r="U536" s="9">
        <v>0</v>
      </c>
      <c r="V536" s="9">
        <v>0</v>
      </c>
      <c r="W536" s="9">
        <v>1</v>
      </c>
      <c r="X536" s="9">
        <v>1</v>
      </c>
      <c r="Y536" s="9">
        <v>0</v>
      </c>
      <c r="Z536" s="9">
        <v>0</v>
      </c>
      <c r="AA536" s="9">
        <v>0</v>
      </c>
      <c r="AB536" s="9">
        <v>0</v>
      </c>
      <c r="AC536" s="9"/>
      <c r="AD536" s="9">
        <v>2</v>
      </c>
      <c r="AE536" s="9"/>
      <c r="AF536" s="9">
        <v>1</v>
      </c>
      <c r="AG536" s="9">
        <v>1</v>
      </c>
      <c r="AH536" s="9">
        <v>1</v>
      </c>
      <c r="AI536" s="9">
        <v>0</v>
      </c>
      <c r="AJ536" s="9">
        <v>0</v>
      </c>
      <c r="AK536" s="9">
        <v>0</v>
      </c>
      <c r="AL536" s="9"/>
      <c r="AM536" s="9">
        <v>1</v>
      </c>
      <c r="AN536" s="9">
        <v>1</v>
      </c>
      <c r="AO536" s="9">
        <v>1</v>
      </c>
      <c r="AP536" s="9">
        <v>1</v>
      </c>
      <c r="AQ536" s="9">
        <v>0</v>
      </c>
      <c r="AR536" s="9">
        <v>1</v>
      </c>
      <c r="AS536" s="9"/>
      <c r="AT536" s="9">
        <v>1</v>
      </c>
      <c r="AU536" s="9">
        <v>1</v>
      </c>
      <c r="AV536" s="75">
        <v>2</v>
      </c>
      <c r="AW536" s="75">
        <v>2</v>
      </c>
      <c r="AX536" s="75">
        <v>1</v>
      </c>
      <c r="AY536" s="9">
        <v>2</v>
      </c>
      <c r="AZ536" s="9">
        <v>1</v>
      </c>
      <c r="BA536" s="9">
        <v>1</v>
      </c>
      <c r="BB536" s="9">
        <v>2</v>
      </c>
      <c r="BC536" s="9">
        <v>1</v>
      </c>
      <c r="BD536" s="9">
        <v>1</v>
      </c>
      <c r="BE536" s="9">
        <v>2</v>
      </c>
      <c r="BF536" s="9">
        <v>1</v>
      </c>
      <c r="BG536" s="9">
        <v>1</v>
      </c>
      <c r="BH536">
        <v>1</v>
      </c>
      <c r="BI536">
        <v>1</v>
      </c>
      <c r="BJ536" s="58">
        <v>1</v>
      </c>
      <c r="BK536">
        <v>2</v>
      </c>
      <c r="BL536">
        <v>1</v>
      </c>
      <c r="BM536">
        <v>1</v>
      </c>
      <c r="BN536">
        <v>1</v>
      </c>
      <c r="BO536">
        <v>2</v>
      </c>
      <c r="BP536">
        <v>1</v>
      </c>
      <c r="BQ536">
        <v>1</v>
      </c>
      <c r="BR536">
        <v>2</v>
      </c>
      <c r="BS536">
        <v>2</v>
      </c>
      <c r="BT536" t="s">
        <v>125</v>
      </c>
      <c r="BU536">
        <v>1</v>
      </c>
      <c r="BV536">
        <v>2</v>
      </c>
      <c r="BW536">
        <v>2</v>
      </c>
      <c r="BX536">
        <v>2</v>
      </c>
      <c r="BY536">
        <v>1</v>
      </c>
      <c r="BZ536">
        <v>2</v>
      </c>
      <c r="CA536">
        <v>2</v>
      </c>
      <c r="CB536">
        <v>2</v>
      </c>
      <c r="CC536">
        <v>2</v>
      </c>
      <c r="CD536">
        <v>1</v>
      </c>
      <c r="CE536">
        <v>2</v>
      </c>
      <c r="CF536">
        <v>1</v>
      </c>
      <c r="CG536">
        <v>1</v>
      </c>
      <c r="CH536">
        <v>2</v>
      </c>
      <c r="CI536">
        <v>2</v>
      </c>
      <c r="CJ536">
        <v>1</v>
      </c>
      <c r="CK536">
        <v>2</v>
      </c>
      <c r="CL536">
        <v>1</v>
      </c>
      <c r="CM536">
        <v>4</v>
      </c>
      <c r="CN536">
        <v>3</v>
      </c>
      <c r="CO536">
        <v>4</v>
      </c>
      <c r="CP536">
        <v>4</v>
      </c>
      <c r="CQ536">
        <v>4</v>
      </c>
      <c r="CR536">
        <v>4</v>
      </c>
      <c r="CS536">
        <v>4</v>
      </c>
      <c r="CT536">
        <v>4</v>
      </c>
      <c r="CU536">
        <v>2</v>
      </c>
      <c r="CV536">
        <v>2</v>
      </c>
      <c r="CW536">
        <v>1</v>
      </c>
      <c r="CX536">
        <v>3</v>
      </c>
      <c r="CY536">
        <v>3</v>
      </c>
      <c r="CZ536">
        <v>4</v>
      </c>
      <c r="DA536" s="57">
        <v>4</v>
      </c>
    </row>
    <row r="537" spans="1:105">
      <c r="A537">
        <v>530</v>
      </c>
      <c r="B537" s="9">
        <v>1</v>
      </c>
      <c r="C537" s="9">
        <v>7</v>
      </c>
      <c r="D537" s="9">
        <v>7</v>
      </c>
      <c r="E537" s="9">
        <v>13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1</v>
      </c>
      <c r="L537" s="9">
        <v>0</v>
      </c>
      <c r="M537" s="9">
        <v>2</v>
      </c>
      <c r="N537" s="9">
        <v>1</v>
      </c>
      <c r="O537" s="9">
        <v>4</v>
      </c>
      <c r="P537" s="9">
        <v>3</v>
      </c>
      <c r="Q537" s="9">
        <v>1</v>
      </c>
      <c r="R537" s="9">
        <v>0</v>
      </c>
      <c r="S537" s="9">
        <v>1</v>
      </c>
      <c r="T537" s="9"/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1</v>
      </c>
      <c r="AB537" s="9">
        <v>0</v>
      </c>
      <c r="AC537" s="9"/>
      <c r="AD537" s="9">
        <v>1</v>
      </c>
      <c r="AE537" s="9"/>
      <c r="AF537" s="9">
        <v>1</v>
      </c>
      <c r="AG537" s="9">
        <v>0</v>
      </c>
      <c r="AH537" s="9">
        <v>1</v>
      </c>
      <c r="AI537" s="9">
        <v>0</v>
      </c>
      <c r="AJ537" s="9">
        <v>0</v>
      </c>
      <c r="AK537" s="9">
        <v>0</v>
      </c>
      <c r="AL537" s="9"/>
      <c r="AM537" s="9">
        <v>1</v>
      </c>
      <c r="AN537" s="9">
        <v>1</v>
      </c>
      <c r="AO537" s="9">
        <v>1</v>
      </c>
      <c r="AP537" s="9">
        <v>1</v>
      </c>
      <c r="AQ537" s="9">
        <v>0</v>
      </c>
      <c r="AR537" s="9">
        <v>0</v>
      </c>
      <c r="AS537" s="9"/>
      <c r="AT537" s="9">
        <v>1</v>
      </c>
      <c r="AU537" s="9">
        <v>1</v>
      </c>
      <c r="AV537" s="75">
        <v>2</v>
      </c>
      <c r="AW537" s="75">
        <v>2</v>
      </c>
      <c r="AX537" s="75">
        <v>1</v>
      </c>
      <c r="AY537" s="9">
        <v>2</v>
      </c>
      <c r="AZ537" s="9">
        <v>1</v>
      </c>
      <c r="BA537" s="9">
        <v>2</v>
      </c>
      <c r="BB537" s="9"/>
      <c r="BC537" s="9">
        <v>1</v>
      </c>
      <c r="BD537" s="9">
        <v>1</v>
      </c>
      <c r="BE537" s="9">
        <v>2</v>
      </c>
      <c r="BF537" s="9">
        <v>1</v>
      </c>
      <c r="BG537" s="9">
        <v>1</v>
      </c>
      <c r="BH537">
        <v>2</v>
      </c>
      <c r="BI537">
        <v>2</v>
      </c>
      <c r="BJ537" s="58">
        <v>1</v>
      </c>
      <c r="BK537">
        <v>1</v>
      </c>
      <c r="BL537">
        <v>1</v>
      </c>
      <c r="BM537">
        <v>1</v>
      </c>
      <c r="BN537">
        <v>1</v>
      </c>
      <c r="BO537">
        <v>2</v>
      </c>
      <c r="BP537">
        <v>2</v>
      </c>
      <c r="BQ537" t="s">
        <v>125</v>
      </c>
      <c r="BR537">
        <v>2</v>
      </c>
      <c r="BS537">
        <v>2</v>
      </c>
      <c r="BT537" t="s">
        <v>125</v>
      </c>
      <c r="BU537">
        <v>1</v>
      </c>
      <c r="BV537">
        <v>1</v>
      </c>
      <c r="BW537">
        <v>2</v>
      </c>
      <c r="BX537">
        <v>2</v>
      </c>
      <c r="BY537">
        <v>2</v>
      </c>
      <c r="BZ537">
        <v>2</v>
      </c>
      <c r="CA537">
        <v>1</v>
      </c>
      <c r="CB537">
        <v>2</v>
      </c>
      <c r="CC537">
        <v>2</v>
      </c>
      <c r="CD537">
        <v>2</v>
      </c>
      <c r="CE537">
        <v>2</v>
      </c>
      <c r="CF537">
        <v>1</v>
      </c>
      <c r="CG537">
        <v>1</v>
      </c>
      <c r="CH537">
        <v>2</v>
      </c>
      <c r="CI537">
        <v>2</v>
      </c>
      <c r="CJ537">
        <v>1</v>
      </c>
      <c r="CK537">
        <v>2</v>
      </c>
      <c r="CL537">
        <v>1</v>
      </c>
      <c r="CM537">
        <v>4</v>
      </c>
      <c r="CN537">
        <v>4</v>
      </c>
      <c r="CO537">
        <v>4</v>
      </c>
      <c r="CP537">
        <v>4</v>
      </c>
      <c r="CQ537">
        <v>4</v>
      </c>
      <c r="CR537">
        <v>4</v>
      </c>
      <c r="CS537">
        <v>4</v>
      </c>
      <c r="CT537">
        <v>1</v>
      </c>
      <c r="CU537">
        <v>4</v>
      </c>
      <c r="CV537">
        <v>2</v>
      </c>
      <c r="CW537">
        <v>1</v>
      </c>
      <c r="CY537">
        <v>3</v>
      </c>
      <c r="DA537" s="57" t="s">
        <v>125</v>
      </c>
    </row>
    <row r="538" spans="1:105">
      <c r="A538">
        <v>531</v>
      </c>
      <c r="B538" s="9">
        <v>2</v>
      </c>
      <c r="C538" s="9">
        <v>4</v>
      </c>
      <c r="D538" s="9">
        <v>5</v>
      </c>
      <c r="E538" s="9">
        <v>2</v>
      </c>
      <c r="F538" s="9">
        <v>0</v>
      </c>
      <c r="G538" s="9">
        <v>1</v>
      </c>
      <c r="H538" s="9">
        <v>0</v>
      </c>
      <c r="I538" s="9">
        <v>1</v>
      </c>
      <c r="J538" s="9">
        <v>1</v>
      </c>
      <c r="K538" s="9">
        <v>0</v>
      </c>
      <c r="L538" s="9">
        <v>0</v>
      </c>
      <c r="M538" s="9">
        <v>2</v>
      </c>
      <c r="N538" s="9">
        <v>3</v>
      </c>
      <c r="O538" s="9">
        <v>3</v>
      </c>
      <c r="P538" s="9">
        <v>3</v>
      </c>
      <c r="Q538" s="9">
        <v>3</v>
      </c>
      <c r="R538" s="9">
        <v>3</v>
      </c>
      <c r="S538" s="9">
        <v>4</v>
      </c>
      <c r="T538" s="9"/>
      <c r="U538" s="9">
        <v>0</v>
      </c>
      <c r="V538" s="9">
        <v>0</v>
      </c>
      <c r="W538" s="9">
        <v>0</v>
      </c>
      <c r="X538" s="9">
        <v>1</v>
      </c>
      <c r="Y538" s="9">
        <v>1</v>
      </c>
      <c r="Z538" s="9">
        <v>1</v>
      </c>
      <c r="AA538" s="9">
        <v>0</v>
      </c>
      <c r="AB538" s="9">
        <v>0</v>
      </c>
      <c r="AC538" s="9"/>
      <c r="AD538" s="9">
        <v>2</v>
      </c>
      <c r="AE538" s="9"/>
      <c r="AF538" s="9">
        <v>1</v>
      </c>
      <c r="AG538" s="9">
        <v>1</v>
      </c>
      <c r="AH538" s="9">
        <v>1</v>
      </c>
      <c r="AI538" s="9">
        <v>0</v>
      </c>
      <c r="AJ538" s="9">
        <v>0</v>
      </c>
      <c r="AK538" s="9">
        <v>0</v>
      </c>
      <c r="AL538" s="9"/>
      <c r="AM538" s="9">
        <v>1</v>
      </c>
      <c r="AN538" s="9">
        <v>1</v>
      </c>
      <c r="AO538" s="9">
        <v>0</v>
      </c>
      <c r="AP538" s="9">
        <v>1</v>
      </c>
      <c r="AQ538" s="9">
        <v>0</v>
      </c>
      <c r="AR538" s="9">
        <v>0</v>
      </c>
      <c r="AS538" s="9"/>
      <c r="AT538" s="9">
        <v>1</v>
      </c>
      <c r="AU538" s="9">
        <v>1</v>
      </c>
      <c r="AV538" s="75">
        <v>1</v>
      </c>
      <c r="AW538" s="75">
        <v>1</v>
      </c>
      <c r="AX538" s="75">
        <v>1</v>
      </c>
      <c r="AY538" s="9">
        <v>2</v>
      </c>
      <c r="AZ538" s="9">
        <v>1</v>
      </c>
      <c r="BA538" s="9">
        <v>1</v>
      </c>
      <c r="BB538" s="9">
        <v>2</v>
      </c>
      <c r="BC538" s="9">
        <v>1</v>
      </c>
      <c r="BD538" s="9">
        <v>1</v>
      </c>
      <c r="BE538" s="9">
        <v>2</v>
      </c>
      <c r="BF538" s="9">
        <v>1</v>
      </c>
      <c r="BG538" s="9">
        <v>1</v>
      </c>
      <c r="BH538">
        <v>2</v>
      </c>
      <c r="BI538">
        <v>2</v>
      </c>
      <c r="BJ538" s="58">
        <v>1</v>
      </c>
      <c r="BK538">
        <v>1</v>
      </c>
      <c r="BL538">
        <v>1</v>
      </c>
      <c r="BM538">
        <v>1</v>
      </c>
      <c r="BN538">
        <v>1</v>
      </c>
      <c r="BO538">
        <v>2</v>
      </c>
      <c r="BP538">
        <v>1</v>
      </c>
      <c r="BQ538">
        <v>1</v>
      </c>
      <c r="BR538">
        <v>1</v>
      </c>
      <c r="BS538">
        <v>1</v>
      </c>
      <c r="BT538">
        <v>1</v>
      </c>
      <c r="BU538">
        <v>1</v>
      </c>
      <c r="BV538">
        <v>1</v>
      </c>
      <c r="BW538">
        <v>2</v>
      </c>
      <c r="BX538">
        <v>2</v>
      </c>
      <c r="BY538">
        <v>1</v>
      </c>
      <c r="BZ538">
        <v>1</v>
      </c>
      <c r="CA538">
        <v>2</v>
      </c>
      <c r="CB538">
        <v>2</v>
      </c>
      <c r="CC538">
        <v>1</v>
      </c>
      <c r="CD538">
        <v>2</v>
      </c>
      <c r="CE538">
        <v>2</v>
      </c>
      <c r="CF538">
        <v>1</v>
      </c>
      <c r="CG538">
        <v>1</v>
      </c>
      <c r="CH538">
        <v>2</v>
      </c>
      <c r="CI538">
        <v>2</v>
      </c>
      <c r="CJ538">
        <v>1</v>
      </c>
      <c r="CK538">
        <v>2</v>
      </c>
      <c r="CL538">
        <v>1</v>
      </c>
      <c r="CM538">
        <v>3</v>
      </c>
      <c r="CN538">
        <v>4</v>
      </c>
      <c r="CO538">
        <v>4</v>
      </c>
      <c r="CP538">
        <v>3</v>
      </c>
      <c r="CQ538">
        <v>4</v>
      </c>
      <c r="CR538">
        <v>4</v>
      </c>
      <c r="CS538">
        <v>4</v>
      </c>
      <c r="CT538">
        <v>4</v>
      </c>
      <c r="CU538">
        <v>3</v>
      </c>
      <c r="CV538">
        <v>2</v>
      </c>
      <c r="CW538">
        <v>1</v>
      </c>
      <c r="CX538">
        <v>3</v>
      </c>
      <c r="CY538">
        <v>3</v>
      </c>
      <c r="CZ538">
        <v>3</v>
      </c>
      <c r="DA538" s="57">
        <v>3</v>
      </c>
    </row>
    <row r="539" spans="1:105">
      <c r="A539">
        <v>532</v>
      </c>
      <c r="B539" s="9">
        <v>2</v>
      </c>
      <c r="C539" s="9">
        <v>4</v>
      </c>
      <c r="D539" s="9">
        <v>4</v>
      </c>
      <c r="E539" s="9">
        <v>12</v>
      </c>
      <c r="F539" s="9">
        <v>0</v>
      </c>
      <c r="G539" s="9">
        <v>0</v>
      </c>
      <c r="H539" s="9">
        <v>0</v>
      </c>
      <c r="I539" s="9">
        <v>1</v>
      </c>
      <c r="J539" s="9">
        <v>0</v>
      </c>
      <c r="K539" s="9">
        <v>0</v>
      </c>
      <c r="L539" s="9">
        <v>0</v>
      </c>
      <c r="M539" s="9">
        <v>2</v>
      </c>
      <c r="N539" s="9">
        <v>4</v>
      </c>
      <c r="O539" s="9">
        <v>4</v>
      </c>
      <c r="P539" s="9">
        <v>4</v>
      </c>
      <c r="Q539" s="9">
        <v>4</v>
      </c>
      <c r="R539" s="9">
        <v>4</v>
      </c>
      <c r="S539" s="9">
        <v>4</v>
      </c>
      <c r="T539" s="9"/>
      <c r="U539" s="9">
        <v>0</v>
      </c>
      <c r="V539" s="9">
        <v>1</v>
      </c>
      <c r="W539" s="9">
        <v>0</v>
      </c>
      <c r="X539" s="9">
        <v>0</v>
      </c>
      <c r="Y539" s="9">
        <v>1</v>
      </c>
      <c r="Z539" s="9">
        <v>0</v>
      </c>
      <c r="AA539" s="9">
        <v>0</v>
      </c>
      <c r="AB539" s="9">
        <v>0</v>
      </c>
      <c r="AC539" s="9"/>
      <c r="AD539" s="9">
        <v>2</v>
      </c>
      <c r="AE539" s="9"/>
      <c r="AF539" s="9">
        <v>1</v>
      </c>
      <c r="AG539" s="9">
        <v>1</v>
      </c>
      <c r="AH539" s="9">
        <v>1</v>
      </c>
      <c r="AI539" s="9">
        <v>0</v>
      </c>
      <c r="AJ539" s="9">
        <v>1</v>
      </c>
      <c r="AK539" s="9">
        <v>0</v>
      </c>
      <c r="AL539" s="9"/>
      <c r="AM539" s="9">
        <v>1</v>
      </c>
      <c r="AN539" s="9">
        <v>1</v>
      </c>
      <c r="AO539" s="9">
        <v>1</v>
      </c>
      <c r="AP539" s="9">
        <v>1</v>
      </c>
      <c r="AQ539" s="9">
        <v>0</v>
      </c>
      <c r="AR539" s="9">
        <v>0</v>
      </c>
      <c r="AS539" s="9"/>
      <c r="AT539" s="9">
        <v>4</v>
      </c>
      <c r="AU539" s="9">
        <v>4</v>
      </c>
      <c r="AV539" s="75">
        <v>1</v>
      </c>
      <c r="AW539" s="75">
        <v>2</v>
      </c>
      <c r="AX539" s="75">
        <v>1</v>
      </c>
      <c r="AY539" s="9">
        <v>1</v>
      </c>
      <c r="AZ539" s="9">
        <v>1</v>
      </c>
      <c r="BA539" s="9">
        <v>1</v>
      </c>
      <c r="BB539" s="9">
        <v>2</v>
      </c>
      <c r="BC539" s="9">
        <v>1</v>
      </c>
      <c r="BD539" s="9">
        <v>1</v>
      </c>
      <c r="BE539" s="9">
        <v>1</v>
      </c>
      <c r="BF539" s="9">
        <v>1</v>
      </c>
      <c r="BG539" s="9">
        <v>1</v>
      </c>
      <c r="BH539">
        <v>1</v>
      </c>
      <c r="BI539">
        <v>1</v>
      </c>
      <c r="BJ539" s="58">
        <v>1</v>
      </c>
      <c r="BK539">
        <v>1</v>
      </c>
      <c r="BL539">
        <v>1</v>
      </c>
      <c r="BM539">
        <v>2</v>
      </c>
      <c r="BN539">
        <v>1</v>
      </c>
      <c r="BO539">
        <v>2</v>
      </c>
      <c r="BP539">
        <v>2</v>
      </c>
      <c r="BQ539" t="s">
        <v>125</v>
      </c>
      <c r="BR539">
        <v>2</v>
      </c>
      <c r="BS539">
        <v>1</v>
      </c>
      <c r="BT539">
        <v>1</v>
      </c>
      <c r="BU539">
        <v>1</v>
      </c>
      <c r="BV539">
        <v>1</v>
      </c>
      <c r="BW539">
        <v>1</v>
      </c>
      <c r="BX539">
        <v>2</v>
      </c>
      <c r="BY539">
        <v>1</v>
      </c>
      <c r="BZ539">
        <v>1</v>
      </c>
      <c r="CA539">
        <v>1</v>
      </c>
      <c r="CB539">
        <v>2</v>
      </c>
      <c r="CC539">
        <v>1</v>
      </c>
      <c r="CD539">
        <v>1</v>
      </c>
      <c r="CE539">
        <v>2</v>
      </c>
      <c r="CF539">
        <v>1</v>
      </c>
      <c r="CG539">
        <v>1</v>
      </c>
      <c r="CH539">
        <v>2</v>
      </c>
      <c r="CI539">
        <v>2</v>
      </c>
      <c r="CJ539">
        <v>1</v>
      </c>
      <c r="CK539">
        <v>2</v>
      </c>
      <c r="CL539">
        <v>1</v>
      </c>
      <c r="CM539">
        <v>4</v>
      </c>
      <c r="CN539">
        <v>4</v>
      </c>
      <c r="CO539">
        <v>4</v>
      </c>
      <c r="CP539">
        <v>4</v>
      </c>
      <c r="CQ539">
        <v>4</v>
      </c>
      <c r="CR539">
        <v>4</v>
      </c>
      <c r="CS539">
        <v>4</v>
      </c>
      <c r="CT539">
        <v>3</v>
      </c>
      <c r="CU539">
        <v>4</v>
      </c>
      <c r="CV539">
        <v>4</v>
      </c>
      <c r="CW539">
        <v>1</v>
      </c>
      <c r="CX539">
        <v>4</v>
      </c>
      <c r="CY539">
        <v>3</v>
      </c>
      <c r="CZ539">
        <v>4</v>
      </c>
      <c r="DA539" s="57" t="s">
        <v>125</v>
      </c>
    </row>
    <row r="540" spans="1:105">
      <c r="A540">
        <v>533</v>
      </c>
      <c r="B540" s="9">
        <v>1</v>
      </c>
      <c r="C540" s="9">
        <v>5</v>
      </c>
      <c r="D540" s="9">
        <v>1</v>
      </c>
      <c r="E540" s="9">
        <v>7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1</v>
      </c>
      <c r="L540" s="9">
        <v>0</v>
      </c>
      <c r="M540" s="9">
        <v>2</v>
      </c>
      <c r="N540" s="9"/>
      <c r="O540" s="9"/>
      <c r="P540" s="9"/>
      <c r="Q540" s="9"/>
      <c r="R540" s="9">
        <v>3</v>
      </c>
      <c r="S540" s="9"/>
      <c r="T540" s="9"/>
      <c r="U540" s="9">
        <v>1</v>
      </c>
      <c r="V540" s="9">
        <v>1</v>
      </c>
      <c r="W540" s="9">
        <v>0</v>
      </c>
      <c r="X540" s="9">
        <v>0</v>
      </c>
      <c r="Y540" s="9">
        <v>1</v>
      </c>
      <c r="Z540" s="9">
        <v>0</v>
      </c>
      <c r="AA540" s="9">
        <v>0</v>
      </c>
      <c r="AB540" s="9">
        <v>0</v>
      </c>
      <c r="AC540" s="9"/>
      <c r="AD540" s="9">
        <v>3</v>
      </c>
      <c r="AE540" s="9"/>
      <c r="AF540" s="9">
        <v>1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/>
      <c r="AM540" s="9">
        <v>1</v>
      </c>
      <c r="AN540" s="9">
        <v>1</v>
      </c>
      <c r="AO540" s="9">
        <v>0</v>
      </c>
      <c r="AP540" s="9">
        <v>0</v>
      </c>
      <c r="AQ540" s="9">
        <v>0</v>
      </c>
      <c r="AR540" s="9">
        <v>0</v>
      </c>
      <c r="AS540" s="9"/>
      <c r="AT540" s="9">
        <v>3</v>
      </c>
      <c r="AU540" s="9">
        <v>3</v>
      </c>
      <c r="AV540" s="75">
        <v>2</v>
      </c>
      <c r="AW540" s="75">
        <v>2</v>
      </c>
      <c r="AX540" s="75">
        <v>2</v>
      </c>
      <c r="AY540" s="9" t="s">
        <v>125</v>
      </c>
      <c r="AZ540" s="9">
        <v>1</v>
      </c>
      <c r="BA540" s="9">
        <v>2</v>
      </c>
      <c r="BB540" s="9">
        <v>2</v>
      </c>
      <c r="BC540" s="9">
        <v>1</v>
      </c>
      <c r="BD540" s="9">
        <v>1</v>
      </c>
      <c r="BE540" s="9">
        <v>1</v>
      </c>
      <c r="BF540" s="9">
        <v>1</v>
      </c>
      <c r="BG540" s="9">
        <v>1</v>
      </c>
      <c r="BH540">
        <v>2</v>
      </c>
      <c r="BI540">
        <v>1</v>
      </c>
      <c r="BJ540" s="58">
        <v>1</v>
      </c>
      <c r="BK540">
        <v>2</v>
      </c>
      <c r="BL540">
        <v>1</v>
      </c>
      <c r="BM540">
        <v>1</v>
      </c>
      <c r="BN540">
        <v>1</v>
      </c>
      <c r="BO540">
        <v>2</v>
      </c>
      <c r="BP540">
        <v>2</v>
      </c>
      <c r="BQ540" t="s">
        <v>125</v>
      </c>
      <c r="BR540">
        <v>1</v>
      </c>
      <c r="BS540">
        <v>2</v>
      </c>
      <c r="BT540" t="s">
        <v>125</v>
      </c>
      <c r="BU540">
        <v>1</v>
      </c>
      <c r="BV540">
        <v>1</v>
      </c>
      <c r="BW540">
        <v>1</v>
      </c>
      <c r="BX540">
        <v>2</v>
      </c>
      <c r="BY540">
        <v>2</v>
      </c>
      <c r="BZ540">
        <v>2</v>
      </c>
      <c r="CA540">
        <v>2</v>
      </c>
      <c r="CB540">
        <v>2</v>
      </c>
      <c r="CC540">
        <v>2</v>
      </c>
      <c r="CD540">
        <v>2</v>
      </c>
      <c r="CE540">
        <v>2</v>
      </c>
      <c r="CF540">
        <v>2</v>
      </c>
      <c r="CG540">
        <v>2</v>
      </c>
      <c r="CH540">
        <v>2</v>
      </c>
      <c r="CI540">
        <v>2</v>
      </c>
      <c r="CJ540">
        <v>2</v>
      </c>
      <c r="CK540">
        <v>2</v>
      </c>
      <c r="CL540">
        <v>2</v>
      </c>
      <c r="CM540" t="s">
        <v>125</v>
      </c>
      <c r="CN540" t="s">
        <v>125</v>
      </c>
      <c r="CO540">
        <v>4</v>
      </c>
      <c r="CP540">
        <v>3</v>
      </c>
      <c r="CQ540">
        <v>4</v>
      </c>
      <c r="CR540">
        <v>4</v>
      </c>
      <c r="CS540">
        <v>4</v>
      </c>
      <c r="CT540">
        <v>3</v>
      </c>
      <c r="CU540">
        <v>2</v>
      </c>
      <c r="CV540">
        <v>2</v>
      </c>
      <c r="CW540">
        <v>1</v>
      </c>
      <c r="CX540">
        <v>4</v>
      </c>
      <c r="CY540">
        <v>4</v>
      </c>
      <c r="CZ540">
        <v>2</v>
      </c>
      <c r="DA540" s="57" t="s">
        <v>125</v>
      </c>
    </row>
    <row r="541" spans="1:105">
      <c r="A541">
        <v>534</v>
      </c>
      <c r="B541" s="9">
        <v>1</v>
      </c>
      <c r="C541" s="9">
        <v>4</v>
      </c>
      <c r="D541" s="9">
        <v>1</v>
      </c>
      <c r="E541" s="9">
        <v>8</v>
      </c>
      <c r="F541" s="9">
        <v>0</v>
      </c>
      <c r="G541" s="9">
        <v>0</v>
      </c>
      <c r="H541" s="9">
        <v>0</v>
      </c>
      <c r="I541" s="9">
        <v>1</v>
      </c>
      <c r="J541" s="9">
        <v>0</v>
      </c>
      <c r="K541" s="9">
        <v>0</v>
      </c>
      <c r="L541" s="9">
        <v>0</v>
      </c>
      <c r="M541" s="9">
        <v>3</v>
      </c>
      <c r="N541" s="9">
        <v>1</v>
      </c>
      <c r="O541" s="9">
        <v>3</v>
      </c>
      <c r="P541" s="9">
        <v>1</v>
      </c>
      <c r="Q541" s="9">
        <v>1</v>
      </c>
      <c r="R541" s="9">
        <v>4</v>
      </c>
      <c r="S541" s="9">
        <v>1</v>
      </c>
      <c r="T541" s="9"/>
      <c r="U541" s="9">
        <v>0</v>
      </c>
      <c r="V541" s="9">
        <v>0</v>
      </c>
      <c r="W541" s="9">
        <v>1</v>
      </c>
      <c r="X541" s="9">
        <v>0</v>
      </c>
      <c r="Y541" s="9">
        <v>0</v>
      </c>
      <c r="Z541" s="9">
        <v>0</v>
      </c>
      <c r="AA541" s="9">
        <v>0</v>
      </c>
      <c r="AB541" s="9">
        <v>1</v>
      </c>
      <c r="AC541" s="9"/>
      <c r="AD541" s="9">
        <v>6</v>
      </c>
      <c r="AE541" s="9"/>
      <c r="AF541" s="9">
        <v>1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/>
      <c r="AM541" s="9">
        <v>0</v>
      </c>
      <c r="AN541" s="9">
        <v>1</v>
      </c>
      <c r="AO541" s="9">
        <v>0</v>
      </c>
      <c r="AP541" s="9">
        <v>0</v>
      </c>
      <c r="AQ541" s="9">
        <v>0</v>
      </c>
      <c r="AR541" s="9">
        <v>0</v>
      </c>
      <c r="AS541" s="9"/>
      <c r="AT541" s="9">
        <v>3</v>
      </c>
      <c r="AU541" s="9">
        <v>3</v>
      </c>
      <c r="AV541" s="75">
        <v>2</v>
      </c>
      <c r="AW541" s="75">
        <v>2</v>
      </c>
      <c r="AX541" s="75">
        <v>2</v>
      </c>
      <c r="AY541" s="9" t="s">
        <v>125</v>
      </c>
      <c r="AZ541" s="9">
        <v>1</v>
      </c>
      <c r="BA541" s="9">
        <v>1</v>
      </c>
      <c r="BB541" s="9">
        <v>2</v>
      </c>
      <c r="BC541" s="9">
        <v>2</v>
      </c>
      <c r="BD541" s="9">
        <v>1</v>
      </c>
      <c r="BE541" s="9">
        <v>2</v>
      </c>
      <c r="BF541" s="9">
        <v>1</v>
      </c>
      <c r="BG541" s="9">
        <v>1</v>
      </c>
      <c r="BH541">
        <v>2</v>
      </c>
      <c r="BI541">
        <v>2</v>
      </c>
      <c r="BJ541" s="58">
        <v>1</v>
      </c>
      <c r="BK541">
        <v>2</v>
      </c>
      <c r="BL541">
        <v>2</v>
      </c>
      <c r="BM541">
        <v>2</v>
      </c>
      <c r="BN541">
        <v>2</v>
      </c>
      <c r="BO541">
        <v>1</v>
      </c>
      <c r="BP541">
        <v>2</v>
      </c>
      <c r="BQ541" t="s">
        <v>125</v>
      </c>
      <c r="BR541">
        <v>2</v>
      </c>
      <c r="BS541">
        <v>2</v>
      </c>
      <c r="BT541" t="s">
        <v>125</v>
      </c>
      <c r="BU541">
        <v>1</v>
      </c>
      <c r="BV541">
        <v>2</v>
      </c>
      <c r="BW541">
        <v>1</v>
      </c>
      <c r="BX541">
        <v>2</v>
      </c>
      <c r="BY541">
        <v>1</v>
      </c>
      <c r="BZ541">
        <v>2</v>
      </c>
      <c r="CA541">
        <v>2</v>
      </c>
      <c r="CB541">
        <v>2</v>
      </c>
      <c r="CC541">
        <v>2</v>
      </c>
      <c r="CD541">
        <v>2</v>
      </c>
      <c r="CE541">
        <v>2</v>
      </c>
      <c r="CF541">
        <v>2</v>
      </c>
      <c r="CG541">
        <v>2</v>
      </c>
      <c r="CH541">
        <v>2</v>
      </c>
      <c r="CI541">
        <v>2</v>
      </c>
      <c r="CJ541">
        <v>2</v>
      </c>
      <c r="CK541">
        <v>2</v>
      </c>
      <c r="CL541">
        <v>1</v>
      </c>
      <c r="CM541">
        <v>3</v>
      </c>
      <c r="CN541">
        <v>3</v>
      </c>
      <c r="CO541">
        <v>4</v>
      </c>
      <c r="CP541">
        <v>3</v>
      </c>
      <c r="CQ541">
        <v>4</v>
      </c>
      <c r="CR541">
        <v>3</v>
      </c>
      <c r="CS541">
        <v>3</v>
      </c>
      <c r="CT541">
        <v>1</v>
      </c>
      <c r="CU541">
        <v>2</v>
      </c>
      <c r="CV541">
        <v>3</v>
      </c>
      <c r="CW541">
        <v>1</v>
      </c>
      <c r="CX541">
        <v>3</v>
      </c>
      <c r="CY541">
        <v>1</v>
      </c>
      <c r="CZ541">
        <v>0</v>
      </c>
      <c r="DA541" s="57" t="s">
        <v>125</v>
      </c>
    </row>
    <row r="542" spans="1:105">
      <c r="A542">
        <v>535</v>
      </c>
      <c r="B542" s="9">
        <v>1</v>
      </c>
      <c r="C542" s="9">
        <v>8</v>
      </c>
      <c r="D542" s="9">
        <v>7</v>
      </c>
      <c r="E542" s="9">
        <v>4</v>
      </c>
      <c r="F542" s="9">
        <v>0</v>
      </c>
      <c r="G542" s="9">
        <v>0</v>
      </c>
      <c r="H542" s="9">
        <v>0</v>
      </c>
      <c r="I542" s="9">
        <v>1</v>
      </c>
      <c r="J542" s="9">
        <v>0</v>
      </c>
      <c r="K542" s="9">
        <v>0</v>
      </c>
      <c r="L542" s="9">
        <v>0</v>
      </c>
      <c r="M542" s="9">
        <v>2</v>
      </c>
      <c r="N542" s="9">
        <v>4</v>
      </c>
      <c r="O542" s="9">
        <v>3</v>
      </c>
      <c r="P542" s="9">
        <v>4</v>
      </c>
      <c r="Q542" s="9">
        <v>4</v>
      </c>
      <c r="R542" s="9">
        <v>4</v>
      </c>
      <c r="S542" s="9">
        <v>4</v>
      </c>
      <c r="T542" s="9"/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1</v>
      </c>
      <c r="AB542" s="9">
        <v>0</v>
      </c>
      <c r="AC542" s="9"/>
      <c r="AD542" s="9">
        <v>1</v>
      </c>
      <c r="AE542" s="9"/>
      <c r="AF542" s="9">
        <v>1</v>
      </c>
      <c r="AG542" s="9">
        <v>1</v>
      </c>
      <c r="AH542" s="9">
        <v>0</v>
      </c>
      <c r="AI542" s="9">
        <v>0</v>
      </c>
      <c r="AJ542" s="9">
        <v>1</v>
      </c>
      <c r="AK542" s="9">
        <v>0</v>
      </c>
      <c r="AL542" s="9"/>
      <c r="AM542" s="9">
        <v>1</v>
      </c>
      <c r="AN542" s="9">
        <v>1</v>
      </c>
      <c r="AO542" s="9">
        <v>1</v>
      </c>
      <c r="AP542" s="9">
        <v>1</v>
      </c>
      <c r="AQ542" s="9">
        <v>0</v>
      </c>
      <c r="AR542" s="9">
        <v>1</v>
      </c>
      <c r="AS542" s="9"/>
      <c r="AT542" s="9">
        <v>3</v>
      </c>
      <c r="AU542" s="9">
        <v>3</v>
      </c>
      <c r="AV542" s="75">
        <v>1</v>
      </c>
      <c r="AW542" s="75">
        <v>1</v>
      </c>
      <c r="AX542" s="75">
        <v>1</v>
      </c>
      <c r="AY542" s="9">
        <v>1</v>
      </c>
      <c r="AZ542" s="9">
        <v>1</v>
      </c>
      <c r="BA542" s="9">
        <v>1</v>
      </c>
      <c r="BB542" s="9">
        <v>2</v>
      </c>
      <c r="BC542" s="9">
        <v>1</v>
      </c>
      <c r="BD542" s="9">
        <v>1</v>
      </c>
      <c r="BE542" s="9">
        <v>1</v>
      </c>
      <c r="BF542" s="9">
        <v>2</v>
      </c>
      <c r="BG542" s="9" t="s">
        <v>125</v>
      </c>
      <c r="BH542">
        <v>1</v>
      </c>
      <c r="BI542">
        <v>1</v>
      </c>
      <c r="BJ542" s="58">
        <v>1</v>
      </c>
      <c r="BK542">
        <v>1</v>
      </c>
      <c r="BL542">
        <v>1</v>
      </c>
      <c r="BM542">
        <v>2</v>
      </c>
      <c r="BN542">
        <v>1</v>
      </c>
      <c r="BO542">
        <v>2</v>
      </c>
      <c r="BP542">
        <v>2</v>
      </c>
      <c r="BQ542" t="s">
        <v>125</v>
      </c>
      <c r="BR542">
        <v>1</v>
      </c>
      <c r="BS542">
        <v>1</v>
      </c>
      <c r="BT542">
        <v>1</v>
      </c>
      <c r="BU542">
        <v>1</v>
      </c>
      <c r="BV542">
        <v>1</v>
      </c>
      <c r="BW542">
        <v>1</v>
      </c>
      <c r="BX542">
        <v>2</v>
      </c>
      <c r="BY542">
        <v>1</v>
      </c>
      <c r="BZ542">
        <v>2</v>
      </c>
      <c r="CA542">
        <v>2</v>
      </c>
      <c r="CB542">
        <v>2</v>
      </c>
      <c r="CC542">
        <v>2</v>
      </c>
      <c r="CD542">
        <v>1</v>
      </c>
      <c r="CE542">
        <v>2</v>
      </c>
      <c r="CF542">
        <v>1</v>
      </c>
      <c r="CG542">
        <v>2</v>
      </c>
      <c r="CH542">
        <v>2</v>
      </c>
      <c r="CI542">
        <v>1</v>
      </c>
      <c r="CJ542">
        <v>1</v>
      </c>
      <c r="CK542">
        <v>1</v>
      </c>
      <c r="CL542">
        <v>2</v>
      </c>
      <c r="CM542" t="s">
        <v>125</v>
      </c>
      <c r="CN542" t="s">
        <v>125</v>
      </c>
      <c r="CO542">
        <v>4</v>
      </c>
      <c r="CP542">
        <v>4</v>
      </c>
      <c r="CQ542">
        <v>4</v>
      </c>
      <c r="CR542">
        <v>4</v>
      </c>
      <c r="CS542">
        <v>4</v>
      </c>
      <c r="CT542">
        <v>4</v>
      </c>
      <c r="CU542">
        <v>4</v>
      </c>
      <c r="CV542">
        <v>3</v>
      </c>
      <c r="CW542">
        <v>3</v>
      </c>
      <c r="CX542">
        <v>4</v>
      </c>
      <c r="CY542">
        <v>4</v>
      </c>
      <c r="CZ542">
        <v>4</v>
      </c>
      <c r="DA542" s="57" t="s">
        <v>125</v>
      </c>
    </row>
    <row r="543" spans="1:105">
      <c r="A543">
        <v>536</v>
      </c>
      <c r="B543" s="9">
        <v>1</v>
      </c>
      <c r="C543" s="9">
        <v>8</v>
      </c>
      <c r="D543" s="9">
        <v>1</v>
      </c>
      <c r="E543" s="9">
        <v>2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1</v>
      </c>
      <c r="L543" s="9">
        <v>0</v>
      </c>
      <c r="M543" s="9">
        <v>1</v>
      </c>
      <c r="N543" s="9">
        <v>4</v>
      </c>
      <c r="O543" s="9">
        <v>4</v>
      </c>
      <c r="P543" s="9">
        <v>4</v>
      </c>
      <c r="Q543" s="9">
        <v>1</v>
      </c>
      <c r="R543" s="9">
        <v>1</v>
      </c>
      <c r="S543" s="9">
        <v>4</v>
      </c>
      <c r="T543" s="9"/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1</v>
      </c>
      <c r="AB543" s="9">
        <v>0</v>
      </c>
      <c r="AC543" s="9"/>
      <c r="AD543" s="9">
        <v>6</v>
      </c>
      <c r="AE543" s="9"/>
      <c r="AF543" s="9">
        <v>0</v>
      </c>
      <c r="AG543" s="9">
        <v>1</v>
      </c>
      <c r="AH543" s="9">
        <v>0</v>
      </c>
      <c r="AI543" s="9">
        <v>0</v>
      </c>
      <c r="AJ543" s="9">
        <v>0</v>
      </c>
      <c r="AK543" s="9">
        <v>1</v>
      </c>
      <c r="AL543" s="9"/>
      <c r="AM543" s="9">
        <v>0</v>
      </c>
      <c r="AN543" s="9">
        <v>1</v>
      </c>
      <c r="AO543" s="9">
        <v>0</v>
      </c>
      <c r="AP543" s="9">
        <v>0</v>
      </c>
      <c r="AQ543" s="9">
        <v>0</v>
      </c>
      <c r="AR543" s="9">
        <v>1</v>
      </c>
      <c r="AS543" s="9"/>
      <c r="AT543" s="9">
        <v>1</v>
      </c>
      <c r="AU543" s="9">
        <v>3</v>
      </c>
      <c r="AV543" s="75">
        <v>1</v>
      </c>
      <c r="AW543" s="75">
        <v>2</v>
      </c>
      <c r="AX543" s="75">
        <v>1</v>
      </c>
      <c r="AY543" s="9">
        <v>1</v>
      </c>
      <c r="AZ543" s="9">
        <v>1</v>
      </c>
      <c r="BA543" s="9">
        <v>1</v>
      </c>
      <c r="BB543" s="9">
        <v>2</v>
      </c>
      <c r="BC543" s="9">
        <v>2</v>
      </c>
      <c r="BD543" s="9">
        <v>1</v>
      </c>
      <c r="BE543" s="9">
        <v>2</v>
      </c>
      <c r="BF543" s="9">
        <v>1</v>
      </c>
      <c r="BG543" s="9">
        <v>1</v>
      </c>
      <c r="BH543">
        <v>1</v>
      </c>
      <c r="BI543">
        <v>2</v>
      </c>
      <c r="BJ543" s="58">
        <v>1</v>
      </c>
      <c r="BK543">
        <v>1</v>
      </c>
      <c r="BL543">
        <v>1</v>
      </c>
      <c r="BM543">
        <v>1</v>
      </c>
      <c r="BN543">
        <v>1</v>
      </c>
      <c r="BO543">
        <v>2</v>
      </c>
      <c r="BP543">
        <v>2</v>
      </c>
      <c r="BQ543" t="s">
        <v>125</v>
      </c>
      <c r="BR543">
        <v>1</v>
      </c>
      <c r="BS543">
        <v>2</v>
      </c>
      <c r="BT543" t="s">
        <v>125</v>
      </c>
      <c r="BU543">
        <v>1</v>
      </c>
      <c r="BV543">
        <v>1</v>
      </c>
      <c r="BW543">
        <v>1</v>
      </c>
      <c r="BX543">
        <v>2</v>
      </c>
      <c r="BY543">
        <v>1</v>
      </c>
      <c r="BZ543">
        <v>1</v>
      </c>
      <c r="CA543">
        <v>1</v>
      </c>
      <c r="CB543">
        <v>1</v>
      </c>
      <c r="CC543">
        <v>1</v>
      </c>
      <c r="CD543">
        <v>1</v>
      </c>
      <c r="CE543">
        <v>2</v>
      </c>
      <c r="CF543">
        <v>1</v>
      </c>
      <c r="CG543">
        <v>1</v>
      </c>
      <c r="CH543">
        <v>1</v>
      </c>
      <c r="CI543">
        <v>2</v>
      </c>
      <c r="CJ543">
        <v>1</v>
      </c>
      <c r="CK543">
        <v>2</v>
      </c>
      <c r="CL543">
        <v>1</v>
      </c>
      <c r="CM543">
        <v>3</v>
      </c>
      <c r="CN543">
        <v>3</v>
      </c>
      <c r="CO543">
        <v>4</v>
      </c>
      <c r="CP543">
        <v>4</v>
      </c>
      <c r="CQ543">
        <v>4</v>
      </c>
      <c r="CR543">
        <v>4</v>
      </c>
      <c r="CS543">
        <v>4</v>
      </c>
      <c r="CT543">
        <v>3</v>
      </c>
      <c r="CU543">
        <v>3</v>
      </c>
      <c r="CV543">
        <v>2</v>
      </c>
      <c r="CW543">
        <v>1</v>
      </c>
      <c r="CX543">
        <v>4</v>
      </c>
      <c r="CY543">
        <v>3</v>
      </c>
      <c r="CZ543">
        <v>3</v>
      </c>
      <c r="DA543" s="57" t="s">
        <v>125</v>
      </c>
    </row>
    <row r="544" spans="1:105">
      <c r="A544">
        <v>537</v>
      </c>
      <c r="B544" s="9">
        <v>2</v>
      </c>
      <c r="C544" s="9">
        <v>5</v>
      </c>
      <c r="D544" s="9">
        <v>1</v>
      </c>
      <c r="E544" s="9">
        <v>6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1</v>
      </c>
      <c r="M544" s="9">
        <v>2</v>
      </c>
      <c r="N544" s="9">
        <v>0</v>
      </c>
      <c r="O544" s="9">
        <v>2</v>
      </c>
      <c r="P544" s="9">
        <v>2</v>
      </c>
      <c r="Q544" s="9">
        <v>4</v>
      </c>
      <c r="R544" s="9">
        <v>3</v>
      </c>
      <c r="S544" s="9">
        <v>4</v>
      </c>
      <c r="T544" s="9"/>
      <c r="U544" s="9">
        <v>0</v>
      </c>
      <c r="V544" s="9">
        <v>0</v>
      </c>
      <c r="W544" s="9">
        <v>0</v>
      </c>
      <c r="X544" s="9">
        <v>0</v>
      </c>
      <c r="Y544" s="9">
        <v>1</v>
      </c>
      <c r="Z544" s="9">
        <v>0</v>
      </c>
      <c r="AA544" s="9">
        <v>0</v>
      </c>
      <c r="AB544" s="9">
        <v>0</v>
      </c>
      <c r="AC544" s="9"/>
      <c r="AD544" s="9">
        <v>1</v>
      </c>
      <c r="AE544" s="9"/>
      <c r="AF544" s="9">
        <v>1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/>
      <c r="AM544" s="9">
        <v>1</v>
      </c>
      <c r="AN544" s="9">
        <v>1</v>
      </c>
      <c r="AO544" s="9">
        <v>1</v>
      </c>
      <c r="AP544" s="9">
        <v>1</v>
      </c>
      <c r="AQ544" s="9">
        <v>0</v>
      </c>
      <c r="AR544" s="9">
        <v>0</v>
      </c>
      <c r="AS544" s="9"/>
      <c r="AT544" s="9">
        <v>3</v>
      </c>
      <c r="AU544" s="9">
        <v>3</v>
      </c>
      <c r="AV544" s="75">
        <v>1</v>
      </c>
      <c r="AW544" s="75">
        <v>1</v>
      </c>
      <c r="AX544" s="75">
        <v>1</v>
      </c>
      <c r="AY544" s="9">
        <v>1</v>
      </c>
      <c r="AZ544" s="9">
        <v>1</v>
      </c>
      <c r="BA544" s="9">
        <v>1</v>
      </c>
      <c r="BB544" s="9">
        <v>2</v>
      </c>
      <c r="BC544" s="9">
        <v>1</v>
      </c>
      <c r="BD544" s="9">
        <v>1</v>
      </c>
      <c r="BE544" s="9">
        <v>2</v>
      </c>
      <c r="BF544" s="9">
        <v>2</v>
      </c>
      <c r="BG544" s="9" t="s">
        <v>125</v>
      </c>
      <c r="BH544">
        <v>1</v>
      </c>
      <c r="BI544">
        <v>1</v>
      </c>
      <c r="BJ544" s="58">
        <v>1</v>
      </c>
      <c r="BK544">
        <v>2</v>
      </c>
      <c r="BL544">
        <v>2</v>
      </c>
      <c r="BM544">
        <v>1</v>
      </c>
      <c r="BN544">
        <v>1</v>
      </c>
      <c r="BO544">
        <v>2</v>
      </c>
      <c r="BP544">
        <v>2</v>
      </c>
      <c r="BQ544" t="s">
        <v>125</v>
      </c>
      <c r="BR544">
        <v>2</v>
      </c>
      <c r="BS544">
        <v>2</v>
      </c>
      <c r="BT544" t="s">
        <v>125</v>
      </c>
      <c r="BU544">
        <v>1</v>
      </c>
      <c r="BV544">
        <v>2</v>
      </c>
      <c r="BW544">
        <v>1</v>
      </c>
      <c r="BX544">
        <v>2</v>
      </c>
      <c r="BY544">
        <v>2</v>
      </c>
      <c r="BZ544">
        <v>2</v>
      </c>
      <c r="CA544">
        <v>2</v>
      </c>
      <c r="CB544">
        <v>2</v>
      </c>
      <c r="CC544">
        <v>2</v>
      </c>
      <c r="CD544">
        <v>2</v>
      </c>
      <c r="CE544">
        <v>2</v>
      </c>
      <c r="CF544">
        <v>2</v>
      </c>
      <c r="CG544">
        <v>1</v>
      </c>
      <c r="CH544">
        <v>1</v>
      </c>
      <c r="CI544">
        <v>1</v>
      </c>
      <c r="CJ544">
        <v>1</v>
      </c>
      <c r="CK544">
        <v>1</v>
      </c>
      <c r="CL544">
        <v>2</v>
      </c>
      <c r="CM544" t="s">
        <v>125</v>
      </c>
      <c r="CN544" t="s">
        <v>125</v>
      </c>
      <c r="CO544">
        <v>4</v>
      </c>
      <c r="CP544">
        <v>2</v>
      </c>
      <c r="CQ544">
        <v>3</v>
      </c>
      <c r="CR544">
        <v>1</v>
      </c>
      <c r="CS544">
        <v>3</v>
      </c>
      <c r="CT544">
        <v>2</v>
      </c>
      <c r="CU544">
        <v>3</v>
      </c>
      <c r="CV544">
        <v>2</v>
      </c>
      <c r="CW544">
        <v>1</v>
      </c>
      <c r="CX544">
        <v>1</v>
      </c>
      <c r="CY544">
        <v>1</v>
      </c>
      <c r="CZ544">
        <v>3</v>
      </c>
      <c r="DA544" s="57" t="s">
        <v>125</v>
      </c>
    </row>
    <row r="545" spans="1:105">
      <c r="A545">
        <v>538</v>
      </c>
      <c r="B545" s="9">
        <v>2</v>
      </c>
      <c r="C545" s="9">
        <v>4</v>
      </c>
      <c r="D545" s="9">
        <v>4</v>
      </c>
      <c r="E545" s="9">
        <v>15</v>
      </c>
      <c r="F545" s="9">
        <v>0</v>
      </c>
      <c r="G545" s="9">
        <v>0</v>
      </c>
      <c r="H545" s="9">
        <v>1</v>
      </c>
      <c r="I545" s="9">
        <v>0</v>
      </c>
      <c r="J545" s="9">
        <v>0</v>
      </c>
      <c r="K545" s="9">
        <v>0</v>
      </c>
      <c r="L545" s="9">
        <v>0</v>
      </c>
      <c r="M545" s="9">
        <v>2</v>
      </c>
      <c r="N545" s="9">
        <v>3</v>
      </c>
      <c r="O545" s="9">
        <v>3</v>
      </c>
      <c r="P545" s="9">
        <v>0</v>
      </c>
      <c r="Q545" s="9">
        <v>0</v>
      </c>
      <c r="R545" s="9">
        <v>3</v>
      </c>
      <c r="S545" s="9">
        <v>3</v>
      </c>
      <c r="T545" s="9"/>
      <c r="U545" s="9">
        <v>1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/>
      <c r="AD545" s="9">
        <v>3</v>
      </c>
      <c r="AE545" s="9"/>
      <c r="AF545" s="9">
        <v>0</v>
      </c>
      <c r="AG545" s="9">
        <v>0</v>
      </c>
      <c r="AH545" s="9">
        <v>0</v>
      </c>
      <c r="AI545" s="9">
        <v>1</v>
      </c>
      <c r="AJ545" s="9">
        <v>0</v>
      </c>
      <c r="AK545" s="9">
        <v>0</v>
      </c>
      <c r="AL545" s="9"/>
      <c r="AM545" s="9">
        <v>1</v>
      </c>
      <c r="AN545" s="9">
        <v>1</v>
      </c>
      <c r="AO545" s="9">
        <v>0</v>
      </c>
      <c r="AP545" s="9">
        <v>0</v>
      </c>
      <c r="AQ545" s="9">
        <v>0</v>
      </c>
      <c r="AR545" s="9">
        <v>0</v>
      </c>
      <c r="AS545" s="9"/>
      <c r="AT545" s="9">
        <v>4</v>
      </c>
      <c r="AU545" s="9">
        <v>3</v>
      </c>
      <c r="AV545" s="75">
        <v>2</v>
      </c>
      <c r="AW545" s="75">
        <v>2</v>
      </c>
      <c r="AX545" s="75">
        <v>1</v>
      </c>
      <c r="AY545" s="9">
        <v>2</v>
      </c>
      <c r="AZ545" s="9">
        <v>1</v>
      </c>
      <c r="BA545" s="9">
        <v>1</v>
      </c>
      <c r="BB545" s="9">
        <v>2</v>
      </c>
      <c r="BC545" s="9">
        <v>2</v>
      </c>
      <c r="BD545" s="9">
        <v>1</v>
      </c>
      <c r="BE545" s="9">
        <v>1</v>
      </c>
      <c r="BF545" s="9">
        <v>1</v>
      </c>
      <c r="BG545" s="9">
        <v>1</v>
      </c>
      <c r="BH545">
        <v>1</v>
      </c>
      <c r="BI545">
        <v>2</v>
      </c>
      <c r="BJ545" s="58">
        <v>1</v>
      </c>
      <c r="BK545">
        <v>2</v>
      </c>
      <c r="BL545">
        <v>1</v>
      </c>
      <c r="BM545">
        <v>2</v>
      </c>
      <c r="BN545">
        <v>1</v>
      </c>
      <c r="BO545">
        <v>2</v>
      </c>
      <c r="BP545">
        <v>2</v>
      </c>
      <c r="BQ545" t="s">
        <v>125</v>
      </c>
      <c r="BR545">
        <v>2</v>
      </c>
      <c r="BS545">
        <v>1</v>
      </c>
      <c r="BT545">
        <v>1</v>
      </c>
      <c r="BU545">
        <v>1</v>
      </c>
      <c r="BV545">
        <v>1</v>
      </c>
      <c r="BW545">
        <v>2</v>
      </c>
      <c r="BX545">
        <v>2</v>
      </c>
      <c r="BY545">
        <v>1</v>
      </c>
      <c r="BZ545">
        <v>2</v>
      </c>
      <c r="CA545">
        <v>2</v>
      </c>
      <c r="CB545">
        <v>2</v>
      </c>
      <c r="CC545">
        <v>1</v>
      </c>
      <c r="CD545">
        <v>2</v>
      </c>
      <c r="CE545">
        <v>2</v>
      </c>
      <c r="CF545">
        <v>1</v>
      </c>
      <c r="CG545">
        <v>1</v>
      </c>
      <c r="CH545">
        <v>2</v>
      </c>
      <c r="CI545">
        <v>1</v>
      </c>
      <c r="CJ545">
        <v>1</v>
      </c>
      <c r="CK545">
        <v>2</v>
      </c>
      <c r="CL545">
        <v>2</v>
      </c>
      <c r="CM545" t="s">
        <v>125</v>
      </c>
      <c r="CN545" t="s">
        <v>125</v>
      </c>
      <c r="CO545">
        <v>3</v>
      </c>
      <c r="CP545">
        <v>2</v>
      </c>
      <c r="CQ545">
        <v>3</v>
      </c>
      <c r="CR545">
        <v>3</v>
      </c>
      <c r="CS545">
        <v>3</v>
      </c>
      <c r="CT545">
        <v>4</v>
      </c>
      <c r="CU545">
        <v>2</v>
      </c>
      <c r="CV545">
        <v>3</v>
      </c>
      <c r="CW545">
        <v>1</v>
      </c>
      <c r="CX545">
        <v>3</v>
      </c>
      <c r="CY545">
        <v>3</v>
      </c>
      <c r="CZ545">
        <v>3</v>
      </c>
      <c r="DA545" s="57">
        <v>3</v>
      </c>
    </row>
    <row r="546" spans="1:105">
      <c r="A546">
        <v>539</v>
      </c>
      <c r="B546" s="9">
        <v>1</v>
      </c>
      <c r="C546" s="9">
        <v>9</v>
      </c>
      <c r="D546" s="9">
        <v>7</v>
      </c>
      <c r="E546" s="9">
        <v>13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1</v>
      </c>
      <c r="L546" s="9">
        <v>0</v>
      </c>
      <c r="M546" s="9">
        <v>2</v>
      </c>
      <c r="N546" s="9">
        <v>3</v>
      </c>
      <c r="O546" s="9">
        <v>3</v>
      </c>
      <c r="P546" s="9">
        <v>4</v>
      </c>
      <c r="Q546" s="9">
        <v>2</v>
      </c>
      <c r="R546" s="9">
        <v>3</v>
      </c>
      <c r="S546" s="9">
        <v>3</v>
      </c>
      <c r="T546" s="9"/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1</v>
      </c>
      <c r="AB546" s="9">
        <v>0</v>
      </c>
      <c r="AC546" s="9"/>
      <c r="AD546" s="9">
        <v>6</v>
      </c>
      <c r="AE546" s="9"/>
      <c r="AF546" s="9">
        <v>1</v>
      </c>
      <c r="AG546" s="9">
        <v>1</v>
      </c>
      <c r="AH546" s="9">
        <v>1</v>
      </c>
      <c r="AI546" s="9">
        <v>1</v>
      </c>
      <c r="AJ546" s="9">
        <v>0</v>
      </c>
      <c r="AK546" s="9">
        <v>0</v>
      </c>
      <c r="AL546" s="9"/>
      <c r="AM546" s="9">
        <v>1</v>
      </c>
      <c r="AN546" s="9">
        <v>1</v>
      </c>
      <c r="AO546" s="9">
        <v>1</v>
      </c>
      <c r="AP546" s="9">
        <v>1</v>
      </c>
      <c r="AQ546" s="9">
        <v>0</v>
      </c>
      <c r="AR546" s="9">
        <v>0</v>
      </c>
      <c r="AS546" s="9"/>
      <c r="AT546" s="9">
        <v>1</v>
      </c>
      <c r="AU546" s="9">
        <v>1</v>
      </c>
      <c r="AV546" s="75">
        <v>2</v>
      </c>
      <c r="AW546" s="75">
        <v>1</v>
      </c>
      <c r="AX546" s="75">
        <v>1</v>
      </c>
      <c r="AY546" s="9">
        <v>1</v>
      </c>
      <c r="AZ546" s="9">
        <v>1</v>
      </c>
      <c r="BA546" s="9">
        <v>2</v>
      </c>
      <c r="BB546" s="9">
        <v>2</v>
      </c>
      <c r="BC546" s="9">
        <v>1</v>
      </c>
      <c r="BD546" s="9">
        <v>1</v>
      </c>
      <c r="BE546" s="9">
        <v>1</v>
      </c>
      <c r="BF546" s="9">
        <v>1</v>
      </c>
      <c r="BG546" s="9">
        <v>1</v>
      </c>
      <c r="BH546">
        <v>1</v>
      </c>
      <c r="BI546">
        <v>2</v>
      </c>
      <c r="BJ546" s="58">
        <v>1</v>
      </c>
      <c r="BK546">
        <v>2</v>
      </c>
      <c r="BL546">
        <v>1</v>
      </c>
      <c r="BM546">
        <v>1</v>
      </c>
      <c r="BN546">
        <v>2</v>
      </c>
      <c r="BO546">
        <v>2</v>
      </c>
      <c r="BP546">
        <v>2</v>
      </c>
      <c r="BQ546" t="s">
        <v>125</v>
      </c>
      <c r="BR546">
        <v>2</v>
      </c>
      <c r="BS546">
        <v>2</v>
      </c>
      <c r="BT546" t="s">
        <v>125</v>
      </c>
      <c r="BU546">
        <v>1</v>
      </c>
      <c r="BV546">
        <v>1</v>
      </c>
      <c r="BW546">
        <v>1</v>
      </c>
      <c r="BX546">
        <v>2</v>
      </c>
      <c r="BY546">
        <v>1</v>
      </c>
      <c r="BZ546">
        <v>1</v>
      </c>
      <c r="CA546">
        <v>2</v>
      </c>
      <c r="CB546">
        <v>2</v>
      </c>
      <c r="CC546">
        <v>2</v>
      </c>
      <c r="CD546">
        <v>2</v>
      </c>
      <c r="CE546">
        <v>2</v>
      </c>
      <c r="CF546">
        <v>1</v>
      </c>
      <c r="CG546">
        <v>1</v>
      </c>
      <c r="CH546">
        <v>2</v>
      </c>
      <c r="CI546">
        <v>2</v>
      </c>
      <c r="CJ546">
        <v>1</v>
      </c>
      <c r="CK546">
        <v>2</v>
      </c>
      <c r="CL546">
        <v>1</v>
      </c>
      <c r="CM546">
        <v>4</v>
      </c>
      <c r="CN546">
        <v>4</v>
      </c>
      <c r="CO546">
        <v>4</v>
      </c>
      <c r="CP546">
        <v>3</v>
      </c>
      <c r="CQ546">
        <v>3</v>
      </c>
      <c r="CR546">
        <v>3</v>
      </c>
      <c r="CS546">
        <v>3</v>
      </c>
      <c r="CT546">
        <v>3</v>
      </c>
      <c r="CU546">
        <v>3</v>
      </c>
      <c r="CV546">
        <v>2</v>
      </c>
      <c r="CW546">
        <v>1</v>
      </c>
      <c r="CX546">
        <v>3</v>
      </c>
      <c r="CY546">
        <v>1</v>
      </c>
      <c r="CZ546">
        <v>3</v>
      </c>
      <c r="DA546" s="57" t="s">
        <v>125</v>
      </c>
    </row>
    <row r="547" spans="1:105">
      <c r="A547">
        <v>540</v>
      </c>
      <c r="B547" s="9">
        <v>1</v>
      </c>
      <c r="C547" s="9">
        <v>4</v>
      </c>
      <c r="D547" s="9">
        <v>1</v>
      </c>
      <c r="E547" s="9">
        <v>6</v>
      </c>
      <c r="F547" s="9">
        <v>0</v>
      </c>
      <c r="G547" s="9">
        <v>0</v>
      </c>
      <c r="H547" s="9">
        <v>1</v>
      </c>
      <c r="I547" s="9">
        <v>1</v>
      </c>
      <c r="J547" s="9">
        <v>0</v>
      </c>
      <c r="K547" s="9">
        <v>0</v>
      </c>
      <c r="L547" s="9">
        <v>0</v>
      </c>
      <c r="M547" s="9">
        <v>3</v>
      </c>
      <c r="N547" s="9">
        <v>4</v>
      </c>
      <c r="O547" s="9">
        <v>4</v>
      </c>
      <c r="P547" s="9">
        <v>4</v>
      </c>
      <c r="Q547" s="9">
        <v>4</v>
      </c>
      <c r="R547" s="9">
        <v>4</v>
      </c>
      <c r="S547" s="9">
        <v>4</v>
      </c>
      <c r="T547" s="9"/>
      <c r="U547" s="9">
        <v>0</v>
      </c>
      <c r="V547" s="9">
        <v>1</v>
      </c>
      <c r="W547" s="9">
        <v>1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/>
      <c r="AD547" s="9">
        <v>3</v>
      </c>
      <c r="AE547" s="9"/>
      <c r="AF547" s="9">
        <v>0</v>
      </c>
      <c r="AG547" s="9">
        <v>0</v>
      </c>
      <c r="AH547" s="9">
        <v>1</v>
      </c>
      <c r="AI547" s="9">
        <v>1</v>
      </c>
      <c r="AJ547" s="9">
        <v>0</v>
      </c>
      <c r="AK547" s="9">
        <v>0</v>
      </c>
      <c r="AL547" s="9"/>
      <c r="AM547" s="9">
        <v>1</v>
      </c>
      <c r="AN547" s="9">
        <v>1</v>
      </c>
      <c r="AO547" s="9">
        <v>0</v>
      </c>
      <c r="AP547" s="9">
        <v>0</v>
      </c>
      <c r="AQ547" s="9">
        <v>0</v>
      </c>
      <c r="AR547" s="9">
        <v>0</v>
      </c>
      <c r="AS547" s="9"/>
      <c r="AT547" s="9">
        <v>1</v>
      </c>
      <c r="AU547" s="9">
        <v>2</v>
      </c>
      <c r="AV547" s="75">
        <v>1</v>
      </c>
      <c r="AW547" s="75">
        <v>2</v>
      </c>
      <c r="AX547" s="75">
        <v>1</v>
      </c>
      <c r="AY547" s="9">
        <v>2</v>
      </c>
      <c r="AZ547" s="9">
        <v>1</v>
      </c>
      <c r="BA547" s="9">
        <v>1</v>
      </c>
      <c r="BB547" s="9">
        <v>2</v>
      </c>
      <c r="BC547" s="9">
        <v>1</v>
      </c>
      <c r="BD547" s="9">
        <v>1</v>
      </c>
      <c r="BE547" s="9">
        <v>1</v>
      </c>
      <c r="BF547" s="9">
        <v>1</v>
      </c>
      <c r="BG547" s="9">
        <v>1</v>
      </c>
      <c r="BH547">
        <v>1</v>
      </c>
      <c r="BI547">
        <v>1</v>
      </c>
      <c r="BJ547" s="58">
        <v>2</v>
      </c>
      <c r="BK547">
        <v>2</v>
      </c>
      <c r="BL547">
        <v>1</v>
      </c>
      <c r="BM547">
        <v>2</v>
      </c>
      <c r="BN547">
        <v>1</v>
      </c>
      <c r="BO547">
        <v>2</v>
      </c>
      <c r="BP547">
        <v>1</v>
      </c>
      <c r="BQ547">
        <v>1</v>
      </c>
      <c r="BR547">
        <v>2</v>
      </c>
      <c r="BS547">
        <v>2</v>
      </c>
      <c r="BT547" t="s">
        <v>125</v>
      </c>
      <c r="BU547">
        <v>2</v>
      </c>
      <c r="BV547">
        <v>2</v>
      </c>
      <c r="BW547">
        <v>1</v>
      </c>
      <c r="BX547">
        <v>2</v>
      </c>
      <c r="BY547">
        <v>1</v>
      </c>
      <c r="BZ547">
        <v>2</v>
      </c>
      <c r="CA547">
        <v>2</v>
      </c>
      <c r="CB547">
        <v>2</v>
      </c>
      <c r="CC547">
        <v>2</v>
      </c>
      <c r="CD547">
        <v>2</v>
      </c>
      <c r="CE547">
        <v>2</v>
      </c>
      <c r="CF547">
        <v>2</v>
      </c>
      <c r="CG547">
        <v>2</v>
      </c>
      <c r="CH547">
        <v>2</v>
      </c>
      <c r="CI547">
        <v>2</v>
      </c>
      <c r="CJ547">
        <v>2</v>
      </c>
      <c r="CK547">
        <v>2</v>
      </c>
      <c r="CL547">
        <v>2</v>
      </c>
      <c r="CM547" t="s">
        <v>125</v>
      </c>
      <c r="CN547" t="s">
        <v>125</v>
      </c>
      <c r="CO547">
        <v>4</v>
      </c>
      <c r="CP547">
        <v>2</v>
      </c>
      <c r="CQ547">
        <v>2</v>
      </c>
      <c r="CR547">
        <v>2</v>
      </c>
      <c r="CS547">
        <v>3</v>
      </c>
      <c r="CT547">
        <v>4</v>
      </c>
      <c r="CU547">
        <v>3</v>
      </c>
      <c r="CV547">
        <v>2</v>
      </c>
      <c r="CW547">
        <v>1</v>
      </c>
      <c r="CX547">
        <v>3</v>
      </c>
      <c r="CY547">
        <v>3</v>
      </c>
      <c r="CZ547">
        <v>3</v>
      </c>
      <c r="DA547" s="57">
        <v>3</v>
      </c>
    </row>
    <row r="548" spans="1:105">
      <c r="A548">
        <v>541</v>
      </c>
      <c r="B548" s="9">
        <v>2</v>
      </c>
      <c r="C548" s="9">
        <v>8</v>
      </c>
      <c r="D548" s="9">
        <v>5</v>
      </c>
      <c r="E548" s="9">
        <v>12</v>
      </c>
      <c r="F548" s="9">
        <v>0</v>
      </c>
      <c r="G548" s="9">
        <v>0</v>
      </c>
      <c r="H548" s="9">
        <v>1</v>
      </c>
      <c r="I548" s="9">
        <v>1</v>
      </c>
      <c r="J548" s="9">
        <v>1</v>
      </c>
      <c r="K548" s="9">
        <v>0</v>
      </c>
      <c r="L548" s="9">
        <v>0</v>
      </c>
      <c r="M548" s="9">
        <v>2</v>
      </c>
      <c r="N548" s="9">
        <v>3</v>
      </c>
      <c r="O548" s="9">
        <v>4</v>
      </c>
      <c r="P548" s="9">
        <v>1</v>
      </c>
      <c r="Q548" s="9">
        <v>1</v>
      </c>
      <c r="R548" s="9">
        <v>3</v>
      </c>
      <c r="S548" s="9">
        <v>3</v>
      </c>
      <c r="T548" s="9"/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1</v>
      </c>
      <c r="AB548" s="9">
        <v>0</v>
      </c>
      <c r="AC548" s="9"/>
      <c r="AD548" s="9">
        <v>1</v>
      </c>
      <c r="AE548" s="9"/>
      <c r="AF548" s="9">
        <v>1</v>
      </c>
      <c r="AG548" s="9">
        <v>1</v>
      </c>
      <c r="AH548" s="9">
        <v>0</v>
      </c>
      <c r="AI548" s="9">
        <v>0</v>
      </c>
      <c r="AJ548" s="9">
        <v>0</v>
      </c>
      <c r="AK548" s="9">
        <v>0</v>
      </c>
      <c r="AL548" s="9"/>
      <c r="AM548" s="9">
        <v>1</v>
      </c>
      <c r="AN548" s="9">
        <v>1</v>
      </c>
      <c r="AO548" s="9">
        <v>0</v>
      </c>
      <c r="AP548" s="9">
        <v>1</v>
      </c>
      <c r="AQ548" s="9">
        <v>0</v>
      </c>
      <c r="AR548" s="9">
        <v>0</v>
      </c>
      <c r="AS548" s="9"/>
      <c r="AT548" s="9">
        <v>3</v>
      </c>
      <c r="AU548" s="9">
        <v>3</v>
      </c>
      <c r="AV548" s="75">
        <v>1</v>
      </c>
      <c r="AW548" s="75">
        <v>1</v>
      </c>
      <c r="AX548" s="75">
        <v>1</v>
      </c>
      <c r="AY548" s="9">
        <v>1</v>
      </c>
      <c r="AZ548" s="9">
        <v>2</v>
      </c>
      <c r="BA548" s="9" t="s">
        <v>125</v>
      </c>
      <c r="BB548" s="9" t="s">
        <v>125</v>
      </c>
      <c r="BC548" s="9">
        <v>1</v>
      </c>
      <c r="BD548" s="9">
        <v>1</v>
      </c>
      <c r="BE548" s="9">
        <v>1</v>
      </c>
      <c r="BF548" s="9">
        <v>1</v>
      </c>
      <c r="BG548" s="9">
        <v>1</v>
      </c>
      <c r="BH548">
        <v>1</v>
      </c>
      <c r="BI548">
        <v>2</v>
      </c>
      <c r="BJ548" s="58">
        <v>1</v>
      </c>
      <c r="BK548">
        <v>1</v>
      </c>
      <c r="BL548">
        <v>1</v>
      </c>
      <c r="BM548">
        <v>1</v>
      </c>
      <c r="BN548">
        <v>1</v>
      </c>
      <c r="BO548">
        <v>2</v>
      </c>
      <c r="BP548">
        <v>2</v>
      </c>
      <c r="BQ548" t="s">
        <v>125</v>
      </c>
      <c r="BR548">
        <v>1</v>
      </c>
      <c r="BS548">
        <v>2</v>
      </c>
      <c r="BT548" t="s">
        <v>125</v>
      </c>
      <c r="BU548">
        <v>2</v>
      </c>
      <c r="BV548">
        <v>2</v>
      </c>
      <c r="BW548">
        <v>2</v>
      </c>
      <c r="BX548">
        <v>2</v>
      </c>
      <c r="BY548">
        <v>1</v>
      </c>
      <c r="BZ548">
        <v>2</v>
      </c>
      <c r="CA548">
        <v>2</v>
      </c>
      <c r="CB548">
        <v>2</v>
      </c>
      <c r="CC548">
        <v>2</v>
      </c>
      <c r="CD548">
        <v>2</v>
      </c>
      <c r="CE548">
        <v>2</v>
      </c>
      <c r="CF548">
        <v>2</v>
      </c>
      <c r="CG548">
        <v>2</v>
      </c>
      <c r="CH548">
        <v>2</v>
      </c>
      <c r="CI548">
        <v>1</v>
      </c>
      <c r="CJ548">
        <v>1</v>
      </c>
      <c r="CK548">
        <v>2</v>
      </c>
      <c r="CL548">
        <v>2</v>
      </c>
      <c r="CM548" t="s">
        <v>125</v>
      </c>
      <c r="CN548" t="s">
        <v>125</v>
      </c>
      <c r="CO548">
        <v>4</v>
      </c>
      <c r="CP548">
        <v>1</v>
      </c>
      <c r="CQ548">
        <v>1</v>
      </c>
      <c r="CR548">
        <v>2</v>
      </c>
      <c r="CS548">
        <v>4</v>
      </c>
      <c r="CT548">
        <v>1</v>
      </c>
      <c r="CU548">
        <v>2</v>
      </c>
      <c r="CV548">
        <v>2</v>
      </c>
      <c r="CW548">
        <v>1</v>
      </c>
      <c r="CX548">
        <v>3</v>
      </c>
      <c r="CY548">
        <v>1</v>
      </c>
      <c r="CZ548">
        <v>1</v>
      </c>
      <c r="DA548" s="57">
        <v>1</v>
      </c>
    </row>
    <row r="549" spans="1:105">
      <c r="A549">
        <v>542</v>
      </c>
      <c r="B549" s="9">
        <v>1</v>
      </c>
      <c r="C549" s="9">
        <v>5</v>
      </c>
      <c r="D549" s="9">
        <v>1</v>
      </c>
      <c r="E549" s="9">
        <v>12</v>
      </c>
      <c r="F549" s="9">
        <v>0</v>
      </c>
      <c r="G549" s="9">
        <v>0</v>
      </c>
      <c r="H549" s="9">
        <v>0</v>
      </c>
      <c r="I549" s="9">
        <v>1</v>
      </c>
      <c r="J549" s="9">
        <v>0</v>
      </c>
      <c r="K549" s="9">
        <v>0</v>
      </c>
      <c r="L549" s="9">
        <v>0</v>
      </c>
      <c r="M549" s="9">
        <v>2</v>
      </c>
      <c r="N549" s="9">
        <v>3</v>
      </c>
      <c r="O549" s="9">
        <v>3</v>
      </c>
      <c r="P549" s="9">
        <v>4</v>
      </c>
      <c r="Q549" s="9">
        <v>4</v>
      </c>
      <c r="R549" s="9">
        <v>4</v>
      </c>
      <c r="S549" s="9">
        <v>4</v>
      </c>
      <c r="T549" s="9"/>
      <c r="U549" s="9">
        <v>1</v>
      </c>
      <c r="V549" s="9">
        <v>1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/>
      <c r="AD549" s="9">
        <v>1</v>
      </c>
      <c r="AE549" s="9"/>
      <c r="AF549" s="9">
        <v>1</v>
      </c>
      <c r="AG549" s="9">
        <v>0</v>
      </c>
      <c r="AH549" s="9">
        <v>1</v>
      </c>
      <c r="AI549" s="9">
        <v>0</v>
      </c>
      <c r="AJ549" s="9">
        <v>0</v>
      </c>
      <c r="AK549" s="9">
        <v>0</v>
      </c>
      <c r="AL549" s="9"/>
      <c r="AM549" s="9">
        <v>1</v>
      </c>
      <c r="AN549" s="9">
        <v>1</v>
      </c>
      <c r="AO549" s="9">
        <v>0</v>
      </c>
      <c r="AP549" s="9">
        <v>0</v>
      </c>
      <c r="AQ549" s="9">
        <v>0</v>
      </c>
      <c r="AR549" s="9">
        <v>0</v>
      </c>
      <c r="AS549" s="9"/>
      <c r="AT549" s="9">
        <v>4</v>
      </c>
      <c r="AU549" s="9">
        <v>4</v>
      </c>
      <c r="AV549" s="75">
        <v>2</v>
      </c>
      <c r="AW549" s="75">
        <v>2</v>
      </c>
      <c r="AX549" s="75">
        <v>2</v>
      </c>
      <c r="AY549" s="9" t="s">
        <v>125</v>
      </c>
      <c r="AZ549" s="9">
        <v>1</v>
      </c>
      <c r="BA549" s="9">
        <v>1</v>
      </c>
      <c r="BB549" s="9">
        <v>2</v>
      </c>
      <c r="BC549" s="9">
        <v>2</v>
      </c>
      <c r="BD549" s="9">
        <v>1</v>
      </c>
      <c r="BE549" s="9">
        <v>2</v>
      </c>
      <c r="BF549" s="9">
        <v>2</v>
      </c>
      <c r="BG549" s="9" t="s">
        <v>125</v>
      </c>
      <c r="BH549">
        <v>2</v>
      </c>
      <c r="BI549">
        <v>2</v>
      </c>
      <c r="BJ549" s="58">
        <v>2</v>
      </c>
      <c r="BK549">
        <v>2</v>
      </c>
      <c r="BL549">
        <v>1</v>
      </c>
      <c r="BM549">
        <v>2</v>
      </c>
      <c r="BN549">
        <v>2</v>
      </c>
      <c r="BO549">
        <v>2</v>
      </c>
      <c r="BP549">
        <v>2</v>
      </c>
      <c r="BQ549" t="s">
        <v>125</v>
      </c>
      <c r="BR549">
        <v>2</v>
      </c>
      <c r="BS549">
        <v>2</v>
      </c>
      <c r="BT549" t="s">
        <v>125</v>
      </c>
      <c r="BU549">
        <v>1</v>
      </c>
      <c r="BV549">
        <v>2</v>
      </c>
      <c r="BW549">
        <v>1</v>
      </c>
      <c r="BX549">
        <v>2</v>
      </c>
      <c r="BY549">
        <v>2</v>
      </c>
      <c r="BZ549">
        <v>2</v>
      </c>
      <c r="CA549">
        <v>2</v>
      </c>
      <c r="CB549">
        <v>2</v>
      </c>
      <c r="CC549">
        <v>2</v>
      </c>
      <c r="CD549">
        <v>2</v>
      </c>
      <c r="CE549">
        <v>2</v>
      </c>
      <c r="CF549">
        <v>2</v>
      </c>
      <c r="CG549">
        <v>2</v>
      </c>
      <c r="CH549">
        <v>2</v>
      </c>
      <c r="CI549">
        <v>2</v>
      </c>
      <c r="CJ549">
        <v>1</v>
      </c>
      <c r="CK549">
        <v>2</v>
      </c>
      <c r="CL549">
        <v>2</v>
      </c>
      <c r="CM549" t="s">
        <v>125</v>
      </c>
      <c r="CN549" t="s">
        <v>125</v>
      </c>
      <c r="CO549">
        <v>3</v>
      </c>
      <c r="CP549">
        <v>2</v>
      </c>
      <c r="CQ549">
        <v>3</v>
      </c>
      <c r="CR549">
        <v>3</v>
      </c>
      <c r="CS549">
        <v>4</v>
      </c>
      <c r="CT549">
        <v>3</v>
      </c>
      <c r="CU549">
        <v>3</v>
      </c>
      <c r="CV549">
        <v>3</v>
      </c>
      <c r="CW549">
        <v>1</v>
      </c>
      <c r="CX549">
        <v>3</v>
      </c>
      <c r="CY549">
        <v>1</v>
      </c>
      <c r="CZ549">
        <v>3</v>
      </c>
      <c r="DA549" s="57" t="s">
        <v>125</v>
      </c>
    </row>
    <row r="550" spans="1:105">
      <c r="A550">
        <v>543</v>
      </c>
      <c r="B550" s="9">
        <v>1</v>
      </c>
      <c r="C550" s="9">
        <v>4</v>
      </c>
      <c r="D550" s="9">
        <v>1</v>
      </c>
      <c r="E550" s="9">
        <v>2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1</v>
      </c>
      <c r="M550" s="9">
        <v>2</v>
      </c>
      <c r="N550" s="9">
        <v>3</v>
      </c>
      <c r="O550" s="9">
        <v>4</v>
      </c>
      <c r="P550" s="9">
        <v>4</v>
      </c>
      <c r="Q550" s="9">
        <v>4</v>
      </c>
      <c r="R550" s="9">
        <v>4</v>
      </c>
      <c r="S550" s="9">
        <v>3</v>
      </c>
      <c r="T550" s="9"/>
      <c r="U550" s="9">
        <v>1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/>
      <c r="AD550" s="9">
        <v>1</v>
      </c>
      <c r="AE550" s="9"/>
      <c r="AF550" s="9">
        <v>1</v>
      </c>
      <c r="AG550" s="9">
        <v>0</v>
      </c>
      <c r="AH550" s="9">
        <v>1</v>
      </c>
      <c r="AI550" s="9">
        <v>0</v>
      </c>
      <c r="AJ550" s="9">
        <v>0</v>
      </c>
      <c r="AK550" s="9">
        <v>0</v>
      </c>
      <c r="AL550" s="9"/>
      <c r="AM550" s="9">
        <v>1</v>
      </c>
      <c r="AN550" s="9">
        <v>1</v>
      </c>
      <c r="AO550" s="9">
        <v>0</v>
      </c>
      <c r="AP550" s="9">
        <v>0</v>
      </c>
      <c r="AQ550" s="9">
        <v>0</v>
      </c>
      <c r="AR550" s="9">
        <v>0</v>
      </c>
      <c r="AS550" s="9"/>
      <c r="AT550" s="9">
        <v>3</v>
      </c>
      <c r="AU550" s="9">
        <v>4</v>
      </c>
      <c r="AV550" s="75">
        <v>1</v>
      </c>
      <c r="AW550" s="75">
        <v>2</v>
      </c>
      <c r="AX550" s="75">
        <v>2</v>
      </c>
      <c r="AY550" s="9" t="s">
        <v>125</v>
      </c>
      <c r="AZ550" s="9">
        <v>1</v>
      </c>
      <c r="BA550" s="9">
        <v>1</v>
      </c>
      <c r="BB550" s="9">
        <v>2</v>
      </c>
      <c r="BC550" s="9">
        <v>2</v>
      </c>
      <c r="BD550" s="9">
        <v>1</v>
      </c>
      <c r="BE550" s="9">
        <v>2</v>
      </c>
      <c r="BF550" s="9">
        <v>2</v>
      </c>
      <c r="BG550" s="9" t="s">
        <v>125</v>
      </c>
      <c r="BH550">
        <v>2</v>
      </c>
      <c r="BI550">
        <v>2</v>
      </c>
      <c r="BJ550" s="58">
        <v>1</v>
      </c>
      <c r="BK550">
        <v>2</v>
      </c>
      <c r="BL550">
        <v>2</v>
      </c>
      <c r="BM550">
        <v>2</v>
      </c>
      <c r="BN550">
        <v>1</v>
      </c>
      <c r="BO550">
        <v>1</v>
      </c>
      <c r="BP550">
        <v>1</v>
      </c>
      <c r="BQ550">
        <v>1</v>
      </c>
      <c r="BR550">
        <v>2</v>
      </c>
      <c r="BS550">
        <v>2</v>
      </c>
      <c r="BT550" t="s">
        <v>125</v>
      </c>
      <c r="BU550">
        <v>1</v>
      </c>
      <c r="BV550">
        <v>2</v>
      </c>
      <c r="BW550">
        <v>2</v>
      </c>
      <c r="BX550">
        <v>2</v>
      </c>
      <c r="BY550">
        <v>1</v>
      </c>
      <c r="BZ550">
        <v>2</v>
      </c>
      <c r="CA550">
        <v>2</v>
      </c>
      <c r="CB550">
        <v>2</v>
      </c>
      <c r="CC550">
        <v>2</v>
      </c>
      <c r="CD550">
        <v>2</v>
      </c>
      <c r="CE550">
        <v>2</v>
      </c>
      <c r="CF550">
        <v>1</v>
      </c>
      <c r="CG550">
        <v>1</v>
      </c>
      <c r="CH550">
        <v>2</v>
      </c>
      <c r="CI550">
        <v>2</v>
      </c>
      <c r="CJ550">
        <v>1</v>
      </c>
      <c r="CK550">
        <v>2</v>
      </c>
      <c r="CL550">
        <v>1</v>
      </c>
      <c r="CM550">
        <v>3</v>
      </c>
      <c r="CN550">
        <v>3</v>
      </c>
      <c r="CO550">
        <v>3</v>
      </c>
      <c r="CP550">
        <v>3</v>
      </c>
      <c r="CQ550">
        <v>4</v>
      </c>
      <c r="CR550">
        <v>3</v>
      </c>
      <c r="CS550">
        <v>3</v>
      </c>
      <c r="CT550">
        <v>3</v>
      </c>
      <c r="CU550">
        <v>2</v>
      </c>
      <c r="CV550">
        <v>3</v>
      </c>
      <c r="CW550">
        <v>1</v>
      </c>
      <c r="CX550">
        <v>2</v>
      </c>
      <c r="CY550">
        <v>3</v>
      </c>
      <c r="CZ550">
        <v>3</v>
      </c>
      <c r="DA550" s="57" t="s">
        <v>125</v>
      </c>
    </row>
    <row r="551" spans="1:105">
      <c r="A551">
        <v>544</v>
      </c>
      <c r="B551" s="9">
        <v>1</v>
      </c>
      <c r="C551" s="9">
        <v>8</v>
      </c>
      <c r="D551" s="9">
        <v>7</v>
      </c>
      <c r="E551" s="9">
        <v>10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1</v>
      </c>
      <c r="L551" s="9">
        <v>0</v>
      </c>
      <c r="M551" s="9">
        <v>2</v>
      </c>
      <c r="N551" s="9">
        <v>0</v>
      </c>
      <c r="O551" s="9">
        <v>0</v>
      </c>
      <c r="P551" s="9">
        <v>0</v>
      </c>
      <c r="Q551" s="9">
        <v>0</v>
      </c>
      <c r="R551" s="9">
        <v>4</v>
      </c>
      <c r="S551" s="9">
        <v>3</v>
      </c>
      <c r="T551" s="9"/>
      <c r="U551" s="9">
        <v>0</v>
      </c>
      <c r="V551" s="9">
        <v>0</v>
      </c>
      <c r="W551" s="9">
        <v>1</v>
      </c>
      <c r="X551" s="9">
        <v>0</v>
      </c>
      <c r="Y551" s="9">
        <v>1</v>
      </c>
      <c r="Z551" s="9">
        <v>0</v>
      </c>
      <c r="AA551" s="9">
        <v>0</v>
      </c>
      <c r="AB551" s="9">
        <v>0</v>
      </c>
      <c r="AC551" s="9"/>
      <c r="AD551" s="9">
        <v>4</v>
      </c>
      <c r="AE551" s="9"/>
      <c r="AF551" s="9">
        <v>1</v>
      </c>
      <c r="AG551" s="9">
        <v>1</v>
      </c>
      <c r="AH551" s="9">
        <v>0</v>
      </c>
      <c r="AI551" s="9">
        <v>0</v>
      </c>
      <c r="AJ551" s="9">
        <v>0</v>
      </c>
      <c r="AK551" s="9">
        <v>0</v>
      </c>
      <c r="AL551" s="9"/>
      <c r="AM551" s="9">
        <v>1</v>
      </c>
      <c r="AN551" s="9">
        <v>1</v>
      </c>
      <c r="AO551" s="9">
        <v>1</v>
      </c>
      <c r="AP551" s="9">
        <v>1</v>
      </c>
      <c r="AQ551" s="9">
        <v>0</v>
      </c>
      <c r="AR551" s="9">
        <v>0</v>
      </c>
      <c r="AS551" s="9"/>
      <c r="AT551" s="9">
        <v>3</v>
      </c>
      <c r="AU551" s="9">
        <v>3</v>
      </c>
      <c r="AV551" s="75">
        <v>1</v>
      </c>
      <c r="AW551" s="75">
        <v>1</v>
      </c>
      <c r="AX551" s="75">
        <v>1</v>
      </c>
      <c r="AY551" s="9">
        <v>1</v>
      </c>
      <c r="AZ551" s="9">
        <v>1</v>
      </c>
      <c r="BA551" s="9">
        <v>1</v>
      </c>
      <c r="BB551" s="9">
        <v>2</v>
      </c>
      <c r="BC551" s="9">
        <v>1</v>
      </c>
      <c r="BD551" s="9">
        <v>1</v>
      </c>
      <c r="BE551" s="9">
        <v>2</v>
      </c>
      <c r="BF551" s="9">
        <v>1</v>
      </c>
      <c r="BG551" s="9">
        <v>1</v>
      </c>
      <c r="BH551">
        <v>1</v>
      </c>
      <c r="BI551">
        <v>2</v>
      </c>
      <c r="BJ551" s="58">
        <v>1</v>
      </c>
      <c r="BK551">
        <v>2</v>
      </c>
      <c r="BM551">
        <v>1</v>
      </c>
      <c r="BN551">
        <v>1</v>
      </c>
      <c r="BO551">
        <v>2</v>
      </c>
      <c r="BP551">
        <v>2</v>
      </c>
      <c r="BQ551" t="s">
        <v>125</v>
      </c>
      <c r="BR551">
        <v>1</v>
      </c>
      <c r="BS551">
        <v>1</v>
      </c>
      <c r="BT551">
        <v>1</v>
      </c>
      <c r="BU551">
        <v>1</v>
      </c>
      <c r="BV551">
        <v>1</v>
      </c>
      <c r="BW551">
        <v>2</v>
      </c>
      <c r="BX551">
        <v>2</v>
      </c>
      <c r="BY551">
        <v>1</v>
      </c>
      <c r="BZ551">
        <v>2</v>
      </c>
      <c r="CB551">
        <v>2</v>
      </c>
      <c r="CC551">
        <v>2</v>
      </c>
      <c r="CD551">
        <v>1</v>
      </c>
      <c r="CE551">
        <v>2</v>
      </c>
      <c r="CF551">
        <v>1</v>
      </c>
      <c r="CG551">
        <v>2</v>
      </c>
      <c r="CH551">
        <v>2</v>
      </c>
      <c r="CI551">
        <v>2</v>
      </c>
      <c r="CJ551">
        <v>1</v>
      </c>
      <c r="CK551">
        <v>2</v>
      </c>
      <c r="CL551">
        <v>2</v>
      </c>
      <c r="CM551" t="s">
        <v>125</v>
      </c>
      <c r="CN551" t="s">
        <v>125</v>
      </c>
      <c r="CO551">
        <v>4</v>
      </c>
      <c r="CP551">
        <v>4</v>
      </c>
      <c r="CQ551">
        <v>4</v>
      </c>
      <c r="CR551">
        <v>3</v>
      </c>
      <c r="CS551">
        <v>3</v>
      </c>
      <c r="CT551">
        <v>4</v>
      </c>
      <c r="CU551">
        <v>3</v>
      </c>
      <c r="CV551">
        <v>1</v>
      </c>
      <c r="CW551">
        <v>1</v>
      </c>
      <c r="CX551">
        <v>3</v>
      </c>
      <c r="CY551">
        <v>3</v>
      </c>
      <c r="CZ551">
        <v>0</v>
      </c>
      <c r="DA551" s="57" t="s">
        <v>125</v>
      </c>
    </row>
    <row r="552" spans="1:105">
      <c r="A552">
        <v>545</v>
      </c>
      <c r="B552" s="9">
        <v>2</v>
      </c>
      <c r="C552" s="9">
        <v>4</v>
      </c>
      <c r="D552" s="9">
        <v>4</v>
      </c>
      <c r="E552" s="9">
        <v>5</v>
      </c>
      <c r="F552" s="9">
        <v>0</v>
      </c>
      <c r="G552" s="9">
        <v>1</v>
      </c>
      <c r="H552" s="9">
        <v>0</v>
      </c>
      <c r="I552" s="9">
        <v>1</v>
      </c>
      <c r="J552" s="9">
        <v>0</v>
      </c>
      <c r="K552" s="9">
        <v>0</v>
      </c>
      <c r="L552" s="9">
        <v>0</v>
      </c>
      <c r="M552" s="9">
        <v>2</v>
      </c>
      <c r="N552" s="9">
        <v>4</v>
      </c>
      <c r="O552" s="9">
        <v>0</v>
      </c>
      <c r="P552" s="9">
        <v>3</v>
      </c>
      <c r="Q552" s="9">
        <v>0</v>
      </c>
      <c r="R552" s="9">
        <v>0</v>
      </c>
      <c r="S552" s="9">
        <v>0</v>
      </c>
      <c r="T552" s="9"/>
      <c r="U552" s="9">
        <v>1</v>
      </c>
      <c r="V552" s="9">
        <v>0</v>
      </c>
      <c r="W552" s="9">
        <v>0</v>
      </c>
      <c r="X552" s="9">
        <v>1</v>
      </c>
      <c r="Y552" s="9">
        <v>1</v>
      </c>
      <c r="Z552" s="9">
        <v>0</v>
      </c>
      <c r="AA552" s="9">
        <v>0</v>
      </c>
      <c r="AB552" s="9">
        <v>0</v>
      </c>
      <c r="AC552" s="9"/>
      <c r="AD552" s="9">
        <v>2</v>
      </c>
      <c r="AE552" s="9"/>
      <c r="AF552" s="9">
        <v>1</v>
      </c>
      <c r="AG552" s="9">
        <v>0</v>
      </c>
      <c r="AH552" s="9">
        <v>1</v>
      </c>
      <c r="AI552" s="9">
        <v>1</v>
      </c>
      <c r="AJ552" s="9">
        <v>0</v>
      </c>
      <c r="AK552" s="9">
        <v>0</v>
      </c>
      <c r="AL552" s="9"/>
      <c r="AM552" s="9">
        <v>0</v>
      </c>
      <c r="AN552" s="9">
        <v>1</v>
      </c>
      <c r="AO552" s="9">
        <v>0</v>
      </c>
      <c r="AP552" s="9">
        <v>0</v>
      </c>
      <c r="AQ552" s="9">
        <v>0</v>
      </c>
      <c r="AR552" s="9">
        <v>0</v>
      </c>
      <c r="AS552" s="9"/>
      <c r="AT552" s="9">
        <v>1</v>
      </c>
      <c r="AU552" s="9">
        <v>1</v>
      </c>
      <c r="AV552" s="75">
        <v>2</v>
      </c>
      <c r="AW552" s="75">
        <v>2</v>
      </c>
      <c r="AX552" s="75">
        <v>2</v>
      </c>
      <c r="AY552" s="9" t="s">
        <v>125</v>
      </c>
      <c r="AZ552" s="9">
        <v>1</v>
      </c>
      <c r="BA552" s="9">
        <v>1</v>
      </c>
      <c r="BB552" s="9">
        <v>2</v>
      </c>
      <c r="BC552" s="9">
        <v>2</v>
      </c>
      <c r="BD552" s="9">
        <v>1</v>
      </c>
      <c r="BE552" s="9">
        <v>2</v>
      </c>
      <c r="BF552" s="9">
        <v>1</v>
      </c>
      <c r="BG552" s="9">
        <v>1</v>
      </c>
      <c r="BH552">
        <v>1</v>
      </c>
      <c r="BI552">
        <v>2</v>
      </c>
      <c r="BJ552" s="58">
        <v>1</v>
      </c>
      <c r="BK552">
        <v>2</v>
      </c>
      <c r="BL552">
        <v>2</v>
      </c>
      <c r="BM552">
        <v>1</v>
      </c>
      <c r="BN552">
        <v>1</v>
      </c>
      <c r="BO552">
        <v>2</v>
      </c>
      <c r="BP552">
        <v>1</v>
      </c>
      <c r="BQ552">
        <v>1</v>
      </c>
      <c r="BR552">
        <v>2</v>
      </c>
      <c r="BS552">
        <v>2</v>
      </c>
      <c r="BT552" t="s">
        <v>125</v>
      </c>
      <c r="BU552">
        <v>1</v>
      </c>
      <c r="BV552">
        <v>2</v>
      </c>
      <c r="BW552">
        <v>1</v>
      </c>
      <c r="BX552">
        <v>2</v>
      </c>
      <c r="BY552">
        <v>2</v>
      </c>
      <c r="BZ552">
        <v>2</v>
      </c>
      <c r="CA552">
        <v>2</v>
      </c>
      <c r="CB552">
        <v>2</v>
      </c>
      <c r="CC552">
        <v>1</v>
      </c>
      <c r="CD552">
        <v>2</v>
      </c>
      <c r="CE552">
        <v>2</v>
      </c>
      <c r="CF552">
        <v>2</v>
      </c>
      <c r="CG552">
        <v>2</v>
      </c>
      <c r="CH552">
        <v>2</v>
      </c>
      <c r="CI552">
        <v>2</v>
      </c>
      <c r="CJ552">
        <v>2</v>
      </c>
      <c r="CK552">
        <v>2</v>
      </c>
      <c r="CL552">
        <v>1</v>
      </c>
      <c r="CM552">
        <v>3</v>
      </c>
      <c r="CN552">
        <v>3</v>
      </c>
      <c r="CO552">
        <v>4</v>
      </c>
      <c r="CP552">
        <v>3</v>
      </c>
      <c r="CQ552">
        <v>3</v>
      </c>
      <c r="CR552">
        <v>3</v>
      </c>
      <c r="CS552">
        <v>4</v>
      </c>
      <c r="CT552">
        <v>4</v>
      </c>
      <c r="CU552">
        <v>3</v>
      </c>
      <c r="CV552">
        <v>3</v>
      </c>
      <c r="CW552">
        <v>1</v>
      </c>
      <c r="CX552">
        <v>2</v>
      </c>
      <c r="CY552">
        <v>3</v>
      </c>
      <c r="CZ552">
        <v>3</v>
      </c>
      <c r="DA552" s="57">
        <v>3</v>
      </c>
    </row>
    <row r="553" spans="1:105">
      <c r="A553">
        <v>546</v>
      </c>
      <c r="B553" s="9">
        <v>2</v>
      </c>
      <c r="C553" s="9">
        <v>7</v>
      </c>
      <c r="D553" s="9">
        <v>7</v>
      </c>
      <c r="E553" s="9">
        <v>12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1</v>
      </c>
      <c r="L553" s="9">
        <v>0</v>
      </c>
      <c r="M553" s="9">
        <v>2</v>
      </c>
      <c r="N553" s="9">
        <v>0</v>
      </c>
      <c r="O553" s="9">
        <v>0</v>
      </c>
      <c r="P553" s="9">
        <v>0</v>
      </c>
      <c r="Q553" s="9">
        <v>0</v>
      </c>
      <c r="R553" s="9">
        <v>4</v>
      </c>
      <c r="S553" s="9">
        <v>0</v>
      </c>
      <c r="T553" s="9"/>
      <c r="U553" s="9">
        <v>0</v>
      </c>
      <c r="V553" s="9">
        <v>0</v>
      </c>
      <c r="W553" s="9">
        <v>1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/>
      <c r="AD553" s="9">
        <v>5</v>
      </c>
      <c r="AE553" s="9"/>
      <c r="AF553" s="9">
        <v>1</v>
      </c>
      <c r="AG553" s="9">
        <v>1</v>
      </c>
      <c r="AH553" s="9">
        <v>0</v>
      </c>
      <c r="AI553" s="9">
        <v>0</v>
      </c>
      <c r="AJ553" s="9">
        <v>0</v>
      </c>
      <c r="AK553" s="9">
        <v>0</v>
      </c>
      <c r="AL553" s="9"/>
      <c r="AM553" s="9">
        <v>1</v>
      </c>
      <c r="AN553" s="9">
        <v>1</v>
      </c>
      <c r="AO553" s="9">
        <v>1</v>
      </c>
      <c r="AP553" s="9">
        <v>0</v>
      </c>
      <c r="AQ553" s="9">
        <v>0</v>
      </c>
      <c r="AR553" s="9">
        <v>0</v>
      </c>
      <c r="AS553" s="9"/>
      <c r="AT553" s="9">
        <v>3</v>
      </c>
      <c r="AU553" s="9">
        <v>1</v>
      </c>
      <c r="AV553" s="75">
        <v>2</v>
      </c>
      <c r="AW553" s="75">
        <v>2</v>
      </c>
      <c r="AX553" s="75">
        <v>1</v>
      </c>
      <c r="AY553" s="9">
        <v>2</v>
      </c>
      <c r="AZ553" s="9">
        <v>1</v>
      </c>
      <c r="BA553" s="9">
        <v>1</v>
      </c>
      <c r="BB553" s="9">
        <v>2</v>
      </c>
      <c r="BC553" s="9">
        <v>2</v>
      </c>
      <c r="BD553" s="9">
        <v>1</v>
      </c>
      <c r="BE553" s="9">
        <v>2</v>
      </c>
      <c r="BF553" s="9">
        <v>1</v>
      </c>
      <c r="BG553" s="9">
        <v>1</v>
      </c>
      <c r="BH553">
        <v>1</v>
      </c>
      <c r="BI553">
        <v>2</v>
      </c>
      <c r="BJ553" s="58">
        <v>1</v>
      </c>
      <c r="BK553">
        <v>2</v>
      </c>
      <c r="BL553">
        <v>1</v>
      </c>
      <c r="BM553">
        <v>1</v>
      </c>
      <c r="BN553">
        <v>1</v>
      </c>
      <c r="BO553">
        <v>2</v>
      </c>
      <c r="BP553">
        <v>2</v>
      </c>
      <c r="BQ553" t="s">
        <v>125</v>
      </c>
      <c r="BR553">
        <v>1</v>
      </c>
      <c r="BS553">
        <v>2</v>
      </c>
      <c r="BT553" t="s">
        <v>125</v>
      </c>
      <c r="BU553">
        <v>1</v>
      </c>
      <c r="BV553">
        <v>1</v>
      </c>
      <c r="BW553">
        <v>1</v>
      </c>
      <c r="BX553">
        <v>2</v>
      </c>
      <c r="BY553">
        <v>2</v>
      </c>
      <c r="BZ553">
        <v>2</v>
      </c>
      <c r="CA553">
        <v>2</v>
      </c>
      <c r="CB553">
        <v>2</v>
      </c>
      <c r="CC553">
        <v>2</v>
      </c>
      <c r="CD553">
        <v>2</v>
      </c>
      <c r="CE553">
        <v>2</v>
      </c>
      <c r="CF553">
        <v>1</v>
      </c>
      <c r="CG553">
        <v>2</v>
      </c>
      <c r="CH553">
        <v>2</v>
      </c>
      <c r="CI553">
        <v>2</v>
      </c>
      <c r="CJ553">
        <v>1</v>
      </c>
      <c r="CK553">
        <v>2</v>
      </c>
      <c r="CL553">
        <v>2</v>
      </c>
      <c r="CM553" t="s">
        <v>125</v>
      </c>
      <c r="CN553" t="s">
        <v>125</v>
      </c>
      <c r="CO553">
        <v>4</v>
      </c>
      <c r="CP553">
        <v>1</v>
      </c>
      <c r="CQ553">
        <v>4</v>
      </c>
      <c r="CR553">
        <v>3</v>
      </c>
      <c r="CS553">
        <v>4</v>
      </c>
      <c r="CT553">
        <v>3</v>
      </c>
      <c r="CU553">
        <v>3</v>
      </c>
      <c r="CV553">
        <v>2</v>
      </c>
      <c r="CW553">
        <v>1</v>
      </c>
      <c r="CX553">
        <v>2</v>
      </c>
      <c r="CY553">
        <v>3</v>
      </c>
      <c r="CZ553">
        <v>3</v>
      </c>
      <c r="DA553" s="57" t="s">
        <v>125</v>
      </c>
    </row>
    <row r="554" spans="1:105">
      <c r="A554">
        <v>547</v>
      </c>
      <c r="B554" s="9">
        <v>1</v>
      </c>
      <c r="C554" s="9">
        <v>7</v>
      </c>
      <c r="D554" s="9">
        <v>7</v>
      </c>
      <c r="E554" s="9">
        <v>12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1</v>
      </c>
      <c r="L554" s="9">
        <v>0</v>
      </c>
      <c r="M554" s="9">
        <v>2</v>
      </c>
      <c r="N554" s="9">
        <v>0</v>
      </c>
      <c r="O554" s="9">
        <v>0</v>
      </c>
      <c r="P554" s="9">
        <v>0</v>
      </c>
      <c r="Q554" s="9">
        <v>0</v>
      </c>
      <c r="R554" s="9">
        <v>4</v>
      </c>
      <c r="S554" s="9">
        <v>0</v>
      </c>
      <c r="T554" s="9"/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1</v>
      </c>
      <c r="AC554" s="9"/>
      <c r="AD554" s="9">
        <v>4</v>
      </c>
      <c r="AE554" s="9"/>
      <c r="AF554" s="9">
        <v>1</v>
      </c>
      <c r="AG554" s="9">
        <v>1</v>
      </c>
      <c r="AH554" s="9">
        <v>0</v>
      </c>
      <c r="AI554" s="9">
        <v>0</v>
      </c>
      <c r="AJ554" s="9">
        <v>0</v>
      </c>
      <c r="AK554" s="9">
        <v>0</v>
      </c>
      <c r="AL554" s="9"/>
      <c r="AM554" s="9">
        <v>0</v>
      </c>
      <c r="AN554" s="9">
        <v>0</v>
      </c>
      <c r="AO554" s="9">
        <v>0</v>
      </c>
      <c r="AP554" s="9">
        <v>0</v>
      </c>
      <c r="AQ554" s="9">
        <v>1</v>
      </c>
      <c r="AR554" s="9">
        <v>0</v>
      </c>
      <c r="AS554" s="9"/>
      <c r="AT554" s="9">
        <v>1</v>
      </c>
      <c r="AU554" s="9">
        <v>2</v>
      </c>
      <c r="AV554" s="75">
        <v>2</v>
      </c>
      <c r="AW554" s="75">
        <v>2</v>
      </c>
      <c r="AX554" s="75">
        <v>1</v>
      </c>
      <c r="AY554" s="9">
        <v>2</v>
      </c>
      <c r="AZ554" s="9">
        <v>1</v>
      </c>
      <c r="BA554" s="9"/>
      <c r="BB554" s="9">
        <v>2</v>
      </c>
      <c r="BC554" s="9">
        <v>2</v>
      </c>
      <c r="BD554" s="9">
        <v>1</v>
      </c>
      <c r="BE554" s="9">
        <v>2</v>
      </c>
      <c r="BF554" s="9">
        <v>2</v>
      </c>
      <c r="BG554" s="9" t="s">
        <v>125</v>
      </c>
      <c r="BH554">
        <v>1</v>
      </c>
      <c r="BI554">
        <v>2</v>
      </c>
      <c r="BJ554" s="58">
        <v>1</v>
      </c>
      <c r="BK554">
        <v>2</v>
      </c>
      <c r="BL554">
        <v>2</v>
      </c>
      <c r="BM554">
        <v>2</v>
      </c>
      <c r="BN554">
        <v>2</v>
      </c>
      <c r="BO554">
        <v>2</v>
      </c>
      <c r="BP554">
        <v>2</v>
      </c>
      <c r="BQ554" t="s">
        <v>125</v>
      </c>
      <c r="BR554">
        <v>2</v>
      </c>
      <c r="BS554">
        <v>2</v>
      </c>
      <c r="BT554" t="s">
        <v>125</v>
      </c>
      <c r="BU554">
        <v>1</v>
      </c>
      <c r="BV554">
        <v>2</v>
      </c>
      <c r="BW554">
        <v>2</v>
      </c>
      <c r="BX554">
        <v>2</v>
      </c>
      <c r="BY554">
        <v>2</v>
      </c>
      <c r="BZ554">
        <v>2</v>
      </c>
      <c r="CA554">
        <v>2</v>
      </c>
      <c r="CB554">
        <v>2</v>
      </c>
      <c r="CC554">
        <v>2</v>
      </c>
      <c r="CD554">
        <v>2</v>
      </c>
      <c r="CE554">
        <v>2</v>
      </c>
      <c r="CF554">
        <v>1</v>
      </c>
      <c r="CG554">
        <v>1</v>
      </c>
      <c r="CH554">
        <v>2</v>
      </c>
      <c r="CI554">
        <v>2</v>
      </c>
      <c r="CJ554">
        <v>2</v>
      </c>
      <c r="CK554">
        <v>2</v>
      </c>
      <c r="CL554">
        <v>1</v>
      </c>
      <c r="CM554">
        <v>3</v>
      </c>
      <c r="CN554">
        <v>4</v>
      </c>
      <c r="CO554">
        <v>4</v>
      </c>
      <c r="CP554">
        <v>1</v>
      </c>
      <c r="CQ554">
        <v>1</v>
      </c>
      <c r="CR554">
        <v>2</v>
      </c>
      <c r="CS554">
        <v>3</v>
      </c>
      <c r="CT554">
        <v>4</v>
      </c>
      <c r="CU554">
        <v>2</v>
      </c>
      <c r="CV554">
        <v>2</v>
      </c>
      <c r="CW554">
        <v>1</v>
      </c>
      <c r="CX554">
        <v>3</v>
      </c>
      <c r="CY554">
        <v>1</v>
      </c>
      <c r="CZ554">
        <v>2</v>
      </c>
      <c r="DA554" s="57" t="s">
        <v>125</v>
      </c>
    </row>
    <row r="555" spans="1:105">
      <c r="A555">
        <v>548</v>
      </c>
      <c r="B555" s="9">
        <v>1</v>
      </c>
      <c r="C555" s="9">
        <v>8</v>
      </c>
      <c r="D555" s="9">
        <v>3</v>
      </c>
      <c r="E555" s="9">
        <v>13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1</v>
      </c>
      <c r="L555" s="9">
        <v>0</v>
      </c>
      <c r="M555" s="9">
        <v>2</v>
      </c>
      <c r="N555" s="9">
        <v>0</v>
      </c>
      <c r="O555" s="9">
        <v>4</v>
      </c>
      <c r="P555" s="9">
        <v>1</v>
      </c>
      <c r="Q555" s="9">
        <v>1</v>
      </c>
      <c r="R555" s="9">
        <v>4</v>
      </c>
      <c r="S555" s="9">
        <v>1</v>
      </c>
      <c r="T555" s="9"/>
      <c r="U555" s="9">
        <v>1</v>
      </c>
      <c r="V555" s="9">
        <v>1</v>
      </c>
      <c r="W555" s="9">
        <v>0</v>
      </c>
      <c r="X555" s="9">
        <v>0</v>
      </c>
      <c r="Y555" s="9">
        <v>1</v>
      </c>
      <c r="Z555" s="9">
        <v>0</v>
      </c>
      <c r="AA555" s="9">
        <v>0</v>
      </c>
      <c r="AB555" s="9">
        <v>0</v>
      </c>
      <c r="AC555" s="9"/>
      <c r="AD555" s="9">
        <v>4</v>
      </c>
      <c r="AE555" s="9"/>
      <c r="AF555" s="9">
        <v>1</v>
      </c>
      <c r="AG555" s="9">
        <v>1</v>
      </c>
      <c r="AH555" s="9">
        <v>1</v>
      </c>
      <c r="AI555" s="9">
        <v>0</v>
      </c>
      <c r="AJ555" s="9">
        <v>0</v>
      </c>
      <c r="AK555" s="9">
        <v>0</v>
      </c>
      <c r="AL555" s="9"/>
      <c r="AM555" s="9">
        <v>1</v>
      </c>
      <c r="AN555" s="9">
        <v>1</v>
      </c>
      <c r="AO555" s="9">
        <v>1</v>
      </c>
      <c r="AP555" s="9">
        <v>1</v>
      </c>
      <c r="AQ555" s="9">
        <v>0</v>
      </c>
      <c r="AR555" s="9">
        <v>0</v>
      </c>
      <c r="AS555" s="9"/>
      <c r="AT555" s="9">
        <v>1</v>
      </c>
      <c r="AU555" s="9">
        <v>1</v>
      </c>
      <c r="AV555" s="75">
        <v>1</v>
      </c>
      <c r="AW555" s="75">
        <v>2</v>
      </c>
      <c r="AX555" s="75">
        <v>1</v>
      </c>
      <c r="AY555" s="9">
        <v>2</v>
      </c>
      <c r="AZ555" s="9">
        <v>1</v>
      </c>
      <c r="BA555" s="9">
        <v>1</v>
      </c>
      <c r="BB555" s="9">
        <v>2</v>
      </c>
      <c r="BC555" s="9">
        <v>1</v>
      </c>
      <c r="BD555" s="9">
        <v>1</v>
      </c>
      <c r="BE555" s="9">
        <v>1</v>
      </c>
      <c r="BF555" s="9">
        <v>2</v>
      </c>
      <c r="BG555" s="9" t="s">
        <v>125</v>
      </c>
      <c r="BH555">
        <v>2</v>
      </c>
      <c r="BI555">
        <v>2</v>
      </c>
      <c r="BJ555" s="58">
        <v>1</v>
      </c>
      <c r="BK555">
        <v>1</v>
      </c>
      <c r="BL555">
        <v>1</v>
      </c>
      <c r="BM555">
        <v>2</v>
      </c>
      <c r="BN555">
        <v>2</v>
      </c>
      <c r="BO555">
        <v>2</v>
      </c>
      <c r="BP555">
        <v>2</v>
      </c>
      <c r="BQ555" t="s">
        <v>125</v>
      </c>
      <c r="BR555">
        <v>2</v>
      </c>
      <c r="BS555">
        <v>2</v>
      </c>
      <c r="BT555" t="s">
        <v>125</v>
      </c>
      <c r="BU555">
        <v>1</v>
      </c>
      <c r="BV555">
        <v>1</v>
      </c>
      <c r="BW555">
        <v>1</v>
      </c>
      <c r="BX555">
        <v>2</v>
      </c>
      <c r="BY555">
        <v>2</v>
      </c>
      <c r="BZ555">
        <v>2</v>
      </c>
      <c r="CA555">
        <v>1</v>
      </c>
      <c r="CB555">
        <v>1</v>
      </c>
      <c r="CC555">
        <v>2</v>
      </c>
      <c r="CD555">
        <v>2</v>
      </c>
      <c r="CE555">
        <v>1</v>
      </c>
      <c r="CF555">
        <v>1</v>
      </c>
      <c r="CG555">
        <v>1</v>
      </c>
      <c r="CH555">
        <v>2</v>
      </c>
      <c r="CI555">
        <v>2</v>
      </c>
      <c r="CJ555">
        <v>1</v>
      </c>
      <c r="CK555">
        <v>2</v>
      </c>
      <c r="CL555">
        <v>1</v>
      </c>
      <c r="CM555">
        <v>4</v>
      </c>
      <c r="CN555">
        <v>4</v>
      </c>
      <c r="CO555">
        <v>4</v>
      </c>
      <c r="CP555">
        <v>4</v>
      </c>
      <c r="CQ555">
        <v>4</v>
      </c>
      <c r="CR555">
        <v>4</v>
      </c>
      <c r="CS555">
        <v>4</v>
      </c>
      <c r="CT555">
        <v>1</v>
      </c>
      <c r="CU555">
        <v>3</v>
      </c>
      <c r="CV555">
        <v>3</v>
      </c>
      <c r="CW555">
        <v>1</v>
      </c>
      <c r="CX555">
        <v>4</v>
      </c>
      <c r="CY555">
        <v>1</v>
      </c>
      <c r="CZ555">
        <v>3</v>
      </c>
      <c r="DA555" s="57" t="s">
        <v>125</v>
      </c>
    </row>
    <row r="556" spans="1:105">
      <c r="A556">
        <v>549</v>
      </c>
      <c r="B556" s="9">
        <v>1</v>
      </c>
      <c r="C556" s="9">
        <v>6</v>
      </c>
      <c r="D556" s="9">
        <v>1</v>
      </c>
      <c r="E556" s="9">
        <v>5</v>
      </c>
      <c r="F556" s="9">
        <v>0</v>
      </c>
      <c r="G556" s="9">
        <v>0</v>
      </c>
      <c r="H556" s="9">
        <v>1</v>
      </c>
      <c r="I556" s="9">
        <v>0</v>
      </c>
      <c r="J556" s="9">
        <v>1</v>
      </c>
      <c r="K556" s="9">
        <v>0</v>
      </c>
      <c r="L556" s="9">
        <v>0</v>
      </c>
      <c r="M556" s="9">
        <v>2</v>
      </c>
      <c r="N556" s="9">
        <v>4</v>
      </c>
      <c r="O556" s="9">
        <v>0</v>
      </c>
      <c r="P556" s="9">
        <v>0</v>
      </c>
      <c r="Q556" s="9">
        <v>4</v>
      </c>
      <c r="R556" s="9">
        <v>4</v>
      </c>
      <c r="S556" s="9">
        <v>4</v>
      </c>
      <c r="T556" s="9"/>
      <c r="U556" s="9">
        <v>0</v>
      </c>
      <c r="V556" s="9">
        <v>0</v>
      </c>
      <c r="W556" s="9">
        <v>1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/>
      <c r="AD556" s="9">
        <v>2</v>
      </c>
      <c r="AE556" s="9"/>
      <c r="AF556" s="9">
        <v>1</v>
      </c>
      <c r="AG556" s="9">
        <v>0</v>
      </c>
      <c r="AH556" s="9">
        <v>1</v>
      </c>
      <c r="AI556" s="9">
        <v>0</v>
      </c>
      <c r="AJ556" s="9">
        <v>0</v>
      </c>
      <c r="AK556" s="9">
        <v>0</v>
      </c>
      <c r="AL556" s="9"/>
      <c r="AM556" s="9">
        <v>0</v>
      </c>
      <c r="AN556" s="9">
        <v>1</v>
      </c>
      <c r="AO556" s="9">
        <v>0</v>
      </c>
      <c r="AP556" s="9">
        <v>0</v>
      </c>
      <c r="AQ556" s="9">
        <v>0</v>
      </c>
      <c r="AR556" s="9">
        <v>0</v>
      </c>
      <c r="AS556" s="9"/>
      <c r="AT556" s="9">
        <v>2</v>
      </c>
      <c r="AU556" s="9">
        <v>1</v>
      </c>
      <c r="AV556" s="75">
        <v>2</v>
      </c>
      <c r="AW556" s="75">
        <v>2</v>
      </c>
      <c r="AX556" s="75">
        <v>1</v>
      </c>
      <c r="AY556" s="9">
        <v>1</v>
      </c>
      <c r="AZ556" s="9">
        <v>1</v>
      </c>
      <c r="BA556" s="9">
        <v>2</v>
      </c>
      <c r="BB556" s="9"/>
      <c r="BC556" s="9">
        <v>2</v>
      </c>
      <c r="BD556" s="9">
        <v>1</v>
      </c>
      <c r="BE556" s="9">
        <v>2</v>
      </c>
      <c r="BF556" s="9">
        <v>1</v>
      </c>
      <c r="BG556" s="9">
        <v>1</v>
      </c>
      <c r="BH556">
        <v>2</v>
      </c>
      <c r="BI556">
        <v>2</v>
      </c>
      <c r="BJ556" s="58">
        <v>2</v>
      </c>
      <c r="BK556">
        <v>2</v>
      </c>
      <c r="BL556">
        <v>2</v>
      </c>
      <c r="BM556">
        <v>2</v>
      </c>
      <c r="BN556">
        <v>2</v>
      </c>
      <c r="BO556">
        <v>2</v>
      </c>
      <c r="BP556">
        <v>2</v>
      </c>
      <c r="BQ556" t="s">
        <v>125</v>
      </c>
      <c r="BR556">
        <v>1</v>
      </c>
      <c r="BS556">
        <v>2</v>
      </c>
      <c r="BT556" t="s">
        <v>125</v>
      </c>
      <c r="BU556">
        <v>1</v>
      </c>
      <c r="BV556">
        <v>1</v>
      </c>
      <c r="BW556">
        <v>1</v>
      </c>
      <c r="BX556">
        <v>2</v>
      </c>
      <c r="BY556">
        <v>1</v>
      </c>
      <c r="BZ556">
        <v>2</v>
      </c>
      <c r="CA556">
        <v>1</v>
      </c>
      <c r="CB556">
        <v>2</v>
      </c>
      <c r="CC556">
        <v>2</v>
      </c>
      <c r="CD556">
        <v>2</v>
      </c>
      <c r="CE556">
        <v>1</v>
      </c>
      <c r="CF556">
        <v>2</v>
      </c>
      <c r="CG556">
        <v>2</v>
      </c>
      <c r="CH556">
        <v>2</v>
      </c>
      <c r="CI556">
        <v>2</v>
      </c>
      <c r="CJ556">
        <v>2</v>
      </c>
      <c r="CK556">
        <v>2</v>
      </c>
      <c r="CL556">
        <v>2</v>
      </c>
      <c r="CM556" t="s">
        <v>125</v>
      </c>
      <c r="CN556" t="s">
        <v>125</v>
      </c>
      <c r="CO556">
        <v>3</v>
      </c>
      <c r="CP556">
        <v>3</v>
      </c>
      <c r="CQ556">
        <v>3</v>
      </c>
      <c r="CR556">
        <v>1</v>
      </c>
      <c r="CS556">
        <v>3</v>
      </c>
      <c r="CT556">
        <v>3</v>
      </c>
      <c r="CU556">
        <v>2</v>
      </c>
      <c r="CV556">
        <v>2</v>
      </c>
      <c r="CW556">
        <v>1</v>
      </c>
      <c r="CX556">
        <v>2</v>
      </c>
      <c r="CY556">
        <v>1</v>
      </c>
      <c r="CZ556">
        <v>3</v>
      </c>
      <c r="DA556" s="57">
        <v>3</v>
      </c>
    </row>
    <row r="557" spans="1:105">
      <c r="A557">
        <v>550</v>
      </c>
      <c r="B557" s="9">
        <v>1</v>
      </c>
      <c r="C557" s="9">
        <v>8</v>
      </c>
      <c r="D557" s="9">
        <v>7</v>
      </c>
      <c r="E557" s="9">
        <v>8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1</v>
      </c>
      <c r="M557" s="9">
        <v>2</v>
      </c>
      <c r="N557" s="9">
        <v>3</v>
      </c>
      <c r="O557" s="9">
        <v>3</v>
      </c>
      <c r="P557" s="9">
        <v>3</v>
      </c>
      <c r="Q557" s="9">
        <v>3</v>
      </c>
      <c r="R557" s="9">
        <v>3</v>
      </c>
      <c r="S557" s="9">
        <v>3</v>
      </c>
      <c r="T557" s="9"/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1</v>
      </c>
      <c r="AB557" s="9">
        <v>0</v>
      </c>
      <c r="AC557" s="9"/>
      <c r="AD557" s="9">
        <v>2</v>
      </c>
      <c r="AE557" s="9"/>
      <c r="AF557" s="9">
        <v>0</v>
      </c>
      <c r="AG557" s="9">
        <v>0</v>
      </c>
      <c r="AH557" s="9">
        <v>1</v>
      </c>
      <c r="AI557" s="9">
        <v>0</v>
      </c>
      <c r="AJ557" s="9">
        <v>0</v>
      </c>
      <c r="AK557" s="9">
        <v>0</v>
      </c>
      <c r="AL557" s="9"/>
      <c r="AM557" s="9">
        <v>0</v>
      </c>
      <c r="AN557" s="9">
        <v>1</v>
      </c>
      <c r="AO557" s="9">
        <v>1</v>
      </c>
      <c r="AP557" s="9">
        <v>0</v>
      </c>
      <c r="AQ557" s="9">
        <v>0</v>
      </c>
      <c r="AR557" s="9">
        <v>1</v>
      </c>
      <c r="AS557" s="9"/>
      <c r="AT557" s="9">
        <v>1</v>
      </c>
      <c r="AU557" s="9">
        <v>3</v>
      </c>
      <c r="AV557" s="75">
        <v>2</v>
      </c>
      <c r="AW557" s="75">
        <v>1</v>
      </c>
      <c r="AX557" s="75">
        <v>1</v>
      </c>
      <c r="AY557" s="9">
        <v>2</v>
      </c>
      <c r="AZ557" s="9">
        <v>1</v>
      </c>
      <c r="BA557" s="9">
        <v>1</v>
      </c>
      <c r="BB557" s="9">
        <v>2</v>
      </c>
      <c r="BC557" s="9">
        <v>2</v>
      </c>
      <c r="BD557" s="9">
        <v>1</v>
      </c>
      <c r="BE557" s="9">
        <v>2</v>
      </c>
      <c r="BF557" s="9">
        <v>1</v>
      </c>
      <c r="BG557" s="9">
        <v>1</v>
      </c>
      <c r="BH557">
        <v>2</v>
      </c>
      <c r="BI557">
        <v>2</v>
      </c>
      <c r="BJ557" s="58">
        <v>2</v>
      </c>
      <c r="BK557">
        <v>2</v>
      </c>
      <c r="BL557">
        <v>1</v>
      </c>
      <c r="BM557">
        <v>1</v>
      </c>
      <c r="BN557">
        <v>1</v>
      </c>
      <c r="BO557">
        <v>2</v>
      </c>
      <c r="BP557">
        <v>2</v>
      </c>
      <c r="BQ557" t="s">
        <v>125</v>
      </c>
      <c r="BR557">
        <v>1</v>
      </c>
      <c r="BS557">
        <v>2</v>
      </c>
      <c r="BT557" t="s">
        <v>125</v>
      </c>
      <c r="BU557">
        <v>1</v>
      </c>
      <c r="BV557">
        <v>1</v>
      </c>
      <c r="BW557">
        <v>2</v>
      </c>
      <c r="BX557">
        <v>2</v>
      </c>
      <c r="BY557">
        <v>2</v>
      </c>
      <c r="BZ557">
        <v>2</v>
      </c>
      <c r="CA557">
        <v>2</v>
      </c>
      <c r="CB557">
        <v>2</v>
      </c>
      <c r="CC557">
        <v>1</v>
      </c>
      <c r="CD557">
        <v>1</v>
      </c>
      <c r="CE557">
        <v>2</v>
      </c>
      <c r="CF557">
        <v>2</v>
      </c>
      <c r="CG557">
        <v>2</v>
      </c>
      <c r="CH557">
        <v>1</v>
      </c>
      <c r="CI557">
        <v>1</v>
      </c>
      <c r="CJ557">
        <v>2</v>
      </c>
      <c r="CK557">
        <v>2</v>
      </c>
      <c r="CL557">
        <v>1</v>
      </c>
      <c r="CM557">
        <v>4</v>
      </c>
      <c r="CO557">
        <v>4</v>
      </c>
      <c r="CP557">
        <v>3</v>
      </c>
      <c r="CQ557">
        <v>4</v>
      </c>
      <c r="CR557">
        <v>4</v>
      </c>
      <c r="CS557">
        <v>4</v>
      </c>
      <c r="CT557">
        <v>4</v>
      </c>
      <c r="CU557">
        <v>3</v>
      </c>
      <c r="CV557">
        <v>3</v>
      </c>
      <c r="CW557">
        <v>1</v>
      </c>
      <c r="CX557">
        <v>3</v>
      </c>
      <c r="CY557">
        <v>3</v>
      </c>
      <c r="CZ557">
        <v>4</v>
      </c>
      <c r="DA557" s="57" t="s">
        <v>125</v>
      </c>
    </row>
    <row r="558" spans="1:105">
      <c r="A558">
        <v>551</v>
      </c>
      <c r="B558" s="9">
        <v>1</v>
      </c>
      <c r="C558" s="9">
        <v>4</v>
      </c>
      <c r="D558" s="9">
        <v>1</v>
      </c>
      <c r="E558" s="9">
        <v>9</v>
      </c>
      <c r="F558" s="9">
        <v>0</v>
      </c>
      <c r="G558" s="9">
        <v>0</v>
      </c>
      <c r="H558" s="9">
        <v>1</v>
      </c>
      <c r="I558" s="9">
        <v>0</v>
      </c>
      <c r="J558" s="9">
        <v>0</v>
      </c>
      <c r="K558" s="9">
        <v>0</v>
      </c>
      <c r="L558" s="9">
        <v>0</v>
      </c>
      <c r="M558" s="9">
        <v>1</v>
      </c>
      <c r="N558" s="9">
        <v>3</v>
      </c>
      <c r="O558" s="9">
        <v>4</v>
      </c>
      <c r="P558" s="9">
        <v>0</v>
      </c>
      <c r="Q558" s="9">
        <v>3</v>
      </c>
      <c r="R558" s="9">
        <v>4</v>
      </c>
      <c r="S558" s="9">
        <v>4</v>
      </c>
      <c r="T558" s="9"/>
      <c r="U558" s="9">
        <v>1</v>
      </c>
      <c r="V558" s="9">
        <v>0</v>
      </c>
      <c r="W558" s="9">
        <v>0</v>
      </c>
      <c r="X558" s="9">
        <v>1</v>
      </c>
      <c r="Y558" s="9">
        <v>0</v>
      </c>
      <c r="Z558" s="9">
        <v>0</v>
      </c>
      <c r="AA558" s="9">
        <v>0</v>
      </c>
      <c r="AB558" s="9">
        <v>0</v>
      </c>
      <c r="AC558" s="9"/>
      <c r="AD558" s="9">
        <v>2</v>
      </c>
      <c r="AE558" s="9"/>
      <c r="AF558" s="9">
        <v>0</v>
      </c>
      <c r="AG558" s="9">
        <v>0</v>
      </c>
      <c r="AH558" s="9">
        <v>1</v>
      </c>
      <c r="AI558" s="9">
        <v>1</v>
      </c>
      <c r="AJ558" s="9">
        <v>0</v>
      </c>
      <c r="AK558" s="9">
        <v>0</v>
      </c>
      <c r="AL558" s="9"/>
      <c r="AM558" s="9">
        <v>1</v>
      </c>
      <c r="AN558" s="9">
        <v>1</v>
      </c>
      <c r="AO558" s="9">
        <v>0</v>
      </c>
      <c r="AP558" s="9">
        <v>0</v>
      </c>
      <c r="AQ558" s="9">
        <v>0</v>
      </c>
      <c r="AR558" s="9">
        <v>0</v>
      </c>
      <c r="AS558" s="9"/>
      <c r="AT558" s="9">
        <v>1</v>
      </c>
      <c r="AU558" s="9">
        <v>4</v>
      </c>
      <c r="AV558" s="75">
        <v>2</v>
      </c>
      <c r="AW558" s="75">
        <v>2</v>
      </c>
      <c r="AX558" s="75">
        <v>1</v>
      </c>
      <c r="AY558" s="9">
        <v>2</v>
      </c>
      <c r="AZ558" s="9">
        <v>1</v>
      </c>
      <c r="BA558" s="9">
        <v>1</v>
      </c>
      <c r="BB558" s="9">
        <v>1</v>
      </c>
      <c r="BC558" s="9">
        <v>2</v>
      </c>
      <c r="BD558" s="9">
        <v>1</v>
      </c>
      <c r="BE558" s="9">
        <v>1</v>
      </c>
      <c r="BF558" s="9">
        <v>1</v>
      </c>
      <c r="BG558" s="9">
        <v>1</v>
      </c>
      <c r="BH558">
        <v>2</v>
      </c>
      <c r="BI558">
        <v>1</v>
      </c>
      <c r="BJ558" s="58">
        <v>2</v>
      </c>
      <c r="BK558">
        <v>2</v>
      </c>
      <c r="BL558">
        <v>2</v>
      </c>
      <c r="BM558">
        <v>2</v>
      </c>
      <c r="BN558">
        <v>2</v>
      </c>
      <c r="BO558">
        <v>1</v>
      </c>
      <c r="BP558">
        <v>1</v>
      </c>
      <c r="BQ558">
        <v>1</v>
      </c>
      <c r="BR558">
        <v>2</v>
      </c>
      <c r="BS558">
        <v>2</v>
      </c>
      <c r="BT558" t="s">
        <v>125</v>
      </c>
      <c r="BU558">
        <v>1</v>
      </c>
      <c r="BV558">
        <v>2</v>
      </c>
      <c r="BW558">
        <v>2</v>
      </c>
      <c r="BX558">
        <v>2</v>
      </c>
      <c r="BY558">
        <v>1</v>
      </c>
      <c r="BZ558">
        <v>2</v>
      </c>
      <c r="CA558">
        <v>2</v>
      </c>
      <c r="CB558">
        <v>2</v>
      </c>
      <c r="CC558">
        <v>2</v>
      </c>
      <c r="CD558">
        <v>2</v>
      </c>
      <c r="CE558">
        <v>2</v>
      </c>
      <c r="CF558">
        <v>1</v>
      </c>
      <c r="CG558">
        <v>1</v>
      </c>
      <c r="CH558">
        <v>2</v>
      </c>
      <c r="CI558">
        <v>2</v>
      </c>
      <c r="CJ558">
        <v>1</v>
      </c>
      <c r="CK558">
        <v>2</v>
      </c>
      <c r="CL558">
        <v>1</v>
      </c>
      <c r="CM558">
        <v>3</v>
      </c>
      <c r="CN558">
        <v>4</v>
      </c>
      <c r="CO558">
        <v>4</v>
      </c>
      <c r="CP558">
        <v>4</v>
      </c>
      <c r="CQ558">
        <v>4</v>
      </c>
      <c r="CR558">
        <v>3</v>
      </c>
      <c r="CS558">
        <v>3</v>
      </c>
      <c r="CT558">
        <v>3</v>
      </c>
      <c r="CU558">
        <v>3</v>
      </c>
      <c r="CV558">
        <v>2</v>
      </c>
      <c r="CW558">
        <v>1</v>
      </c>
      <c r="CX558">
        <v>1</v>
      </c>
      <c r="CY558">
        <v>3</v>
      </c>
      <c r="CZ558">
        <v>3</v>
      </c>
      <c r="DA558" s="57">
        <v>3</v>
      </c>
    </row>
    <row r="559" spans="1:105">
      <c r="A559">
        <v>552</v>
      </c>
      <c r="B559" s="9">
        <v>2</v>
      </c>
      <c r="C559" s="9">
        <v>4</v>
      </c>
      <c r="D559" s="9">
        <v>5</v>
      </c>
      <c r="E559" s="9">
        <v>11</v>
      </c>
      <c r="F559" s="9">
        <v>1</v>
      </c>
      <c r="G559" s="9">
        <v>0</v>
      </c>
      <c r="H559" s="9">
        <v>0</v>
      </c>
      <c r="I559" s="9">
        <v>1</v>
      </c>
      <c r="J559" s="9">
        <v>0</v>
      </c>
      <c r="K559" s="9">
        <v>0</v>
      </c>
      <c r="L559" s="9">
        <v>0</v>
      </c>
      <c r="M559" s="9">
        <v>2</v>
      </c>
      <c r="N559" s="9">
        <v>4</v>
      </c>
      <c r="O559" s="9">
        <v>0</v>
      </c>
      <c r="P559" s="9">
        <v>0</v>
      </c>
      <c r="Q559" s="9">
        <v>0</v>
      </c>
      <c r="R559" s="9">
        <v>4</v>
      </c>
      <c r="S559" s="9">
        <v>0</v>
      </c>
      <c r="T559" s="9"/>
      <c r="U559" s="9">
        <v>0</v>
      </c>
      <c r="V559" s="9">
        <v>0</v>
      </c>
      <c r="W559" s="9">
        <v>0</v>
      </c>
      <c r="X559" s="9">
        <v>1</v>
      </c>
      <c r="Y559" s="9">
        <v>0</v>
      </c>
      <c r="Z559" s="9">
        <v>0</v>
      </c>
      <c r="AA559" s="9">
        <v>0</v>
      </c>
      <c r="AB559" s="9">
        <v>0</v>
      </c>
      <c r="AC559" s="9"/>
      <c r="AD559" s="9">
        <v>2</v>
      </c>
      <c r="AE559" s="9"/>
      <c r="AF559" s="9">
        <v>1</v>
      </c>
      <c r="AG559" s="9">
        <v>1</v>
      </c>
      <c r="AH559" s="9">
        <v>0</v>
      </c>
      <c r="AI559" s="9">
        <v>0</v>
      </c>
      <c r="AJ559" s="9">
        <v>0</v>
      </c>
      <c r="AK559" s="9">
        <v>0</v>
      </c>
      <c r="AL559" s="9"/>
      <c r="AM559" s="9">
        <v>1</v>
      </c>
      <c r="AN559" s="9">
        <v>1</v>
      </c>
      <c r="AO559" s="9">
        <v>1</v>
      </c>
      <c r="AP559" s="9">
        <v>0</v>
      </c>
      <c r="AQ559" s="9">
        <v>0</v>
      </c>
      <c r="AR559" s="9">
        <v>0</v>
      </c>
      <c r="AS559" s="9"/>
      <c r="AT559" s="9">
        <v>1</v>
      </c>
      <c r="AU559" s="9">
        <v>4</v>
      </c>
      <c r="AV559" s="75">
        <v>2</v>
      </c>
      <c r="AW559" s="75">
        <v>2</v>
      </c>
      <c r="AX559" s="75">
        <v>2</v>
      </c>
      <c r="AY559" s="9" t="s">
        <v>125</v>
      </c>
      <c r="AZ559" s="9">
        <v>1</v>
      </c>
      <c r="BA559" s="9">
        <v>1</v>
      </c>
      <c r="BB559" s="9">
        <v>2</v>
      </c>
      <c r="BC559" s="9">
        <v>1</v>
      </c>
      <c r="BD559" s="9">
        <v>1</v>
      </c>
      <c r="BE559" s="9">
        <v>1</v>
      </c>
      <c r="BF559" s="9">
        <v>1</v>
      </c>
      <c r="BG559" s="9">
        <v>1</v>
      </c>
      <c r="BH559">
        <v>1</v>
      </c>
      <c r="BI559">
        <v>2</v>
      </c>
      <c r="BJ559" s="58">
        <v>1</v>
      </c>
      <c r="BK559">
        <v>2</v>
      </c>
      <c r="BL559">
        <v>1</v>
      </c>
      <c r="BM559">
        <v>1</v>
      </c>
      <c r="BN559">
        <v>1</v>
      </c>
      <c r="BO559">
        <v>2</v>
      </c>
      <c r="BP559">
        <v>1</v>
      </c>
      <c r="BQ559">
        <v>1</v>
      </c>
      <c r="BR559">
        <v>2</v>
      </c>
      <c r="BS559">
        <v>1</v>
      </c>
      <c r="BT559">
        <v>1</v>
      </c>
      <c r="BU559">
        <v>1</v>
      </c>
      <c r="BV559">
        <v>2</v>
      </c>
      <c r="BW559">
        <v>2</v>
      </c>
      <c r="BX559">
        <v>2</v>
      </c>
      <c r="BY559">
        <v>2</v>
      </c>
      <c r="BZ559">
        <v>2</v>
      </c>
      <c r="CA559">
        <v>2</v>
      </c>
      <c r="CB559">
        <v>2</v>
      </c>
      <c r="CC559">
        <v>1</v>
      </c>
      <c r="CD559">
        <v>2</v>
      </c>
      <c r="CE559">
        <v>2</v>
      </c>
      <c r="CF559">
        <v>1</v>
      </c>
      <c r="CG559">
        <v>1</v>
      </c>
      <c r="CH559">
        <v>1</v>
      </c>
      <c r="CI559">
        <v>2</v>
      </c>
      <c r="CJ559">
        <v>1</v>
      </c>
      <c r="CK559">
        <v>2</v>
      </c>
      <c r="CL559">
        <v>2</v>
      </c>
      <c r="CM559" t="s">
        <v>125</v>
      </c>
      <c r="CN559" t="s">
        <v>125</v>
      </c>
      <c r="CO559">
        <v>4</v>
      </c>
      <c r="CP559">
        <v>3</v>
      </c>
      <c r="CQ559">
        <v>3</v>
      </c>
      <c r="CR559">
        <v>3</v>
      </c>
      <c r="CS559">
        <v>3</v>
      </c>
      <c r="CT559">
        <v>3</v>
      </c>
      <c r="CU559">
        <v>3</v>
      </c>
      <c r="CV559">
        <v>2</v>
      </c>
      <c r="CW559">
        <v>1</v>
      </c>
      <c r="CX559">
        <v>3</v>
      </c>
      <c r="CY559">
        <v>3</v>
      </c>
      <c r="CZ559">
        <v>3</v>
      </c>
      <c r="DA559" s="57">
        <v>3</v>
      </c>
    </row>
    <row r="560" spans="1:105">
      <c r="A560">
        <v>553</v>
      </c>
      <c r="B560" s="9">
        <v>1</v>
      </c>
      <c r="C560" s="9">
        <v>8</v>
      </c>
      <c r="D560" s="9">
        <v>7</v>
      </c>
      <c r="E560" s="9">
        <v>9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1</v>
      </c>
      <c r="L560" s="9">
        <v>0</v>
      </c>
      <c r="M560" s="9">
        <v>2</v>
      </c>
      <c r="N560" s="9">
        <v>3</v>
      </c>
      <c r="O560" s="9">
        <v>3</v>
      </c>
      <c r="P560" s="9">
        <v>3</v>
      </c>
      <c r="Q560" s="9">
        <v>3</v>
      </c>
      <c r="R560" s="9">
        <v>4</v>
      </c>
      <c r="S560" s="9">
        <v>4</v>
      </c>
      <c r="T560" s="9"/>
      <c r="U560" s="9">
        <v>0</v>
      </c>
      <c r="V560" s="9">
        <v>0</v>
      </c>
      <c r="W560" s="9">
        <v>0</v>
      </c>
      <c r="X560" s="9">
        <v>0</v>
      </c>
      <c r="Y560" s="9">
        <v>1</v>
      </c>
      <c r="Z560" s="9">
        <v>1</v>
      </c>
      <c r="AA560" s="9">
        <v>0</v>
      </c>
      <c r="AB560" s="9">
        <v>0</v>
      </c>
      <c r="AC560" s="9"/>
      <c r="AD560" s="9">
        <v>4</v>
      </c>
      <c r="AE560" s="9"/>
      <c r="AF560" s="9">
        <v>1</v>
      </c>
      <c r="AG560" s="9">
        <v>1</v>
      </c>
      <c r="AH560" s="9">
        <v>0</v>
      </c>
      <c r="AI560" s="9">
        <v>0</v>
      </c>
      <c r="AJ560" s="9">
        <v>0</v>
      </c>
      <c r="AK560" s="9">
        <v>0</v>
      </c>
      <c r="AL560" s="9"/>
      <c r="AM560" s="9">
        <v>1</v>
      </c>
      <c r="AN560" s="9">
        <v>1</v>
      </c>
      <c r="AO560" s="9">
        <v>1</v>
      </c>
      <c r="AP560" s="9">
        <v>1</v>
      </c>
      <c r="AQ560" s="9">
        <v>0</v>
      </c>
      <c r="AR560" s="9">
        <v>0</v>
      </c>
      <c r="AS560" s="9"/>
      <c r="AT560" s="9">
        <v>3</v>
      </c>
      <c r="AU560" s="9">
        <v>2</v>
      </c>
      <c r="AV560" s="75">
        <v>2</v>
      </c>
      <c r="AW560" s="75">
        <v>2</v>
      </c>
      <c r="AX560" s="75">
        <v>2</v>
      </c>
      <c r="AY560" s="9" t="s">
        <v>125</v>
      </c>
      <c r="AZ560" s="9">
        <v>1</v>
      </c>
      <c r="BA560" s="9">
        <v>1</v>
      </c>
      <c r="BB560" s="9">
        <v>1</v>
      </c>
      <c r="BC560" s="9">
        <v>2</v>
      </c>
      <c r="BD560" s="9">
        <v>2</v>
      </c>
      <c r="BE560" s="9" t="s">
        <v>125</v>
      </c>
      <c r="BF560" s="9">
        <v>1</v>
      </c>
      <c r="BG560" s="9">
        <v>1</v>
      </c>
      <c r="BH560">
        <v>2</v>
      </c>
      <c r="BI560">
        <v>2</v>
      </c>
      <c r="BJ560" s="58">
        <v>2</v>
      </c>
      <c r="BK560">
        <v>1</v>
      </c>
      <c r="BL560">
        <v>1</v>
      </c>
      <c r="BM560">
        <v>2</v>
      </c>
      <c r="BN560">
        <v>2</v>
      </c>
      <c r="BO560">
        <v>2</v>
      </c>
      <c r="BP560">
        <v>2</v>
      </c>
      <c r="BQ560" t="s">
        <v>125</v>
      </c>
      <c r="BR560">
        <v>2</v>
      </c>
      <c r="BS560">
        <v>2</v>
      </c>
      <c r="BT560" t="s">
        <v>125</v>
      </c>
      <c r="BU560">
        <v>1</v>
      </c>
      <c r="BV560">
        <v>1</v>
      </c>
      <c r="BW560">
        <v>2</v>
      </c>
      <c r="BX560">
        <v>2</v>
      </c>
      <c r="BY560">
        <v>2</v>
      </c>
      <c r="BZ560">
        <v>2</v>
      </c>
      <c r="CA560">
        <v>1</v>
      </c>
      <c r="CB560">
        <v>2</v>
      </c>
      <c r="CC560">
        <v>2</v>
      </c>
      <c r="CD560">
        <v>2</v>
      </c>
      <c r="CE560">
        <v>2</v>
      </c>
      <c r="CF560">
        <v>2</v>
      </c>
      <c r="CG560">
        <v>2</v>
      </c>
      <c r="CH560">
        <v>1</v>
      </c>
      <c r="CI560">
        <v>2</v>
      </c>
      <c r="CJ560">
        <v>1</v>
      </c>
      <c r="CK560">
        <v>2</v>
      </c>
      <c r="CL560">
        <v>2</v>
      </c>
      <c r="CM560" t="s">
        <v>125</v>
      </c>
      <c r="CN560" t="s">
        <v>125</v>
      </c>
      <c r="CO560">
        <v>4</v>
      </c>
      <c r="CP560">
        <v>3</v>
      </c>
      <c r="CQ560">
        <v>3</v>
      </c>
      <c r="CR560">
        <v>4</v>
      </c>
      <c r="CS560">
        <v>4</v>
      </c>
      <c r="CT560">
        <v>3</v>
      </c>
      <c r="CU560">
        <v>4</v>
      </c>
      <c r="CV560">
        <v>3</v>
      </c>
      <c r="CW560">
        <v>3</v>
      </c>
      <c r="CX560">
        <v>4</v>
      </c>
      <c r="CY560">
        <v>4</v>
      </c>
      <c r="CZ560">
        <v>3</v>
      </c>
      <c r="DA560" s="57" t="s">
        <v>125</v>
      </c>
    </row>
    <row r="561" spans="1:105">
      <c r="A561">
        <v>554</v>
      </c>
      <c r="B561" s="9">
        <v>2</v>
      </c>
      <c r="C561" s="9">
        <v>9</v>
      </c>
      <c r="D561" s="9">
        <v>7</v>
      </c>
      <c r="E561" s="9">
        <v>13</v>
      </c>
      <c r="F561" s="9">
        <v>0</v>
      </c>
      <c r="G561" s="9">
        <v>0</v>
      </c>
      <c r="H561" s="9">
        <v>0</v>
      </c>
      <c r="I561" s="9">
        <v>0</v>
      </c>
      <c r="J561" s="9">
        <v>1</v>
      </c>
      <c r="K561" s="9">
        <v>1</v>
      </c>
      <c r="L561" s="9">
        <v>0</v>
      </c>
      <c r="M561" s="9">
        <v>2</v>
      </c>
      <c r="N561" s="9">
        <v>0</v>
      </c>
      <c r="O561" s="9">
        <v>0</v>
      </c>
      <c r="P561" s="9">
        <v>0</v>
      </c>
      <c r="Q561" s="9">
        <v>4</v>
      </c>
      <c r="R561" s="9">
        <v>3</v>
      </c>
      <c r="S561" s="9">
        <v>0</v>
      </c>
      <c r="T561" s="9"/>
      <c r="U561" s="9">
        <v>0</v>
      </c>
      <c r="V561" s="9">
        <v>0</v>
      </c>
      <c r="W561" s="9">
        <v>0</v>
      </c>
      <c r="X561" s="9">
        <v>0</v>
      </c>
      <c r="Y561" s="9">
        <v>1</v>
      </c>
      <c r="Z561" s="9">
        <v>0</v>
      </c>
      <c r="AA561" s="9">
        <v>0</v>
      </c>
      <c r="AB561" s="9">
        <v>1</v>
      </c>
      <c r="AC561" s="9"/>
      <c r="AD561" s="9">
        <v>4</v>
      </c>
      <c r="AE561" s="9"/>
      <c r="AF561" s="9">
        <v>1</v>
      </c>
      <c r="AG561" s="9">
        <v>1</v>
      </c>
      <c r="AH561" s="9">
        <v>0</v>
      </c>
      <c r="AI561" s="9">
        <v>0</v>
      </c>
      <c r="AJ561" s="9">
        <v>0</v>
      </c>
      <c r="AK561" s="9">
        <v>0</v>
      </c>
      <c r="AL561" s="9"/>
      <c r="AM561" s="9">
        <v>1</v>
      </c>
      <c r="AN561" s="9">
        <v>1</v>
      </c>
      <c r="AO561" s="9">
        <v>1</v>
      </c>
      <c r="AP561" s="9">
        <v>0</v>
      </c>
      <c r="AQ561" s="9">
        <v>0</v>
      </c>
      <c r="AR561" s="9">
        <v>1</v>
      </c>
      <c r="AS561" s="9"/>
      <c r="AT561" s="9">
        <v>1</v>
      </c>
      <c r="AU561" s="9">
        <v>3</v>
      </c>
      <c r="AV561" s="75">
        <v>1</v>
      </c>
      <c r="AW561" s="75">
        <v>2</v>
      </c>
      <c r="AX561" s="75">
        <v>1</v>
      </c>
      <c r="AY561" s="9">
        <v>1</v>
      </c>
      <c r="AZ561" s="9">
        <v>1</v>
      </c>
      <c r="BA561" s="9">
        <v>1</v>
      </c>
      <c r="BB561" s="9">
        <v>1</v>
      </c>
      <c r="BC561" s="9">
        <v>1</v>
      </c>
      <c r="BD561" s="9">
        <v>1</v>
      </c>
      <c r="BE561" s="9">
        <v>1</v>
      </c>
      <c r="BF561" s="9">
        <v>1</v>
      </c>
      <c r="BG561" s="9">
        <v>1</v>
      </c>
      <c r="BH561">
        <v>1</v>
      </c>
      <c r="BI561">
        <v>2</v>
      </c>
      <c r="BJ561" s="58">
        <v>1</v>
      </c>
      <c r="BK561">
        <v>1</v>
      </c>
      <c r="BL561">
        <v>1</v>
      </c>
      <c r="BM561">
        <v>1</v>
      </c>
      <c r="BN561">
        <v>1</v>
      </c>
      <c r="BO561">
        <v>2</v>
      </c>
      <c r="BP561">
        <v>2</v>
      </c>
      <c r="BQ561" t="s">
        <v>125</v>
      </c>
      <c r="BR561">
        <v>1</v>
      </c>
      <c r="BS561">
        <v>1</v>
      </c>
      <c r="BT561">
        <v>1</v>
      </c>
      <c r="BU561">
        <v>1</v>
      </c>
      <c r="BV561">
        <v>1</v>
      </c>
      <c r="BW561">
        <v>1</v>
      </c>
      <c r="BX561">
        <v>2</v>
      </c>
      <c r="BY561">
        <v>1</v>
      </c>
      <c r="BZ561">
        <v>1</v>
      </c>
      <c r="CA561">
        <v>2</v>
      </c>
      <c r="CB561">
        <v>2</v>
      </c>
      <c r="CC561">
        <v>1</v>
      </c>
      <c r="CD561">
        <v>2</v>
      </c>
      <c r="CE561">
        <v>2</v>
      </c>
      <c r="CF561">
        <v>1</v>
      </c>
      <c r="CG561">
        <v>1</v>
      </c>
      <c r="CH561">
        <v>1</v>
      </c>
      <c r="CI561">
        <v>1</v>
      </c>
      <c r="CJ561">
        <v>1</v>
      </c>
      <c r="CK561">
        <v>2</v>
      </c>
      <c r="CL561">
        <v>1</v>
      </c>
      <c r="CM561">
        <v>3</v>
      </c>
      <c r="CN561">
        <v>4</v>
      </c>
      <c r="CO561">
        <v>4</v>
      </c>
      <c r="CP561">
        <v>3</v>
      </c>
      <c r="CQ561">
        <v>4</v>
      </c>
      <c r="CR561">
        <v>4</v>
      </c>
      <c r="CS561">
        <v>4</v>
      </c>
      <c r="CT561">
        <v>1</v>
      </c>
      <c r="CU561">
        <v>3</v>
      </c>
      <c r="CV561">
        <v>1</v>
      </c>
      <c r="CW561">
        <v>2</v>
      </c>
      <c r="CX561">
        <v>3</v>
      </c>
      <c r="CY561">
        <v>1</v>
      </c>
      <c r="CZ561">
        <v>0</v>
      </c>
      <c r="DA561" s="57" t="s">
        <v>125</v>
      </c>
    </row>
    <row r="562" spans="1:105">
      <c r="A562">
        <v>555</v>
      </c>
      <c r="B562" s="9">
        <v>1</v>
      </c>
      <c r="C562" s="9">
        <v>5</v>
      </c>
      <c r="D562" s="9">
        <v>1</v>
      </c>
      <c r="E562" s="9">
        <v>15</v>
      </c>
      <c r="F562" s="9">
        <v>0</v>
      </c>
      <c r="G562" s="9">
        <v>0</v>
      </c>
      <c r="H562" s="9">
        <v>0</v>
      </c>
      <c r="I562" s="9">
        <v>1</v>
      </c>
      <c r="J562" s="9">
        <v>0</v>
      </c>
      <c r="K562" s="9">
        <v>0</v>
      </c>
      <c r="L562" s="9">
        <v>0</v>
      </c>
      <c r="M562" s="9">
        <v>1</v>
      </c>
      <c r="N562" s="9">
        <v>4</v>
      </c>
      <c r="O562" s="9">
        <v>4</v>
      </c>
      <c r="P562" s="9">
        <v>4</v>
      </c>
      <c r="Q562" s="9">
        <v>4</v>
      </c>
      <c r="R562" s="9">
        <v>3</v>
      </c>
      <c r="S562" s="9">
        <v>4</v>
      </c>
      <c r="T562" s="9"/>
      <c r="U562" s="9">
        <v>0</v>
      </c>
      <c r="V562" s="9">
        <v>0</v>
      </c>
      <c r="W562" s="9">
        <v>1</v>
      </c>
      <c r="X562" s="9">
        <v>0</v>
      </c>
      <c r="Y562" s="9">
        <v>1</v>
      </c>
      <c r="Z562" s="9">
        <v>0</v>
      </c>
      <c r="AA562" s="9">
        <v>0</v>
      </c>
      <c r="AB562" s="9">
        <v>1</v>
      </c>
      <c r="AC562" s="9"/>
      <c r="AD562" s="9">
        <v>1</v>
      </c>
      <c r="AE562" s="9"/>
      <c r="AF562" s="9">
        <v>1</v>
      </c>
      <c r="AG562" s="9">
        <v>1</v>
      </c>
      <c r="AH562" s="9">
        <v>1</v>
      </c>
      <c r="AI562" s="9">
        <v>1</v>
      </c>
      <c r="AJ562" s="9">
        <v>0</v>
      </c>
      <c r="AK562" s="9">
        <v>0</v>
      </c>
      <c r="AL562" s="9"/>
      <c r="AM562" s="9">
        <v>1</v>
      </c>
      <c r="AN562" s="9">
        <v>1</v>
      </c>
      <c r="AO562" s="9">
        <v>0</v>
      </c>
      <c r="AP562" s="9">
        <v>0</v>
      </c>
      <c r="AQ562" s="9">
        <v>0</v>
      </c>
      <c r="AR562" s="9">
        <v>0</v>
      </c>
      <c r="AS562" s="9"/>
      <c r="AT562" s="9">
        <v>1</v>
      </c>
      <c r="AU562" s="9">
        <v>2</v>
      </c>
      <c r="AV562" s="75">
        <v>1</v>
      </c>
      <c r="AW562" s="75">
        <v>2</v>
      </c>
      <c r="AX562" s="75">
        <v>2</v>
      </c>
      <c r="AY562" s="9" t="s">
        <v>125</v>
      </c>
      <c r="AZ562" s="9">
        <v>1</v>
      </c>
      <c r="BA562" s="9">
        <v>2</v>
      </c>
      <c r="BB562" s="9">
        <v>2</v>
      </c>
      <c r="BC562" s="9">
        <v>2</v>
      </c>
      <c r="BD562" s="9">
        <v>1</v>
      </c>
      <c r="BE562" s="9">
        <v>2</v>
      </c>
      <c r="BF562" s="9">
        <v>1</v>
      </c>
      <c r="BG562" s="9">
        <v>1</v>
      </c>
      <c r="BH562">
        <v>1</v>
      </c>
      <c r="BI562">
        <v>1</v>
      </c>
      <c r="BJ562" s="58">
        <v>2</v>
      </c>
      <c r="BK562">
        <v>1</v>
      </c>
      <c r="BL562">
        <v>1</v>
      </c>
      <c r="BM562">
        <v>1</v>
      </c>
      <c r="BN562">
        <v>1</v>
      </c>
      <c r="BO562">
        <v>1</v>
      </c>
      <c r="BP562">
        <v>2</v>
      </c>
      <c r="BQ562" t="s">
        <v>125</v>
      </c>
      <c r="BR562">
        <v>1</v>
      </c>
      <c r="BS562">
        <v>2</v>
      </c>
      <c r="BT562" t="s">
        <v>125</v>
      </c>
      <c r="BU562">
        <v>1</v>
      </c>
      <c r="BV562">
        <v>1</v>
      </c>
      <c r="BW562">
        <v>1</v>
      </c>
      <c r="BX562">
        <v>2</v>
      </c>
      <c r="BY562">
        <v>2</v>
      </c>
      <c r="BZ562">
        <v>2</v>
      </c>
      <c r="CA562">
        <v>1</v>
      </c>
      <c r="CB562">
        <v>2</v>
      </c>
      <c r="CC562">
        <v>1</v>
      </c>
      <c r="CD562">
        <v>2</v>
      </c>
      <c r="CE562">
        <v>2</v>
      </c>
      <c r="CF562">
        <v>1</v>
      </c>
      <c r="CG562">
        <v>1</v>
      </c>
      <c r="CH562">
        <v>1</v>
      </c>
      <c r="CI562">
        <v>2</v>
      </c>
      <c r="CJ562">
        <v>1</v>
      </c>
      <c r="CK562">
        <v>2</v>
      </c>
      <c r="CL562">
        <v>1</v>
      </c>
      <c r="CM562">
        <v>3</v>
      </c>
      <c r="CN562">
        <v>3</v>
      </c>
      <c r="CO562">
        <v>4</v>
      </c>
      <c r="CP562">
        <v>2</v>
      </c>
      <c r="CQ562">
        <v>2</v>
      </c>
      <c r="CR562">
        <v>3</v>
      </c>
      <c r="CS562">
        <v>3</v>
      </c>
      <c r="CT562">
        <v>2</v>
      </c>
      <c r="CU562">
        <v>1</v>
      </c>
      <c r="CV562">
        <v>1</v>
      </c>
      <c r="CW562">
        <v>1</v>
      </c>
      <c r="CX562">
        <v>3</v>
      </c>
      <c r="CY562">
        <v>1</v>
      </c>
      <c r="CZ562">
        <v>3</v>
      </c>
      <c r="DA562" s="57" t="s">
        <v>125</v>
      </c>
    </row>
    <row r="563" spans="1:105">
      <c r="A563">
        <v>556</v>
      </c>
      <c r="B563" s="9">
        <v>2</v>
      </c>
      <c r="C563" s="9">
        <v>6</v>
      </c>
      <c r="D563" s="9">
        <v>4</v>
      </c>
      <c r="E563" s="9">
        <v>15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1</v>
      </c>
      <c r="L563" s="9">
        <v>0</v>
      </c>
      <c r="M563" s="9">
        <v>2</v>
      </c>
      <c r="N563" s="9">
        <v>4</v>
      </c>
      <c r="O563" s="9">
        <v>4</v>
      </c>
      <c r="P563" s="9">
        <v>4</v>
      </c>
      <c r="Q563" s="9">
        <v>4</v>
      </c>
      <c r="R563" s="9">
        <v>4</v>
      </c>
      <c r="S563" s="9">
        <v>4</v>
      </c>
      <c r="T563" s="9"/>
      <c r="U563" s="9">
        <v>0</v>
      </c>
      <c r="V563" s="9">
        <v>0</v>
      </c>
      <c r="W563" s="9">
        <v>1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/>
      <c r="AD563" s="9">
        <v>4</v>
      </c>
      <c r="AE563" s="9"/>
      <c r="AF563" s="9">
        <v>1</v>
      </c>
      <c r="AG563" s="9">
        <v>1</v>
      </c>
      <c r="AH563" s="9">
        <v>1</v>
      </c>
      <c r="AI563" s="9">
        <v>1</v>
      </c>
      <c r="AJ563" s="9">
        <v>1</v>
      </c>
      <c r="AK563" s="9">
        <v>0</v>
      </c>
      <c r="AL563" s="9"/>
      <c r="AM563" s="9">
        <v>1</v>
      </c>
      <c r="AN563" s="9">
        <v>1</v>
      </c>
      <c r="AO563" s="9">
        <v>1</v>
      </c>
      <c r="AP563" s="9">
        <v>1</v>
      </c>
      <c r="AQ563" s="9">
        <v>0</v>
      </c>
      <c r="AR563" s="9">
        <v>0</v>
      </c>
      <c r="AS563" s="9"/>
      <c r="AT563" s="9">
        <v>1</v>
      </c>
      <c r="AU563" s="9">
        <v>4</v>
      </c>
      <c r="AV563" s="75">
        <v>1</v>
      </c>
      <c r="AW563" s="75">
        <v>2</v>
      </c>
      <c r="AX563" s="75">
        <v>1</v>
      </c>
      <c r="AY563" s="9">
        <v>1</v>
      </c>
      <c r="AZ563" s="9">
        <v>1</v>
      </c>
      <c r="BA563" s="9">
        <v>1</v>
      </c>
      <c r="BB563" s="9">
        <v>2</v>
      </c>
      <c r="BC563" s="9">
        <v>1</v>
      </c>
      <c r="BD563" s="9">
        <v>1</v>
      </c>
      <c r="BE563" s="9">
        <v>2</v>
      </c>
      <c r="BF563" s="9">
        <v>2</v>
      </c>
      <c r="BG563" s="9" t="s">
        <v>125</v>
      </c>
      <c r="BH563">
        <v>1</v>
      </c>
      <c r="BI563">
        <v>2</v>
      </c>
      <c r="BJ563" s="58">
        <v>1</v>
      </c>
      <c r="BK563">
        <v>1</v>
      </c>
      <c r="BL563">
        <v>1</v>
      </c>
      <c r="BM563">
        <v>2</v>
      </c>
      <c r="BN563">
        <v>1</v>
      </c>
      <c r="BO563">
        <v>2</v>
      </c>
      <c r="BP563">
        <v>2</v>
      </c>
      <c r="BQ563" t="s">
        <v>125</v>
      </c>
      <c r="BR563">
        <v>2</v>
      </c>
      <c r="BS563">
        <v>1</v>
      </c>
      <c r="BT563">
        <v>1</v>
      </c>
      <c r="BU563">
        <v>1</v>
      </c>
      <c r="BV563">
        <v>2</v>
      </c>
      <c r="BW563">
        <v>2</v>
      </c>
      <c r="BX563">
        <v>2</v>
      </c>
      <c r="BY563">
        <v>2</v>
      </c>
      <c r="BZ563">
        <v>2</v>
      </c>
      <c r="CA563">
        <v>2</v>
      </c>
      <c r="CB563">
        <v>2</v>
      </c>
      <c r="CC563">
        <v>2</v>
      </c>
      <c r="CD563">
        <v>2</v>
      </c>
      <c r="CE563">
        <v>2</v>
      </c>
      <c r="CF563">
        <v>1</v>
      </c>
      <c r="CG563">
        <v>1</v>
      </c>
      <c r="CH563">
        <v>2</v>
      </c>
      <c r="CI563">
        <v>2</v>
      </c>
      <c r="CJ563">
        <v>1</v>
      </c>
      <c r="CK563">
        <v>2</v>
      </c>
      <c r="CL563">
        <v>2</v>
      </c>
      <c r="CM563" t="s">
        <v>125</v>
      </c>
      <c r="CN563" t="s">
        <v>125</v>
      </c>
      <c r="CO563">
        <v>4</v>
      </c>
      <c r="CQ563">
        <v>4</v>
      </c>
      <c r="CR563">
        <v>2</v>
      </c>
      <c r="CS563">
        <v>3</v>
      </c>
      <c r="CT563">
        <v>1</v>
      </c>
      <c r="CV563">
        <v>1</v>
      </c>
      <c r="CW563">
        <v>1</v>
      </c>
      <c r="CX563">
        <v>3</v>
      </c>
      <c r="CY563">
        <v>3</v>
      </c>
      <c r="CZ563">
        <v>3</v>
      </c>
      <c r="DA563" s="57" t="s">
        <v>125</v>
      </c>
    </row>
    <row r="564" spans="1:105">
      <c r="A564">
        <v>557</v>
      </c>
      <c r="B564" s="9">
        <v>2</v>
      </c>
      <c r="C564" s="9">
        <v>9</v>
      </c>
      <c r="D564" s="9">
        <v>7</v>
      </c>
      <c r="E564" s="9">
        <v>16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1</v>
      </c>
      <c r="M564" s="9">
        <v>2</v>
      </c>
      <c r="N564" s="9">
        <v>3</v>
      </c>
      <c r="O564" s="9">
        <v>3</v>
      </c>
      <c r="P564" s="9">
        <v>3</v>
      </c>
      <c r="Q564" s="9">
        <v>3</v>
      </c>
      <c r="R564" s="9">
        <v>3</v>
      </c>
      <c r="S564" s="9">
        <v>4</v>
      </c>
      <c r="T564" s="9"/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1</v>
      </c>
      <c r="AB564" s="9">
        <v>0</v>
      </c>
      <c r="AC564" s="9"/>
      <c r="AD564" s="9">
        <v>3</v>
      </c>
      <c r="AE564" s="9"/>
      <c r="AF564" s="9">
        <v>1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/>
      <c r="AM564" s="9">
        <v>0</v>
      </c>
      <c r="AN564" s="9">
        <v>1</v>
      </c>
      <c r="AO564" s="9">
        <v>0</v>
      </c>
      <c r="AP564" s="9">
        <v>0</v>
      </c>
      <c r="AQ564" s="9">
        <v>0</v>
      </c>
      <c r="AR564" s="9">
        <v>0</v>
      </c>
      <c r="AS564" s="9"/>
      <c r="AT564" s="9">
        <v>3</v>
      </c>
      <c r="AU564" s="9">
        <v>1</v>
      </c>
      <c r="AV564" s="75">
        <v>2</v>
      </c>
      <c r="AW564" s="75">
        <v>2</v>
      </c>
      <c r="AX564" s="75">
        <v>2</v>
      </c>
      <c r="AY564" s="9" t="s">
        <v>125</v>
      </c>
      <c r="AZ564" s="9">
        <v>1</v>
      </c>
      <c r="BA564" s="9">
        <v>2</v>
      </c>
      <c r="BB564" s="9">
        <v>2</v>
      </c>
      <c r="BC564" s="9">
        <v>2</v>
      </c>
      <c r="BD564" s="9">
        <v>1</v>
      </c>
      <c r="BE564" s="9">
        <v>2</v>
      </c>
      <c r="BF564" s="9">
        <v>2</v>
      </c>
      <c r="BG564" s="9" t="s">
        <v>125</v>
      </c>
      <c r="BH564">
        <v>2</v>
      </c>
      <c r="BI564">
        <v>2</v>
      </c>
      <c r="BJ564" s="58">
        <v>2</v>
      </c>
      <c r="BK564">
        <v>2</v>
      </c>
      <c r="BL564">
        <v>2</v>
      </c>
      <c r="BM564">
        <v>2</v>
      </c>
      <c r="BN564">
        <v>2</v>
      </c>
      <c r="BO564">
        <v>2</v>
      </c>
      <c r="BP564">
        <v>2</v>
      </c>
      <c r="BQ564" t="s">
        <v>125</v>
      </c>
      <c r="BR564">
        <v>2</v>
      </c>
      <c r="BS564">
        <v>2</v>
      </c>
      <c r="BT564" t="s">
        <v>125</v>
      </c>
      <c r="BU564">
        <v>2</v>
      </c>
      <c r="BV564">
        <v>1</v>
      </c>
      <c r="BW564">
        <v>2</v>
      </c>
      <c r="BX564">
        <v>2</v>
      </c>
      <c r="BY564">
        <v>2</v>
      </c>
      <c r="BZ564">
        <v>2</v>
      </c>
      <c r="CA564">
        <v>2</v>
      </c>
      <c r="CB564">
        <v>2</v>
      </c>
      <c r="CC564">
        <v>2</v>
      </c>
      <c r="CD564">
        <v>2</v>
      </c>
      <c r="CE564">
        <v>2</v>
      </c>
      <c r="CF564">
        <v>2</v>
      </c>
      <c r="CG564">
        <v>2</v>
      </c>
      <c r="CH564">
        <v>2</v>
      </c>
      <c r="CI564">
        <v>2</v>
      </c>
      <c r="CJ564">
        <v>1</v>
      </c>
      <c r="CK564">
        <v>2</v>
      </c>
      <c r="CL564">
        <v>2</v>
      </c>
      <c r="CM564" t="s">
        <v>125</v>
      </c>
      <c r="CN564" t="s">
        <v>125</v>
      </c>
      <c r="CO564">
        <v>4</v>
      </c>
      <c r="CP564">
        <v>2</v>
      </c>
      <c r="CQ564">
        <v>3</v>
      </c>
      <c r="CR564">
        <v>3</v>
      </c>
      <c r="CS564">
        <v>3</v>
      </c>
      <c r="CT564">
        <v>2</v>
      </c>
      <c r="CU564">
        <v>3</v>
      </c>
      <c r="CV564">
        <v>3</v>
      </c>
      <c r="CW564">
        <v>1</v>
      </c>
      <c r="CX564">
        <v>3</v>
      </c>
      <c r="CY564">
        <v>1</v>
      </c>
      <c r="CZ564">
        <v>3</v>
      </c>
      <c r="DA564" s="57" t="s">
        <v>125</v>
      </c>
    </row>
    <row r="565" spans="1:105">
      <c r="A565">
        <v>558</v>
      </c>
      <c r="B565" s="9">
        <v>2</v>
      </c>
      <c r="C565" s="9">
        <v>8</v>
      </c>
      <c r="D565" s="9">
        <v>4</v>
      </c>
      <c r="E565" s="9">
        <v>6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1</v>
      </c>
      <c r="L565" s="9">
        <v>0</v>
      </c>
      <c r="M565" s="9">
        <v>2</v>
      </c>
      <c r="N565" s="9">
        <v>4</v>
      </c>
      <c r="O565" s="9">
        <v>4</v>
      </c>
      <c r="P565" s="9">
        <v>4</v>
      </c>
      <c r="Q565" s="9">
        <v>4</v>
      </c>
      <c r="R565" s="9">
        <v>4</v>
      </c>
      <c r="S565" s="9">
        <v>4</v>
      </c>
      <c r="T565" s="9"/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1</v>
      </c>
      <c r="AB565" s="9">
        <v>0</v>
      </c>
      <c r="AC565" s="9"/>
      <c r="AD565" s="9">
        <v>4</v>
      </c>
      <c r="AE565" s="9"/>
      <c r="AF565" s="9">
        <v>1</v>
      </c>
      <c r="AG565" s="9">
        <v>0</v>
      </c>
      <c r="AH565" s="9">
        <v>1</v>
      </c>
      <c r="AI565" s="9">
        <v>0</v>
      </c>
      <c r="AJ565" s="9">
        <v>0</v>
      </c>
      <c r="AK565" s="9">
        <v>0</v>
      </c>
      <c r="AL565" s="9"/>
      <c r="AM565" s="9">
        <v>1</v>
      </c>
      <c r="AN565" s="9">
        <v>1</v>
      </c>
      <c r="AO565" s="9">
        <v>1</v>
      </c>
      <c r="AP565" s="9">
        <v>0</v>
      </c>
      <c r="AQ565" s="9">
        <v>0</v>
      </c>
      <c r="AR565" s="9">
        <v>0</v>
      </c>
      <c r="AS565" s="9"/>
      <c r="AT565" s="9"/>
      <c r="AU565" s="9">
        <v>2</v>
      </c>
      <c r="AV565" s="75">
        <v>2</v>
      </c>
      <c r="AW565" s="75">
        <v>2</v>
      </c>
      <c r="AX565" s="75">
        <v>1</v>
      </c>
      <c r="AY565" s="9">
        <v>1</v>
      </c>
      <c r="AZ565" s="9">
        <v>2</v>
      </c>
      <c r="BA565" s="9" t="s">
        <v>125</v>
      </c>
      <c r="BB565" s="9" t="s">
        <v>125</v>
      </c>
      <c r="BC565" s="9">
        <v>2</v>
      </c>
      <c r="BD565" s="9">
        <v>1</v>
      </c>
      <c r="BE565" s="9">
        <v>1</v>
      </c>
      <c r="BF565" s="9">
        <v>2</v>
      </c>
      <c r="BG565" s="9" t="s">
        <v>125</v>
      </c>
      <c r="BH565">
        <v>1</v>
      </c>
      <c r="BI565">
        <v>2</v>
      </c>
      <c r="BJ565" s="58">
        <v>1</v>
      </c>
      <c r="BK565">
        <v>2</v>
      </c>
      <c r="BL565">
        <v>1</v>
      </c>
      <c r="BM565">
        <v>1</v>
      </c>
      <c r="BN565">
        <v>1</v>
      </c>
      <c r="BO565">
        <v>2</v>
      </c>
      <c r="BP565">
        <v>2</v>
      </c>
      <c r="BQ565" t="s">
        <v>125</v>
      </c>
      <c r="BR565">
        <v>1</v>
      </c>
      <c r="BS565">
        <v>1</v>
      </c>
      <c r="BT565">
        <v>1</v>
      </c>
      <c r="BU565">
        <v>1</v>
      </c>
      <c r="BV565">
        <v>1</v>
      </c>
      <c r="BW565">
        <v>1</v>
      </c>
      <c r="BX565">
        <v>2</v>
      </c>
      <c r="BY565">
        <v>2</v>
      </c>
      <c r="BZ565">
        <v>2</v>
      </c>
      <c r="CA565">
        <v>2</v>
      </c>
      <c r="CB565">
        <v>2</v>
      </c>
      <c r="CC565">
        <v>2</v>
      </c>
      <c r="CD565">
        <v>2</v>
      </c>
      <c r="CE565">
        <v>2</v>
      </c>
      <c r="CF565">
        <v>1</v>
      </c>
      <c r="CG565">
        <v>2</v>
      </c>
      <c r="CH565">
        <v>2</v>
      </c>
      <c r="CI565">
        <v>1</v>
      </c>
      <c r="CJ565">
        <v>1</v>
      </c>
      <c r="CK565">
        <v>2</v>
      </c>
      <c r="CL565">
        <v>2</v>
      </c>
      <c r="CM565" t="s">
        <v>125</v>
      </c>
      <c r="CN565" t="s">
        <v>125</v>
      </c>
      <c r="CO565">
        <v>4</v>
      </c>
      <c r="CP565">
        <v>2</v>
      </c>
      <c r="CQ565">
        <v>4</v>
      </c>
      <c r="CR565">
        <v>2</v>
      </c>
      <c r="CS565">
        <v>4</v>
      </c>
      <c r="CT565">
        <v>4</v>
      </c>
      <c r="CU565">
        <v>2</v>
      </c>
      <c r="CV565">
        <v>2</v>
      </c>
      <c r="CW565">
        <v>1</v>
      </c>
      <c r="CX565">
        <v>3</v>
      </c>
      <c r="CY565">
        <v>1</v>
      </c>
      <c r="CZ565">
        <v>0</v>
      </c>
      <c r="DA565" s="57" t="s">
        <v>125</v>
      </c>
    </row>
    <row r="566" spans="1:105">
      <c r="A566">
        <v>559</v>
      </c>
      <c r="B566" s="9">
        <v>1</v>
      </c>
      <c r="C566" s="9">
        <v>8</v>
      </c>
      <c r="D566" s="9">
        <v>7</v>
      </c>
      <c r="E566" s="9">
        <v>14</v>
      </c>
      <c r="F566" s="9">
        <v>0</v>
      </c>
      <c r="G566" s="9">
        <v>1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2</v>
      </c>
      <c r="N566" s="9">
        <v>4</v>
      </c>
      <c r="O566" s="9">
        <v>4</v>
      </c>
      <c r="P566" s="9">
        <v>4</v>
      </c>
      <c r="Q566" s="9">
        <v>4</v>
      </c>
      <c r="R566" s="9">
        <v>0</v>
      </c>
      <c r="S566" s="9">
        <v>3</v>
      </c>
      <c r="T566" s="9"/>
      <c r="U566" s="9">
        <v>0</v>
      </c>
      <c r="V566" s="9">
        <v>0</v>
      </c>
      <c r="W566" s="9">
        <v>0</v>
      </c>
      <c r="X566" s="9">
        <v>1</v>
      </c>
      <c r="Y566" s="9">
        <v>0</v>
      </c>
      <c r="Z566" s="9">
        <v>0</v>
      </c>
      <c r="AA566" s="9">
        <v>0</v>
      </c>
      <c r="AB566" s="9">
        <v>0</v>
      </c>
      <c r="AC566" s="9"/>
      <c r="AD566" s="9">
        <v>2</v>
      </c>
      <c r="AE566" s="9"/>
      <c r="AF566" s="9">
        <v>1</v>
      </c>
      <c r="AG566" s="9">
        <v>1</v>
      </c>
      <c r="AH566" s="9">
        <v>0</v>
      </c>
      <c r="AI566" s="9">
        <v>0</v>
      </c>
      <c r="AJ566" s="9">
        <v>0</v>
      </c>
      <c r="AK566" s="9">
        <v>0</v>
      </c>
      <c r="AL566" s="9"/>
      <c r="AM566" s="9">
        <v>1</v>
      </c>
      <c r="AN566" s="9">
        <v>1</v>
      </c>
      <c r="AO566" s="9">
        <v>1</v>
      </c>
      <c r="AP566" s="9">
        <v>0</v>
      </c>
      <c r="AQ566" s="9">
        <v>0</v>
      </c>
      <c r="AR566" s="9">
        <v>0</v>
      </c>
      <c r="AS566" s="9"/>
      <c r="AT566" s="9">
        <v>3</v>
      </c>
      <c r="AU566" s="9">
        <v>3</v>
      </c>
      <c r="AV566" s="75">
        <v>2</v>
      </c>
      <c r="AW566" s="75">
        <v>2</v>
      </c>
      <c r="AX566" s="75">
        <v>1</v>
      </c>
      <c r="AY566" s="9">
        <v>1</v>
      </c>
      <c r="AZ566" s="9">
        <v>1</v>
      </c>
      <c r="BA566" s="9">
        <v>1</v>
      </c>
      <c r="BB566" s="9">
        <v>2</v>
      </c>
      <c r="BC566" s="9">
        <v>1</v>
      </c>
      <c r="BD566" s="9">
        <v>1</v>
      </c>
      <c r="BE566" s="9">
        <v>1</v>
      </c>
      <c r="BF566" s="9">
        <v>1</v>
      </c>
      <c r="BG566" s="9">
        <v>2</v>
      </c>
      <c r="BH566">
        <v>2</v>
      </c>
      <c r="BI566">
        <v>2</v>
      </c>
      <c r="BJ566" s="58">
        <v>2</v>
      </c>
      <c r="BK566">
        <v>1</v>
      </c>
      <c r="BL566">
        <v>2</v>
      </c>
      <c r="BM566">
        <v>1</v>
      </c>
      <c r="BN566">
        <v>1</v>
      </c>
      <c r="BO566">
        <v>2</v>
      </c>
      <c r="BP566">
        <v>2</v>
      </c>
      <c r="BQ566" t="s">
        <v>125</v>
      </c>
      <c r="BR566">
        <v>2</v>
      </c>
      <c r="BS566">
        <v>2</v>
      </c>
      <c r="BT566" t="s">
        <v>125</v>
      </c>
      <c r="BU566">
        <v>1</v>
      </c>
      <c r="BV566">
        <v>1</v>
      </c>
      <c r="BW566">
        <v>1</v>
      </c>
      <c r="BX566">
        <v>2</v>
      </c>
      <c r="BY566">
        <v>1</v>
      </c>
      <c r="BZ566">
        <v>2</v>
      </c>
      <c r="CA566">
        <v>2</v>
      </c>
      <c r="CB566">
        <v>2</v>
      </c>
      <c r="CC566">
        <v>1</v>
      </c>
      <c r="CD566">
        <v>2</v>
      </c>
      <c r="CE566">
        <v>2</v>
      </c>
      <c r="CF566">
        <v>1</v>
      </c>
      <c r="CG566">
        <v>2</v>
      </c>
      <c r="CH566">
        <v>2</v>
      </c>
      <c r="CI566">
        <v>1</v>
      </c>
      <c r="CJ566">
        <v>1</v>
      </c>
      <c r="CK566">
        <v>2</v>
      </c>
      <c r="CL566">
        <v>1</v>
      </c>
      <c r="CM566">
        <v>3</v>
      </c>
      <c r="CN566">
        <v>3</v>
      </c>
      <c r="CO566">
        <v>4</v>
      </c>
      <c r="CP566">
        <v>1</v>
      </c>
      <c r="CQ566">
        <v>1</v>
      </c>
      <c r="CR566">
        <v>1</v>
      </c>
      <c r="CS566">
        <v>3</v>
      </c>
      <c r="CT566">
        <v>3</v>
      </c>
      <c r="CU566">
        <v>3</v>
      </c>
      <c r="CV566">
        <v>1</v>
      </c>
      <c r="CW566">
        <v>1</v>
      </c>
      <c r="CX566">
        <v>2</v>
      </c>
      <c r="CY566">
        <v>1</v>
      </c>
      <c r="CZ566">
        <v>2</v>
      </c>
      <c r="DA566" s="57">
        <v>2</v>
      </c>
    </row>
    <row r="567" spans="1:105">
      <c r="A567">
        <v>560</v>
      </c>
      <c r="B567" s="9">
        <v>2</v>
      </c>
      <c r="C567" s="9">
        <v>7</v>
      </c>
      <c r="D567" s="9">
        <v>5</v>
      </c>
      <c r="E567" s="9">
        <v>16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1</v>
      </c>
      <c r="M567" s="9">
        <v>2</v>
      </c>
      <c r="N567" s="9">
        <v>0</v>
      </c>
      <c r="O567" s="9">
        <v>0</v>
      </c>
      <c r="P567" s="9">
        <v>0</v>
      </c>
      <c r="Q567" s="9">
        <v>2</v>
      </c>
      <c r="R567" s="9">
        <v>4</v>
      </c>
      <c r="S567" s="9">
        <v>3</v>
      </c>
      <c r="T567" s="9"/>
      <c r="U567" s="9">
        <v>0</v>
      </c>
      <c r="V567" s="9">
        <v>0</v>
      </c>
      <c r="W567" s="9">
        <v>0</v>
      </c>
      <c r="X567" s="9">
        <v>0</v>
      </c>
      <c r="Y567" s="9">
        <v>1</v>
      </c>
      <c r="Z567" s="9">
        <v>1</v>
      </c>
      <c r="AA567" s="9">
        <v>0</v>
      </c>
      <c r="AB567" s="9">
        <v>0</v>
      </c>
      <c r="AC567" s="9"/>
      <c r="AD567" s="9">
        <v>4</v>
      </c>
      <c r="AE567" s="9"/>
      <c r="AF567" s="9">
        <v>1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/>
      <c r="AM567" s="9">
        <v>1</v>
      </c>
      <c r="AN567" s="9">
        <v>1</v>
      </c>
      <c r="AO567" s="9">
        <v>1</v>
      </c>
      <c r="AP567" s="9">
        <v>0</v>
      </c>
      <c r="AQ567" s="9">
        <v>0</v>
      </c>
      <c r="AR567" s="9">
        <v>0</v>
      </c>
      <c r="AS567" s="9"/>
      <c r="AT567" s="9">
        <v>3</v>
      </c>
      <c r="AU567" s="9">
        <v>3</v>
      </c>
      <c r="AV567" s="75">
        <v>1</v>
      </c>
      <c r="AW567" s="75">
        <v>1</v>
      </c>
      <c r="AX567" s="75">
        <v>1</v>
      </c>
      <c r="AY567" s="9">
        <v>2</v>
      </c>
      <c r="AZ567" s="9">
        <v>1</v>
      </c>
      <c r="BA567" s="9">
        <v>1</v>
      </c>
      <c r="BB567" s="9">
        <v>2</v>
      </c>
      <c r="BC567" s="9">
        <v>1</v>
      </c>
      <c r="BD567" s="9">
        <v>1</v>
      </c>
      <c r="BE567" s="9">
        <v>2</v>
      </c>
      <c r="BF567" s="9">
        <v>2</v>
      </c>
      <c r="BG567" s="9" t="s">
        <v>125</v>
      </c>
      <c r="BH567">
        <v>1</v>
      </c>
      <c r="BI567">
        <v>2</v>
      </c>
      <c r="BJ567" s="58">
        <v>1</v>
      </c>
      <c r="BK567">
        <v>2</v>
      </c>
      <c r="BL567">
        <v>2</v>
      </c>
      <c r="BM567">
        <v>1</v>
      </c>
      <c r="BN567">
        <v>1</v>
      </c>
      <c r="BO567">
        <v>2</v>
      </c>
      <c r="BP567">
        <v>1</v>
      </c>
      <c r="BQ567">
        <v>1</v>
      </c>
      <c r="BR567">
        <v>2</v>
      </c>
      <c r="BS567">
        <v>1</v>
      </c>
      <c r="BT567">
        <v>1</v>
      </c>
      <c r="BU567">
        <v>1</v>
      </c>
      <c r="BV567">
        <v>1</v>
      </c>
      <c r="BW567">
        <v>2</v>
      </c>
      <c r="BX567">
        <v>2</v>
      </c>
      <c r="BY567">
        <v>2</v>
      </c>
      <c r="BZ567">
        <v>2</v>
      </c>
      <c r="CA567">
        <v>2</v>
      </c>
      <c r="CB567">
        <v>2</v>
      </c>
      <c r="CC567">
        <v>2</v>
      </c>
      <c r="CD567">
        <v>2</v>
      </c>
      <c r="CE567">
        <v>2</v>
      </c>
      <c r="CF567">
        <v>2</v>
      </c>
      <c r="CG567">
        <v>2</v>
      </c>
      <c r="CH567">
        <v>2</v>
      </c>
      <c r="CI567">
        <v>2</v>
      </c>
      <c r="CJ567">
        <v>1</v>
      </c>
      <c r="CK567">
        <v>2</v>
      </c>
      <c r="CL567">
        <v>1</v>
      </c>
      <c r="CM567">
        <v>3</v>
      </c>
      <c r="CN567">
        <v>4</v>
      </c>
      <c r="CO567">
        <v>4</v>
      </c>
      <c r="CP567">
        <v>2</v>
      </c>
      <c r="CR567">
        <v>3</v>
      </c>
      <c r="CS567">
        <v>3</v>
      </c>
      <c r="CT567">
        <v>3</v>
      </c>
      <c r="CU567">
        <v>3</v>
      </c>
      <c r="CV567">
        <v>2</v>
      </c>
      <c r="CW567">
        <v>1</v>
      </c>
      <c r="CX567">
        <v>2</v>
      </c>
      <c r="CY567">
        <v>1</v>
      </c>
      <c r="CZ567">
        <v>3</v>
      </c>
      <c r="DA567" s="57" t="s">
        <v>125</v>
      </c>
    </row>
    <row r="568" spans="1:105">
      <c r="A568">
        <v>561</v>
      </c>
      <c r="B568" s="9">
        <v>2</v>
      </c>
      <c r="C568" s="9">
        <v>5</v>
      </c>
      <c r="D568" s="9">
        <v>1</v>
      </c>
      <c r="E568" s="9">
        <v>8</v>
      </c>
      <c r="F568" s="9">
        <v>0</v>
      </c>
      <c r="G568" s="9">
        <v>0</v>
      </c>
      <c r="H568" s="9">
        <v>0</v>
      </c>
      <c r="I568" s="9">
        <v>1</v>
      </c>
      <c r="J568" s="9">
        <v>1</v>
      </c>
      <c r="K568" s="9">
        <v>0</v>
      </c>
      <c r="L568" s="9">
        <v>0</v>
      </c>
      <c r="M568" s="9">
        <v>2</v>
      </c>
      <c r="N568" s="9">
        <v>4</v>
      </c>
      <c r="O568" s="9">
        <v>3</v>
      </c>
      <c r="P568" s="9">
        <v>3</v>
      </c>
      <c r="Q568" s="9">
        <v>4</v>
      </c>
      <c r="R568" s="9">
        <v>4</v>
      </c>
      <c r="S568" s="9">
        <v>4</v>
      </c>
      <c r="T568" s="9"/>
      <c r="U568" s="9">
        <v>1</v>
      </c>
      <c r="V568" s="9">
        <v>1</v>
      </c>
      <c r="W568" s="9">
        <v>1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/>
      <c r="AD568" s="9">
        <v>3</v>
      </c>
      <c r="AE568" s="9"/>
      <c r="AF568" s="9">
        <v>1</v>
      </c>
      <c r="AG568" s="9">
        <v>1</v>
      </c>
      <c r="AH568" s="9">
        <v>1</v>
      </c>
      <c r="AI568" s="9">
        <v>0</v>
      </c>
      <c r="AJ568" s="9">
        <v>0</v>
      </c>
      <c r="AK568" s="9">
        <v>0</v>
      </c>
      <c r="AL568" s="9"/>
      <c r="AM568" s="9">
        <v>1</v>
      </c>
      <c r="AN568" s="9">
        <v>1</v>
      </c>
      <c r="AO568" s="9">
        <v>1</v>
      </c>
      <c r="AP568" s="9">
        <v>0</v>
      </c>
      <c r="AQ568" s="9">
        <v>0</v>
      </c>
      <c r="AR568" s="9">
        <v>0</v>
      </c>
      <c r="AS568" s="9"/>
      <c r="AT568" s="9">
        <v>1</v>
      </c>
      <c r="AU568" s="9">
        <v>1</v>
      </c>
      <c r="AV568" s="75">
        <v>1</v>
      </c>
      <c r="AW568" s="75">
        <v>1</v>
      </c>
      <c r="AX568" s="75">
        <v>2</v>
      </c>
      <c r="AY568" s="9" t="s">
        <v>125</v>
      </c>
      <c r="AZ568" s="9">
        <v>1</v>
      </c>
      <c r="BA568" s="9">
        <v>1</v>
      </c>
      <c r="BB568" s="9">
        <v>2</v>
      </c>
      <c r="BC568" s="9">
        <v>1</v>
      </c>
      <c r="BD568" s="9">
        <v>1</v>
      </c>
      <c r="BE568" s="9">
        <v>2</v>
      </c>
      <c r="BF568" s="9">
        <v>1</v>
      </c>
      <c r="BG568" s="9">
        <v>1</v>
      </c>
      <c r="BH568">
        <v>1</v>
      </c>
      <c r="BI568">
        <v>1</v>
      </c>
      <c r="BJ568" s="58">
        <v>1</v>
      </c>
      <c r="BK568">
        <v>1</v>
      </c>
      <c r="BL568">
        <v>1</v>
      </c>
      <c r="BM568">
        <v>2</v>
      </c>
      <c r="BN568">
        <v>1</v>
      </c>
      <c r="BO568">
        <v>1</v>
      </c>
      <c r="BP568">
        <v>2</v>
      </c>
      <c r="BQ568" t="s">
        <v>125</v>
      </c>
      <c r="BR568">
        <v>2</v>
      </c>
      <c r="BS568">
        <v>2</v>
      </c>
      <c r="BT568" t="s">
        <v>125</v>
      </c>
      <c r="BU568">
        <v>1</v>
      </c>
      <c r="BV568">
        <v>2</v>
      </c>
      <c r="BW568">
        <v>2</v>
      </c>
      <c r="BX568">
        <v>2</v>
      </c>
      <c r="BY568">
        <v>1</v>
      </c>
      <c r="BZ568">
        <v>2</v>
      </c>
      <c r="CA568">
        <v>1</v>
      </c>
      <c r="CB568">
        <v>2</v>
      </c>
      <c r="CC568">
        <v>2</v>
      </c>
      <c r="CD568">
        <v>1</v>
      </c>
      <c r="CE568">
        <v>2</v>
      </c>
      <c r="CF568">
        <v>1</v>
      </c>
      <c r="CG568">
        <v>1</v>
      </c>
      <c r="CH568">
        <v>1</v>
      </c>
      <c r="CI568">
        <v>2</v>
      </c>
      <c r="CJ568">
        <v>1</v>
      </c>
      <c r="CK568">
        <v>2</v>
      </c>
      <c r="CL568">
        <v>2</v>
      </c>
      <c r="CM568" t="s">
        <v>125</v>
      </c>
      <c r="CN568" t="s">
        <v>125</v>
      </c>
      <c r="CO568">
        <v>4</v>
      </c>
      <c r="CP568">
        <v>2</v>
      </c>
      <c r="CQ568">
        <v>4</v>
      </c>
      <c r="CR568">
        <v>4</v>
      </c>
      <c r="CS568">
        <v>4</v>
      </c>
      <c r="CT568">
        <v>4</v>
      </c>
      <c r="CU568">
        <v>4</v>
      </c>
      <c r="CV568">
        <v>4</v>
      </c>
      <c r="CW568">
        <v>1</v>
      </c>
      <c r="CX568">
        <v>4</v>
      </c>
      <c r="CY568">
        <v>3</v>
      </c>
      <c r="DA568" s="57" t="s">
        <v>125</v>
      </c>
    </row>
    <row r="569" spans="1:105">
      <c r="A569">
        <v>562</v>
      </c>
      <c r="B569" s="9">
        <v>1</v>
      </c>
      <c r="C569" s="9">
        <v>3</v>
      </c>
      <c r="D569" s="9">
        <v>1</v>
      </c>
      <c r="E569" s="9">
        <v>12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1</v>
      </c>
      <c r="M569" s="9">
        <v>1</v>
      </c>
      <c r="N569" s="9">
        <v>4</v>
      </c>
      <c r="O569" s="9">
        <v>4</v>
      </c>
      <c r="P569" s="9">
        <v>4</v>
      </c>
      <c r="Q569" s="9">
        <v>4</v>
      </c>
      <c r="R569" s="9">
        <v>4</v>
      </c>
      <c r="S569" s="9">
        <v>4</v>
      </c>
      <c r="T569" s="9"/>
      <c r="U569" s="9">
        <v>1</v>
      </c>
      <c r="V569" s="9">
        <v>1</v>
      </c>
      <c r="W569" s="9">
        <v>0</v>
      </c>
      <c r="X569" s="9">
        <v>0</v>
      </c>
      <c r="Y569" s="9">
        <v>1</v>
      </c>
      <c r="Z569" s="9">
        <v>0</v>
      </c>
      <c r="AA569" s="9">
        <v>0</v>
      </c>
      <c r="AB569" s="9">
        <v>0</v>
      </c>
      <c r="AC569" s="9"/>
      <c r="AD569" s="9">
        <v>3</v>
      </c>
      <c r="AE569" s="9"/>
      <c r="AF569" s="9">
        <v>1</v>
      </c>
      <c r="AG569" s="9">
        <v>0</v>
      </c>
      <c r="AH569" s="9">
        <v>1</v>
      </c>
      <c r="AI569" s="9">
        <v>1</v>
      </c>
      <c r="AJ569" s="9">
        <v>0</v>
      </c>
      <c r="AK569" s="9">
        <v>0</v>
      </c>
      <c r="AL569" s="9"/>
      <c r="AM569" s="9">
        <v>1</v>
      </c>
      <c r="AN569" s="9">
        <v>1</v>
      </c>
      <c r="AO569" s="9">
        <v>0</v>
      </c>
      <c r="AP569" s="9">
        <v>1</v>
      </c>
      <c r="AQ569" s="9">
        <v>0</v>
      </c>
      <c r="AR569" s="9">
        <v>0</v>
      </c>
      <c r="AS569" s="9"/>
      <c r="AT569" s="9">
        <v>3</v>
      </c>
      <c r="AU569" s="9">
        <v>1</v>
      </c>
      <c r="AV569" s="75">
        <v>2</v>
      </c>
      <c r="AW569" s="75">
        <v>2</v>
      </c>
      <c r="AX569" s="75">
        <v>2</v>
      </c>
      <c r="AY569" s="9" t="s">
        <v>125</v>
      </c>
      <c r="AZ569" s="9">
        <v>1</v>
      </c>
      <c r="BA569" s="9">
        <v>1</v>
      </c>
      <c r="BB569" s="9">
        <v>1</v>
      </c>
      <c r="BC569" s="9">
        <v>2</v>
      </c>
      <c r="BD569" s="9">
        <v>1</v>
      </c>
      <c r="BE569" s="9">
        <v>2</v>
      </c>
      <c r="BF569" s="9">
        <v>2</v>
      </c>
      <c r="BG569" s="9" t="s">
        <v>125</v>
      </c>
      <c r="BH569">
        <v>2</v>
      </c>
      <c r="BI569">
        <v>2</v>
      </c>
      <c r="BJ569" s="58">
        <v>1</v>
      </c>
      <c r="BK569">
        <v>2</v>
      </c>
      <c r="BL569">
        <v>1</v>
      </c>
      <c r="BM569">
        <v>1</v>
      </c>
      <c r="BN569">
        <v>2</v>
      </c>
      <c r="BO569">
        <v>2</v>
      </c>
      <c r="BP569">
        <v>2</v>
      </c>
      <c r="BQ569" t="s">
        <v>125</v>
      </c>
      <c r="BR569">
        <v>1</v>
      </c>
      <c r="BS569">
        <v>2</v>
      </c>
      <c r="BT569" t="s">
        <v>125</v>
      </c>
      <c r="BU569">
        <v>2</v>
      </c>
      <c r="BV569">
        <v>2</v>
      </c>
      <c r="BW569">
        <v>2</v>
      </c>
      <c r="BX569">
        <v>2</v>
      </c>
      <c r="BY569">
        <v>1</v>
      </c>
      <c r="BZ569">
        <v>2</v>
      </c>
      <c r="CA569">
        <v>2</v>
      </c>
      <c r="CB569">
        <v>2</v>
      </c>
      <c r="CC569">
        <v>2</v>
      </c>
      <c r="CD569">
        <v>1</v>
      </c>
      <c r="CE569">
        <v>2</v>
      </c>
      <c r="CF569">
        <v>2</v>
      </c>
      <c r="CG569">
        <v>2</v>
      </c>
      <c r="CH569">
        <v>2</v>
      </c>
      <c r="CI569">
        <v>2</v>
      </c>
      <c r="CJ569">
        <v>1</v>
      </c>
      <c r="CK569">
        <v>2</v>
      </c>
      <c r="CL569">
        <v>2</v>
      </c>
      <c r="CM569" t="s">
        <v>125</v>
      </c>
      <c r="CN569" t="s">
        <v>125</v>
      </c>
      <c r="CO569">
        <v>4</v>
      </c>
      <c r="CP569">
        <v>4</v>
      </c>
      <c r="CQ569">
        <v>4</v>
      </c>
      <c r="CR569">
        <v>4</v>
      </c>
      <c r="CS569">
        <v>4</v>
      </c>
      <c r="CT569">
        <v>4</v>
      </c>
      <c r="CU569">
        <v>4</v>
      </c>
      <c r="CV569">
        <v>4</v>
      </c>
      <c r="CW569">
        <v>1</v>
      </c>
      <c r="CX569">
        <v>1</v>
      </c>
      <c r="CY569">
        <v>3</v>
      </c>
      <c r="CZ569">
        <v>4</v>
      </c>
      <c r="DA569" s="57" t="s">
        <v>125</v>
      </c>
    </row>
    <row r="570" spans="1:105">
      <c r="A570">
        <v>563</v>
      </c>
      <c r="B570" s="9">
        <v>2</v>
      </c>
      <c r="C570" s="9">
        <v>6</v>
      </c>
      <c r="D570" s="9">
        <v>2</v>
      </c>
      <c r="E570" s="9">
        <v>15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1</v>
      </c>
      <c r="L570" s="9">
        <v>0</v>
      </c>
      <c r="M570" s="9">
        <v>2</v>
      </c>
      <c r="N570" s="9">
        <v>4</v>
      </c>
      <c r="O570" s="9">
        <v>4</v>
      </c>
      <c r="P570" s="9">
        <v>4</v>
      </c>
      <c r="Q570" s="9">
        <v>4</v>
      </c>
      <c r="R570" s="9">
        <v>4</v>
      </c>
      <c r="S570" s="9">
        <v>4</v>
      </c>
      <c r="T570" s="9"/>
      <c r="U570" s="9">
        <v>0</v>
      </c>
      <c r="V570" s="9">
        <v>0</v>
      </c>
      <c r="W570" s="9">
        <v>0</v>
      </c>
      <c r="X570" s="9">
        <v>0</v>
      </c>
      <c r="Y570" s="9">
        <v>1</v>
      </c>
      <c r="Z570" s="9">
        <v>0</v>
      </c>
      <c r="AA570" s="9">
        <v>0</v>
      </c>
      <c r="AB570" s="9">
        <v>0</v>
      </c>
      <c r="AC570" s="9"/>
      <c r="AD570" s="9">
        <v>4</v>
      </c>
      <c r="AE570" s="9"/>
      <c r="AF570" s="9">
        <v>1</v>
      </c>
      <c r="AG570" s="9">
        <v>1</v>
      </c>
      <c r="AH570" s="9">
        <v>1</v>
      </c>
      <c r="AI570" s="9">
        <v>0</v>
      </c>
      <c r="AJ570" s="9">
        <v>0</v>
      </c>
      <c r="AK570" s="9">
        <v>0</v>
      </c>
      <c r="AL570" s="9"/>
      <c r="AM570" s="9">
        <v>1</v>
      </c>
      <c r="AN570" s="9">
        <v>1</v>
      </c>
      <c r="AO570" s="9">
        <v>0</v>
      </c>
      <c r="AP570" s="9">
        <v>1</v>
      </c>
      <c r="AQ570" s="9">
        <v>0</v>
      </c>
      <c r="AR570" s="9">
        <v>0</v>
      </c>
      <c r="AS570" s="9"/>
      <c r="AT570" s="9">
        <v>1</v>
      </c>
      <c r="AU570" s="9">
        <v>4</v>
      </c>
      <c r="AV570" s="75">
        <v>1</v>
      </c>
      <c r="AW570" s="75">
        <v>1</v>
      </c>
      <c r="AX570" s="75">
        <v>1</v>
      </c>
      <c r="AY570" s="9">
        <v>2</v>
      </c>
      <c r="AZ570" s="9">
        <v>1</v>
      </c>
      <c r="BA570" s="9">
        <v>2</v>
      </c>
      <c r="BB570" s="9">
        <v>2</v>
      </c>
      <c r="BC570" s="9">
        <v>2</v>
      </c>
      <c r="BD570" s="9">
        <v>1</v>
      </c>
      <c r="BE570" s="9">
        <v>2</v>
      </c>
      <c r="BF570" s="9">
        <v>1</v>
      </c>
      <c r="BG570" s="9">
        <v>1</v>
      </c>
      <c r="BH570">
        <v>1</v>
      </c>
      <c r="BI570">
        <v>1</v>
      </c>
      <c r="BJ570" s="58">
        <v>1</v>
      </c>
      <c r="BK570">
        <v>2</v>
      </c>
      <c r="BL570">
        <v>2</v>
      </c>
      <c r="BM570">
        <v>1</v>
      </c>
      <c r="BN570">
        <v>1</v>
      </c>
      <c r="BO570">
        <v>2</v>
      </c>
      <c r="BP570">
        <v>2</v>
      </c>
      <c r="BQ570" t="s">
        <v>125</v>
      </c>
      <c r="BR570">
        <v>1</v>
      </c>
      <c r="BS570">
        <v>1</v>
      </c>
      <c r="BT570">
        <v>1</v>
      </c>
      <c r="BU570">
        <v>1</v>
      </c>
      <c r="BV570">
        <v>2</v>
      </c>
      <c r="BW570">
        <v>2</v>
      </c>
      <c r="BX570">
        <v>2</v>
      </c>
      <c r="BY570">
        <v>2</v>
      </c>
      <c r="BZ570">
        <v>2</v>
      </c>
      <c r="CA570">
        <v>2</v>
      </c>
      <c r="CB570">
        <v>2</v>
      </c>
      <c r="CC570">
        <v>2</v>
      </c>
      <c r="CD570">
        <v>2</v>
      </c>
      <c r="CE570">
        <v>2</v>
      </c>
      <c r="CF570">
        <v>1</v>
      </c>
      <c r="CG570">
        <v>1</v>
      </c>
      <c r="CH570">
        <v>2</v>
      </c>
      <c r="CI570">
        <v>2</v>
      </c>
      <c r="CJ570">
        <v>1</v>
      </c>
      <c r="CK570">
        <v>2</v>
      </c>
      <c r="CL570">
        <v>2</v>
      </c>
      <c r="CM570" t="s">
        <v>125</v>
      </c>
      <c r="CN570" t="s">
        <v>125</v>
      </c>
      <c r="CO570">
        <v>4</v>
      </c>
      <c r="CP570">
        <v>2</v>
      </c>
      <c r="CQ570">
        <v>1</v>
      </c>
      <c r="CR570">
        <v>1</v>
      </c>
      <c r="CS570">
        <v>1</v>
      </c>
      <c r="CT570">
        <v>4</v>
      </c>
      <c r="CU570">
        <v>1</v>
      </c>
      <c r="CV570">
        <v>1</v>
      </c>
      <c r="CW570">
        <v>1</v>
      </c>
      <c r="CX570">
        <v>3</v>
      </c>
      <c r="CY570">
        <v>3</v>
      </c>
      <c r="CZ570">
        <v>2</v>
      </c>
      <c r="DA570" s="57" t="s">
        <v>125</v>
      </c>
    </row>
    <row r="571" spans="1:105">
      <c r="A571">
        <v>564</v>
      </c>
      <c r="B571" s="9">
        <v>2</v>
      </c>
      <c r="C571" s="9">
        <v>9</v>
      </c>
      <c r="D571" s="9">
        <v>7</v>
      </c>
      <c r="E571" s="9">
        <v>4</v>
      </c>
      <c r="F571" s="9"/>
      <c r="G571" s="9"/>
      <c r="H571" s="9"/>
      <c r="I571" s="9"/>
      <c r="J571" s="9"/>
      <c r="K571" s="9"/>
      <c r="L571" s="9"/>
      <c r="M571" s="9">
        <v>1</v>
      </c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>
        <v>4</v>
      </c>
      <c r="AE571" s="9"/>
      <c r="AF571" s="9">
        <v>1</v>
      </c>
      <c r="AG571" s="9">
        <v>1</v>
      </c>
      <c r="AH571" s="9">
        <v>0</v>
      </c>
      <c r="AI571" s="9">
        <v>0</v>
      </c>
      <c r="AJ571" s="9">
        <v>0</v>
      </c>
      <c r="AK571" s="9">
        <v>0</v>
      </c>
      <c r="AL571" s="9"/>
      <c r="AM571" s="9">
        <v>1</v>
      </c>
      <c r="AN571" s="9">
        <v>1</v>
      </c>
      <c r="AO571" s="9">
        <v>0</v>
      </c>
      <c r="AP571" s="9">
        <v>0</v>
      </c>
      <c r="AQ571" s="9">
        <v>0</v>
      </c>
      <c r="AR571" s="9">
        <v>0</v>
      </c>
      <c r="AS571" s="9"/>
      <c r="AT571" s="9">
        <v>4</v>
      </c>
      <c r="AU571" s="9">
        <v>4</v>
      </c>
      <c r="AV571" s="75">
        <v>2</v>
      </c>
      <c r="AW571" s="75">
        <v>2</v>
      </c>
      <c r="AX571" s="75"/>
      <c r="AY571" s="9" t="s">
        <v>125</v>
      </c>
      <c r="AZ571" s="9"/>
      <c r="BA571" s="9" t="s">
        <v>125</v>
      </c>
      <c r="BB571" s="9" t="s">
        <v>125</v>
      </c>
      <c r="BC571" s="9"/>
      <c r="BD571" s="9"/>
      <c r="BE571" s="9" t="s">
        <v>125</v>
      </c>
      <c r="BF571" s="9"/>
      <c r="BG571" s="9" t="s">
        <v>125</v>
      </c>
      <c r="BP571">
        <v>1</v>
      </c>
      <c r="BQ571">
        <v>1</v>
      </c>
      <c r="BR571">
        <v>2</v>
      </c>
      <c r="BS571">
        <v>2</v>
      </c>
      <c r="BT571" t="s">
        <v>125</v>
      </c>
      <c r="BU571">
        <v>1</v>
      </c>
      <c r="BV571">
        <v>2</v>
      </c>
      <c r="BW571">
        <v>2</v>
      </c>
      <c r="BX571">
        <v>2</v>
      </c>
      <c r="BY571">
        <v>2</v>
      </c>
      <c r="BZ571">
        <v>2</v>
      </c>
      <c r="CA571">
        <v>2</v>
      </c>
      <c r="CB571">
        <v>2</v>
      </c>
      <c r="CC571">
        <v>2</v>
      </c>
      <c r="CD571">
        <v>2</v>
      </c>
      <c r="CE571">
        <v>2</v>
      </c>
      <c r="CF571">
        <v>2</v>
      </c>
      <c r="CG571">
        <v>1</v>
      </c>
      <c r="CH571">
        <v>1</v>
      </c>
      <c r="CJ571">
        <v>1</v>
      </c>
      <c r="CK571">
        <v>2</v>
      </c>
      <c r="CL571">
        <v>2</v>
      </c>
      <c r="CM571" t="s">
        <v>125</v>
      </c>
      <c r="CN571" t="s">
        <v>125</v>
      </c>
      <c r="DA571" s="57" t="s">
        <v>125</v>
      </c>
    </row>
    <row r="572" spans="1:105">
      <c r="A572">
        <v>565</v>
      </c>
      <c r="B572" s="9">
        <v>2</v>
      </c>
      <c r="C572" s="9">
        <v>7</v>
      </c>
      <c r="D572" s="9">
        <v>4</v>
      </c>
      <c r="E572" s="9">
        <v>2</v>
      </c>
      <c r="F572" s="9">
        <v>0</v>
      </c>
      <c r="G572" s="9">
        <v>1</v>
      </c>
      <c r="H572" s="9">
        <v>1</v>
      </c>
      <c r="I572" s="9">
        <v>1</v>
      </c>
      <c r="J572" s="9">
        <v>1</v>
      </c>
      <c r="K572" s="9">
        <v>0</v>
      </c>
      <c r="L572" s="9">
        <v>0</v>
      </c>
      <c r="M572" s="9">
        <v>2</v>
      </c>
      <c r="N572" s="9"/>
      <c r="O572" s="9"/>
      <c r="P572" s="9"/>
      <c r="Q572" s="9"/>
      <c r="R572" s="9"/>
      <c r="S572" s="9"/>
      <c r="T572" s="9"/>
      <c r="U572" s="9">
        <v>0</v>
      </c>
      <c r="V572" s="9">
        <v>0</v>
      </c>
      <c r="W572" s="9">
        <v>0</v>
      </c>
      <c r="X572" s="9">
        <v>0</v>
      </c>
      <c r="Y572" s="9">
        <v>1</v>
      </c>
      <c r="Z572" s="9">
        <v>1</v>
      </c>
      <c r="AA572" s="9">
        <v>0</v>
      </c>
      <c r="AB572" s="9">
        <v>0</v>
      </c>
      <c r="AC572" s="9"/>
      <c r="AD572" s="9">
        <v>2</v>
      </c>
      <c r="AE572" s="9"/>
      <c r="AF572" s="9">
        <v>1</v>
      </c>
      <c r="AG572" s="9">
        <v>1</v>
      </c>
      <c r="AH572" s="9">
        <v>0</v>
      </c>
      <c r="AI572" s="9">
        <v>0</v>
      </c>
      <c r="AJ572" s="9">
        <v>0</v>
      </c>
      <c r="AK572" s="9">
        <v>0</v>
      </c>
      <c r="AL572" s="9"/>
      <c r="AM572" s="9">
        <v>1</v>
      </c>
      <c r="AN572" s="9">
        <v>1</v>
      </c>
      <c r="AO572" s="9">
        <v>1</v>
      </c>
      <c r="AP572" s="9">
        <v>1</v>
      </c>
      <c r="AQ572" s="9">
        <v>0</v>
      </c>
      <c r="AR572" s="9">
        <v>0</v>
      </c>
      <c r="AS572" s="9"/>
      <c r="AT572" s="9">
        <v>4</v>
      </c>
      <c r="AU572" s="9">
        <v>4</v>
      </c>
      <c r="AV572" s="75">
        <v>2</v>
      </c>
      <c r="AW572" s="75">
        <v>2</v>
      </c>
      <c r="AX572" s="75">
        <v>1</v>
      </c>
      <c r="AY572" s="9">
        <v>2</v>
      </c>
      <c r="AZ572" s="9">
        <v>1</v>
      </c>
      <c r="BA572" s="9">
        <v>1</v>
      </c>
      <c r="BB572" s="9">
        <v>2</v>
      </c>
      <c r="BC572" s="9">
        <v>2</v>
      </c>
      <c r="BD572" s="9">
        <v>1</v>
      </c>
      <c r="BE572" s="9">
        <v>2</v>
      </c>
      <c r="BF572" s="9">
        <v>1</v>
      </c>
      <c r="BG572" s="9">
        <v>1</v>
      </c>
      <c r="BH572">
        <v>2</v>
      </c>
      <c r="BI572">
        <v>1</v>
      </c>
      <c r="BJ572" s="58">
        <v>1</v>
      </c>
      <c r="BK572">
        <v>2</v>
      </c>
      <c r="BL572">
        <v>1</v>
      </c>
      <c r="BM572">
        <v>2</v>
      </c>
      <c r="BN572">
        <v>2</v>
      </c>
      <c r="BO572">
        <v>1</v>
      </c>
      <c r="BP572">
        <v>2</v>
      </c>
      <c r="BQ572" t="s">
        <v>125</v>
      </c>
      <c r="BR572">
        <v>2</v>
      </c>
      <c r="BS572">
        <v>2</v>
      </c>
      <c r="BT572" t="s">
        <v>125</v>
      </c>
      <c r="BU572">
        <v>1</v>
      </c>
      <c r="BV572">
        <v>1</v>
      </c>
      <c r="BW572">
        <v>1</v>
      </c>
      <c r="BX572">
        <v>2</v>
      </c>
      <c r="BY572">
        <v>2</v>
      </c>
      <c r="BZ572">
        <v>2</v>
      </c>
      <c r="CA572">
        <v>2</v>
      </c>
      <c r="CB572">
        <v>2</v>
      </c>
      <c r="CC572">
        <v>2</v>
      </c>
      <c r="CD572">
        <v>2</v>
      </c>
      <c r="CE572">
        <v>2</v>
      </c>
      <c r="CF572">
        <v>2</v>
      </c>
      <c r="CG572">
        <v>2</v>
      </c>
      <c r="CH572">
        <v>2</v>
      </c>
      <c r="CI572">
        <v>2</v>
      </c>
      <c r="CJ572">
        <v>2</v>
      </c>
      <c r="CK572">
        <v>2</v>
      </c>
      <c r="CL572">
        <v>1</v>
      </c>
      <c r="CM572">
        <v>2</v>
      </c>
      <c r="CN572">
        <v>3</v>
      </c>
      <c r="CO572">
        <v>4</v>
      </c>
      <c r="CP572">
        <v>1</v>
      </c>
      <c r="CQ572">
        <v>1</v>
      </c>
      <c r="CR572">
        <v>3</v>
      </c>
      <c r="CS572">
        <v>4</v>
      </c>
      <c r="CT572">
        <v>2</v>
      </c>
      <c r="CU572">
        <v>3</v>
      </c>
      <c r="CV572">
        <v>3</v>
      </c>
      <c r="CW572">
        <v>1</v>
      </c>
      <c r="CX572">
        <v>3</v>
      </c>
      <c r="CY572">
        <v>1</v>
      </c>
      <c r="CZ572">
        <v>3</v>
      </c>
      <c r="DA572" s="57">
        <v>3</v>
      </c>
    </row>
    <row r="573" spans="1:105">
      <c r="A573">
        <v>566</v>
      </c>
      <c r="B573" s="9">
        <v>2</v>
      </c>
      <c r="C573" s="9">
        <v>7</v>
      </c>
      <c r="D573" s="9">
        <v>5</v>
      </c>
      <c r="E573" s="9">
        <v>6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1</v>
      </c>
      <c r="L573" s="9">
        <v>0</v>
      </c>
      <c r="M573" s="9">
        <v>2</v>
      </c>
      <c r="N573" s="9">
        <v>0</v>
      </c>
      <c r="O573" s="9">
        <v>4</v>
      </c>
      <c r="P573" s="9">
        <v>4</v>
      </c>
      <c r="Q573" s="9">
        <v>3</v>
      </c>
      <c r="R573" s="9">
        <v>3</v>
      </c>
      <c r="S573" s="9">
        <v>2</v>
      </c>
      <c r="T573" s="9"/>
      <c r="U573" s="9">
        <v>0</v>
      </c>
      <c r="V573" s="9">
        <v>0</v>
      </c>
      <c r="W573" s="9">
        <v>0</v>
      </c>
      <c r="X573" s="9">
        <v>0</v>
      </c>
      <c r="Y573" s="9">
        <v>1</v>
      </c>
      <c r="Z573" s="9">
        <v>1</v>
      </c>
      <c r="AA573" s="9">
        <v>0</v>
      </c>
      <c r="AB573" s="9">
        <v>0</v>
      </c>
      <c r="AC573" s="9"/>
      <c r="AD573" s="9">
        <v>5</v>
      </c>
      <c r="AE573" s="9"/>
      <c r="AF573" s="9">
        <v>1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/>
      <c r="AM573" s="9">
        <v>1</v>
      </c>
      <c r="AN573" s="9">
        <v>1</v>
      </c>
      <c r="AO573" s="9">
        <v>1</v>
      </c>
      <c r="AP573" s="9">
        <v>0</v>
      </c>
      <c r="AQ573" s="9">
        <v>0</v>
      </c>
      <c r="AR573" s="9">
        <v>0</v>
      </c>
      <c r="AS573" s="9"/>
      <c r="AT573" s="9">
        <v>3</v>
      </c>
      <c r="AU573" s="9">
        <v>4</v>
      </c>
      <c r="AV573" s="75">
        <v>1</v>
      </c>
      <c r="AW573" s="75">
        <v>1</v>
      </c>
      <c r="AX573" s="75">
        <v>1</v>
      </c>
      <c r="AY573" s="9">
        <v>2</v>
      </c>
      <c r="AZ573" s="9">
        <v>1</v>
      </c>
      <c r="BA573" s="9">
        <v>1</v>
      </c>
      <c r="BB573" s="9">
        <v>1</v>
      </c>
      <c r="BC573" s="9">
        <v>2</v>
      </c>
      <c r="BD573" s="9">
        <v>1</v>
      </c>
      <c r="BE573" s="9">
        <v>1</v>
      </c>
      <c r="BF573" s="9">
        <v>2</v>
      </c>
      <c r="BG573" s="9" t="s">
        <v>125</v>
      </c>
      <c r="BH573">
        <v>2</v>
      </c>
      <c r="BI573">
        <v>2</v>
      </c>
      <c r="BJ573" s="58">
        <v>1</v>
      </c>
      <c r="BK573">
        <v>2</v>
      </c>
      <c r="BL573">
        <v>1</v>
      </c>
      <c r="BM573">
        <v>1</v>
      </c>
      <c r="BN573">
        <v>1</v>
      </c>
      <c r="BO573">
        <v>2</v>
      </c>
      <c r="BP573">
        <v>1</v>
      </c>
      <c r="BQ573">
        <v>1</v>
      </c>
      <c r="BR573">
        <v>2</v>
      </c>
      <c r="BS573">
        <v>2</v>
      </c>
      <c r="BT573" t="s">
        <v>125</v>
      </c>
      <c r="BU573">
        <v>1</v>
      </c>
      <c r="BV573">
        <v>1</v>
      </c>
      <c r="BW573">
        <v>2</v>
      </c>
      <c r="BX573">
        <v>2</v>
      </c>
      <c r="BY573">
        <v>2</v>
      </c>
      <c r="BZ573">
        <v>2</v>
      </c>
      <c r="CA573">
        <v>2</v>
      </c>
      <c r="CB573">
        <v>2</v>
      </c>
      <c r="CC573">
        <v>2</v>
      </c>
      <c r="CD573">
        <v>2</v>
      </c>
      <c r="CE573">
        <v>2</v>
      </c>
      <c r="CF573">
        <v>1</v>
      </c>
      <c r="CG573">
        <v>2</v>
      </c>
      <c r="CH573">
        <v>2</v>
      </c>
      <c r="CI573">
        <v>2</v>
      </c>
      <c r="CJ573">
        <v>2</v>
      </c>
      <c r="CK573">
        <v>2</v>
      </c>
      <c r="CL573">
        <v>1</v>
      </c>
      <c r="CM573">
        <v>4</v>
      </c>
      <c r="CN573">
        <v>3</v>
      </c>
      <c r="CO573">
        <v>4</v>
      </c>
      <c r="CP573">
        <v>3</v>
      </c>
      <c r="CQ573">
        <v>4</v>
      </c>
      <c r="CR573">
        <v>3</v>
      </c>
      <c r="CS573">
        <v>4</v>
      </c>
      <c r="CT573">
        <v>4</v>
      </c>
      <c r="CU573">
        <v>2</v>
      </c>
      <c r="CV573">
        <v>1</v>
      </c>
      <c r="CW573">
        <v>3</v>
      </c>
      <c r="CX573">
        <v>2</v>
      </c>
      <c r="CY573">
        <v>4</v>
      </c>
      <c r="CZ573">
        <v>2</v>
      </c>
      <c r="DA573" s="57" t="s">
        <v>125</v>
      </c>
    </row>
    <row r="574" spans="1:105">
      <c r="A574">
        <v>567</v>
      </c>
      <c r="B574" s="9">
        <v>2</v>
      </c>
      <c r="C574" s="9">
        <v>4</v>
      </c>
      <c r="D574" s="9">
        <v>4</v>
      </c>
      <c r="E574" s="9">
        <v>13</v>
      </c>
      <c r="F574" s="9">
        <v>0</v>
      </c>
      <c r="G574" s="9">
        <v>1</v>
      </c>
      <c r="H574" s="9">
        <v>1</v>
      </c>
      <c r="I574" s="9">
        <v>0</v>
      </c>
      <c r="J574" s="9">
        <v>0</v>
      </c>
      <c r="K574" s="9">
        <v>0</v>
      </c>
      <c r="L574" s="9">
        <v>0</v>
      </c>
      <c r="M574" s="9">
        <v>2</v>
      </c>
      <c r="N574" s="9">
        <v>4</v>
      </c>
      <c r="O574" s="9"/>
      <c r="P574" s="9"/>
      <c r="Q574" s="9"/>
      <c r="R574" s="9"/>
      <c r="S574" s="9"/>
      <c r="T574" s="9"/>
      <c r="U574" s="9">
        <v>1</v>
      </c>
      <c r="V574" s="9">
        <v>0</v>
      </c>
      <c r="W574" s="9">
        <v>0</v>
      </c>
      <c r="X574" s="9">
        <v>1</v>
      </c>
      <c r="Y574" s="9">
        <v>1</v>
      </c>
      <c r="Z574" s="9">
        <v>0</v>
      </c>
      <c r="AA574" s="9">
        <v>0</v>
      </c>
      <c r="AB574" s="9">
        <v>0</v>
      </c>
      <c r="AC574" s="9"/>
      <c r="AD574" s="9">
        <v>2</v>
      </c>
      <c r="AE574" s="9"/>
      <c r="AF574" s="9">
        <v>1</v>
      </c>
      <c r="AG574" s="9">
        <v>0</v>
      </c>
      <c r="AH574" s="9">
        <v>0</v>
      </c>
      <c r="AI574" s="9">
        <v>1</v>
      </c>
      <c r="AJ574" s="9">
        <v>0</v>
      </c>
      <c r="AK574" s="9">
        <v>0</v>
      </c>
      <c r="AL574" s="9"/>
      <c r="AM574" s="9">
        <v>1</v>
      </c>
      <c r="AN574" s="9">
        <v>1</v>
      </c>
      <c r="AO574" s="9">
        <v>0</v>
      </c>
      <c r="AP574" s="9">
        <v>0</v>
      </c>
      <c r="AQ574" s="9">
        <v>0</v>
      </c>
      <c r="AR574" s="9">
        <v>0</v>
      </c>
      <c r="AS574" s="9"/>
      <c r="AT574" s="9">
        <v>2</v>
      </c>
      <c r="AU574" s="9">
        <v>4</v>
      </c>
      <c r="AV574" s="75">
        <v>2</v>
      </c>
      <c r="AW574" s="75">
        <v>2</v>
      </c>
      <c r="AX574" s="75">
        <v>2</v>
      </c>
      <c r="AY574" s="9" t="s">
        <v>125</v>
      </c>
      <c r="AZ574" s="9">
        <v>1</v>
      </c>
      <c r="BA574" s="9">
        <v>1</v>
      </c>
      <c r="BB574" s="9">
        <v>2</v>
      </c>
      <c r="BC574" s="9">
        <v>1</v>
      </c>
      <c r="BD574" s="9">
        <v>1</v>
      </c>
      <c r="BE574" s="9">
        <v>1</v>
      </c>
      <c r="BF574" s="9">
        <v>1</v>
      </c>
      <c r="BG574" s="9">
        <v>2</v>
      </c>
      <c r="BH574">
        <v>1</v>
      </c>
      <c r="BI574">
        <v>1</v>
      </c>
      <c r="BJ574" s="58">
        <v>2</v>
      </c>
      <c r="BK574">
        <v>2</v>
      </c>
      <c r="BL574">
        <v>1</v>
      </c>
      <c r="BM574">
        <v>1</v>
      </c>
      <c r="BN574">
        <v>2</v>
      </c>
      <c r="BO574">
        <v>2</v>
      </c>
      <c r="BP574">
        <v>1</v>
      </c>
      <c r="BQ574">
        <v>1</v>
      </c>
      <c r="BR574">
        <v>2</v>
      </c>
      <c r="BS574">
        <v>1</v>
      </c>
      <c r="BT574">
        <v>1</v>
      </c>
      <c r="BU574">
        <v>1</v>
      </c>
      <c r="BV574">
        <v>1</v>
      </c>
      <c r="BW574">
        <v>1</v>
      </c>
      <c r="BX574">
        <v>2</v>
      </c>
      <c r="BY574">
        <v>2</v>
      </c>
      <c r="BZ574">
        <v>2</v>
      </c>
      <c r="CA574">
        <v>2</v>
      </c>
      <c r="CB574">
        <v>2</v>
      </c>
      <c r="CC574">
        <v>1</v>
      </c>
      <c r="CD574">
        <v>1</v>
      </c>
      <c r="CE574">
        <v>2</v>
      </c>
      <c r="CF574">
        <v>1</v>
      </c>
      <c r="CG574">
        <v>2</v>
      </c>
      <c r="CH574">
        <v>2</v>
      </c>
      <c r="CI574">
        <v>2</v>
      </c>
      <c r="CJ574">
        <v>1</v>
      </c>
      <c r="CK574">
        <v>2</v>
      </c>
      <c r="CL574">
        <v>1</v>
      </c>
      <c r="CM574">
        <v>3</v>
      </c>
      <c r="CN574">
        <v>2</v>
      </c>
      <c r="CO574">
        <v>4</v>
      </c>
      <c r="CP574">
        <v>2</v>
      </c>
      <c r="CQ574">
        <v>3</v>
      </c>
      <c r="CR574">
        <v>3</v>
      </c>
      <c r="CS574">
        <v>2</v>
      </c>
      <c r="CT574">
        <v>3</v>
      </c>
      <c r="CU574">
        <v>3</v>
      </c>
      <c r="CV574">
        <v>2</v>
      </c>
      <c r="CW574">
        <v>1</v>
      </c>
      <c r="CX574">
        <v>1</v>
      </c>
      <c r="CY574">
        <v>3</v>
      </c>
      <c r="CZ574">
        <v>4</v>
      </c>
      <c r="DA574" s="57">
        <v>4</v>
      </c>
    </row>
    <row r="575" spans="1:105">
      <c r="A575">
        <v>568</v>
      </c>
      <c r="B575" s="9">
        <v>2</v>
      </c>
      <c r="C575" s="9">
        <v>8</v>
      </c>
      <c r="D575" s="9">
        <v>7</v>
      </c>
      <c r="E575" s="9">
        <v>12</v>
      </c>
      <c r="F575" s="9">
        <v>0</v>
      </c>
      <c r="G575" s="9">
        <v>0</v>
      </c>
      <c r="H575" s="9">
        <v>0</v>
      </c>
      <c r="I575" s="9">
        <v>1</v>
      </c>
      <c r="J575" s="9">
        <v>1</v>
      </c>
      <c r="K575" s="9">
        <v>0</v>
      </c>
      <c r="L575" s="9">
        <v>0</v>
      </c>
      <c r="M575" s="9">
        <v>2</v>
      </c>
      <c r="N575" s="9">
        <v>0</v>
      </c>
      <c r="O575" s="9">
        <v>0</v>
      </c>
      <c r="P575" s="9">
        <v>0</v>
      </c>
      <c r="Q575" s="9">
        <v>1</v>
      </c>
      <c r="R575" s="9">
        <v>0</v>
      </c>
      <c r="S575" s="9">
        <v>0</v>
      </c>
      <c r="T575" s="9"/>
      <c r="U575" s="9">
        <v>0</v>
      </c>
      <c r="V575" s="9">
        <v>0</v>
      </c>
      <c r="W575" s="9">
        <v>1</v>
      </c>
      <c r="X575" s="9">
        <v>0</v>
      </c>
      <c r="Y575" s="9">
        <v>1</v>
      </c>
      <c r="Z575" s="9">
        <v>0</v>
      </c>
      <c r="AA575" s="9">
        <v>0</v>
      </c>
      <c r="AB575" s="9">
        <v>0</v>
      </c>
      <c r="AC575" s="9"/>
      <c r="AD575" s="9">
        <v>4</v>
      </c>
      <c r="AE575" s="9"/>
      <c r="AF575" s="9">
        <v>1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/>
      <c r="AM575" s="9">
        <v>1</v>
      </c>
      <c r="AN575" s="9">
        <v>1</v>
      </c>
      <c r="AO575" s="9">
        <v>0</v>
      </c>
      <c r="AP575" s="9">
        <v>1</v>
      </c>
      <c r="AQ575" s="9">
        <v>0</v>
      </c>
      <c r="AR575" s="9">
        <v>0</v>
      </c>
      <c r="AS575" s="9"/>
      <c r="AT575" s="9">
        <v>1</v>
      </c>
      <c r="AU575" s="9">
        <v>4</v>
      </c>
      <c r="AV575" s="75">
        <v>2</v>
      </c>
      <c r="AW575" s="75">
        <v>2</v>
      </c>
      <c r="AX575" s="75">
        <v>1</v>
      </c>
      <c r="AY575" s="9">
        <v>1</v>
      </c>
      <c r="AZ575" s="9">
        <v>1</v>
      </c>
      <c r="BA575" s="9">
        <v>2</v>
      </c>
      <c r="BB575" s="9"/>
      <c r="BC575" s="9">
        <v>1</v>
      </c>
      <c r="BD575" s="9">
        <v>1</v>
      </c>
      <c r="BE575" s="9">
        <v>2</v>
      </c>
      <c r="BF575" s="9">
        <v>1</v>
      </c>
      <c r="BG575" s="9"/>
      <c r="BH575">
        <v>1</v>
      </c>
      <c r="BI575">
        <v>2</v>
      </c>
      <c r="BJ575" s="58">
        <v>2</v>
      </c>
      <c r="BK575">
        <v>1</v>
      </c>
      <c r="BL575">
        <v>2</v>
      </c>
      <c r="BM575">
        <v>2</v>
      </c>
      <c r="BN575">
        <v>1</v>
      </c>
      <c r="BO575">
        <v>1</v>
      </c>
      <c r="BP575">
        <v>1</v>
      </c>
      <c r="BQ575">
        <v>1</v>
      </c>
      <c r="BR575">
        <v>1</v>
      </c>
      <c r="BS575">
        <v>2</v>
      </c>
      <c r="BT575" t="s">
        <v>125</v>
      </c>
      <c r="BU575">
        <v>1</v>
      </c>
      <c r="BV575">
        <v>2</v>
      </c>
      <c r="BW575">
        <v>2</v>
      </c>
      <c r="BX575">
        <v>2</v>
      </c>
      <c r="BY575">
        <v>2</v>
      </c>
      <c r="BZ575">
        <v>2</v>
      </c>
      <c r="CA575">
        <v>2</v>
      </c>
      <c r="CB575">
        <v>2</v>
      </c>
      <c r="CC575">
        <v>1</v>
      </c>
      <c r="CD575">
        <v>1</v>
      </c>
      <c r="CE575">
        <v>2</v>
      </c>
      <c r="CF575">
        <v>1</v>
      </c>
      <c r="CG575">
        <v>2</v>
      </c>
      <c r="CH575">
        <v>2</v>
      </c>
      <c r="CI575">
        <v>2</v>
      </c>
      <c r="CJ575">
        <v>1</v>
      </c>
      <c r="CK575">
        <v>2</v>
      </c>
      <c r="CL575">
        <v>1</v>
      </c>
      <c r="CM575">
        <v>3</v>
      </c>
      <c r="CN575">
        <v>4</v>
      </c>
      <c r="CO575">
        <v>4</v>
      </c>
      <c r="CP575">
        <v>2</v>
      </c>
      <c r="CQ575">
        <v>3</v>
      </c>
      <c r="CR575">
        <v>1</v>
      </c>
      <c r="CS575">
        <v>1</v>
      </c>
      <c r="CT575">
        <v>4</v>
      </c>
      <c r="CU575">
        <v>1</v>
      </c>
      <c r="CV575">
        <v>1</v>
      </c>
      <c r="CW575">
        <v>1</v>
      </c>
      <c r="CX575">
        <v>4</v>
      </c>
      <c r="CY575">
        <v>1</v>
      </c>
      <c r="CZ575">
        <v>4</v>
      </c>
      <c r="DA575" s="57" t="s">
        <v>125</v>
      </c>
    </row>
    <row r="576" spans="1:105">
      <c r="A576">
        <v>569</v>
      </c>
      <c r="B576" s="9">
        <v>1</v>
      </c>
      <c r="C576" s="9">
        <v>9</v>
      </c>
      <c r="D576" s="9">
        <v>7</v>
      </c>
      <c r="E576" s="9">
        <v>10</v>
      </c>
      <c r="F576" s="9">
        <v>0</v>
      </c>
      <c r="G576" s="9">
        <v>0</v>
      </c>
      <c r="H576" s="9">
        <v>1</v>
      </c>
      <c r="I576" s="9">
        <v>0</v>
      </c>
      <c r="J576" s="9">
        <v>1</v>
      </c>
      <c r="K576" s="9">
        <v>0</v>
      </c>
      <c r="L576" s="9">
        <v>0</v>
      </c>
      <c r="M576" s="9">
        <v>2</v>
      </c>
      <c r="N576" s="9">
        <v>0</v>
      </c>
      <c r="O576" s="9">
        <v>0</v>
      </c>
      <c r="P576" s="9">
        <v>0</v>
      </c>
      <c r="Q576" s="9">
        <v>2</v>
      </c>
      <c r="R576" s="9">
        <v>2</v>
      </c>
      <c r="S576" s="9">
        <v>0</v>
      </c>
      <c r="T576" s="9"/>
      <c r="U576" s="9">
        <v>0</v>
      </c>
      <c r="V576" s="9">
        <v>0</v>
      </c>
      <c r="W576" s="9">
        <v>0</v>
      </c>
      <c r="X576" s="9">
        <v>0</v>
      </c>
      <c r="Y576" s="9">
        <v>1</v>
      </c>
      <c r="Z576" s="9">
        <v>0</v>
      </c>
      <c r="AA576" s="9">
        <v>0</v>
      </c>
      <c r="AB576" s="9">
        <v>0</v>
      </c>
      <c r="AC576" s="9"/>
      <c r="AD576" s="9">
        <v>4</v>
      </c>
      <c r="AE576" s="9"/>
      <c r="AF576" s="9">
        <v>1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/>
      <c r="AM576" s="9">
        <v>1</v>
      </c>
      <c r="AN576" s="9">
        <v>1</v>
      </c>
      <c r="AO576" s="9">
        <v>0</v>
      </c>
      <c r="AP576" s="9">
        <v>1</v>
      </c>
      <c r="AQ576" s="9">
        <v>0</v>
      </c>
      <c r="AR576" s="9">
        <v>0</v>
      </c>
      <c r="AS576" s="9"/>
      <c r="AT576" s="9">
        <v>3</v>
      </c>
      <c r="AU576" s="9">
        <v>3</v>
      </c>
      <c r="AV576" s="75">
        <v>1</v>
      </c>
      <c r="AW576" s="75">
        <v>2</v>
      </c>
      <c r="AX576" s="75">
        <v>1</v>
      </c>
      <c r="AY576" s="9">
        <v>1</v>
      </c>
      <c r="AZ576" s="9">
        <v>2</v>
      </c>
      <c r="BA576" s="9" t="s">
        <v>125</v>
      </c>
      <c r="BB576" s="9" t="s">
        <v>125</v>
      </c>
      <c r="BC576" s="9">
        <v>2</v>
      </c>
      <c r="BD576" s="9">
        <v>1</v>
      </c>
      <c r="BE576" s="9"/>
      <c r="BF576" s="9">
        <v>1</v>
      </c>
      <c r="BG576" s="9">
        <v>1</v>
      </c>
      <c r="BH576">
        <v>1</v>
      </c>
      <c r="BI576">
        <v>2</v>
      </c>
      <c r="BJ576" s="58">
        <v>1</v>
      </c>
      <c r="BK576">
        <v>2</v>
      </c>
      <c r="BL576">
        <v>2</v>
      </c>
      <c r="BM576">
        <v>1</v>
      </c>
      <c r="BN576">
        <v>2</v>
      </c>
      <c r="BO576">
        <v>2</v>
      </c>
      <c r="BP576">
        <v>1</v>
      </c>
      <c r="BR576">
        <v>1</v>
      </c>
      <c r="BS576">
        <v>2</v>
      </c>
      <c r="BT576" t="s">
        <v>125</v>
      </c>
      <c r="BU576">
        <v>1</v>
      </c>
      <c r="BV576">
        <v>1</v>
      </c>
      <c r="BW576">
        <v>1</v>
      </c>
      <c r="BX576">
        <v>2</v>
      </c>
      <c r="BY576">
        <v>2</v>
      </c>
      <c r="BZ576">
        <v>2</v>
      </c>
      <c r="CA576">
        <v>2</v>
      </c>
      <c r="CB576">
        <v>2</v>
      </c>
      <c r="CC576">
        <v>2</v>
      </c>
      <c r="CD576">
        <v>2</v>
      </c>
      <c r="CE576">
        <v>2</v>
      </c>
      <c r="CF576">
        <v>1</v>
      </c>
      <c r="CG576">
        <v>1</v>
      </c>
      <c r="CH576">
        <v>2</v>
      </c>
      <c r="CI576">
        <v>2</v>
      </c>
      <c r="CJ576">
        <v>1</v>
      </c>
      <c r="CK576">
        <v>2</v>
      </c>
      <c r="CL576">
        <v>2</v>
      </c>
      <c r="CM576" t="s">
        <v>125</v>
      </c>
      <c r="CN576" t="s">
        <v>125</v>
      </c>
      <c r="CO576">
        <v>4</v>
      </c>
      <c r="CP576">
        <v>1</v>
      </c>
      <c r="CQ576">
        <v>1</v>
      </c>
      <c r="CR576">
        <v>2</v>
      </c>
      <c r="CS576">
        <v>2</v>
      </c>
      <c r="CT576">
        <v>2</v>
      </c>
      <c r="CU576">
        <v>3</v>
      </c>
      <c r="CV576">
        <v>2</v>
      </c>
      <c r="CW576">
        <v>1</v>
      </c>
      <c r="CX576">
        <v>2</v>
      </c>
      <c r="CY576">
        <v>1</v>
      </c>
      <c r="CZ576">
        <v>0</v>
      </c>
      <c r="DA576" s="57">
        <v>0</v>
      </c>
    </row>
    <row r="577" spans="1:105">
      <c r="A577">
        <v>570</v>
      </c>
      <c r="B577" s="9">
        <v>1</v>
      </c>
      <c r="C577" s="9">
        <v>7</v>
      </c>
      <c r="D577" s="9">
        <v>7</v>
      </c>
      <c r="E577" s="9">
        <v>6</v>
      </c>
      <c r="F577" s="9">
        <v>0</v>
      </c>
      <c r="G577" s="9">
        <v>0</v>
      </c>
      <c r="H577" s="9">
        <v>0</v>
      </c>
      <c r="I577" s="9">
        <v>0</v>
      </c>
      <c r="J577" s="9">
        <v>1</v>
      </c>
      <c r="K577" s="9">
        <v>0</v>
      </c>
      <c r="L577" s="9">
        <v>0</v>
      </c>
      <c r="M577" s="9">
        <v>2</v>
      </c>
      <c r="N577" s="9">
        <v>1</v>
      </c>
      <c r="O577" s="9">
        <v>0</v>
      </c>
      <c r="P577" s="9">
        <v>0</v>
      </c>
      <c r="Q577" s="9">
        <v>3</v>
      </c>
      <c r="R577" s="9">
        <v>4</v>
      </c>
      <c r="S577" s="9">
        <v>4</v>
      </c>
      <c r="T577" s="9"/>
      <c r="U577" s="9">
        <v>0</v>
      </c>
      <c r="V577" s="9">
        <v>0</v>
      </c>
      <c r="W577" s="9">
        <v>0</v>
      </c>
      <c r="X577" s="9">
        <v>0</v>
      </c>
      <c r="Y577" s="9">
        <v>1</v>
      </c>
      <c r="Z577" s="9">
        <v>0</v>
      </c>
      <c r="AA577" s="9">
        <v>0</v>
      </c>
      <c r="AB577" s="9">
        <v>1</v>
      </c>
      <c r="AC577" s="9"/>
      <c r="AD577" s="9">
        <v>2</v>
      </c>
      <c r="AE577" s="9"/>
      <c r="AF577" s="9">
        <v>1</v>
      </c>
      <c r="AG577" s="9">
        <v>1</v>
      </c>
      <c r="AH577" s="9">
        <v>1</v>
      </c>
      <c r="AI577" s="9">
        <v>0</v>
      </c>
      <c r="AJ577" s="9">
        <v>0</v>
      </c>
      <c r="AK577" s="9">
        <v>0</v>
      </c>
      <c r="AL577" s="9"/>
      <c r="AM577" s="9">
        <v>1</v>
      </c>
      <c r="AN577" s="9">
        <v>1</v>
      </c>
      <c r="AO577" s="9">
        <v>0</v>
      </c>
      <c r="AP577" s="9">
        <v>0</v>
      </c>
      <c r="AQ577" s="9">
        <v>0</v>
      </c>
      <c r="AR577" s="9">
        <v>0</v>
      </c>
      <c r="AS577" s="9"/>
      <c r="AT577" s="9">
        <v>1</v>
      </c>
      <c r="AU577" s="9">
        <v>1</v>
      </c>
      <c r="AV577" s="75">
        <v>1</v>
      </c>
      <c r="AW577" s="75">
        <v>1</v>
      </c>
      <c r="AX577" s="75">
        <v>1</v>
      </c>
      <c r="AY577" s="9">
        <v>2</v>
      </c>
      <c r="AZ577" s="9">
        <v>1</v>
      </c>
      <c r="BA577" s="9">
        <v>1</v>
      </c>
      <c r="BB577" s="9">
        <v>2</v>
      </c>
      <c r="BC577" s="9">
        <v>2</v>
      </c>
      <c r="BD577" s="9">
        <v>1</v>
      </c>
      <c r="BE577" s="9">
        <v>1</v>
      </c>
      <c r="BF577" s="9">
        <v>2</v>
      </c>
      <c r="BG577" s="9" t="s">
        <v>125</v>
      </c>
      <c r="BH577">
        <v>2</v>
      </c>
      <c r="BI577">
        <v>1</v>
      </c>
      <c r="BJ577" s="58">
        <v>1</v>
      </c>
      <c r="BK577">
        <v>1</v>
      </c>
      <c r="BL577">
        <v>1</v>
      </c>
      <c r="BM577">
        <v>1</v>
      </c>
      <c r="BN577">
        <v>1</v>
      </c>
      <c r="BO577">
        <v>2</v>
      </c>
      <c r="BP577">
        <v>2</v>
      </c>
      <c r="BQ577" t="s">
        <v>125</v>
      </c>
      <c r="BR577">
        <v>1</v>
      </c>
      <c r="BS577">
        <v>1</v>
      </c>
      <c r="BT577">
        <v>1</v>
      </c>
      <c r="BU577">
        <v>1</v>
      </c>
      <c r="BV577">
        <v>1</v>
      </c>
      <c r="BW577">
        <v>1</v>
      </c>
      <c r="BX577">
        <v>2</v>
      </c>
      <c r="BY577">
        <v>1</v>
      </c>
      <c r="BZ577">
        <v>1</v>
      </c>
      <c r="CA577">
        <v>1</v>
      </c>
      <c r="CB577">
        <v>1</v>
      </c>
      <c r="CC577">
        <v>1</v>
      </c>
      <c r="CD577">
        <v>1</v>
      </c>
      <c r="CE577">
        <v>2</v>
      </c>
      <c r="CF577">
        <v>1</v>
      </c>
      <c r="CG577">
        <v>1</v>
      </c>
      <c r="CH577">
        <v>1</v>
      </c>
      <c r="CI577">
        <v>1</v>
      </c>
      <c r="CJ577">
        <v>1</v>
      </c>
      <c r="CK577">
        <v>2</v>
      </c>
      <c r="CL577">
        <v>1</v>
      </c>
      <c r="CM577">
        <v>1</v>
      </c>
      <c r="CO577">
        <v>4</v>
      </c>
      <c r="CP577">
        <v>4</v>
      </c>
      <c r="CQ577">
        <v>4</v>
      </c>
      <c r="CR577">
        <v>3</v>
      </c>
      <c r="CS577">
        <v>4</v>
      </c>
      <c r="CT577">
        <v>3</v>
      </c>
      <c r="CU577">
        <v>3</v>
      </c>
      <c r="CV577">
        <v>3</v>
      </c>
      <c r="CW577">
        <v>1</v>
      </c>
      <c r="CX577">
        <v>4</v>
      </c>
      <c r="CY577">
        <v>3</v>
      </c>
      <c r="CZ577">
        <v>0</v>
      </c>
      <c r="DA577" s="57" t="s">
        <v>125</v>
      </c>
    </row>
    <row r="578" spans="1:105">
      <c r="A578">
        <v>571</v>
      </c>
      <c r="B578" s="9">
        <v>1</v>
      </c>
      <c r="C578" s="9">
        <v>7</v>
      </c>
      <c r="D578" s="9">
        <v>4</v>
      </c>
      <c r="E578" s="9">
        <v>2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1</v>
      </c>
      <c r="M578" s="9">
        <v>1</v>
      </c>
      <c r="N578" s="9">
        <v>0</v>
      </c>
      <c r="O578" s="9">
        <v>0</v>
      </c>
      <c r="P578" s="9">
        <v>0</v>
      </c>
      <c r="Q578" s="9">
        <v>0</v>
      </c>
      <c r="R578" s="9">
        <v>3</v>
      </c>
      <c r="S578" s="9">
        <v>0</v>
      </c>
      <c r="T578" s="9"/>
      <c r="U578" s="9">
        <v>1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/>
      <c r="AD578" s="9">
        <v>5</v>
      </c>
      <c r="AE578" s="9"/>
      <c r="AF578" s="9">
        <v>1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/>
      <c r="AM578" s="9">
        <v>0</v>
      </c>
      <c r="AN578" s="9">
        <v>1</v>
      </c>
      <c r="AO578" s="9">
        <v>0</v>
      </c>
      <c r="AP578" s="9">
        <v>0</v>
      </c>
      <c r="AQ578" s="9">
        <v>0</v>
      </c>
      <c r="AR578" s="9">
        <v>0</v>
      </c>
      <c r="AS578" s="9"/>
      <c r="AT578" s="9">
        <v>1</v>
      </c>
      <c r="AU578" s="9">
        <v>1</v>
      </c>
      <c r="AV578" s="75">
        <v>2</v>
      </c>
      <c r="AW578" s="75">
        <v>1</v>
      </c>
      <c r="AX578" s="75">
        <v>1</v>
      </c>
      <c r="AY578" s="9">
        <v>1</v>
      </c>
      <c r="AZ578" s="9">
        <v>1</v>
      </c>
      <c r="BA578" s="9">
        <v>1</v>
      </c>
      <c r="BB578" s="9">
        <v>2</v>
      </c>
      <c r="BC578" s="9">
        <v>1</v>
      </c>
      <c r="BD578" s="9">
        <v>1</v>
      </c>
      <c r="BE578" s="9">
        <v>2</v>
      </c>
      <c r="BF578" s="9">
        <v>1</v>
      </c>
      <c r="BG578" s="9">
        <v>1</v>
      </c>
      <c r="BH578">
        <v>2</v>
      </c>
      <c r="BI578">
        <v>1</v>
      </c>
      <c r="BJ578" s="58">
        <v>1</v>
      </c>
      <c r="BK578">
        <v>2</v>
      </c>
      <c r="BL578">
        <v>2</v>
      </c>
      <c r="BM578">
        <v>1</v>
      </c>
      <c r="BN578">
        <v>2</v>
      </c>
      <c r="BO578">
        <v>2</v>
      </c>
      <c r="BP578">
        <v>2</v>
      </c>
      <c r="BQ578" t="s">
        <v>125</v>
      </c>
      <c r="BR578">
        <v>2</v>
      </c>
      <c r="BS578">
        <v>2</v>
      </c>
      <c r="BT578" t="s">
        <v>125</v>
      </c>
      <c r="BU578">
        <v>1</v>
      </c>
      <c r="BV578">
        <v>1</v>
      </c>
      <c r="BW578">
        <v>1</v>
      </c>
      <c r="BX578">
        <v>2</v>
      </c>
      <c r="BY578">
        <v>2</v>
      </c>
      <c r="BZ578">
        <v>2</v>
      </c>
      <c r="CA578">
        <v>2</v>
      </c>
      <c r="CB578">
        <v>2</v>
      </c>
      <c r="CC578">
        <v>1</v>
      </c>
      <c r="CD578">
        <v>2</v>
      </c>
      <c r="CE578">
        <v>2</v>
      </c>
      <c r="CF578">
        <v>1</v>
      </c>
      <c r="CG578">
        <v>2</v>
      </c>
      <c r="CH578">
        <v>2</v>
      </c>
      <c r="CI578">
        <v>2</v>
      </c>
      <c r="CJ578">
        <v>1</v>
      </c>
      <c r="CK578">
        <v>2</v>
      </c>
      <c r="CL578">
        <v>1</v>
      </c>
      <c r="CM578">
        <v>4</v>
      </c>
      <c r="CN578">
        <v>4</v>
      </c>
      <c r="CO578">
        <v>4</v>
      </c>
      <c r="CP578">
        <v>2</v>
      </c>
      <c r="CQ578">
        <v>4</v>
      </c>
      <c r="CR578">
        <v>2</v>
      </c>
      <c r="CS578">
        <v>3</v>
      </c>
      <c r="CT578">
        <v>2</v>
      </c>
      <c r="CU578">
        <v>3</v>
      </c>
      <c r="CV578">
        <v>2</v>
      </c>
      <c r="CW578">
        <v>1</v>
      </c>
      <c r="CX578">
        <v>2</v>
      </c>
      <c r="CY578">
        <v>3</v>
      </c>
      <c r="CZ578">
        <v>3</v>
      </c>
      <c r="DA578" s="57" t="s">
        <v>125</v>
      </c>
    </row>
    <row r="579" spans="1:105">
      <c r="A579">
        <v>572</v>
      </c>
      <c r="B579" s="9">
        <v>2</v>
      </c>
      <c r="C579" s="9">
        <v>5</v>
      </c>
      <c r="D579" s="9">
        <v>4</v>
      </c>
      <c r="E579" s="9">
        <v>6</v>
      </c>
      <c r="F579" s="9">
        <v>0</v>
      </c>
      <c r="G579" s="9">
        <v>0</v>
      </c>
      <c r="H579" s="9">
        <v>0</v>
      </c>
      <c r="I579" s="9">
        <v>1</v>
      </c>
      <c r="J579" s="9">
        <v>1</v>
      </c>
      <c r="K579" s="9">
        <v>0</v>
      </c>
      <c r="L579" s="9">
        <v>0</v>
      </c>
      <c r="M579" s="9">
        <v>2</v>
      </c>
      <c r="N579" s="9">
        <v>4</v>
      </c>
      <c r="O579" s="9">
        <v>4</v>
      </c>
      <c r="P579" s="9">
        <v>4</v>
      </c>
      <c r="Q579" s="9">
        <v>4</v>
      </c>
      <c r="R579" s="9">
        <v>4</v>
      </c>
      <c r="S579" s="9">
        <v>4</v>
      </c>
      <c r="T579" s="9"/>
      <c r="U579" s="9">
        <v>0</v>
      </c>
      <c r="V579" s="9">
        <v>0</v>
      </c>
      <c r="W579" s="9">
        <v>0</v>
      </c>
      <c r="X579" s="9">
        <v>0</v>
      </c>
      <c r="Y579" s="9">
        <v>1</v>
      </c>
      <c r="Z579" s="9">
        <v>1</v>
      </c>
      <c r="AA579" s="9">
        <v>0</v>
      </c>
      <c r="AB579" s="9">
        <v>0</v>
      </c>
      <c r="AC579" s="9"/>
      <c r="AD579" s="9">
        <v>4</v>
      </c>
      <c r="AE579" s="9"/>
      <c r="AF579" s="9">
        <v>1</v>
      </c>
      <c r="AG579" s="9">
        <v>1</v>
      </c>
      <c r="AH579" s="9">
        <v>0</v>
      </c>
      <c r="AI579" s="9">
        <v>1</v>
      </c>
      <c r="AJ579" s="9">
        <v>1</v>
      </c>
      <c r="AK579" s="9">
        <v>0</v>
      </c>
      <c r="AL579" s="9"/>
      <c r="AM579" s="9">
        <v>1</v>
      </c>
      <c r="AN579" s="9">
        <v>1</v>
      </c>
      <c r="AO579" s="9">
        <v>1</v>
      </c>
      <c r="AP579" s="9">
        <v>1</v>
      </c>
      <c r="AQ579" s="9">
        <v>0</v>
      </c>
      <c r="AR579" s="9">
        <v>0</v>
      </c>
      <c r="AS579" s="9"/>
      <c r="AT579" s="9">
        <v>2</v>
      </c>
      <c r="AU579" s="9">
        <v>2</v>
      </c>
      <c r="AV579" s="75">
        <v>1</v>
      </c>
      <c r="AW579" s="75">
        <v>2</v>
      </c>
      <c r="AX579" s="75">
        <v>1</v>
      </c>
      <c r="AY579" s="9">
        <v>2</v>
      </c>
      <c r="AZ579" s="9">
        <v>1</v>
      </c>
      <c r="BA579" s="9">
        <v>1</v>
      </c>
      <c r="BB579" s="9">
        <v>2</v>
      </c>
      <c r="BC579" s="9">
        <v>1</v>
      </c>
      <c r="BD579" s="9">
        <v>1</v>
      </c>
      <c r="BE579" s="9">
        <v>1</v>
      </c>
      <c r="BF579" s="9">
        <v>2</v>
      </c>
      <c r="BG579" s="9" t="s">
        <v>125</v>
      </c>
      <c r="BH579">
        <v>2</v>
      </c>
      <c r="BI579">
        <v>2</v>
      </c>
      <c r="BJ579" s="58">
        <v>2</v>
      </c>
      <c r="BK579">
        <v>2</v>
      </c>
      <c r="BL579">
        <v>1</v>
      </c>
      <c r="BM579">
        <v>2</v>
      </c>
      <c r="BN579">
        <v>2</v>
      </c>
      <c r="BO579">
        <v>2</v>
      </c>
      <c r="BP579">
        <v>2</v>
      </c>
      <c r="BQ579" t="s">
        <v>125</v>
      </c>
      <c r="BR579">
        <v>2</v>
      </c>
      <c r="BS579">
        <v>2</v>
      </c>
      <c r="BT579" t="s">
        <v>125</v>
      </c>
      <c r="BU579">
        <v>1</v>
      </c>
      <c r="BV579">
        <v>1</v>
      </c>
      <c r="BW579">
        <v>1</v>
      </c>
      <c r="BX579">
        <v>2</v>
      </c>
      <c r="BY579">
        <v>2</v>
      </c>
      <c r="BZ579">
        <v>2</v>
      </c>
      <c r="CA579">
        <v>2</v>
      </c>
      <c r="CB579">
        <v>2</v>
      </c>
      <c r="CC579">
        <v>1</v>
      </c>
      <c r="CD579">
        <v>2</v>
      </c>
      <c r="CE579">
        <v>2</v>
      </c>
      <c r="CF579">
        <v>1</v>
      </c>
      <c r="CG579">
        <v>2</v>
      </c>
      <c r="CH579">
        <v>2</v>
      </c>
      <c r="CI579">
        <v>2</v>
      </c>
      <c r="CJ579">
        <v>1</v>
      </c>
      <c r="CK579">
        <v>2</v>
      </c>
      <c r="CL579">
        <v>2</v>
      </c>
      <c r="CM579" t="s">
        <v>125</v>
      </c>
      <c r="CN579" t="s">
        <v>125</v>
      </c>
      <c r="CO579">
        <v>4</v>
      </c>
      <c r="CP579">
        <v>2</v>
      </c>
      <c r="CQ579">
        <v>4</v>
      </c>
      <c r="CR579">
        <v>3</v>
      </c>
      <c r="CS579">
        <v>4</v>
      </c>
      <c r="CT579">
        <v>3</v>
      </c>
      <c r="CU579">
        <v>3</v>
      </c>
      <c r="CV579">
        <v>3</v>
      </c>
      <c r="CW579">
        <v>1</v>
      </c>
      <c r="CX579">
        <v>3</v>
      </c>
      <c r="CY579">
        <v>3</v>
      </c>
      <c r="CZ579">
        <v>3</v>
      </c>
      <c r="DA579" s="57" t="s">
        <v>125</v>
      </c>
    </row>
    <row r="580" spans="1:105">
      <c r="A580">
        <v>573</v>
      </c>
      <c r="B580" s="9">
        <v>2</v>
      </c>
      <c r="C580" s="9">
        <v>4</v>
      </c>
      <c r="D580" s="9">
        <v>4</v>
      </c>
      <c r="E580" s="9">
        <v>13</v>
      </c>
      <c r="F580" s="9">
        <v>0</v>
      </c>
      <c r="G580" s="9">
        <v>0</v>
      </c>
      <c r="H580" s="9">
        <v>1</v>
      </c>
      <c r="I580" s="9">
        <v>0</v>
      </c>
      <c r="J580" s="9">
        <v>0</v>
      </c>
      <c r="K580" s="9">
        <v>0</v>
      </c>
      <c r="L580" s="9">
        <v>0</v>
      </c>
      <c r="M580" s="9">
        <v>3</v>
      </c>
      <c r="N580" s="9">
        <v>3</v>
      </c>
      <c r="O580" s="9">
        <v>4</v>
      </c>
      <c r="P580" s="9">
        <v>0</v>
      </c>
      <c r="Q580" s="9">
        <v>0</v>
      </c>
      <c r="R580" s="9">
        <v>0</v>
      </c>
      <c r="S580" s="9">
        <v>3</v>
      </c>
      <c r="T580" s="9"/>
      <c r="U580" s="9">
        <v>1</v>
      </c>
      <c r="V580" s="9">
        <v>0</v>
      </c>
      <c r="W580" s="9">
        <v>1</v>
      </c>
      <c r="X580" s="9">
        <v>1</v>
      </c>
      <c r="Y580" s="9">
        <v>0</v>
      </c>
      <c r="Z580" s="9">
        <v>0</v>
      </c>
      <c r="AA580" s="9">
        <v>0</v>
      </c>
      <c r="AB580" s="9">
        <v>0</v>
      </c>
      <c r="AC580" s="9"/>
      <c r="AD580" s="9">
        <v>1</v>
      </c>
      <c r="AE580" s="9"/>
      <c r="AF580" s="9">
        <v>1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/>
      <c r="AM580" s="9">
        <v>1</v>
      </c>
      <c r="AN580" s="9">
        <v>1</v>
      </c>
      <c r="AO580" s="9">
        <v>0</v>
      </c>
      <c r="AP580" s="9">
        <v>1</v>
      </c>
      <c r="AQ580" s="9">
        <v>0</v>
      </c>
      <c r="AR580" s="9">
        <v>0</v>
      </c>
      <c r="AS580" s="9"/>
      <c r="AT580" s="9">
        <v>1</v>
      </c>
      <c r="AU580" s="9">
        <v>3</v>
      </c>
      <c r="AV580" s="75">
        <v>2</v>
      </c>
      <c r="AW580" s="75">
        <v>1</v>
      </c>
      <c r="AX580" s="75">
        <v>1</v>
      </c>
      <c r="AY580" s="9">
        <v>2</v>
      </c>
      <c r="AZ580" s="9">
        <v>1</v>
      </c>
      <c r="BA580" s="9">
        <v>1</v>
      </c>
      <c r="BB580" s="9">
        <v>1</v>
      </c>
      <c r="BC580" s="9">
        <v>1</v>
      </c>
      <c r="BD580" s="9">
        <v>1</v>
      </c>
      <c r="BE580" s="9">
        <v>1</v>
      </c>
      <c r="BF580" s="9">
        <v>1</v>
      </c>
      <c r="BG580" s="9">
        <v>1</v>
      </c>
      <c r="BH580">
        <v>1</v>
      </c>
      <c r="BI580">
        <v>2</v>
      </c>
      <c r="BJ580" s="58">
        <v>1</v>
      </c>
      <c r="BK580">
        <v>1</v>
      </c>
      <c r="BL580">
        <v>1</v>
      </c>
      <c r="BM580">
        <v>1</v>
      </c>
      <c r="BN580">
        <v>2</v>
      </c>
      <c r="BO580">
        <v>2</v>
      </c>
      <c r="BP580">
        <v>1</v>
      </c>
      <c r="BQ580">
        <v>1</v>
      </c>
      <c r="BR580">
        <v>2</v>
      </c>
      <c r="BS580">
        <v>2</v>
      </c>
      <c r="BT580" t="s">
        <v>125</v>
      </c>
      <c r="BU580">
        <v>1</v>
      </c>
      <c r="BV580">
        <v>1</v>
      </c>
      <c r="BW580">
        <v>2</v>
      </c>
      <c r="BX580">
        <v>2</v>
      </c>
      <c r="BY580">
        <v>2</v>
      </c>
      <c r="BZ580">
        <v>2</v>
      </c>
      <c r="CA580">
        <v>2</v>
      </c>
      <c r="CB580">
        <v>2</v>
      </c>
      <c r="CC580">
        <v>2</v>
      </c>
      <c r="CD580">
        <v>2</v>
      </c>
      <c r="CE580">
        <v>1</v>
      </c>
      <c r="CF580">
        <v>1</v>
      </c>
      <c r="CG580">
        <v>2</v>
      </c>
      <c r="CH580">
        <v>2</v>
      </c>
      <c r="CI580">
        <v>2</v>
      </c>
      <c r="CJ580">
        <v>1</v>
      </c>
      <c r="CK580">
        <v>2</v>
      </c>
      <c r="CL580">
        <v>1</v>
      </c>
      <c r="CM580">
        <v>2</v>
      </c>
      <c r="CN580">
        <v>2</v>
      </c>
      <c r="CO580">
        <v>4</v>
      </c>
      <c r="CP580">
        <v>2</v>
      </c>
      <c r="CQ580">
        <v>3</v>
      </c>
      <c r="CR580">
        <v>3</v>
      </c>
      <c r="CS580">
        <v>2</v>
      </c>
      <c r="CT580">
        <v>4</v>
      </c>
      <c r="CU580">
        <v>2</v>
      </c>
      <c r="CV580">
        <v>1</v>
      </c>
      <c r="CW580">
        <v>1</v>
      </c>
      <c r="CX580">
        <v>3</v>
      </c>
      <c r="CY580">
        <v>4</v>
      </c>
      <c r="CZ580">
        <v>2</v>
      </c>
      <c r="DA580" s="57">
        <v>2</v>
      </c>
    </row>
    <row r="581" spans="1:105">
      <c r="A581">
        <v>574</v>
      </c>
      <c r="B581" s="9">
        <v>1</v>
      </c>
      <c r="C581" s="9">
        <v>3</v>
      </c>
      <c r="D581" s="9">
        <v>1</v>
      </c>
      <c r="E581" s="9">
        <v>1</v>
      </c>
      <c r="F581" s="9">
        <v>1</v>
      </c>
      <c r="G581" s="9">
        <v>0</v>
      </c>
      <c r="H581" s="9">
        <v>0</v>
      </c>
      <c r="I581" s="9">
        <v>1</v>
      </c>
      <c r="J581" s="9">
        <v>1</v>
      </c>
      <c r="K581" s="9">
        <v>0</v>
      </c>
      <c r="L581" s="9">
        <v>0</v>
      </c>
      <c r="M581" s="9">
        <v>1</v>
      </c>
      <c r="N581" s="9">
        <v>1</v>
      </c>
      <c r="O581" s="9">
        <v>1</v>
      </c>
      <c r="P581" s="9">
        <v>3</v>
      </c>
      <c r="Q581" s="9">
        <v>1</v>
      </c>
      <c r="R581" s="9">
        <v>0</v>
      </c>
      <c r="S581" s="9">
        <v>3</v>
      </c>
      <c r="T581" s="9"/>
      <c r="U581" s="9">
        <v>0</v>
      </c>
      <c r="V581" s="9">
        <v>1</v>
      </c>
      <c r="W581" s="9">
        <v>0</v>
      </c>
      <c r="X581" s="9">
        <v>0</v>
      </c>
      <c r="Y581" s="9">
        <v>1</v>
      </c>
      <c r="Z581" s="9">
        <v>0</v>
      </c>
      <c r="AA581" s="9">
        <v>0</v>
      </c>
      <c r="AB581" s="9">
        <v>0</v>
      </c>
      <c r="AC581" s="9"/>
      <c r="AD581" s="9">
        <v>3</v>
      </c>
      <c r="AE581" s="9"/>
      <c r="AF581" s="9">
        <v>1</v>
      </c>
      <c r="AG581" s="9">
        <v>0</v>
      </c>
      <c r="AH581" s="9">
        <v>1</v>
      </c>
      <c r="AI581" s="9">
        <v>1</v>
      </c>
      <c r="AJ581" s="9">
        <v>0</v>
      </c>
      <c r="AK581" s="9">
        <v>0</v>
      </c>
      <c r="AL581" s="9"/>
      <c r="AM581" s="9">
        <v>1</v>
      </c>
      <c r="AN581" s="9">
        <v>1</v>
      </c>
      <c r="AO581" s="9">
        <v>1</v>
      </c>
      <c r="AP581" s="9">
        <v>1</v>
      </c>
      <c r="AQ581" s="9">
        <v>0</v>
      </c>
      <c r="AR581" s="9">
        <v>0</v>
      </c>
      <c r="AS581" s="9"/>
      <c r="AT581" s="9">
        <v>1</v>
      </c>
      <c r="AU581" s="9">
        <v>4</v>
      </c>
      <c r="AV581" s="75">
        <v>2</v>
      </c>
      <c r="AW581" s="75">
        <v>2</v>
      </c>
      <c r="AX581" s="75">
        <v>2</v>
      </c>
      <c r="AY581" s="9" t="s">
        <v>125</v>
      </c>
      <c r="AZ581" s="9">
        <v>1</v>
      </c>
      <c r="BA581" s="9">
        <v>1</v>
      </c>
      <c r="BB581" s="9">
        <v>2</v>
      </c>
      <c r="BC581" s="9">
        <v>2</v>
      </c>
      <c r="BD581" s="9">
        <v>1</v>
      </c>
      <c r="BE581" s="9">
        <v>2</v>
      </c>
      <c r="BF581" s="9">
        <v>1</v>
      </c>
      <c r="BG581" s="9">
        <v>2</v>
      </c>
      <c r="BH581">
        <v>2</v>
      </c>
      <c r="BI581">
        <v>2</v>
      </c>
      <c r="BJ581" s="58">
        <v>1</v>
      </c>
      <c r="BK581">
        <v>2</v>
      </c>
      <c r="BL581">
        <v>2</v>
      </c>
      <c r="BM581">
        <v>2</v>
      </c>
      <c r="BN581">
        <v>1</v>
      </c>
      <c r="BO581">
        <v>2</v>
      </c>
      <c r="BP581">
        <v>2</v>
      </c>
      <c r="BQ581" t="s">
        <v>125</v>
      </c>
      <c r="BR581">
        <v>2</v>
      </c>
      <c r="BS581">
        <v>2</v>
      </c>
      <c r="BT581" t="s">
        <v>125</v>
      </c>
      <c r="BU581">
        <v>1</v>
      </c>
      <c r="BV581">
        <v>1</v>
      </c>
      <c r="BW581">
        <v>2</v>
      </c>
      <c r="BX581">
        <v>2</v>
      </c>
      <c r="BY581">
        <v>1</v>
      </c>
      <c r="BZ581">
        <v>2</v>
      </c>
      <c r="CA581">
        <v>1</v>
      </c>
      <c r="CB581">
        <v>2</v>
      </c>
      <c r="CC581">
        <v>2</v>
      </c>
      <c r="CD581">
        <v>2</v>
      </c>
      <c r="CE581">
        <v>1</v>
      </c>
      <c r="CF581">
        <v>1</v>
      </c>
      <c r="CG581">
        <v>2</v>
      </c>
      <c r="CH581">
        <v>2</v>
      </c>
      <c r="CI581">
        <v>2</v>
      </c>
      <c r="CJ581">
        <v>2</v>
      </c>
      <c r="CK581">
        <v>2</v>
      </c>
      <c r="CL581">
        <v>2</v>
      </c>
      <c r="CM581" t="s">
        <v>125</v>
      </c>
      <c r="CN581" t="s">
        <v>125</v>
      </c>
      <c r="CO581">
        <v>4</v>
      </c>
      <c r="CP581">
        <v>3</v>
      </c>
      <c r="CQ581">
        <v>3</v>
      </c>
      <c r="CR581">
        <v>3</v>
      </c>
      <c r="CS581">
        <v>3</v>
      </c>
      <c r="CT581">
        <v>2</v>
      </c>
      <c r="CU581">
        <v>1</v>
      </c>
      <c r="CV581">
        <v>1</v>
      </c>
      <c r="CW581">
        <v>1</v>
      </c>
      <c r="CX581">
        <v>2</v>
      </c>
      <c r="CY581">
        <v>3</v>
      </c>
      <c r="CZ581">
        <v>0</v>
      </c>
      <c r="DA581" s="57">
        <v>0</v>
      </c>
    </row>
    <row r="582" spans="1:105">
      <c r="A582">
        <v>575</v>
      </c>
      <c r="B582" s="9">
        <v>2</v>
      </c>
      <c r="C582" s="9">
        <v>8</v>
      </c>
      <c r="D582" s="9">
        <v>7</v>
      </c>
      <c r="E582" s="9">
        <v>5</v>
      </c>
      <c r="F582" s="9">
        <v>0</v>
      </c>
      <c r="G582" s="9">
        <v>0</v>
      </c>
      <c r="H582" s="9">
        <v>0</v>
      </c>
      <c r="I582" s="9">
        <v>1</v>
      </c>
      <c r="J582" s="9">
        <v>1</v>
      </c>
      <c r="K582" s="9">
        <v>0</v>
      </c>
      <c r="L582" s="9">
        <v>0</v>
      </c>
      <c r="M582" s="9"/>
      <c r="N582" s="9">
        <v>0</v>
      </c>
      <c r="O582" s="9">
        <v>3</v>
      </c>
      <c r="P582" s="9">
        <v>3</v>
      </c>
      <c r="Q582" s="9">
        <v>3</v>
      </c>
      <c r="R582" s="9">
        <v>4</v>
      </c>
      <c r="S582" s="9">
        <v>3</v>
      </c>
      <c r="T582" s="9"/>
      <c r="U582" s="9">
        <v>0</v>
      </c>
      <c r="V582" s="9">
        <v>0</v>
      </c>
      <c r="W582" s="9">
        <v>0</v>
      </c>
      <c r="X582" s="9">
        <v>0</v>
      </c>
      <c r="Y582" s="9">
        <v>1</v>
      </c>
      <c r="Z582" s="9">
        <v>0</v>
      </c>
      <c r="AA582" s="9">
        <v>0</v>
      </c>
      <c r="AB582" s="9">
        <v>0</v>
      </c>
      <c r="AC582" s="9"/>
      <c r="AD582" s="9">
        <v>4</v>
      </c>
      <c r="AE582" s="9"/>
      <c r="AF582" s="9">
        <v>1</v>
      </c>
      <c r="AG582" s="9">
        <v>1</v>
      </c>
      <c r="AH582" s="9">
        <v>0</v>
      </c>
      <c r="AI582" s="9">
        <v>0</v>
      </c>
      <c r="AJ582" s="9">
        <v>0</v>
      </c>
      <c r="AK582" s="9">
        <v>0</v>
      </c>
      <c r="AL582" s="9"/>
      <c r="AM582" s="9">
        <v>1</v>
      </c>
      <c r="AN582" s="9">
        <v>1</v>
      </c>
      <c r="AO582" s="9">
        <v>1</v>
      </c>
      <c r="AP582" s="9">
        <v>1</v>
      </c>
      <c r="AQ582" s="9">
        <v>0</v>
      </c>
      <c r="AR582" s="9">
        <v>1</v>
      </c>
      <c r="AS582" s="9"/>
      <c r="AT582" s="9">
        <v>3</v>
      </c>
      <c r="AU582" s="9">
        <v>3</v>
      </c>
      <c r="AV582" s="75">
        <v>1</v>
      </c>
      <c r="AW582" s="75">
        <v>1</v>
      </c>
      <c r="AX582" s="75">
        <v>1</v>
      </c>
      <c r="AY582" s="9">
        <v>1</v>
      </c>
      <c r="AZ582" s="9">
        <v>2</v>
      </c>
      <c r="BA582" s="9" t="s">
        <v>125</v>
      </c>
      <c r="BB582" s="9" t="s">
        <v>125</v>
      </c>
      <c r="BC582" s="9">
        <v>1</v>
      </c>
      <c r="BD582" s="9">
        <v>1</v>
      </c>
      <c r="BE582" s="9">
        <v>1</v>
      </c>
      <c r="BF582" s="9">
        <v>1</v>
      </c>
      <c r="BG582" s="9">
        <v>1</v>
      </c>
      <c r="BI582">
        <v>2</v>
      </c>
      <c r="BJ582" s="58">
        <v>1</v>
      </c>
      <c r="BK582">
        <v>1</v>
      </c>
      <c r="BL582">
        <v>1</v>
      </c>
      <c r="BM582">
        <v>2</v>
      </c>
      <c r="BN582">
        <v>1</v>
      </c>
      <c r="BO582">
        <v>2</v>
      </c>
      <c r="BP582">
        <v>2</v>
      </c>
      <c r="BQ582" t="s">
        <v>125</v>
      </c>
      <c r="BR582">
        <v>2</v>
      </c>
      <c r="BS582">
        <v>2</v>
      </c>
      <c r="BT582" t="s">
        <v>125</v>
      </c>
      <c r="BU582">
        <v>1</v>
      </c>
      <c r="BV582">
        <v>1</v>
      </c>
      <c r="BW582">
        <v>2</v>
      </c>
      <c r="BX582">
        <v>2</v>
      </c>
      <c r="BY582">
        <v>1</v>
      </c>
      <c r="BZ582">
        <v>1</v>
      </c>
      <c r="CA582">
        <v>1</v>
      </c>
      <c r="CB582">
        <v>2</v>
      </c>
      <c r="CC582">
        <v>1</v>
      </c>
      <c r="CD582">
        <v>1</v>
      </c>
      <c r="CE582">
        <v>2</v>
      </c>
      <c r="CF582">
        <v>1</v>
      </c>
      <c r="CG582">
        <v>2</v>
      </c>
      <c r="CH582">
        <v>1</v>
      </c>
      <c r="CI582">
        <v>2</v>
      </c>
      <c r="CJ582">
        <v>1</v>
      </c>
      <c r="CK582">
        <v>2</v>
      </c>
      <c r="CL582">
        <v>1</v>
      </c>
      <c r="CM582">
        <v>3</v>
      </c>
      <c r="CN582">
        <v>3</v>
      </c>
      <c r="CO582">
        <v>4</v>
      </c>
      <c r="CP582">
        <v>4</v>
      </c>
      <c r="CQ582">
        <v>4</v>
      </c>
      <c r="CR582">
        <v>4</v>
      </c>
      <c r="CS582">
        <v>4</v>
      </c>
      <c r="CT582">
        <v>3</v>
      </c>
      <c r="CU582">
        <v>4</v>
      </c>
      <c r="CV582">
        <v>1</v>
      </c>
      <c r="CW582">
        <v>1</v>
      </c>
      <c r="CX582">
        <v>4</v>
      </c>
      <c r="CY582">
        <v>4</v>
      </c>
      <c r="CZ582">
        <v>4</v>
      </c>
      <c r="DA582" s="57" t="s">
        <v>125</v>
      </c>
    </row>
    <row r="583" spans="1:105">
      <c r="A583">
        <v>576</v>
      </c>
      <c r="B583" s="9">
        <v>2</v>
      </c>
      <c r="C583" s="9">
        <v>3</v>
      </c>
      <c r="D583" s="9">
        <v>1</v>
      </c>
      <c r="E583" s="9">
        <v>5</v>
      </c>
      <c r="F583" s="9">
        <v>0</v>
      </c>
      <c r="G583" s="9">
        <v>0</v>
      </c>
      <c r="H583" s="9">
        <v>0</v>
      </c>
      <c r="I583" s="9">
        <v>0</v>
      </c>
      <c r="J583" s="9">
        <v>1</v>
      </c>
      <c r="K583" s="9">
        <v>0</v>
      </c>
      <c r="L583" s="9">
        <v>0</v>
      </c>
      <c r="M583" s="9">
        <v>1</v>
      </c>
      <c r="N583" s="9">
        <v>0</v>
      </c>
      <c r="O583" s="9">
        <v>0</v>
      </c>
      <c r="P583" s="9">
        <v>0</v>
      </c>
      <c r="Q583" s="9">
        <v>0</v>
      </c>
      <c r="R583" s="9">
        <v>3</v>
      </c>
      <c r="S583" s="9">
        <v>0</v>
      </c>
      <c r="T583" s="9"/>
      <c r="U583" s="9">
        <v>0</v>
      </c>
      <c r="V583" s="9">
        <v>1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/>
      <c r="AD583" s="9">
        <v>1</v>
      </c>
      <c r="AE583" s="9"/>
      <c r="AF583" s="9">
        <v>1</v>
      </c>
      <c r="AG583" s="9">
        <v>0</v>
      </c>
      <c r="AH583" s="9">
        <v>1</v>
      </c>
      <c r="AI583" s="9">
        <v>0</v>
      </c>
      <c r="AJ583" s="9">
        <v>0</v>
      </c>
      <c r="AK583" s="9">
        <v>0</v>
      </c>
      <c r="AL583" s="9"/>
      <c r="AM583" s="9">
        <v>1</v>
      </c>
      <c r="AN583" s="9">
        <v>1</v>
      </c>
      <c r="AO583" s="9">
        <v>1</v>
      </c>
      <c r="AP583" s="9">
        <v>1</v>
      </c>
      <c r="AQ583" s="9">
        <v>0</v>
      </c>
      <c r="AR583" s="9">
        <v>0</v>
      </c>
      <c r="AS583" s="9"/>
      <c r="AT583" s="9">
        <v>2</v>
      </c>
      <c r="AU583" s="9">
        <v>4</v>
      </c>
      <c r="AV583" s="75">
        <v>1</v>
      </c>
      <c r="AW583" s="75">
        <v>2</v>
      </c>
      <c r="AX583" s="75">
        <v>1</v>
      </c>
      <c r="AY583" s="9">
        <v>2</v>
      </c>
      <c r="AZ583" s="9">
        <v>1</v>
      </c>
      <c r="BA583" s="9">
        <v>1</v>
      </c>
      <c r="BB583" s="9">
        <v>2</v>
      </c>
      <c r="BC583" s="9">
        <v>2</v>
      </c>
      <c r="BD583" s="9">
        <v>1</v>
      </c>
      <c r="BE583" s="9">
        <v>2</v>
      </c>
      <c r="BF583" s="9">
        <v>2</v>
      </c>
      <c r="BG583" s="9" t="s">
        <v>125</v>
      </c>
      <c r="BH583">
        <v>2</v>
      </c>
      <c r="BI583">
        <v>2</v>
      </c>
      <c r="BJ583" s="58">
        <v>2</v>
      </c>
      <c r="BK583">
        <v>2</v>
      </c>
      <c r="BL583">
        <v>2</v>
      </c>
      <c r="BM583">
        <v>1</v>
      </c>
      <c r="BN583">
        <v>1</v>
      </c>
      <c r="BO583">
        <v>2</v>
      </c>
      <c r="BP583">
        <v>2</v>
      </c>
      <c r="BQ583" t="s">
        <v>125</v>
      </c>
      <c r="BR583">
        <v>2</v>
      </c>
      <c r="BS583">
        <v>2</v>
      </c>
      <c r="BT583" t="s">
        <v>125</v>
      </c>
      <c r="BU583">
        <v>2</v>
      </c>
      <c r="BV583">
        <v>2</v>
      </c>
      <c r="BW583">
        <v>2</v>
      </c>
      <c r="BX583">
        <v>2</v>
      </c>
      <c r="BY583">
        <v>2</v>
      </c>
      <c r="BZ583">
        <v>2</v>
      </c>
      <c r="CA583">
        <v>2</v>
      </c>
      <c r="CB583">
        <v>2</v>
      </c>
      <c r="CC583">
        <v>2</v>
      </c>
      <c r="CD583">
        <v>2</v>
      </c>
      <c r="CE583">
        <v>2</v>
      </c>
      <c r="CF583">
        <v>2</v>
      </c>
      <c r="CG583">
        <v>2</v>
      </c>
      <c r="CH583">
        <v>2</v>
      </c>
      <c r="CI583">
        <v>2</v>
      </c>
      <c r="CJ583">
        <v>2</v>
      </c>
      <c r="CK583">
        <v>2</v>
      </c>
      <c r="CL583">
        <v>2</v>
      </c>
      <c r="CM583" t="s">
        <v>125</v>
      </c>
      <c r="CN583" t="s">
        <v>125</v>
      </c>
      <c r="CO583">
        <v>3</v>
      </c>
      <c r="CP583">
        <v>2</v>
      </c>
      <c r="CQ583">
        <v>4</v>
      </c>
      <c r="CR583">
        <v>3</v>
      </c>
      <c r="CS583">
        <v>4</v>
      </c>
      <c r="CT583">
        <v>4</v>
      </c>
      <c r="CU583">
        <v>3</v>
      </c>
      <c r="CV583">
        <v>3</v>
      </c>
      <c r="CW583">
        <v>1</v>
      </c>
      <c r="CX583">
        <v>3</v>
      </c>
      <c r="CY583">
        <v>3</v>
      </c>
      <c r="CZ583">
        <v>0</v>
      </c>
      <c r="DA583" s="57" t="s">
        <v>125</v>
      </c>
    </row>
    <row r="584" spans="1:105">
      <c r="A584">
        <v>577</v>
      </c>
      <c r="B584" s="9">
        <v>1</v>
      </c>
      <c r="C584" s="9">
        <v>8</v>
      </c>
      <c r="D584" s="9">
        <v>7</v>
      </c>
      <c r="E584" s="9">
        <v>7</v>
      </c>
      <c r="F584" s="9">
        <v>0</v>
      </c>
      <c r="G584" s="9">
        <v>0</v>
      </c>
      <c r="H584" s="9">
        <v>0</v>
      </c>
      <c r="I584" s="9">
        <v>1</v>
      </c>
      <c r="J584" s="9">
        <v>0</v>
      </c>
      <c r="K584" s="9">
        <v>0</v>
      </c>
      <c r="L584" s="9">
        <v>0</v>
      </c>
      <c r="M584" s="9">
        <v>1</v>
      </c>
      <c r="N584" s="9">
        <v>0</v>
      </c>
      <c r="O584" s="9">
        <v>0</v>
      </c>
      <c r="P584" s="9">
        <v>0</v>
      </c>
      <c r="Q584" s="9">
        <v>0</v>
      </c>
      <c r="R584" s="9">
        <v>4</v>
      </c>
      <c r="S584" s="9">
        <v>0</v>
      </c>
      <c r="T584" s="9"/>
      <c r="U584" s="9">
        <v>0</v>
      </c>
      <c r="V584" s="9">
        <v>0</v>
      </c>
      <c r="W584" s="9">
        <v>1</v>
      </c>
      <c r="X584" s="9">
        <v>0</v>
      </c>
      <c r="Y584" s="9">
        <v>1</v>
      </c>
      <c r="Z584" s="9">
        <v>0</v>
      </c>
      <c r="AA584" s="9">
        <v>0</v>
      </c>
      <c r="AB584" s="9">
        <v>0</v>
      </c>
      <c r="AC584" s="9"/>
      <c r="AD584" s="9">
        <v>1</v>
      </c>
      <c r="AE584" s="9"/>
      <c r="AF584" s="9">
        <v>1</v>
      </c>
      <c r="AG584" s="9">
        <v>1</v>
      </c>
      <c r="AH584" s="9">
        <v>1</v>
      </c>
      <c r="AI584" s="9">
        <v>0</v>
      </c>
      <c r="AJ584" s="9">
        <v>1</v>
      </c>
      <c r="AK584" s="9">
        <v>0</v>
      </c>
      <c r="AL584" s="9"/>
      <c r="AM584" s="9">
        <v>1</v>
      </c>
      <c r="AN584" s="9">
        <v>1</v>
      </c>
      <c r="AO584" s="9">
        <v>1</v>
      </c>
      <c r="AP584" s="9">
        <v>1</v>
      </c>
      <c r="AQ584" s="9">
        <v>0</v>
      </c>
      <c r="AR584" s="9">
        <v>0</v>
      </c>
      <c r="AS584" s="9"/>
      <c r="AT584" s="9">
        <v>3</v>
      </c>
      <c r="AU584" s="9">
        <v>4</v>
      </c>
      <c r="AV584" s="75">
        <v>1</v>
      </c>
      <c r="AW584" s="75">
        <v>2</v>
      </c>
      <c r="AX584" s="75">
        <v>1</v>
      </c>
      <c r="AY584" s="9">
        <v>2</v>
      </c>
      <c r="AZ584" s="9">
        <v>2</v>
      </c>
      <c r="BA584" s="9" t="s">
        <v>125</v>
      </c>
      <c r="BB584" s="9" t="s">
        <v>125</v>
      </c>
      <c r="BC584" s="9">
        <v>2</v>
      </c>
      <c r="BD584" s="9">
        <v>1</v>
      </c>
      <c r="BE584" s="9">
        <v>2</v>
      </c>
      <c r="BF584" s="9">
        <v>1</v>
      </c>
      <c r="BG584" s="9">
        <v>2</v>
      </c>
      <c r="BH584">
        <v>1</v>
      </c>
      <c r="BI584">
        <v>2</v>
      </c>
      <c r="BJ584" s="58">
        <v>2</v>
      </c>
      <c r="BK584">
        <v>2</v>
      </c>
      <c r="BL584">
        <v>1</v>
      </c>
      <c r="BM584">
        <v>2</v>
      </c>
      <c r="BN584">
        <v>1</v>
      </c>
      <c r="BO584">
        <v>2</v>
      </c>
      <c r="BP584">
        <v>2</v>
      </c>
      <c r="BQ584" t="s">
        <v>125</v>
      </c>
      <c r="BR584">
        <v>1</v>
      </c>
      <c r="BS584">
        <v>1</v>
      </c>
      <c r="BT584">
        <v>1</v>
      </c>
      <c r="BU584">
        <v>1</v>
      </c>
      <c r="BV584">
        <v>2</v>
      </c>
      <c r="BW584">
        <v>2</v>
      </c>
      <c r="BX584">
        <v>2</v>
      </c>
      <c r="BY584">
        <v>2</v>
      </c>
      <c r="BZ584">
        <v>2</v>
      </c>
      <c r="CA584">
        <v>2</v>
      </c>
      <c r="CB584">
        <v>2</v>
      </c>
      <c r="CC584">
        <v>2</v>
      </c>
      <c r="CD584">
        <v>2</v>
      </c>
      <c r="CE584">
        <v>1</v>
      </c>
      <c r="CF584">
        <v>1</v>
      </c>
      <c r="CG584">
        <v>1</v>
      </c>
      <c r="CH584">
        <v>2</v>
      </c>
      <c r="CI584">
        <v>2</v>
      </c>
      <c r="CJ584">
        <v>1</v>
      </c>
      <c r="CK584">
        <v>2</v>
      </c>
      <c r="CL584">
        <v>2</v>
      </c>
      <c r="CM584" t="s">
        <v>125</v>
      </c>
      <c r="CN584" t="s">
        <v>125</v>
      </c>
      <c r="CO584">
        <v>3</v>
      </c>
      <c r="CP584">
        <v>2</v>
      </c>
      <c r="CQ584">
        <v>4</v>
      </c>
      <c r="CR584">
        <v>3</v>
      </c>
      <c r="CS584">
        <v>3</v>
      </c>
      <c r="CT584">
        <v>2</v>
      </c>
      <c r="CU584">
        <v>3</v>
      </c>
      <c r="CV584">
        <v>2</v>
      </c>
      <c r="CW584">
        <v>1</v>
      </c>
      <c r="CX584">
        <v>2</v>
      </c>
      <c r="CY584">
        <v>3</v>
      </c>
      <c r="CZ584">
        <v>0</v>
      </c>
      <c r="DA584" s="57" t="s">
        <v>125</v>
      </c>
    </row>
    <row r="585" spans="1:105">
      <c r="A585">
        <v>578</v>
      </c>
      <c r="B585" s="9">
        <v>2</v>
      </c>
      <c r="C585" s="9">
        <v>4</v>
      </c>
      <c r="D585" s="9">
        <v>4</v>
      </c>
      <c r="E585" s="9">
        <v>5</v>
      </c>
      <c r="F585" s="9">
        <v>0</v>
      </c>
      <c r="G585" s="9">
        <v>1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2</v>
      </c>
      <c r="N585" s="9">
        <v>4</v>
      </c>
      <c r="O585" s="9">
        <v>0</v>
      </c>
      <c r="P585" s="9">
        <v>0</v>
      </c>
      <c r="Q585" s="9">
        <v>0</v>
      </c>
      <c r="R585" s="9">
        <v>2</v>
      </c>
      <c r="S585" s="9">
        <v>1</v>
      </c>
      <c r="T585" s="9"/>
      <c r="U585" s="9">
        <v>1</v>
      </c>
      <c r="V585" s="9">
        <v>0</v>
      </c>
      <c r="W585" s="9">
        <v>1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/>
      <c r="AD585" s="9">
        <v>2</v>
      </c>
      <c r="AE585" s="9"/>
      <c r="AF585" s="9">
        <v>1</v>
      </c>
      <c r="AG585" s="9">
        <v>0</v>
      </c>
      <c r="AH585" s="9">
        <v>1</v>
      </c>
      <c r="AI585" s="9">
        <v>0</v>
      </c>
      <c r="AJ585" s="9">
        <v>0</v>
      </c>
      <c r="AK585" s="9">
        <v>0</v>
      </c>
      <c r="AL585" s="9"/>
      <c r="AM585" s="9">
        <v>1</v>
      </c>
      <c r="AN585" s="9">
        <v>1</v>
      </c>
      <c r="AO585" s="9">
        <v>0</v>
      </c>
      <c r="AP585" s="9">
        <v>0</v>
      </c>
      <c r="AQ585" s="9">
        <v>0</v>
      </c>
      <c r="AR585" s="9">
        <v>0</v>
      </c>
      <c r="AS585" s="9"/>
      <c r="AT585" s="9">
        <v>1</v>
      </c>
      <c r="AU585" s="9">
        <v>2</v>
      </c>
      <c r="AV585" s="75">
        <v>1</v>
      </c>
      <c r="AW585" s="75">
        <v>2</v>
      </c>
      <c r="AX585" s="75">
        <v>1</v>
      </c>
      <c r="AY585" s="9">
        <v>1</v>
      </c>
      <c r="AZ585" s="9">
        <v>1</v>
      </c>
      <c r="BA585" s="9">
        <v>1</v>
      </c>
      <c r="BB585" s="9">
        <v>2</v>
      </c>
      <c r="BC585" s="9">
        <v>2</v>
      </c>
      <c r="BD585" s="9">
        <v>1</v>
      </c>
      <c r="BE585" s="9">
        <v>2</v>
      </c>
      <c r="BF585" s="9">
        <v>1</v>
      </c>
      <c r="BG585" s="9">
        <v>1</v>
      </c>
      <c r="BH585">
        <v>2</v>
      </c>
      <c r="BI585">
        <v>2</v>
      </c>
      <c r="BJ585" s="58">
        <v>2</v>
      </c>
      <c r="BK585">
        <v>1</v>
      </c>
      <c r="BL585">
        <v>1</v>
      </c>
      <c r="BM585">
        <v>1</v>
      </c>
      <c r="BN585">
        <v>1</v>
      </c>
      <c r="BO585">
        <v>2</v>
      </c>
      <c r="BP585">
        <v>2</v>
      </c>
      <c r="BQ585" t="s">
        <v>125</v>
      </c>
      <c r="BR585">
        <v>2</v>
      </c>
      <c r="BS585">
        <v>2</v>
      </c>
      <c r="BT585" t="s">
        <v>125</v>
      </c>
      <c r="BU585">
        <v>1</v>
      </c>
      <c r="BV585">
        <v>1</v>
      </c>
      <c r="BW585">
        <v>1</v>
      </c>
      <c r="BX585">
        <v>2</v>
      </c>
      <c r="BY585">
        <v>2</v>
      </c>
      <c r="BZ585">
        <v>2</v>
      </c>
      <c r="CA585">
        <v>2</v>
      </c>
      <c r="CB585">
        <v>2</v>
      </c>
      <c r="CC585">
        <v>2</v>
      </c>
      <c r="CD585">
        <v>1</v>
      </c>
      <c r="CE585">
        <v>2</v>
      </c>
      <c r="CF585">
        <v>1</v>
      </c>
      <c r="CG585">
        <v>1</v>
      </c>
      <c r="CH585">
        <v>1</v>
      </c>
      <c r="CI585">
        <v>1</v>
      </c>
      <c r="CJ585">
        <v>1</v>
      </c>
      <c r="CK585">
        <v>1</v>
      </c>
      <c r="CL585">
        <v>1</v>
      </c>
      <c r="CM585">
        <v>4</v>
      </c>
      <c r="CN585">
        <v>4</v>
      </c>
      <c r="CO585">
        <v>4</v>
      </c>
      <c r="CP585">
        <v>2</v>
      </c>
      <c r="CQ585">
        <v>4</v>
      </c>
      <c r="CR585">
        <v>4</v>
      </c>
      <c r="CS585">
        <v>4</v>
      </c>
      <c r="CT585">
        <v>4</v>
      </c>
      <c r="CU585">
        <v>4</v>
      </c>
      <c r="CV585">
        <v>4</v>
      </c>
      <c r="CW585">
        <v>3</v>
      </c>
      <c r="CX585">
        <v>4</v>
      </c>
      <c r="CY585">
        <v>3</v>
      </c>
      <c r="CZ585">
        <v>4</v>
      </c>
      <c r="DA585" s="57">
        <v>4</v>
      </c>
    </row>
    <row r="586" spans="1:105">
      <c r="A586">
        <v>579</v>
      </c>
      <c r="B586" s="9">
        <v>2</v>
      </c>
      <c r="C586" s="9">
        <v>9</v>
      </c>
      <c r="D586" s="9">
        <v>7</v>
      </c>
      <c r="E586" s="9">
        <v>3</v>
      </c>
      <c r="F586" s="9">
        <v>0</v>
      </c>
      <c r="G586" s="9">
        <v>0</v>
      </c>
      <c r="H586" s="9">
        <v>0</v>
      </c>
      <c r="I586" s="9">
        <v>1</v>
      </c>
      <c r="J586" s="9">
        <v>1</v>
      </c>
      <c r="K586" s="9">
        <v>0</v>
      </c>
      <c r="L586" s="9">
        <v>0</v>
      </c>
      <c r="M586" s="9">
        <v>2</v>
      </c>
      <c r="N586" s="9">
        <v>4</v>
      </c>
      <c r="O586" s="9">
        <v>4</v>
      </c>
      <c r="P586" s="9">
        <v>4</v>
      </c>
      <c r="Q586" s="9">
        <v>4</v>
      </c>
      <c r="R586" s="9">
        <v>4</v>
      </c>
      <c r="S586" s="9">
        <v>4</v>
      </c>
      <c r="T586" s="9"/>
      <c r="U586" s="9">
        <v>1</v>
      </c>
      <c r="V586" s="9">
        <v>0</v>
      </c>
      <c r="W586" s="9">
        <v>0</v>
      </c>
      <c r="X586" s="9">
        <v>0</v>
      </c>
      <c r="Y586" s="9">
        <v>1</v>
      </c>
      <c r="Z586" s="9">
        <v>0</v>
      </c>
      <c r="AA586" s="9">
        <v>0</v>
      </c>
      <c r="AB586" s="9">
        <v>0</v>
      </c>
      <c r="AC586" s="9"/>
      <c r="AD586" s="9">
        <v>1</v>
      </c>
      <c r="AE586" s="9"/>
      <c r="AF586" s="9">
        <v>1</v>
      </c>
      <c r="AG586" s="9">
        <v>1</v>
      </c>
      <c r="AH586" s="9">
        <v>1</v>
      </c>
      <c r="AI586" s="9">
        <v>0</v>
      </c>
      <c r="AJ586" s="9">
        <v>0</v>
      </c>
      <c r="AK586" s="9">
        <v>0</v>
      </c>
      <c r="AL586" s="9"/>
      <c r="AM586" s="9">
        <v>1</v>
      </c>
      <c r="AN586" s="9">
        <v>1</v>
      </c>
      <c r="AO586" s="9">
        <v>1</v>
      </c>
      <c r="AP586" s="9">
        <v>1</v>
      </c>
      <c r="AQ586" s="9">
        <v>0</v>
      </c>
      <c r="AR586" s="9">
        <v>0</v>
      </c>
      <c r="AS586" s="9"/>
      <c r="AT586" s="9">
        <v>1</v>
      </c>
      <c r="AU586" s="9">
        <v>4</v>
      </c>
      <c r="AV586" s="75">
        <v>1</v>
      </c>
      <c r="AW586" s="75">
        <v>2</v>
      </c>
      <c r="AX586" s="75">
        <v>1</v>
      </c>
      <c r="AY586" s="9">
        <v>2</v>
      </c>
      <c r="AZ586" s="9">
        <v>1</v>
      </c>
      <c r="BA586" s="9">
        <v>1</v>
      </c>
      <c r="BB586" s="9">
        <v>2</v>
      </c>
      <c r="BC586" s="9">
        <v>1</v>
      </c>
      <c r="BD586" s="9">
        <v>1</v>
      </c>
      <c r="BE586" s="9">
        <v>2</v>
      </c>
      <c r="BF586" s="9">
        <v>1</v>
      </c>
      <c r="BG586" s="9">
        <v>1</v>
      </c>
      <c r="BH586">
        <v>1</v>
      </c>
      <c r="BI586">
        <v>2</v>
      </c>
      <c r="BJ586" s="58">
        <v>1</v>
      </c>
      <c r="BK586">
        <v>1</v>
      </c>
      <c r="BL586">
        <v>1</v>
      </c>
      <c r="BM586">
        <v>1</v>
      </c>
      <c r="BN586">
        <v>1</v>
      </c>
      <c r="BO586">
        <v>2</v>
      </c>
      <c r="BP586">
        <v>1</v>
      </c>
      <c r="BQ586">
        <v>1</v>
      </c>
      <c r="BR586">
        <v>1</v>
      </c>
      <c r="BS586">
        <v>1</v>
      </c>
      <c r="BT586">
        <v>2</v>
      </c>
      <c r="BU586">
        <v>1</v>
      </c>
      <c r="BV586">
        <v>1</v>
      </c>
      <c r="BW586">
        <v>2</v>
      </c>
      <c r="BX586">
        <v>2</v>
      </c>
      <c r="BY586">
        <v>1</v>
      </c>
      <c r="BZ586">
        <v>2</v>
      </c>
      <c r="CA586">
        <v>2</v>
      </c>
      <c r="CB586">
        <v>2</v>
      </c>
      <c r="CC586">
        <v>1</v>
      </c>
      <c r="CD586">
        <v>1</v>
      </c>
      <c r="CE586">
        <v>1</v>
      </c>
      <c r="CF586">
        <v>1</v>
      </c>
      <c r="CG586">
        <v>1</v>
      </c>
      <c r="CH586">
        <v>2</v>
      </c>
      <c r="CI586">
        <v>2</v>
      </c>
      <c r="CJ586">
        <v>1</v>
      </c>
      <c r="CK586">
        <v>2</v>
      </c>
      <c r="CL586">
        <v>1</v>
      </c>
      <c r="CM586">
        <v>4</v>
      </c>
      <c r="CN586">
        <v>4</v>
      </c>
      <c r="CO586">
        <v>3</v>
      </c>
      <c r="CP586">
        <v>4</v>
      </c>
      <c r="CQ586">
        <v>4</v>
      </c>
      <c r="CR586">
        <v>4</v>
      </c>
      <c r="CS586">
        <v>4</v>
      </c>
      <c r="CT586">
        <v>4</v>
      </c>
      <c r="CU586">
        <v>3</v>
      </c>
      <c r="CV586">
        <v>3</v>
      </c>
      <c r="CW586">
        <v>1</v>
      </c>
      <c r="CX586">
        <v>4</v>
      </c>
      <c r="CY586">
        <v>3</v>
      </c>
      <c r="CZ586">
        <v>3</v>
      </c>
      <c r="DA586" s="57" t="s">
        <v>125</v>
      </c>
    </row>
    <row r="587" spans="1:105">
      <c r="A587">
        <v>580</v>
      </c>
      <c r="B587" s="9">
        <v>1</v>
      </c>
      <c r="C587" s="9">
        <v>6</v>
      </c>
      <c r="D587" s="9">
        <v>1</v>
      </c>
      <c r="E587" s="9">
        <v>10</v>
      </c>
      <c r="F587" s="9">
        <v>0</v>
      </c>
      <c r="G587" s="9">
        <v>0</v>
      </c>
      <c r="H587" s="9">
        <v>0</v>
      </c>
      <c r="I587" s="9">
        <v>1</v>
      </c>
      <c r="J587" s="9">
        <v>0</v>
      </c>
      <c r="K587" s="9">
        <v>0</v>
      </c>
      <c r="L587" s="9">
        <v>0</v>
      </c>
      <c r="M587" s="9">
        <v>1</v>
      </c>
      <c r="N587" s="9">
        <v>3</v>
      </c>
      <c r="O587" s="9">
        <v>3</v>
      </c>
      <c r="P587" s="9">
        <v>2</v>
      </c>
      <c r="Q587" s="9">
        <v>2</v>
      </c>
      <c r="R587" s="9">
        <v>4</v>
      </c>
      <c r="S587" s="9">
        <v>3</v>
      </c>
      <c r="T587" s="9"/>
      <c r="U587" s="9">
        <v>0</v>
      </c>
      <c r="V587" s="9">
        <v>0</v>
      </c>
      <c r="W587" s="9">
        <v>0</v>
      </c>
      <c r="X587" s="9">
        <v>0</v>
      </c>
      <c r="Y587" s="9">
        <v>1</v>
      </c>
      <c r="Z587" s="9">
        <v>1</v>
      </c>
      <c r="AA587" s="9">
        <v>0</v>
      </c>
      <c r="AB587" s="9">
        <v>0</v>
      </c>
      <c r="AC587" s="9"/>
      <c r="AD587" s="9">
        <v>1</v>
      </c>
      <c r="AE587" s="9"/>
      <c r="AF587" s="9">
        <v>1</v>
      </c>
      <c r="AG587" s="9">
        <v>1</v>
      </c>
      <c r="AH587" s="9">
        <v>0</v>
      </c>
      <c r="AI587" s="9">
        <v>0</v>
      </c>
      <c r="AJ587" s="9">
        <v>0</v>
      </c>
      <c r="AK587" s="9">
        <v>0</v>
      </c>
      <c r="AL587" s="9"/>
      <c r="AM587" s="9">
        <v>1</v>
      </c>
      <c r="AN587" s="9">
        <v>1</v>
      </c>
      <c r="AO587" s="9">
        <v>1</v>
      </c>
      <c r="AP587" s="9">
        <v>0</v>
      </c>
      <c r="AQ587" s="9">
        <v>0</v>
      </c>
      <c r="AR587" s="9">
        <v>0</v>
      </c>
      <c r="AS587" s="9"/>
      <c r="AT587" s="9">
        <v>3</v>
      </c>
      <c r="AU587" s="9">
        <v>3</v>
      </c>
      <c r="AV587" s="75">
        <v>2</v>
      </c>
      <c r="AW587" s="75">
        <v>1</v>
      </c>
      <c r="AX587" s="75">
        <v>1</v>
      </c>
      <c r="AY587" s="9">
        <v>2</v>
      </c>
      <c r="AZ587" s="9">
        <v>1</v>
      </c>
      <c r="BA587" s="9">
        <v>1</v>
      </c>
      <c r="BB587" s="9">
        <v>1</v>
      </c>
      <c r="BC587" s="9">
        <v>1</v>
      </c>
      <c r="BD587" s="9">
        <v>2</v>
      </c>
      <c r="BE587" s="9" t="s">
        <v>125</v>
      </c>
      <c r="BF587" s="9">
        <v>1</v>
      </c>
      <c r="BG587" s="9">
        <v>1</v>
      </c>
      <c r="BH587">
        <v>1</v>
      </c>
      <c r="BI587">
        <v>2</v>
      </c>
      <c r="BJ587" s="58">
        <v>1</v>
      </c>
      <c r="BK587">
        <v>2</v>
      </c>
      <c r="BL587">
        <v>1</v>
      </c>
      <c r="BM587">
        <v>1</v>
      </c>
      <c r="BN587">
        <v>2</v>
      </c>
      <c r="BO587">
        <v>2</v>
      </c>
      <c r="BP587">
        <v>2</v>
      </c>
      <c r="BQ587" t="s">
        <v>125</v>
      </c>
      <c r="BR587">
        <v>1</v>
      </c>
      <c r="BS587">
        <v>1</v>
      </c>
      <c r="BT587">
        <v>1</v>
      </c>
      <c r="BU587">
        <v>1</v>
      </c>
      <c r="BV587">
        <v>1</v>
      </c>
      <c r="BW587">
        <v>1</v>
      </c>
      <c r="BX587">
        <v>2</v>
      </c>
      <c r="BY587">
        <v>2</v>
      </c>
      <c r="BZ587">
        <v>2</v>
      </c>
      <c r="CA587">
        <v>2</v>
      </c>
      <c r="CB587">
        <v>2</v>
      </c>
      <c r="CC587">
        <v>1</v>
      </c>
      <c r="CD587">
        <v>2</v>
      </c>
      <c r="CE587">
        <v>1</v>
      </c>
      <c r="CF587">
        <v>1</v>
      </c>
      <c r="CG587">
        <v>2</v>
      </c>
      <c r="CH587">
        <v>2</v>
      </c>
      <c r="CI587">
        <v>2</v>
      </c>
      <c r="CJ587">
        <v>2</v>
      </c>
      <c r="CK587">
        <v>2</v>
      </c>
      <c r="CL587">
        <v>2</v>
      </c>
      <c r="CM587" t="s">
        <v>125</v>
      </c>
      <c r="CN587" t="s">
        <v>125</v>
      </c>
      <c r="CO587">
        <v>4</v>
      </c>
      <c r="CP587">
        <v>3</v>
      </c>
      <c r="CQ587">
        <v>3</v>
      </c>
      <c r="CR587">
        <v>3</v>
      </c>
      <c r="CS587">
        <v>3</v>
      </c>
      <c r="CT587">
        <v>4</v>
      </c>
      <c r="CU587">
        <v>2</v>
      </c>
      <c r="CV587">
        <v>1</v>
      </c>
      <c r="CW587">
        <v>1</v>
      </c>
      <c r="CX587">
        <v>3</v>
      </c>
      <c r="CY587">
        <v>1</v>
      </c>
      <c r="CZ587">
        <v>2</v>
      </c>
      <c r="DA587" s="57" t="s">
        <v>125</v>
      </c>
    </row>
    <row r="588" spans="1:105">
      <c r="A588">
        <v>581</v>
      </c>
      <c r="B588" s="9">
        <v>2</v>
      </c>
      <c r="C588" s="9">
        <v>9</v>
      </c>
      <c r="D588" s="9">
        <v>7</v>
      </c>
      <c r="E588" s="9">
        <v>8</v>
      </c>
      <c r="F588" s="9">
        <v>0</v>
      </c>
      <c r="G588" s="9">
        <v>0</v>
      </c>
      <c r="H588" s="9">
        <v>0</v>
      </c>
      <c r="I588" s="9">
        <v>1</v>
      </c>
      <c r="J588" s="9">
        <v>0</v>
      </c>
      <c r="K588" s="9">
        <v>0</v>
      </c>
      <c r="L588" s="9">
        <v>0</v>
      </c>
      <c r="M588" s="9">
        <v>2</v>
      </c>
      <c r="N588" s="9">
        <v>3</v>
      </c>
      <c r="O588" s="9">
        <v>3</v>
      </c>
      <c r="P588" s="9">
        <v>3</v>
      </c>
      <c r="Q588" s="9">
        <v>3</v>
      </c>
      <c r="R588" s="9">
        <v>3</v>
      </c>
      <c r="S588" s="9">
        <v>3</v>
      </c>
      <c r="T588" s="9"/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1</v>
      </c>
      <c r="AB588" s="9">
        <v>0</v>
      </c>
      <c r="AC588" s="9"/>
      <c r="AD588" s="9">
        <v>4</v>
      </c>
      <c r="AE588" s="9"/>
      <c r="AF588" s="9">
        <v>1</v>
      </c>
      <c r="AG588" s="9">
        <v>1</v>
      </c>
      <c r="AH588" s="9">
        <v>0</v>
      </c>
      <c r="AI588" s="9">
        <v>0</v>
      </c>
      <c r="AJ588" s="9">
        <v>1</v>
      </c>
      <c r="AK588" s="9">
        <v>0</v>
      </c>
      <c r="AL588" s="9"/>
      <c r="AM588" s="9">
        <v>1</v>
      </c>
      <c r="AN588" s="9">
        <v>1</v>
      </c>
      <c r="AO588" s="9">
        <v>0</v>
      </c>
      <c r="AP588" s="9">
        <v>1</v>
      </c>
      <c r="AQ588" s="9">
        <v>0</v>
      </c>
      <c r="AR588" s="9">
        <v>0</v>
      </c>
      <c r="AS588" s="9"/>
      <c r="AT588" s="9">
        <v>1</v>
      </c>
      <c r="AU588" s="9">
        <v>4</v>
      </c>
      <c r="AV588" s="75">
        <v>1</v>
      </c>
      <c r="AW588" s="75">
        <v>2</v>
      </c>
      <c r="AX588" s="75">
        <v>1</v>
      </c>
      <c r="AY588" s="9"/>
      <c r="AZ588" s="9">
        <v>2</v>
      </c>
      <c r="BA588" s="9" t="s">
        <v>125</v>
      </c>
      <c r="BB588" s="9" t="s">
        <v>125</v>
      </c>
      <c r="BC588" s="9">
        <v>1</v>
      </c>
      <c r="BD588" s="9">
        <v>1</v>
      </c>
      <c r="BE588" s="9">
        <v>1</v>
      </c>
      <c r="BF588" s="9">
        <v>1</v>
      </c>
      <c r="BG588" s="9">
        <v>1</v>
      </c>
      <c r="BH588">
        <v>1</v>
      </c>
      <c r="BI588">
        <v>2</v>
      </c>
      <c r="BJ588" s="58">
        <v>1</v>
      </c>
      <c r="BK588">
        <v>2</v>
      </c>
      <c r="BL588">
        <v>1</v>
      </c>
      <c r="BM588">
        <v>1</v>
      </c>
      <c r="BN588">
        <v>1</v>
      </c>
      <c r="BO588">
        <v>2</v>
      </c>
      <c r="BP588">
        <v>2</v>
      </c>
      <c r="BQ588" t="s">
        <v>125</v>
      </c>
      <c r="BR588">
        <v>1</v>
      </c>
      <c r="BS588">
        <v>1</v>
      </c>
      <c r="BT588">
        <v>1</v>
      </c>
      <c r="BU588">
        <v>1</v>
      </c>
      <c r="BV588">
        <v>2</v>
      </c>
      <c r="BW588">
        <v>2</v>
      </c>
      <c r="BX588">
        <v>1</v>
      </c>
      <c r="BY588">
        <v>2</v>
      </c>
      <c r="BZ588">
        <v>2</v>
      </c>
      <c r="CA588">
        <v>2</v>
      </c>
      <c r="CB588">
        <v>2</v>
      </c>
      <c r="CC588">
        <v>1</v>
      </c>
      <c r="CD588">
        <v>2</v>
      </c>
      <c r="CE588">
        <v>2</v>
      </c>
      <c r="CF588">
        <v>2</v>
      </c>
      <c r="CG588">
        <v>1</v>
      </c>
      <c r="CH588">
        <v>1</v>
      </c>
      <c r="CI588">
        <v>1</v>
      </c>
      <c r="CJ588">
        <v>1</v>
      </c>
      <c r="CK588">
        <v>2</v>
      </c>
      <c r="CL588">
        <v>2</v>
      </c>
      <c r="CM588" t="s">
        <v>125</v>
      </c>
      <c r="CN588" t="s">
        <v>125</v>
      </c>
      <c r="CO588">
        <v>4</v>
      </c>
      <c r="CP588">
        <v>4</v>
      </c>
      <c r="CQ588">
        <v>4</v>
      </c>
      <c r="CR588">
        <v>4</v>
      </c>
      <c r="CS588">
        <v>4</v>
      </c>
      <c r="CT588">
        <v>4</v>
      </c>
      <c r="CU588">
        <v>4</v>
      </c>
      <c r="CV588">
        <v>3</v>
      </c>
      <c r="CW588">
        <v>2</v>
      </c>
      <c r="CZ588">
        <v>3</v>
      </c>
      <c r="DA588" s="57" t="s">
        <v>125</v>
      </c>
    </row>
    <row r="589" spans="1:105">
      <c r="A589">
        <v>582</v>
      </c>
      <c r="B589" s="9">
        <v>2</v>
      </c>
      <c r="C589" s="9">
        <v>8</v>
      </c>
      <c r="D589" s="9">
        <v>5</v>
      </c>
      <c r="E589" s="9">
        <v>9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1</v>
      </c>
      <c r="L589" s="9">
        <v>0</v>
      </c>
      <c r="M589" s="9">
        <v>2</v>
      </c>
      <c r="N589" s="9">
        <v>4</v>
      </c>
      <c r="O589" s="9"/>
      <c r="P589" s="9">
        <v>4</v>
      </c>
      <c r="Q589" s="9">
        <v>1</v>
      </c>
      <c r="R589" s="9">
        <v>4</v>
      </c>
      <c r="S589" s="9">
        <v>4</v>
      </c>
      <c r="T589" s="9"/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1</v>
      </c>
      <c r="AA589" s="9">
        <v>0</v>
      </c>
      <c r="AB589" s="9">
        <v>0</v>
      </c>
      <c r="AC589" s="9"/>
      <c r="AD589" s="9">
        <v>3</v>
      </c>
      <c r="AE589" s="9"/>
      <c r="AF589" s="9">
        <v>1</v>
      </c>
      <c r="AG589" s="9">
        <v>1</v>
      </c>
      <c r="AH589" s="9">
        <v>0</v>
      </c>
      <c r="AI589" s="9">
        <v>0</v>
      </c>
      <c r="AJ589" s="9">
        <v>0</v>
      </c>
      <c r="AK589" s="9">
        <v>0</v>
      </c>
      <c r="AL589" s="9"/>
      <c r="AM589" s="9">
        <v>1</v>
      </c>
      <c r="AN589" s="9">
        <v>1</v>
      </c>
      <c r="AO589" s="9">
        <v>1</v>
      </c>
      <c r="AP589" s="9">
        <v>1</v>
      </c>
      <c r="AQ589" s="9">
        <v>0</v>
      </c>
      <c r="AR589" s="9">
        <v>0</v>
      </c>
      <c r="AS589" s="9"/>
      <c r="AT589" s="9">
        <v>1</v>
      </c>
      <c r="AU589" s="9">
        <v>2</v>
      </c>
      <c r="AV589" s="75">
        <v>1</v>
      </c>
      <c r="AW589" s="75">
        <v>1</v>
      </c>
      <c r="AX589" s="75">
        <v>1</v>
      </c>
      <c r="AY589" s="9">
        <v>1</v>
      </c>
      <c r="AZ589" s="9">
        <v>1</v>
      </c>
      <c r="BA589" s="9">
        <v>1</v>
      </c>
      <c r="BB589" s="9">
        <v>1</v>
      </c>
      <c r="BC589" s="9">
        <v>1</v>
      </c>
      <c r="BD589" s="9">
        <v>1</v>
      </c>
      <c r="BE589" s="9">
        <v>2</v>
      </c>
      <c r="BF589" s="9">
        <v>1</v>
      </c>
      <c r="BG589" s="9">
        <v>1</v>
      </c>
      <c r="BH589">
        <v>1</v>
      </c>
      <c r="BI589">
        <v>2</v>
      </c>
      <c r="BJ589" s="58">
        <v>1</v>
      </c>
      <c r="BK589">
        <v>1</v>
      </c>
      <c r="BL589">
        <v>1</v>
      </c>
      <c r="BM589">
        <v>1</v>
      </c>
      <c r="BN589">
        <v>1</v>
      </c>
      <c r="BO589">
        <v>2</v>
      </c>
      <c r="BP589">
        <v>2</v>
      </c>
      <c r="BQ589" t="s">
        <v>125</v>
      </c>
      <c r="BR589">
        <v>1</v>
      </c>
      <c r="BS589">
        <v>1</v>
      </c>
      <c r="BT589">
        <v>1</v>
      </c>
      <c r="BU589">
        <v>1</v>
      </c>
      <c r="BV589">
        <v>1</v>
      </c>
      <c r="BW589">
        <v>1</v>
      </c>
      <c r="BX589">
        <v>2</v>
      </c>
      <c r="BY589">
        <v>1</v>
      </c>
      <c r="BZ589">
        <v>1</v>
      </c>
      <c r="CA589">
        <v>1</v>
      </c>
      <c r="CB589">
        <v>2</v>
      </c>
      <c r="CC589">
        <v>2</v>
      </c>
      <c r="CD589">
        <v>2</v>
      </c>
      <c r="CE589">
        <v>2</v>
      </c>
      <c r="CF589">
        <v>1</v>
      </c>
      <c r="CG589">
        <v>1</v>
      </c>
      <c r="CH589">
        <v>1</v>
      </c>
      <c r="CI589">
        <v>2</v>
      </c>
      <c r="CJ589">
        <v>1</v>
      </c>
      <c r="CK589">
        <v>2</v>
      </c>
      <c r="CL589">
        <v>2</v>
      </c>
      <c r="CM589" t="s">
        <v>125</v>
      </c>
      <c r="CN589" t="s">
        <v>125</v>
      </c>
      <c r="CO589">
        <v>4</v>
      </c>
      <c r="CP589">
        <v>3</v>
      </c>
      <c r="CQ589">
        <v>4</v>
      </c>
      <c r="CR589">
        <v>3</v>
      </c>
      <c r="CS589">
        <v>4</v>
      </c>
      <c r="CT589">
        <v>3</v>
      </c>
      <c r="CU589">
        <v>3</v>
      </c>
      <c r="CV589">
        <v>2</v>
      </c>
      <c r="CW589">
        <v>1</v>
      </c>
      <c r="CX589">
        <v>3</v>
      </c>
      <c r="CY589">
        <v>3</v>
      </c>
      <c r="CZ589">
        <v>4</v>
      </c>
      <c r="DA589" s="57" t="s">
        <v>125</v>
      </c>
    </row>
    <row r="590" spans="1:105">
      <c r="A590">
        <v>583</v>
      </c>
      <c r="B590" s="9">
        <v>1</v>
      </c>
      <c r="C590" s="9">
        <v>3</v>
      </c>
      <c r="D590" s="9">
        <v>1</v>
      </c>
      <c r="E590" s="9">
        <v>12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1</v>
      </c>
      <c r="M590" s="9">
        <v>3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/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1</v>
      </c>
      <c r="AC590" s="9"/>
      <c r="AD590" s="9">
        <v>6</v>
      </c>
      <c r="AE590" s="9"/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1</v>
      </c>
      <c r="AL590" s="9"/>
      <c r="AM590" s="9">
        <v>1</v>
      </c>
      <c r="AN590" s="9">
        <v>1</v>
      </c>
      <c r="AO590" s="9">
        <v>0</v>
      </c>
      <c r="AP590" s="9">
        <v>0</v>
      </c>
      <c r="AQ590" s="9">
        <v>0</v>
      </c>
      <c r="AR590" s="9">
        <v>1</v>
      </c>
      <c r="AS590" s="9"/>
      <c r="AT590" s="9">
        <v>2</v>
      </c>
      <c r="AU590" s="9">
        <v>3</v>
      </c>
      <c r="AV590" s="75">
        <v>2</v>
      </c>
      <c r="AW590" s="75">
        <v>1</v>
      </c>
      <c r="AX590" s="75">
        <v>2</v>
      </c>
      <c r="AY590" s="9" t="s">
        <v>125</v>
      </c>
      <c r="AZ590" s="9">
        <v>1</v>
      </c>
      <c r="BA590" s="9"/>
      <c r="BB590" s="9">
        <v>2</v>
      </c>
      <c r="BC590" s="9">
        <v>2</v>
      </c>
      <c r="BD590" s="9">
        <v>1</v>
      </c>
      <c r="BE590" s="9">
        <v>1</v>
      </c>
      <c r="BF590" s="9">
        <v>2</v>
      </c>
      <c r="BG590" s="9" t="s">
        <v>125</v>
      </c>
      <c r="BH590">
        <v>2</v>
      </c>
      <c r="BI590">
        <v>2</v>
      </c>
      <c r="BJ590" s="58">
        <v>1</v>
      </c>
      <c r="BK590">
        <v>2</v>
      </c>
      <c r="BL590">
        <v>1</v>
      </c>
      <c r="BM590">
        <v>1</v>
      </c>
      <c r="BN590">
        <v>2</v>
      </c>
      <c r="BO590">
        <v>1</v>
      </c>
      <c r="BP590">
        <v>2</v>
      </c>
      <c r="BQ590" t="s">
        <v>125</v>
      </c>
      <c r="BR590">
        <v>2</v>
      </c>
      <c r="BS590">
        <v>2</v>
      </c>
      <c r="BT590" t="s">
        <v>125</v>
      </c>
      <c r="BU590">
        <v>1</v>
      </c>
      <c r="BV590">
        <v>1</v>
      </c>
      <c r="BX590">
        <v>2</v>
      </c>
      <c r="BY590">
        <v>1</v>
      </c>
      <c r="BZ590">
        <v>2</v>
      </c>
      <c r="CC590">
        <v>1</v>
      </c>
      <c r="CD590">
        <v>2</v>
      </c>
      <c r="CE590">
        <v>2</v>
      </c>
      <c r="CF590">
        <v>1</v>
      </c>
      <c r="CH590">
        <v>2</v>
      </c>
      <c r="CI590">
        <v>2</v>
      </c>
      <c r="CJ590">
        <v>2</v>
      </c>
      <c r="CK590">
        <v>2</v>
      </c>
      <c r="CL590">
        <v>1</v>
      </c>
      <c r="CM590">
        <v>2</v>
      </c>
      <c r="CO590">
        <v>4</v>
      </c>
      <c r="CP590">
        <v>2</v>
      </c>
      <c r="CQ590">
        <v>3</v>
      </c>
      <c r="CR590">
        <v>3</v>
      </c>
      <c r="CS590">
        <v>2</v>
      </c>
      <c r="CT590">
        <v>3</v>
      </c>
      <c r="CU590">
        <v>2</v>
      </c>
      <c r="CV590">
        <v>1</v>
      </c>
      <c r="CW590">
        <v>1</v>
      </c>
      <c r="CX590">
        <v>4</v>
      </c>
      <c r="CY590">
        <v>3</v>
      </c>
      <c r="CZ590">
        <v>1</v>
      </c>
      <c r="DA590" s="57" t="s">
        <v>125</v>
      </c>
    </row>
    <row r="591" spans="1:105">
      <c r="A591">
        <v>584</v>
      </c>
      <c r="B591" s="9">
        <v>2</v>
      </c>
      <c r="C591" s="9">
        <v>6</v>
      </c>
      <c r="D591" s="9">
        <v>4</v>
      </c>
      <c r="E591" s="9">
        <v>6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1</v>
      </c>
      <c r="L591" s="9">
        <v>0</v>
      </c>
      <c r="M591" s="9">
        <v>2</v>
      </c>
      <c r="N591" s="9">
        <v>0</v>
      </c>
      <c r="O591" s="9">
        <v>0</v>
      </c>
      <c r="P591" s="9">
        <v>0</v>
      </c>
      <c r="Q591" s="9">
        <v>0</v>
      </c>
      <c r="R591" s="9">
        <v>3</v>
      </c>
      <c r="S591" s="9">
        <v>3</v>
      </c>
      <c r="T591" s="9"/>
      <c r="U591" s="9">
        <v>1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/>
      <c r="AD591" s="9">
        <v>1</v>
      </c>
      <c r="AE591" s="9"/>
      <c r="AF591" s="9">
        <v>1</v>
      </c>
      <c r="AG591" s="9">
        <v>0</v>
      </c>
      <c r="AH591" s="9">
        <v>1</v>
      </c>
      <c r="AI591" s="9">
        <v>0</v>
      </c>
      <c r="AJ591" s="9">
        <v>0</v>
      </c>
      <c r="AK591" s="9">
        <v>0</v>
      </c>
      <c r="AL591" s="9"/>
      <c r="AM591" s="9">
        <v>1</v>
      </c>
      <c r="AN591" s="9">
        <v>1</v>
      </c>
      <c r="AO591" s="9">
        <v>1</v>
      </c>
      <c r="AP591" s="9">
        <v>1</v>
      </c>
      <c r="AQ591" s="9">
        <v>0</v>
      </c>
      <c r="AR591" s="9">
        <v>0</v>
      </c>
      <c r="AS591" s="9"/>
      <c r="AT591" s="9">
        <v>1</v>
      </c>
      <c r="AU591" s="9">
        <v>4</v>
      </c>
      <c r="AV591" s="75">
        <v>1</v>
      </c>
      <c r="AW591" s="75">
        <v>2</v>
      </c>
      <c r="AX591" s="75">
        <v>1</v>
      </c>
      <c r="AY591" s="9">
        <v>2</v>
      </c>
      <c r="AZ591" s="9">
        <v>1</v>
      </c>
      <c r="BA591" s="9">
        <v>2</v>
      </c>
      <c r="BB591" s="9"/>
      <c r="BC591" s="9">
        <v>2</v>
      </c>
      <c r="BD591" s="9">
        <v>1</v>
      </c>
      <c r="BE591" s="9">
        <v>2</v>
      </c>
      <c r="BF591" s="9">
        <v>2</v>
      </c>
      <c r="BG591" s="9" t="s">
        <v>125</v>
      </c>
      <c r="BH591">
        <v>1</v>
      </c>
      <c r="BI591">
        <v>2</v>
      </c>
      <c r="BJ591" s="58">
        <v>1</v>
      </c>
      <c r="BK591">
        <v>2</v>
      </c>
      <c r="BL591">
        <v>1</v>
      </c>
      <c r="BM591">
        <v>1</v>
      </c>
      <c r="BN591">
        <v>1</v>
      </c>
      <c r="BO591">
        <v>2</v>
      </c>
      <c r="BP591">
        <v>2</v>
      </c>
      <c r="BQ591" t="s">
        <v>125</v>
      </c>
      <c r="BR591">
        <v>2</v>
      </c>
      <c r="BS591">
        <v>2</v>
      </c>
      <c r="BT591" t="s">
        <v>125</v>
      </c>
      <c r="BU591">
        <v>1</v>
      </c>
      <c r="BV591">
        <v>1</v>
      </c>
      <c r="BW591">
        <v>1</v>
      </c>
      <c r="BX591">
        <v>2</v>
      </c>
      <c r="BY591">
        <v>1</v>
      </c>
      <c r="BZ591">
        <v>2</v>
      </c>
      <c r="CA591">
        <v>1</v>
      </c>
      <c r="CB591">
        <v>2</v>
      </c>
      <c r="CC591">
        <v>2</v>
      </c>
      <c r="CD591">
        <v>2</v>
      </c>
      <c r="CE591">
        <v>2</v>
      </c>
      <c r="CF591">
        <v>1</v>
      </c>
      <c r="CG591">
        <v>2</v>
      </c>
      <c r="CH591">
        <v>2</v>
      </c>
      <c r="CI591">
        <v>2</v>
      </c>
      <c r="CJ591">
        <v>2</v>
      </c>
      <c r="CK591">
        <v>2</v>
      </c>
      <c r="CL591">
        <v>2</v>
      </c>
      <c r="CM591" t="s">
        <v>125</v>
      </c>
      <c r="CN591" t="s">
        <v>125</v>
      </c>
      <c r="CO591">
        <v>4</v>
      </c>
      <c r="CP591">
        <v>2</v>
      </c>
      <c r="CQ591">
        <v>4</v>
      </c>
      <c r="CR591">
        <v>1</v>
      </c>
      <c r="CS591">
        <v>2</v>
      </c>
      <c r="CT591">
        <v>4</v>
      </c>
      <c r="CU591">
        <v>4</v>
      </c>
      <c r="CV591">
        <v>1</v>
      </c>
      <c r="CW591">
        <v>1</v>
      </c>
      <c r="CX591">
        <v>4</v>
      </c>
      <c r="CY591">
        <v>3</v>
      </c>
      <c r="CZ591">
        <v>3</v>
      </c>
      <c r="DA591" s="57" t="s">
        <v>125</v>
      </c>
    </row>
    <row r="592" spans="1:105">
      <c r="A592">
        <v>585</v>
      </c>
      <c r="B592" s="9">
        <v>2</v>
      </c>
      <c r="C592" s="9">
        <v>6</v>
      </c>
      <c r="D592" s="9">
        <v>4</v>
      </c>
      <c r="E592" s="9">
        <v>14</v>
      </c>
      <c r="F592" s="9">
        <v>0</v>
      </c>
      <c r="G592" s="9">
        <v>0</v>
      </c>
      <c r="H592" s="9">
        <v>0</v>
      </c>
      <c r="I592" s="9">
        <v>0</v>
      </c>
      <c r="J592" s="9">
        <v>1</v>
      </c>
      <c r="K592" s="9">
        <v>0</v>
      </c>
      <c r="L592" s="9">
        <v>0</v>
      </c>
      <c r="M592" s="9">
        <v>2</v>
      </c>
      <c r="N592" s="9">
        <v>4</v>
      </c>
      <c r="O592" s="9">
        <v>4</v>
      </c>
      <c r="P592" s="9">
        <v>4</v>
      </c>
      <c r="Q592" s="9">
        <v>4</v>
      </c>
      <c r="R592" s="9">
        <v>4</v>
      </c>
      <c r="S592" s="9">
        <v>3</v>
      </c>
      <c r="T592" s="9"/>
      <c r="U592" s="9">
        <v>0</v>
      </c>
      <c r="V592" s="9">
        <v>1</v>
      </c>
      <c r="W592" s="9">
        <v>0</v>
      </c>
      <c r="X592" s="9">
        <v>0</v>
      </c>
      <c r="Y592" s="9">
        <v>1</v>
      </c>
      <c r="Z592" s="9">
        <v>1</v>
      </c>
      <c r="AA592" s="9">
        <v>0</v>
      </c>
      <c r="AB592" s="9">
        <v>0</v>
      </c>
      <c r="AC592" s="9"/>
      <c r="AD592" s="9">
        <v>4</v>
      </c>
      <c r="AE592" s="9"/>
      <c r="AF592" s="9">
        <v>1</v>
      </c>
      <c r="AG592" s="9">
        <v>1</v>
      </c>
      <c r="AH592" s="9">
        <v>0</v>
      </c>
      <c r="AI592" s="9">
        <v>0</v>
      </c>
      <c r="AJ592" s="9">
        <v>0</v>
      </c>
      <c r="AK592" s="9">
        <v>0</v>
      </c>
      <c r="AL592" s="9"/>
      <c r="AM592" s="9">
        <v>1</v>
      </c>
      <c r="AN592" s="9">
        <v>1</v>
      </c>
      <c r="AO592" s="9">
        <v>1</v>
      </c>
      <c r="AP592" s="9">
        <v>0</v>
      </c>
      <c r="AQ592" s="9">
        <v>0</v>
      </c>
      <c r="AR592" s="9">
        <v>0</v>
      </c>
      <c r="AS592" s="9"/>
      <c r="AT592" s="9">
        <v>1</v>
      </c>
      <c r="AU592" s="9">
        <v>1</v>
      </c>
      <c r="AV592" s="75">
        <v>1</v>
      </c>
      <c r="AW592" s="75">
        <v>2</v>
      </c>
      <c r="AX592" s="75">
        <v>2</v>
      </c>
      <c r="AY592" s="9" t="s">
        <v>125</v>
      </c>
      <c r="AZ592" s="9">
        <v>1</v>
      </c>
      <c r="BA592" s="9">
        <v>1</v>
      </c>
      <c r="BB592" s="9">
        <v>2</v>
      </c>
      <c r="BC592" s="9">
        <v>1</v>
      </c>
      <c r="BD592" s="9">
        <v>1</v>
      </c>
      <c r="BE592" s="9">
        <v>1</v>
      </c>
      <c r="BF592" s="9">
        <v>1</v>
      </c>
      <c r="BG592" s="9">
        <v>2</v>
      </c>
      <c r="BH592">
        <v>2</v>
      </c>
      <c r="BI592">
        <v>1</v>
      </c>
      <c r="BJ592" s="58">
        <v>1</v>
      </c>
      <c r="BK592">
        <v>1</v>
      </c>
      <c r="BL592">
        <v>1</v>
      </c>
      <c r="BM592">
        <v>1</v>
      </c>
      <c r="BN592">
        <v>1</v>
      </c>
      <c r="BO592">
        <v>2</v>
      </c>
      <c r="BP592">
        <v>2</v>
      </c>
      <c r="BQ592" t="s">
        <v>125</v>
      </c>
      <c r="BR592">
        <v>1</v>
      </c>
      <c r="BS592">
        <v>2</v>
      </c>
      <c r="BT592" t="s">
        <v>125</v>
      </c>
      <c r="BU592">
        <v>1</v>
      </c>
      <c r="BV592">
        <v>1</v>
      </c>
      <c r="BW592">
        <v>2</v>
      </c>
      <c r="BX592">
        <v>2</v>
      </c>
      <c r="BY592">
        <v>1</v>
      </c>
      <c r="BZ592">
        <v>1</v>
      </c>
      <c r="CA592">
        <v>2</v>
      </c>
      <c r="CB592">
        <v>2</v>
      </c>
      <c r="CC592">
        <v>2</v>
      </c>
      <c r="CD592">
        <v>1</v>
      </c>
      <c r="CE592">
        <v>2</v>
      </c>
      <c r="CF592">
        <v>1</v>
      </c>
      <c r="CG592">
        <v>1</v>
      </c>
      <c r="CH592">
        <v>1</v>
      </c>
      <c r="CI592">
        <v>1</v>
      </c>
      <c r="CJ592">
        <v>1</v>
      </c>
      <c r="CK592">
        <v>2</v>
      </c>
      <c r="CL592">
        <v>1</v>
      </c>
      <c r="CM592">
        <v>4</v>
      </c>
      <c r="CN592">
        <v>4</v>
      </c>
      <c r="CO592">
        <v>4</v>
      </c>
      <c r="CP592">
        <v>3</v>
      </c>
      <c r="CQ592">
        <v>3</v>
      </c>
      <c r="CR592">
        <v>3</v>
      </c>
      <c r="CS592">
        <v>3</v>
      </c>
      <c r="CT592">
        <v>4</v>
      </c>
      <c r="CU592">
        <v>3</v>
      </c>
      <c r="CV592">
        <v>3</v>
      </c>
      <c r="CW592">
        <v>2</v>
      </c>
      <c r="CX592">
        <v>3</v>
      </c>
      <c r="CY592">
        <v>3</v>
      </c>
      <c r="CZ592">
        <v>3</v>
      </c>
      <c r="DA592" s="57" t="s">
        <v>125</v>
      </c>
    </row>
    <row r="593" spans="1:105">
      <c r="A593">
        <v>586</v>
      </c>
      <c r="B593" s="9">
        <v>1</v>
      </c>
      <c r="C593" s="9">
        <v>6</v>
      </c>
      <c r="D593" s="9">
        <v>1</v>
      </c>
      <c r="E593" s="9">
        <v>16</v>
      </c>
      <c r="F593" s="9">
        <v>0</v>
      </c>
      <c r="G593" s="9">
        <v>0</v>
      </c>
      <c r="H593" s="9">
        <v>0</v>
      </c>
      <c r="I593" s="9">
        <v>1</v>
      </c>
      <c r="J593" s="9">
        <v>0</v>
      </c>
      <c r="K593" s="9">
        <v>0</v>
      </c>
      <c r="L593" s="9">
        <v>0</v>
      </c>
      <c r="M593" s="9">
        <v>2</v>
      </c>
      <c r="N593" s="9">
        <v>2</v>
      </c>
      <c r="O593" s="9">
        <v>3</v>
      </c>
      <c r="P593" s="9">
        <v>2</v>
      </c>
      <c r="Q593" s="9">
        <v>2</v>
      </c>
      <c r="R593" s="9">
        <v>3</v>
      </c>
      <c r="S593" s="9">
        <v>3</v>
      </c>
      <c r="T593" s="9"/>
      <c r="U593" s="9">
        <v>0</v>
      </c>
      <c r="V593" s="9">
        <v>0</v>
      </c>
      <c r="W593" s="9">
        <v>0</v>
      </c>
      <c r="X593" s="9">
        <v>0</v>
      </c>
      <c r="Y593" s="9">
        <v>1</v>
      </c>
      <c r="Z593" s="9">
        <v>1</v>
      </c>
      <c r="AA593" s="9">
        <v>0</v>
      </c>
      <c r="AB593" s="9">
        <v>0</v>
      </c>
      <c r="AC593" s="9"/>
      <c r="AD593" s="9">
        <v>2</v>
      </c>
      <c r="AE593" s="9"/>
      <c r="AF593" s="9">
        <v>1</v>
      </c>
      <c r="AG593" s="9">
        <v>1</v>
      </c>
      <c r="AH593" s="9">
        <v>1</v>
      </c>
      <c r="AI593" s="9">
        <v>0</v>
      </c>
      <c r="AJ593" s="9">
        <v>0</v>
      </c>
      <c r="AK593" s="9">
        <v>0</v>
      </c>
      <c r="AL593" s="9"/>
      <c r="AM593" s="9">
        <v>1</v>
      </c>
      <c r="AN593" s="9">
        <v>1</v>
      </c>
      <c r="AO593" s="9">
        <v>0</v>
      </c>
      <c r="AP593" s="9">
        <v>0</v>
      </c>
      <c r="AQ593" s="9">
        <v>0</v>
      </c>
      <c r="AR593" s="9">
        <v>1</v>
      </c>
      <c r="AS593" s="9"/>
      <c r="AT593" s="9">
        <v>1</v>
      </c>
      <c r="AU593" s="9">
        <v>2</v>
      </c>
      <c r="AV593" s="75">
        <v>1</v>
      </c>
      <c r="AW593" s="75">
        <v>1</v>
      </c>
      <c r="AX593" s="75">
        <v>1</v>
      </c>
      <c r="AY593" s="9">
        <v>2</v>
      </c>
      <c r="AZ593" s="9">
        <v>1</v>
      </c>
      <c r="BA593" s="9">
        <v>1</v>
      </c>
      <c r="BB593" s="9">
        <v>2</v>
      </c>
      <c r="BC593" s="9">
        <v>1</v>
      </c>
      <c r="BD593" s="9">
        <v>1</v>
      </c>
      <c r="BE593" s="9">
        <v>1</v>
      </c>
      <c r="BF593" s="9">
        <v>1</v>
      </c>
      <c r="BG593" s="9">
        <v>1</v>
      </c>
      <c r="BH593">
        <v>2</v>
      </c>
      <c r="BI593">
        <v>1</v>
      </c>
      <c r="BJ593" s="58">
        <v>1</v>
      </c>
      <c r="BK593">
        <v>2</v>
      </c>
      <c r="BL593">
        <v>1</v>
      </c>
      <c r="BM593">
        <v>1</v>
      </c>
      <c r="BN593">
        <v>1</v>
      </c>
      <c r="BO593">
        <v>2</v>
      </c>
      <c r="BP593">
        <v>2</v>
      </c>
      <c r="BQ593" t="s">
        <v>125</v>
      </c>
      <c r="BR593">
        <v>1</v>
      </c>
      <c r="BS593">
        <v>2</v>
      </c>
      <c r="BT593" t="s">
        <v>125</v>
      </c>
      <c r="BU593">
        <v>1</v>
      </c>
      <c r="BV593">
        <v>1</v>
      </c>
      <c r="BW593">
        <v>2</v>
      </c>
      <c r="BX593">
        <v>1</v>
      </c>
      <c r="BY593">
        <v>1</v>
      </c>
      <c r="BZ593">
        <v>2</v>
      </c>
      <c r="CA593">
        <v>2</v>
      </c>
      <c r="CB593">
        <v>2</v>
      </c>
      <c r="CC593">
        <v>2</v>
      </c>
      <c r="CD593">
        <v>1</v>
      </c>
      <c r="CE593">
        <v>2</v>
      </c>
      <c r="CF593">
        <v>1</v>
      </c>
      <c r="CG593">
        <v>1</v>
      </c>
      <c r="CH593">
        <v>2</v>
      </c>
      <c r="CI593">
        <v>2</v>
      </c>
      <c r="CJ593">
        <v>1</v>
      </c>
      <c r="CK593">
        <v>2</v>
      </c>
      <c r="CL593">
        <v>1</v>
      </c>
      <c r="CM593">
        <v>4</v>
      </c>
      <c r="CN593">
        <v>3</v>
      </c>
      <c r="CO593">
        <v>4</v>
      </c>
      <c r="CP593">
        <v>3</v>
      </c>
      <c r="CQ593">
        <v>3</v>
      </c>
      <c r="CR593">
        <v>3</v>
      </c>
      <c r="CS593">
        <v>3</v>
      </c>
      <c r="CT593">
        <v>4</v>
      </c>
      <c r="CU593">
        <v>3</v>
      </c>
      <c r="CV593">
        <v>1</v>
      </c>
      <c r="CW593">
        <v>4</v>
      </c>
      <c r="CX593">
        <v>2</v>
      </c>
      <c r="CY593">
        <v>3</v>
      </c>
      <c r="CZ593">
        <v>3</v>
      </c>
      <c r="DA593" s="57" t="s">
        <v>125</v>
      </c>
    </row>
    <row r="594" spans="1:105">
      <c r="A594">
        <v>587</v>
      </c>
      <c r="B594" s="9">
        <v>2</v>
      </c>
      <c r="C594" s="9">
        <v>7</v>
      </c>
      <c r="D594" s="9">
        <v>5</v>
      </c>
      <c r="E594" s="9">
        <v>11</v>
      </c>
      <c r="F594" s="9">
        <v>0</v>
      </c>
      <c r="G594" s="9">
        <v>0</v>
      </c>
      <c r="H594" s="9">
        <v>0</v>
      </c>
      <c r="I594" s="9">
        <v>1</v>
      </c>
      <c r="J594" s="9">
        <v>1</v>
      </c>
      <c r="K594" s="9">
        <v>0</v>
      </c>
      <c r="L594" s="9">
        <v>0</v>
      </c>
      <c r="M594" s="9">
        <v>2</v>
      </c>
      <c r="N594" s="9">
        <v>0</v>
      </c>
      <c r="O594" s="9">
        <v>0</v>
      </c>
      <c r="P594" s="9">
        <v>0</v>
      </c>
      <c r="Q594" s="9">
        <v>0</v>
      </c>
      <c r="R594" s="9">
        <v>4</v>
      </c>
      <c r="S594" s="9">
        <v>0</v>
      </c>
      <c r="T594" s="9"/>
      <c r="U594" s="9">
        <v>0</v>
      </c>
      <c r="V594" s="9">
        <v>0</v>
      </c>
      <c r="W594" s="9">
        <v>1</v>
      </c>
      <c r="X594" s="9">
        <v>0</v>
      </c>
      <c r="Y594" s="9">
        <v>1</v>
      </c>
      <c r="Z594" s="9">
        <v>0</v>
      </c>
      <c r="AA594" s="9">
        <v>0</v>
      </c>
      <c r="AB594" s="9">
        <v>0</v>
      </c>
      <c r="AC594" s="9"/>
      <c r="AD594" s="9">
        <v>4</v>
      </c>
      <c r="AE594" s="9"/>
      <c r="AF594" s="9">
        <v>1</v>
      </c>
      <c r="AG594" s="9">
        <v>1</v>
      </c>
      <c r="AH594" s="9">
        <v>1</v>
      </c>
      <c r="AI594" s="9">
        <v>0</v>
      </c>
      <c r="AJ594" s="9">
        <v>0</v>
      </c>
      <c r="AK594" s="9">
        <v>0</v>
      </c>
      <c r="AL594" s="9"/>
      <c r="AM594" s="9">
        <v>1</v>
      </c>
      <c r="AN594" s="9">
        <v>1</v>
      </c>
      <c r="AO594" s="9">
        <v>1</v>
      </c>
      <c r="AP594" s="9">
        <v>0</v>
      </c>
      <c r="AQ594" s="9">
        <v>0</v>
      </c>
      <c r="AR594" s="9">
        <v>0</v>
      </c>
      <c r="AS594" s="9"/>
      <c r="AT594" s="9">
        <v>1</v>
      </c>
      <c r="AU594" s="9">
        <v>3</v>
      </c>
      <c r="AV594" s="75">
        <v>2</v>
      </c>
      <c r="AW594" s="75">
        <v>2</v>
      </c>
      <c r="AX594" s="75">
        <v>1</v>
      </c>
      <c r="AY594" s="9">
        <v>1</v>
      </c>
      <c r="AZ594" s="9">
        <v>1</v>
      </c>
      <c r="BA594" s="9">
        <v>2</v>
      </c>
      <c r="BB594" s="9"/>
      <c r="BC594" s="9">
        <v>1</v>
      </c>
      <c r="BD594" s="9">
        <v>1</v>
      </c>
      <c r="BE594" s="9">
        <v>1</v>
      </c>
      <c r="BF594" s="9">
        <v>2</v>
      </c>
      <c r="BG594" s="9" t="s">
        <v>125</v>
      </c>
      <c r="BH594">
        <v>1</v>
      </c>
      <c r="BI594">
        <v>1</v>
      </c>
      <c r="BJ594" s="58">
        <v>2</v>
      </c>
      <c r="BK594">
        <v>2</v>
      </c>
      <c r="BL594">
        <v>1</v>
      </c>
      <c r="BM594">
        <v>1</v>
      </c>
      <c r="BN594">
        <v>2</v>
      </c>
      <c r="BO594">
        <v>2</v>
      </c>
      <c r="BP594">
        <v>2</v>
      </c>
      <c r="BQ594" t="s">
        <v>125</v>
      </c>
      <c r="BR594">
        <v>1</v>
      </c>
      <c r="BS594">
        <v>2</v>
      </c>
      <c r="BT594" t="s">
        <v>125</v>
      </c>
      <c r="BU594">
        <v>1</v>
      </c>
      <c r="BV594">
        <v>2</v>
      </c>
      <c r="BW594">
        <v>2</v>
      </c>
      <c r="BX594">
        <v>2</v>
      </c>
      <c r="BY594">
        <v>1</v>
      </c>
      <c r="BZ594">
        <v>2</v>
      </c>
      <c r="CA594">
        <v>2</v>
      </c>
      <c r="CB594">
        <v>2</v>
      </c>
      <c r="CC594">
        <v>2</v>
      </c>
      <c r="CD594">
        <v>1</v>
      </c>
      <c r="CE594">
        <v>2</v>
      </c>
      <c r="CF594">
        <v>2</v>
      </c>
      <c r="CG594">
        <v>1</v>
      </c>
      <c r="CH594">
        <v>2</v>
      </c>
      <c r="CI594">
        <v>2</v>
      </c>
      <c r="CJ594">
        <v>1</v>
      </c>
      <c r="CK594">
        <v>2</v>
      </c>
      <c r="CL594">
        <v>1</v>
      </c>
      <c r="CM594">
        <v>3</v>
      </c>
      <c r="CN594">
        <v>3</v>
      </c>
      <c r="CO594">
        <v>4</v>
      </c>
      <c r="CP594">
        <v>2</v>
      </c>
      <c r="CQ594">
        <v>4</v>
      </c>
      <c r="CR594">
        <v>3</v>
      </c>
      <c r="CS594">
        <v>4</v>
      </c>
      <c r="CT594">
        <v>4</v>
      </c>
      <c r="CU594">
        <v>4</v>
      </c>
      <c r="CV594">
        <v>2</v>
      </c>
      <c r="CW594">
        <v>2</v>
      </c>
      <c r="CX594">
        <v>3</v>
      </c>
      <c r="CY594">
        <v>4</v>
      </c>
      <c r="CZ594">
        <v>3</v>
      </c>
      <c r="DA594" s="57" t="s">
        <v>125</v>
      </c>
    </row>
    <row r="595" spans="1:105">
      <c r="A595">
        <v>588</v>
      </c>
      <c r="B595" s="9">
        <v>2</v>
      </c>
      <c r="C595" s="9">
        <v>8</v>
      </c>
      <c r="D595" s="9">
        <v>5</v>
      </c>
      <c r="E595" s="9">
        <v>13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1</v>
      </c>
      <c r="L595" s="9">
        <v>0</v>
      </c>
      <c r="M595" s="9">
        <v>2</v>
      </c>
      <c r="N595" s="9">
        <v>0</v>
      </c>
      <c r="O595" s="9">
        <v>3</v>
      </c>
      <c r="P595" s="9">
        <v>0</v>
      </c>
      <c r="Q595" s="9">
        <v>3</v>
      </c>
      <c r="R595" s="9">
        <v>4</v>
      </c>
      <c r="S595" s="9">
        <v>0</v>
      </c>
      <c r="T595" s="9"/>
      <c r="U595" s="9">
        <v>0</v>
      </c>
      <c r="V595" s="9">
        <v>0</v>
      </c>
      <c r="W595" s="9">
        <v>0</v>
      </c>
      <c r="X595" s="9">
        <v>0</v>
      </c>
      <c r="Y595" s="9">
        <v>1</v>
      </c>
      <c r="Z595" s="9">
        <v>1</v>
      </c>
      <c r="AA595" s="9">
        <v>0</v>
      </c>
      <c r="AB595" s="9">
        <v>0</v>
      </c>
      <c r="AC595" s="9"/>
      <c r="AD595" s="9">
        <v>4</v>
      </c>
      <c r="AE595" s="9"/>
      <c r="AF595" s="9">
        <v>1</v>
      </c>
      <c r="AG595" s="9">
        <v>1</v>
      </c>
      <c r="AH595" s="9">
        <v>0</v>
      </c>
      <c r="AI595" s="9">
        <v>0</v>
      </c>
      <c r="AJ595" s="9">
        <v>0</v>
      </c>
      <c r="AK595" s="9">
        <v>0</v>
      </c>
      <c r="AL595" s="9"/>
      <c r="AM595" s="9">
        <v>1</v>
      </c>
      <c r="AN595" s="9">
        <v>1</v>
      </c>
      <c r="AO595" s="9">
        <v>1</v>
      </c>
      <c r="AP595" s="9">
        <v>0</v>
      </c>
      <c r="AQ595" s="9">
        <v>0</v>
      </c>
      <c r="AR595" s="9">
        <v>0</v>
      </c>
      <c r="AS595" s="9"/>
      <c r="AT595" s="9">
        <v>1</v>
      </c>
      <c r="AU595" s="9">
        <v>4</v>
      </c>
      <c r="AV595" s="75">
        <v>2</v>
      </c>
      <c r="AW595" s="75">
        <v>2</v>
      </c>
      <c r="AX595" s="75">
        <v>1</v>
      </c>
      <c r="AY595" s="9">
        <v>2</v>
      </c>
      <c r="AZ595" s="9">
        <v>1</v>
      </c>
      <c r="BA595" s="9">
        <v>2</v>
      </c>
      <c r="BB595" s="9">
        <v>2</v>
      </c>
      <c r="BC595" s="9">
        <v>1</v>
      </c>
      <c r="BD595" s="9">
        <v>1</v>
      </c>
      <c r="BE595" s="9">
        <v>2</v>
      </c>
      <c r="BF595" s="9">
        <v>2</v>
      </c>
      <c r="BG595" s="9" t="s">
        <v>125</v>
      </c>
      <c r="BH595">
        <v>1</v>
      </c>
      <c r="BI595">
        <v>2</v>
      </c>
      <c r="BJ595" s="58">
        <v>2</v>
      </c>
      <c r="BK595">
        <v>2</v>
      </c>
      <c r="BL595">
        <v>2</v>
      </c>
      <c r="BM595">
        <v>2</v>
      </c>
      <c r="BN595">
        <v>1</v>
      </c>
      <c r="BO595">
        <v>2</v>
      </c>
      <c r="BP595">
        <v>2</v>
      </c>
      <c r="BQ595" t="s">
        <v>125</v>
      </c>
      <c r="BR595">
        <v>1</v>
      </c>
      <c r="BS595">
        <v>2</v>
      </c>
      <c r="BT595" t="s">
        <v>125</v>
      </c>
      <c r="BU595">
        <v>1</v>
      </c>
      <c r="BV595">
        <v>1</v>
      </c>
      <c r="BW595">
        <v>2</v>
      </c>
      <c r="BX595">
        <v>2</v>
      </c>
      <c r="BY595">
        <v>1</v>
      </c>
      <c r="BZ595">
        <v>2</v>
      </c>
      <c r="CA595">
        <v>1</v>
      </c>
      <c r="CB595">
        <v>2</v>
      </c>
      <c r="CC595">
        <v>2</v>
      </c>
      <c r="CD595">
        <v>2</v>
      </c>
      <c r="CE595">
        <v>2</v>
      </c>
      <c r="CF595">
        <v>2</v>
      </c>
      <c r="CG595">
        <v>2</v>
      </c>
      <c r="CH595">
        <v>2</v>
      </c>
      <c r="CI595">
        <v>2</v>
      </c>
      <c r="CJ595">
        <v>1</v>
      </c>
      <c r="CK595">
        <v>2</v>
      </c>
      <c r="CL595">
        <v>2</v>
      </c>
      <c r="CM595" t="s">
        <v>125</v>
      </c>
      <c r="CN595" t="s">
        <v>125</v>
      </c>
      <c r="CO595">
        <v>4</v>
      </c>
      <c r="CP595">
        <v>2</v>
      </c>
      <c r="CQ595">
        <v>4</v>
      </c>
      <c r="CR595">
        <v>3</v>
      </c>
      <c r="CS595">
        <v>2</v>
      </c>
      <c r="CT595">
        <v>4</v>
      </c>
      <c r="CU595">
        <v>4</v>
      </c>
      <c r="CV595">
        <v>2</v>
      </c>
      <c r="CW595">
        <v>1</v>
      </c>
      <c r="CX595">
        <v>3</v>
      </c>
      <c r="CY595">
        <v>1</v>
      </c>
      <c r="CZ595">
        <v>0</v>
      </c>
      <c r="DA595" s="57" t="s">
        <v>125</v>
      </c>
    </row>
    <row r="596" spans="1:105">
      <c r="A596">
        <v>589</v>
      </c>
      <c r="B596" s="9">
        <v>1</v>
      </c>
      <c r="C596" s="9">
        <v>7</v>
      </c>
      <c r="D596" s="9">
        <v>3</v>
      </c>
      <c r="E596" s="9">
        <v>6</v>
      </c>
      <c r="F596" s="9">
        <v>0</v>
      </c>
      <c r="G596" s="9">
        <v>0</v>
      </c>
      <c r="H596" s="9">
        <v>0</v>
      </c>
      <c r="I596" s="9">
        <v>1</v>
      </c>
      <c r="J596" s="9">
        <v>0</v>
      </c>
      <c r="K596" s="9">
        <v>0</v>
      </c>
      <c r="L596" s="9">
        <v>0</v>
      </c>
      <c r="M596" s="9">
        <v>2</v>
      </c>
      <c r="N596" s="9">
        <v>4</v>
      </c>
      <c r="O596" s="9">
        <v>4</v>
      </c>
      <c r="P596" s="9">
        <v>4</v>
      </c>
      <c r="Q596" s="9">
        <v>3</v>
      </c>
      <c r="R596" s="9">
        <v>3</v>
      </c>
      <c r="S596" s="9">
        <v>4</v>
      </c>
      <c r="T596" s="9"/>
      <c r="U596" s="9">
        <v>0</v>
      </c>
      <c r="V596" s="9">
        <v>0</v>
      </c>
      <c r="W596" s="9">
        <v>1</v>
      </c>
      <c r="X596" s="9">
        <v>0</v>
      </c>
      <c r="Y596" s="9">
        <v>0</v>
      </c>
      <c r="Z596" s="9">
        <v>1</v>
      </c>
      <c r="AA596" s="9">
        <v>0</v>
      </c>
      <c r="AB596" s="9">
        <v>0</v>
      </c>
      <c r="AC596" s="9"/>
      <c r="AD596" s="9">
        <v>1</v>
      </c>
      <c r="AE596" s="9"/>
      <c r="AF596" s="9">
        <v>1</v>
      </c>
      <c r="AG596" s="9">
        <v>1</v>
      </c>
      <c r="AH596" s="9">
        <v>0</v>
      </c>
      <c r="AI596" s="9">
        <v>1</v>
      </c>
      <c r="AJ596" s="9">
        <v>0</v>
      </c>
      <c r="AK596" s="9">
        <v>0</v>
      </c>
      <c r="AL596" s="9"/>
      <c r="AM596" s="9">
        <v>1</v>
      </c>
      <c r="AN596" s="9">
        <v>1</v>
      </c>
      <c r="AO596" s="9">
        <v>1</v>
      </c>
      <c r="AP596" s="9">
        <v>0</v>
      </c>
      <c r="AQ596" s="9">
        <v>0</v>
      </c>
      <c r="AR596" s="9">
        <v>0</v>
      </c>
      <c r="AS596" s="9"/>
      <c r="AT596" s="9">
        <v>1</v>
      </c>
      <c r="AU596" s="9">
        <v>1</v>
      </c>
      <c r="AV596" s="75">
        <v>2</v>
      </c>
      <c r="AW596" s="75">
        <v>1</v>
      </c>
      <c r="AX596" s="75">
        <v>1</v>
      </c>
      <c r="AY596" s="9">
        <v>1</v>
      </c>
      <c r="AZ596" s="9">
        <v>1</v>
      </c>
      <c r="BA596" s="9">
        <v>1</v>
      </c>
      <c r="BB596" s="9">
        <v>2</v>
      </c>
      <c r="BC596" s="9">
        <v>1</v>
      </c>
      <c r="BD596" s="9">
        <v>1</v>
      </c>
      <c r="BE596" s="9">
        <v>2</v>
      </c>
      <c r="BF596" s="9">
        <v>2</v>
      </c>
      <c r="BG596" s="9" t="s">
        <v>125</v>
      </c>
      <c r="BH596">
        <v>1</v>
      </c>
      <c r="BI596">
        <v>2</v>
      </c>
      <c r="BJ596" s="58">
        <v>1</v>
      </c>
      <c r="BK596">
        <v>2</v>
      </c>
      <c r="BL596">
        <v>1</v>
      </c>
      <c r="BM596">
        <v>1</v>
      </c>
      <c r="BN596">
        <v>1</v>
      </c>
      <c r="BO596">
        <v>2</v>
      </c>
      <c r="BP596">
        <v>2</v>
      </c>
      <c r="BQ596" t="s">
        <v>125</v>
      </c>
      <c r="BR596">
        <v>1</v>
      </c>
      <c r="BS596">
        <v>1</v>
      </c>
      <c r="BT596">
        <v>1</v>
      </c>
      <c r="BU596">
        <v>1</v>
      </c>
      <c r="BV596">
        <v>2</v>
      </c>
      <c r="BW596">
        <v>1</v>
      </c>
      <c r="BX596">
        <v>1</v>
      </c>
      <c r="BY596">
        <v>1</v>
      </c>
      <c r="BZ596">
        <v>2</v>
      </c>
      <c r="CA596">
        <v>2</v>
      </c>
      <c r="CB596">
        <v>2</v>
      </c>
      <c r="CC596">
        <v>2</v>
      </c>
      <c r="CD596">
        <v>1</v>
      </c>
      <c r="CE596">
        <v>1</v>
      </c>
      <c r="CF596">
        <v>1</v>
      </c>
      <c r="CG596">
        <v>2</v>
      </c>
      <c r="CH596">
        <v>2</v>
      </c>
      <c r="CI596">
        <v>1</v>
      </c>
      <c r="CJ596">
        <v>2</v>
      </c>
      <c r="CK596">
        <v>2</v>
      </c>
      <c r="CL596">
        <v>1</v>
      </c>
      <c r="CM596">
        <v>3</v>
      </c>
      <c r="CN596">
        <v>3</v>
      </c>
      <c r="CO596">
        <v>4</v>
      </c>
      <c r="CP596">
        <v>3</v>
      </c>
      <c r="CQ596">
        <v>3</v>
      </c>
      <c r="CR596">
        <v>3</v>
      </c>
      <c r="CS596">
        <v>3</v>
      </c>
      <c r="CT596">
        <v>4</v>
      </c>
      <c r="CU596">
        <v>3</v>
      </c>
      <c r="CV596">
        <v>2</v>
      </c>
      <c r="CW596">
        <v>1</v>
      </c>
      <c r="CX596">
        <v>3</v>
      </c>
      <c r="CY596">
        <v>3</v>
      </c>
      <c r="CZ596">
        <v>3</v>
      </c>
      <c r="DA596" s="57" t="s">
        <v>125</v>
      </c>
    </row>
    <row r="597" spans="1:105">
      <c r="A597">
        <v>590</v>
      </c>
      <c r="B597" s="9">
        <v>2</v>
      </c>
      <c r="C597" s="9">
        <v>5</v>
      </c>
      <c r="D597" s="9">
        <v>1</v>
      </c>
      <c r="E597" s="9">
        <v>11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1</v>
      </c>
      <c r="L597" s="9">
        <v>0</v>
      </c>
      <c r="M597" s="9">
        <v>3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/>
      <c r="U597" s="9">
        <v>1</v>
      </c>
      <c r="V597" s="9">
        <v>0</v>
      </c>
      <c r="W597" s="9">
        <v>0</v>
      </c>
      <c r="X597" s="9">
        <v>0</v>
      </c>
      <c r="Y597" s="9">
        <v>1</v>
      </c>
      <c r="Z597" s="9">
        <v>0</v>
      </c>
      <c r="AA597" s="9">
        <v>0</v>
      </c>
      <c r="AB597" s="9">
        <v>0</v>
      </c>
      <c r="AC597" s="9"/>
      <c r="AD597" s="9">
        <v>1</v>
      </c>
      <c r="AE597" s="9"/>
      <c r="AF597" s="9">
        <v>1</v>
      </c>
      <c r="AG597" s="9">
        <v>0</v>
      </c>
      <c r="AH597" s="9">
        <v>1</v>
      </c>
      <c r="AI597" s="9">
        <v>0</v>
      </c>
      <c r="AJ597" s="9">
        <v>0</v>
      </c>
      <c r="AK597" s="9">
        <v>0</v>
      </c>
      <c r="AL597" s="9"/>
      <c r="AM597" s="9">
        <v>1</v>
      </c>
      <c r="AN597" s="9">
        <v>1</v>
      </c>
      <c r="AO597" s="9">
        <v>1</v>
      </c>
      <c r="AP597" s="9">
        <v>1</v>
      </c>
      <c r="AQ597" s="9">
        <v>0</v>
      </c>
      <c r="AR597" s="9">
        <v>0</v>
      </c>
      <c r="AS597" s="9"/>
      <c r="AT597" s="9">
        <v>1</v>
      </c>
      <c r="AU597" s="9">
        <v>4</v>
      </c>
      <c r="AV597" s="75">
        <v>1</v>
      </c>
      <c r="AW597" s="75">
        <v>2</v>
      </c>
      <c r="AX597" s="75">
        <v>2</v>
      </c>
      <c r="AY597" s="9" t="s">
        <v>125</v>
      </c>
      <c r="AZ597" s="9">
        <v>1</v>
      </c>
      <c r="BA597" s="9">
        <v>1</v>
      </c>
      <c r="BB597" s="9">
        <v>2</v>
      </c>
      <c r="BC597" s="9">
        <v>2</v>
      </c>
      <c r="BD597" s="9">
        <v>1</v>
      </c>
      <c r="BE597" s="9">
        <v>2</v>
      </c>
      <c r="BF597" s="9">
        <v>2</v>
      </c>
      <c r="BG597" s="9" t="s">
        <v>125</v>
      </c>
      <c r="BH597">
        <v>1</v>
      </c>
      <c r="BI597">
        <v>1</v>
      </c>
      <c r="BJ597" s="58">
        <v>2</v>
      </c>
      <c r="BK597">
        <v>2</v>
      </c>
      <c r="BL597">
        <v>1</v>
      </c>
      <c r="BM597">
        <v>1</v>
      </c>
      <c r="BN597">
        <v>1</v>
      </c>
      <c r="BO597">
        <v>1</v>
      </c>
      <c r="BP597">
        <v>2</v>
      </c>
      <c r="BQ597" t="s">
        <v>125</v>
      </c>
      <c r="BR597">
        <v>2</v>
      </c>
      <c r="BS597">
        <v>2</v>
      </c>
      <c r="BT597" t="s">
        <v>125</v>
      </c>
      <c r="BU597">
        <v>1</v>
      </c>
      <c r="BV597">
        <v>2</v>
      </c>
      <c r="BW597">
        <v>2</v>
      </c>
      <c r="BX597">
        <v>2</v>
      </c>
      <c r="BY597">
        <v>2</v>
      </c>
      <c r="BZ597">
        <v>2</v>
      </c>
      <c r="CA597">
        <v>2</v>
      </c>
      <c r="CB597">
        <v>2</v>
      </c>
      <c r="CC597">
        <v>2</v>
      </c>
      <c r="CD597">
        <v>2</v>
      </c>
      <c r="CE597">
        <v>2</v>
      </c>
      <c r="CF597">
        <v>2</v>
      </c>
      <c r="CG597">
        <v>2</v>
      </c>
      <c r="CH597">
        <v>2</v>
      </c>
      <c r="CI597">
        <v>2</v>
      </c>
      <c r="CJ597">
        <v>2</v>
      </c>
      <c r="CK597">
        <v>2</v>
      </c>
      <c r="CL597">
        <v>1</v>
      </c>
      <c r="CM597">
        <v>2</v>
      </c>
      <c r="CN597">
        <v>3</v>
      </c>
      <c r="CO597">
        <v>4</v>
      </c>
      <c r="CP597">
        <v>2</v>
      </c>
      <c r="CQ597">
        <v>3</v>
      </c>
      <c r="CR597">
        <v>1</v>
      </c>
      <c r="CS597">
        <v>2</v>
      </c>
      <c r="CT597">
        <v>3</v>
      </c>
      <c r="CU597">
        <v>2</v>
      </c>
      <c r="CV597">
        <v>1</v>
      </c>
      <c r="CW597">
        <v>1</v>
      </c>
      <c r="CX597">
        <v>3</v>
      </c>
      <c r="CY597">
        <v>3</v>
      </c>
      <c r="CZ597">
        <v>4</v>
      </c>
      <c r="DA597" s="57" t="s">
        <v>125</v>
      </c>
    </row>
    <row r="598" spans="1:105">
      <c r="A598">
        <v>591</v>
      </c>
      <c r="B598" s="9">
        <v>1</v>
      </c>
      <c r="C598" s="9">
        <v>5</v>
      </c>
      <c r="D598" s="9">
        <v>1</v>
      </c>
      <c r="E598" s="9">
        <v>7</v>
      </c>
      <c r="F598" s="9">
        <v>0</v>
      </c>
      <c r="G598" s="9">
        <v>0</v>
      </c>
      <c r="H598" s="9">
        <v>1</v>
      </c>
      <c r="I598" s="9">
        <v>1</v>
      </c>
      <c r="J598" s="9">
        <v>0</v>
      </c>
      <c r="K598" s="9">
        <v>0</v>
      </c>
      <c r="L598" s="9">
        <v>0</v>
      </c>
      <c r="M598" s="9">
        <v>2</v>
      </c>
      <c r="N598" s="9">
        <v>3</v>
      </c>
      <c r="O598" s="9">
        <v>4</v>
      </c>
      <c r="P598" s="9">
        <v>3</v>
      </c>
      <c r="Q598" s="9">
        <v>3</v>
      </c>
      <c r="R598" s="9">
        <v>3</v>
      </c>
      <c r="S598" s="9">
        <v>4</v>
      </c>
      <c r="T598" s="9"/>
      <c r="U598" s="9">
        <v>0</v>
      </c>
      <c r="V598" s="9">
        <v>0</v>
      </c>
      <c r="W598" s="9">
        <v>1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/>
      <c r="AD598" s="9">
        <v>2</v>
      </c>
      <c r="AE598" s="9"/>
      <c r="AF598" s="9">
        <v>1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/>
      <c r="AM598" s="9">
        <v>1</v>
      </c>
      <c r="AN598" s="9">
        <v>1</v>
      </c>
      <c r="AO598" s="9">
        <v>0</v>
      </c>
      <c r="AP598" s="9">
        <v>0</v>
      </c>
      <c r="AQ598" s="9">
        <v>0</v>
      </c>
      <c r="AR598" s="9">
        <v>0</v>
      </c>
      <c r="AS598" s="9"/>
      <c r="AT598" s="9">
        <v>1</v>
      </c>
      <c r="AU598" s="9">
        <v>2</v>
      </c>
      <c r="AV598" s="75">
        <v>1</v>
      </c>
      <c r="AW598" s="75">
        <v>2</v>
      </c>
      <c r="AX598" s="75">
        <v>2</v>
      </c>
      <c r="AY598" s="9" t="s">
        <v>125</v>
      </c>
      <c r="AZ598" s="9">
        <v>1</v>
      </c>
      <c r="BA598" s="9">
        <v>1</v>
      </c>
      <c r="BB598" s="9">
        <v>2</v>
      </c>
      <c r="BC598" s="9">
        <v>2</v>
      </c>
      <c r="BD598" s="9">
        <v>1</v>
      </c>
      <c r="BE598" s="9">
        <v>1</v>
      </c>
      <c r="BF598" s="9">
        <v>1</v>
      </c>
      <c r="BG598" s="9">
        <v>1</v>
      </c>
      <c r="BH598">
        <v>2</v>
      </c>
      <c r="BI598">
        <v>2</v>
      </c>
      <c r="BJ598" s="58">
        <v>2</v>
      </c>
      <c r="BK598">
        <v>2</v>
      </c>
      <c r="BL598">
        <v>1</v>
      </c>
      <c r="BM598">
        <v>2</v>
      </c>
      <c r="BN598">
        <v>2</v>
      </c>
      <c r="BO598">
        <v>1</v>
      </c>
      <c r="BP598">
        <v>2</v>
      </c>
      <c r="BQ598" t="s">
        <v>125</v>
      </c>
      <c r="BR598">
        <v>2</v>
      </c>
      <c r="BS598">
        <v>2</v>
      </c>
      <c r="BT598" t="s">
        <v>125</v>
      </c>
      <c r="BU598">
        <v>2</v>
      </c>
      <c r="BV598">
        <v>2</v>
      </c>
      <c r="BW598">
        <v>2</v>
      </c>
      <c r="BX598">
        <v>2</v>
      </c>
      <c r="BY598">
        <v>2</v>
      </c>
      <c r="BZ598">
        <v>2</v>
      </c>
      <c r="CA598">
        <v>2</v>
      </c>
      <c r="CB598">
        <v>2</v>
      </c>
      <c r="CC598">
        <v>2</v>
      </c>
      <c r="CD598">
        <v>2</v>
      </c>
      <c r="CE598">
        <v>2</v>
      </c>
      <c r="CF598">
        <v>2</v>
      </c>
      <c r="CG598">
        <v>2</v>
      </c>
      <c r="CH598">
        <v>2</v>
      </c>
      <c r="CI598">
        <v>2</v>
      </c>
      <c r="CJ598">
        <v>2</v>
      </c>
      <c r="CK598">
        <v>2</v>
      </c>
      <c r="CL598">
        <v>1</v>
      </c>
      <c r="CM598">
        <v>3</v>
      </c>
      <c r="CN598">
        <v>3</v>
      </c>
      <c r="CO598">
        <v>3</v>
      </c>
      <c r="CP598">
        <v>1</v>
      </c>
      <c r="CQ598">
        <v>3</v>
      </c>
      <c r="CR598">
        <v>3</v>
      </c>
      <c r="CS598">
        <v>3</v>
      </c>
      <c r="CT598">
        <v>4</v>
      </c>
      <c r="CU598">
        <v>3</v>
      </c>
      <c r="CV598">
        <v>2</v>
      </c>
      <c r="CW598">
        <v>1</v>
      </c>
      <c r="CX598">
        <v>2</v>
      </c>
      <c r="CY598">
        <v>3</v>
      </c>
      <c r="CZ598">
        <v>3</v>
      </c>
      <c r="DA598" s="57">
        <v>3</v>
      </c>
    </row>
    <row r="599" spans="1:105">
      <c r="A599">
        <v>592</v>
      </c>
      <c r="B599" s="9">
        <v>2</v>
      </c>
      <c r="C599" s="9">
        <v>6</v>
      </c>
      <c r="D599" s="9">
        <v>4</v>
      </c>
      <c r="E599" s="9">
        <v>13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1</v>
      </c>
      <c r="L599" s="9">
        <v>0</v>
      </c>
      <c r="M599" s="9">
        <v>1</v>
      </c>
      <c r="N599" s="9">
        <v>4</v>
      </c>
      <c r="O599" s="9">
        <v>4</v>
      </c>
      <c r="P599" s="9">
        <v>4</v>
      </c>
      <c r="Q599" s="9">
        <v>4</v>
      </c>
      <c r="R599" s="9">
        <v>4</v>
      </c>
      <c r="S599" s="9">
        <v>4</v>
      </c>
      <c r="T599" s="9"/>
      <c r="U599" s="9">
        <v>0</v>
      </c>
      <c r="V599" s="9">
        <v>0</v>
      </c>
      <c r="W599" s="9">
        <v>1</v>
      </c>
      <c r="X599" s="9">
        <v>0</v>
      </c>
      <c r="Y599" s="9">
        <v>1</v>
      </c>
      <c r="Z599" s="9">
        <v>1</v>
      </c>
      <c r="AA599" s="9">
        <v>0</v>
      </c>
      <c r="AB599" s="9">
        <v>0</v>
      </c>
      <c r="AC599" s="9"/>
      <c r="AD599" s="9">
        <v>4</v>
      </c>
      <c r="AE599" s="9"/>
      <c r="AF599" s="9">
        <v>1</v>
      </c>
      <c r="AG599" s="9">
        <v>1</v>
      </c>
      <c r="AH599" s="9">
        <v>1</v>
      </c>
      <c r="AI599" s="9">
        <v>0</v>
      </c>
      <c r="AJ599" s="9">
        <v>0</v>
      </c>
      <c r="AK599" s="9">
        <v>0</v>
      </c>
      <c r="AL599" s="9"/>
      <c r="AM599" s="9">
        <v>1</v>
      </c>
      <c r="AN599" s="9">
        <v>1</v>
      </c>
      <c r="AO599" s="9">
        <v>0</v>
      </c>
      <c r="AP599" s="9">
        <v>0</v>
      </c>
      <c r="AQ599" s="9">
        <v>0</v>
      </c>
      <c r="AR599" s="9">
        <v>1</v>
      </c>
      <c r="AS599" s="9"/>
      <c r="AT599" s="9">
        <v>1</v>
      </c>
      <c r="AU599" s="9">
        <v>2</v>
      </c>
      <c r="AV599" s="75">
        <v>1</v>
      </c>
      <c r="AW599" s="75">
        <v>1</v>
      </c>
      <c r="AX599" s="75">
        <v>1</v>
      </c>
      <c r="AY599" s="9">
        <v>1</v>
      </c>
      <c r="AZ599" s="9">
        <v>1</v>
      </c>
      <c r="BA599" s="9">
        <v>1</v>
      </c>
      <c r="BB599" s="9">
        <v>2</v>
      </c>
      <c r="BC599" s="9">
        <v>1</v>
      </c>
      <c r="BD599" s="9">
        <v>1</v>
      </c>
      <c r="BE599" s="9">
        <v>1</v>
      </c>
      <c r="BF599" s="9">
        <v>1</v>
      </c>
      <c r="BG599" s="9">
        <v>1</v>
      </c>
      <c r="BH599">
        <v>1</v>
      </c>
      <c r="BI599">
        <v>1</v>
      </c>
      <c r="BJ599" s="58">
        <v>1</v>
      </c>
      <c r="BK599">
        <v>2</v>
      </c>
      <c r="BL599">
        <v>1</v>
      </c>
      <c r="BM599">
        <v>1</v>
      </c>
      <c r="BN599">
        <v>1</v>
      </c>
      <c r="BO599">
        <v>2</v>
      </c>
      <c r="BP599">
        <v>2</v>
      </c>
      <c r="BQ599" t="s">
        <v>125</v>
      </c>
      <c r="BR599">
        <v>1</v>
      </c>
      <c r="BS599">
        <v>1</v>
      </c>
      <c r="BT599">
        <v>1</v>
      </c>
      <c r="BU599">
        <v>1</v>
      </c>
      <c r="BV599">
        <v>1</v>
      </c>
      <c r="BW599">
        <v>1</v>
      </c>
      <c r="BX599">
        <v>2</v>
      </c>
      <c r="BY599">
        <v>1</v>
      </c>
      <c r="BZ599">
        <v>2</v>
      </c>
      <c r="CA599">
        <v>2</v>
      </c>
      <c r="CB599">
        <v>2</v>
      </c>
      <c r="CC599">
        <v>1</v>
      </c>
      <c r="CD599">
        <v>1</v>
      </c>
      <c r="CE599">
        <v>2</v>
      </c>
      <c r="CF599">
        <v>1</v>
      </c>
      <c r="CG599">
        <v>1</v>
      </c>
      <c r="CH599">
        <v>1</v>
      </c>
      <c r="CI599">
        <v>1</v>
      </c>
      <c r="CJ599">
        <v>1</v>
      </c>
      <c r="CK599">
        <v>2</v>
      </c>
      <c r="CL599">
        <v>2</v>
      </c>
      <c r="CM599" t="s">
        <v>125</v>
      </c>
      <c r="CN599" t="s">
        <v>125</v>
      </c>
      <c r="CO599">
        <v>4</v>
      </c>
      <c r="CP599">
        <v>4</v>
      </c>
      <c r="CQ599">
        <v>4</v>
      </c>
      <c r="CR599">
        <v>4</v>
      </c>
      <c r="CS599">
        <v>4</v>
      </c>
      <c r="CT599">
        <v>4</v>
      </c>
      <c r="CU599">
        <v>3</v>
      </c>
      <c r="CV599">
        <v>3</v>
      </c>
      <c r="CW599">
        <v>1</v>
      </c>
      <c r="CX599">
        <v>2</v>
      </c>
      <c r="CY599">
        <v>3</v>
      </c>
      <c r="CZ599">
        <v>0</v>
      </c>
      <c r="DA599" s="57" t="s">
        <v>125</v>
      </c>
    </row>
    <row r="600" spans="1:105">
      <c r="A600">
        <v>593</v>
      </c>
      <c r="B600" s="9">
        <v>2</v>
      </c>
      <c r="C600" s="9">
        <v>9</v>
      </c>
      <c r="D600" s="9">
        <v>7</v>
      </c>
      <c r="E600" s="9">
        <v>5</v>
      </c>
      <c r="F600" s="9">
        <v>0</v>
      </c>
      <c r="G600" s="9">
        <v>0</v>
      </c>
      <c r="H600" s="9">
        <v>1</v>
      </c>
      <c r="I600" s="9">
        <v>1</v>
      </c>
      <c r="J600" s="9">
        <v>0</v>
      </c>
      <c r="K600" s="9">
        <v>0</v>
      </c>
      <c r="L600" s="9">
        <v>0</v>
      </c>
      <c r="M600" s="9">
        <v>2</v>
      </c>
      <c r="N600" s="9">
        <v>4</v>
      </c>
      <c r="O600" s="9">
        <v>4</v>
      </c>
      <c r="P600" s="9">
        <v>3</v>
      </c>
      <c r="Q600" s="9">
        <v>4</v>
      </c>
      <c r="R600" s="9">
        <v>4</v>
      </c>
      <c r="S600" s="9">
        <v>3</v>
      </c>
      <c r="T600" s="9"/>
      <c r="U600" s="9">
        <v>0</v>
      </c>
      <c r="V600" s="9">
        <v>0</v>
      </c>
      <c r="W600" s="9">
        <v>0</v>
      </c>
      <c r="X600" s="9">
        <v>0</v>
      </c>
      <c r="Y600" s="9">
        <v>1</v>
      </c>
      <c r="Z600" s="9">
        <v>0</v>
      </c>
      <c r="AA600" s="9">
        <v>0</v>
      </c>
      <c r="AB600" s="9">
        <v>0</v>
      </c>
      <c r="AC600" s="9"/>
      <c r="AD600" s="9">
        <v>1</v>
      </c>
      <c r="AE600" s="9"/>
      <c r="AF600" s="9">
        <v>1</v>
      </c>
      <c r="AG600" s="9">
        <v>1</v>
      </c>
      <c r="AH600" s="9">
        <v>0</v>
      </c>
      <c r="AI600" s="9">
        <v>0</v>
      </c>
      <c r="AJ600" s="9">
        <v>0</v>
      </c>
      <c r="AK600" s="9">
        <v>0</v>
      </c>
      <c r="AL600" s="9"/>
      <c r="AM600" s="9">
        <v>1</v>
      </c>
      <c r="AN600" s="9">
        <v>1</v>
      </c>
      <c r="AO600" s="9">
        <v>0</v>
      </c>
      <c r="AP600" s="9">
        <v>1</v>
      </c>
      <c r="AQ600" s="9">
        <v>0</v>
      </c>
      <c r="AR600" s="9">
        <v>0</v>
      </c>
      <c r="AS600" s="9"/>
      <c r="AT600" s="9">
        <v>3</v>
      </c>
      <c r="AU600" s="9">
        <v>3</v>
      </c>
      <c r="AV600" s="75">
        <v>2</v>
      </c>
      <c r="AW600" s="75">
        <v>1</v>
      </c>
      <c r="AX600" s="75">
        <v>1</v>
      </c>
      <c r="AY600" s="9">
        <v>2</v>
      </c>
      <c r="AZ600" s="9">
        <v>2</v>
      </c>
      <c r="BA600" s="9" t="s">
        <v>125</v>
      </c>
      <c r="BB600" s="9" t="s">
        <v>125</v>
      </c>
      <c r="BC600" s="9">
        <v>2</v>
      </c>
      <c r="BD600" s="9">
        <v>1</v>
      </c>
      <c r="BE600" s="9">
        <v>2</v>
      </c>
      <c r="BF600" s="9">
        <v>1</v>
      </c>
      <c r="BG600" s="9">
        <v>1</v>
      </c>
      <c r="BH600">
        <v>1</v>
      </c>
      <c r="BI600">
        <v>2</v>
      </c>
      <c r="BJ600" s="58">
        <v>1</v>
      </c>
      <c r="BK600">
        <v>2</v>
      </c>
      <c r="BL600">
        <v>1</v>
      </c>
      <c r="BM600">
        <v>1</v>
      </c>
      <c r="BN600">
        <v>1</v>
      </c>
      <c r="BO600">
        <v>2</v>
      </c>
      <c r="BP600">
        <v>2</v>
      </c>
      <c r="BQ600" t="s">
        <v>125</v>
      </c>
      <c r="BR600">
        <v>1</v>
      </c>
      <c r="BS600">
        <v>2</v>
      </c>
      <c r="BT600" t="s">
        <v>125</v>
      </c>
      <c r="BU600">
        <v>2</v>
      </c>
      <c r="BV600">
        <v>2</v>
      </c>
      <c r="BW600">
        <v>2</v>
      </c>
      <c r="BX600">
        <v>2</v>
      </c>
      <c r="BY600">
        <v>1</v>
      </c>
      <c r="BZ600">
        <v>2</v>
      </c>
      <c r="CA600">
        <v>2</v>
      </c>
      <c r="CB600">
        <v>2</v>
      </c>
      <c r="CC600">
        <v>2</v>
      </c>
      <c r="CD600">
        <v>2</v>
      </c>
      <c r="CE600">
        <v>2</v>
      </c>
      <c r="CF600">
        <v>2</v>
      </c>
      <c r="CG600">
        <v>2</v>
      </c>
      <c r="CH600">
        <v>2</v>
      </c>
      <c r="CI600">
        <v>2</v>
      </c>
      <c r="CJ600">
        <v>1</v>
      </c>
      <c r="CK600">
        <v>2</v>
      </c>
      <c r="CL600">
        <v>2</v>
      </c>
      <c r="CM600" t="s">
        <v>125</v>
      </c>
      <c r="CN600" t="s">
        <v>125</v>
      </c>
      <c r="CO600">
        <v>4</v>
      </c>
      <c r="CP600">
        <v>2</v>
      </c>
      <c r="CQ600">
        <v>3</v>
      </c>
      <c r="CR600">
        <v>3</v>
      </c>
      <c r="CS600">
        <v>3</v>
      </c>
      <c r="CT600">
        <v>4</v>
      </c>
      <c r="CU600">
        <v>3</v>
      </c>
      <c r="CV600">
        <v>1</v>
      </c>
      <c r="CW600">
        <v>1</v>
      </c>
      <c r="CX600">
        <v>2</v>
      </c>
      <c r="CY600">
        <v>3</v>
      </c>
      <c r="CZ600">
        <v>3</v>
      </c>
      <c r="DA600" s="57">
        <v>3</v>
      </c>
    </row>
    <row r="601" spans="1:105">
      <c r="A601">
        <v>594</v>
      </c>
      <c r="B601" s="9">
        <v>1</v>
      </c>
      <c r="C601" s="9">
        <v>4</v>
      </c>
      <c r="D601" s="9">
        <v>1</v>
      </c>
      <c r="E601" s="9">
        <v>1</v>
      </c>
      <c r="F601" s="9">
        <v>0</v>
      </c>
      <c r="G601" s="9">
        <v>1</v>
      </c>
      <c r="H601" s="9">
        <v>1</v>
      </c>
      <c r="I601" s="9">
        <v>1</v>
      </c>
      <c r="J601" s="9">
        <v>0</v>
      </c>
      <c r="K601" s="9">
        <v>0</v>
      </c>
      <c r="L601" s="9">
        <v>0</v>
      </c>
      <c r="M601" s="9">
        <v>2</v>
      </c>
      <c r="N601" s="9">
        <v>4</v>
      </c>
      <c r="O601" s="9">
        <v>4</v>
      </c>
      <c r="P601" s="9">
        <v>3</v>
      </c>
      <c r="Q601" s="9">
        <v>4</v>
      </c>
      <c r="R601" s="9">
        <v>4</v>
      </c>
      <c r="S601" s="9">
        <v>3</v>
      </c>
      <c r="T601" s="9"/>
      <c r="U601" s="9">
        <v>1</v>
      </c>
      <c r="V601" s="9">
        <v>1</v>
      </c>
      <c r="W601" s="9">
        <v>0</v>
      </c>
      <c r="X601" s="9">
        <v>1</v>
      </c>
      <c r="Y601" s="9">
        <v>0</v>
      </c>
      <c r="Z601" s="9">
        <v>0</v>
      </c>
      <c r="AA601" s="9">
        <v>0</v>
      </c>
      <c r="AB601" s="9">
        <v>0</v>
      </c>
      <c r="AC601" s="9"/>
      <c r="AD601" s="9">
        <v>2</v>
      </c>
      <c r="AE601" s="9"/>
      <c r="AF601" s="9">
        <v>1</v>
      </c>
      <c r="AG601" s="9">
        <v>0</v>
      </c>
      <c r="AH601" s="9">
        <v>1</v>
      </c>
      <c r="AI601" s="9">
        <v>0</v>
      </c>
      <c r="AJ601" s="9">
        <v>0</v>
      </c>
      <c r="AK601" s="9">
        <v>0</v>
      </c>
      <c r="AL601" s="9"/>
      <c r="AM601" s="9">
        <v>1</v>
      </c>
      <c r="AN601" s="9">
        <v>1</v>
      </c>
      <c r="AO601" s="9">
        <v>1</v>
      </c>
      <c r="AP601" s="9">
        <v>1</v>
      </c>
      <c r="AQ601" s="9">
        <v>0</v>
      </c>
      <c r="AR601" s="9">
        <v>0</v>
      </c>
      <c r="AS601" s="9"/>
      <c r="AT601" s="9">
        <v>1</v>
      </c>
      <c r="AU601" s="9">
        <v>3</v>
      </c>
      <c r="AV601" s="75">
        <v>1</v>
      </c>
      <c r="AW601" s="75">
        <v>2</v>
      </c>
      <c r="AX601" s="75">
        <v>2</v>
      </c>
      <c r="AY601" s="9" t="s">
        <v>125</v>
      </c>
      <c r="AZ601" s="9">
        <v>1</v>
      </c>
      <c r="BA601" s="9">
        <v>1</v>
      </c>
      <c r="BB601" s="9">
        <v>2</v>
      </c>
      <c r="BC601" s="9">
        <v>1</v>
      </c>
      <c r="BD601" s="9">
        <v>2</v>
      </c>
      <c r="BE601" s="9" t="s">
        <v>125</v>
      </c>
      <c r="BF601" s="9">
        <v>1</v>
      </c>
      <c r="BG601" s="9">
        <v>1</v>
      </c>
      <c r="BH601">
        <v>2</v>
      </c>
      <c r="BI601">
        <v>1</v>
      </c>
      <c r="BJ601" s="58">
        <v>1</v>
      </c>
      <c r="BK601">
        <v>2</v>
      </c>
      <c r="BL601">
        <v>2</v>
      </c>
      <c r="BM601">
        <v>1</v>
      </c>
      <c r="BN601">
        <v>2</v>
      </c>
      <c r="BO601">
        <v>1</v>
      </c>
      <c r="BP601">
        <v>1</v>
      </c>
      <c r="BQ601">
        <v>1</v>
      </c>
      <c r="BR601">
        <v>1</v>
      </c>
      <c r="BS601">
        <v>2</v>
      </c>
      <c r="BT601" t="s">
        <v>125</v>
      </c>
      <c r="BU601">
        <v>1</v>
      </c>
      <c r="BV601">
        <v>2</v>
      </c>
      <c r="BW601">
        <v>2</v>
      </c>
      <c r="BX601">
        <v>2</v>
      </c>
      <c r="BY601">
        <v>1</v>
      </c>
      <c r="BZ601">
        <v>2</v>
      </c>
      <c r="CA601">
        <v>2</v>
      </c>
      <c r="CB601">
        <v>2</v>
      </c>
      <c r="CC601">
        <v>2</v>
      </c>
      <c r="CD601">
        <v>2</v>
      </c>
      <c r="CE601">
        <v>2</v>
      </c>
      <c r="CF601">
        <v>1</v>
      </c>
      <c r="CG601">
        <v>2</v>
      </c>
      <c r="CH601">
        <v>2</v>
      </c>
      <c r="CI601">
        <v>2</v>
      </c>
      <c r="CJ601">
        <v>1</v>
      </c>
      <c r="CK601">
        <v>2</v>
      </c>
      <c r="CL601">
        <v>2</v>
      </c>
      <c r="CM601" t="s">
        <v>125</v>
      </c>
      <c r="CN601" t="s">
        <v>125</v>
      </c>
      <c r="CO601">
        <v>4</v>
      </c>
      <c r="CP601">
        <v>2</v>
      </c>
      <c r="CQ601">
        <v>4</v>
      </c>
      <c r="CR601">
        <v>2</v>
      </c>
      <c r="CS601">
        <v>3</v>
      </c>
      <c r="CT601">
        <v>1</v>
      </c>
      <c r="CU601">
        <v>3</v>
      </c>
      <c r="CV601">
        <v>2</v>
      </c>
      <c r="CW601">
        <v>1</v>
      </c>
      <c r="CX601">
        <v>2</v>
      </c>
      <c r="CY601">
        <v>3</v>
      </c>
      <c r="CZ601">
        <v>2</v>
      </c>
      <c r="DA601" s="57">
        <v>2</v>
      </c>
    </row>
    <row r="602" spans="1:105">
      <c r="A602">
        <v>595</v>
      </c>
      <c r="B602" s="9">
        <v>2</v>
      </c>
      <c r="C602" s="9">
        <v>9</v>
      </c>
      <c r="D602" s="9">
        <v>7</v>
      </c>
      <c r="E602" s="9"/>
      <c r="F602" s="9">
        <v>0</v>
      </c>
      <c r="G602" s="9">
        <v>0</v>
      </c>
      <c r="H602" s="9">
        <v>0</v>
      </c>
      <c r="I602" s="9">
        <v>1</v>
      </c>
      <c r="J602" s="9">
        <v>0</v>
      </c>
      <c r="K602" s="9">
        <v>0</v>
      </c>
      <c r="L602" s="9">
        <v>0</v>
      </c>
      <c r="M602" s="9">
        <v>2</v>
      </c>
      <c r="N602" s="9">
        <v>0</v>
      </c>
      <c r="O602" s="9">
        <v>0</v>
      </c>
      <c r="P602" s="9">
        <v>0</v>
      </c>
      <c r="Q602" s="9">
        <v>4</v>
      </c>
      <c r="R602" s="9">
        <v>0</v>
      </c>
      <c r="S602" s="9">
        <v>0</v>
      </c>
      <c r="T602" s="9"/>
      <c r="U602" s="9">
        <v>0</v>
      </c>
      <c r="V602" s="9">
        <v>0</v>
      </c>
      <c r="W602" s="9">
        <v>0</v>
      </c>
      <c r="X602" s="9">
        <v>0</v>
      </c>
      <c r="Y602" s="9">
        <v>1</v>
      </c>
      <c r="Z602" s="9">
        <v>1</v>
      </c>
      <c r="AA602" s="9">
        <v>0</v>
      </c>
      <c r="AB602" s="9">
        <v>0</v>
      </c>
      <c r="AC602" s="9"/>
      <c r="AD602" s="9">
        <v>4</v>
      </c>
      <c r="AE602" s="9"/>
      <c r="AF602" s="9">
        <v>1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/>
      <c r="AM602" s="9">
        <v>1</v>
      </c>
      <c r="AN602" s="9">
        <v>1</v>
      </c>
      <c r="AO602" s="9">
        <v>1</v>
      </c>
      <c r="AP602" s="9">
        <v>1</v>
      </c>
      <c r="AQ602" s="9">
        <v>0</v>
      </c>
      <c r="AR602" s="9">
        <v>0</v>
      </c>
      <c r="AS602" s="9"/>
      <c r="AT602" s="9">
        <v>4</v>
      </c>
      <c r="AU602" s="9">
        <v>1</v>
      </c>
      <c r="AV602" s="75">
        <v>1</v>
      </c>
      <c r="AW602" s="75">
        <v>1</v>
      </c>
      <c r="AX602" s="75">
        <v>1</v>
      </c>
      <c r="AY602" s="9">
        <v>2</v>
      </c>
      <c r="AZ602" s="9">
        <v>2</v>
      </c>
      <c r="BA602" s="9" t="s">
        <v>125</v>
      </c>
      <c r="BB602" s="9" t="s">
        <v>125</v>
      </c>
      <c r="BC602" s="9">
        <v>1</v>
      </c>
      <c r="BD602" s="9">
        <v>1</v>
      </c>
      <c r="BE602" s="9">
        <v>2</v>
      </c>
      <c r="BF602" s="9">
        <v>2</v>
      </c>
      <c r="BG602" s="9" t="s">
        <v>125</v>
      </c>
      <c r="BH602">
        <v>2</v>
      </c>
      <c r="BI602">
        <v>2</v>
      </c>
      <c r="BK602">
        <v>2</v>
      </c>
      <c r="BL602">
        <v>2</v>
      </c>
      <c r="BM602">
        <v>1</v>
      </c>
      <c r="BN602">
        <v>1</v>
      </c>
      <c r="BO602">
        <v>2</v>
      </c>
      <c r="BP602">
        <v>2</v>
      </c>
      <c r="BQ602" t="s">
        <v>125</v>
      </c>
      <c r="BR602">
        <v>1</v>
      </c>
      <c r="BS602">
        <v>2</v>
      </c>
      <c r="BT602" t="s">
        <v>125</v>
      </c>
      <c r="BU602">
        <v>1</v>
      </c>
      <c r="BV602">
        <v>2</v>
      </c>
      <c r="BW602">
        <v>2</v>
      </c>
      <c r="BX602">
        <v>1</v>
      </c>
      <c r="BY602">
        <v>2</v>
      </c>
      <c r="BZ602">
        <v>2</v>
      </c>
      <c r="CA602">
        <v>2</v>
      </c>
      <c r="CB602">
        <v>2</v>
      </c>
      <c r="CC602">
        <v>2</v>
      </c>
      <c r="CD602">
        <v>2</v>
      </c>
      <c r="CE602">
        <v>1</v>
      </c>
      <c r="CF602">
        <v>2</v>
      </c>
      <c r="CG602">
        <v>2</v>
      </c>
      <c r="CH602">
        <v>2</v>
      </c>
      <c r="CI602">
        <v>2</v>
      </c>
      <c r="CJ602">
        <v>1</v>
      </c>
      <c r="CK602">
        <v>1</v>
      </c>
      <c r="CL602">
        <v>1</v>
      </c>
      <c r="CM602">
        <v>3</v>
      </c>
      <c r="CN602">
        <v>4</v>
      </c>
      <c r="CO602">
        <v>4</v>
      </c>
      <c r="CP602">
        <v>4</v>
      </c>
      <c r="CQ602">
        <v>4</v>
      </c>
      <c r="CR602">
        <v>4</v>
      </c>
      <c r="CS602">
        <v>4</v>
      </c>
      <c r="CT602">
        <v>4</v>
      </c>
      <c r="CU602">
        <v>4</v>
      </c>
      <c r="CV602">
        <v>4</v>
      </c>
      <c r="CW602">
        <v>1</v>
      </c>
      <c r="CX602">
        <v>2</v>
      </c>
      <c r="CY602">
        <v>3</v>
      </c>
      <c r="DA602" s="57" t="s">
        <v>125</v>
      </c>
    </row>
    <row r="603" spans="1:105">
      <c r="A603">
        <v>596</v>
      </c>
      <c r="B603" s="9">
        <v>2</v>
      </c>
      <c r="C603" s="9">
        <v>4</v>
      </c>
      <c r="D603" s="9">
        <v>1</v>
      </c>
      <c r="E603" s="9">
        <v>2</v>
      </c>
      <c r="F603" s="9">
        <v>0</v>
      </c>
      <c r="G603" s="9">
        <v>1</v>
      </c>
      <c r="H603" s="9">
        <v>0</v>
      </c>
      <c r="I603" s="9">
        <v>1</v>
      </c>
      <c r="J603" s="9">
        <v>0</v>
      </c>
      <c r="K603" s="9">
        <v>0</v>
      </c>
      <c r="L603" s="9">
        <v>0</v>
      </c>
      <c r="M603" s="9">
        <v>1</v>
      </c>
      <c r="N603" s="9">
        <v>4</v>
      </c>
      <c r="O603" s="9">
        <v>2</v>
      </c>
      <c r="P603" s="9">
        <v>3</v>
      </c>
      <c r="Q603" s="9">
        <v>2</v>
      </c>
      <c r="R603" s="9">
        <v>1</v>
      </c>
      <c r="S603" s="9">
        <v>1</v>
      </c>
      <c r="T603" s="9"/>
      <c r="U603" s="9">
        <v>0</v>
      </c>
      <c r="V603" s="9">
        <v>0</v>
      </c>
      <c r="W603" s="9">
        <v>0</v>
      </c>
      <c r="X603" s="9">
        <v>1</v>
      </c>
      <c r="Y603" s="9">
        <v>0</v>
      </c>
      <c r="Z603" s="9">
        <v>0</v>
      </c>
      <c r="AA603" s="9">
        <v>0</v>
      </c>
      <c r="AB603" s="9">
        <v>0</v>
      </c>
      <c r="AC603" s="9"/>
      <c r="AD603" s="9">
        <v>2</v>
      </c>
      <c r="AE603" s="9"/>
      <c r="AF603" s="9">
        <v>1</v>
      </c>
      <c r="AG603" s="9">
        <v>0</v>
      </c>
      <c r="AH603" s="9">
        <v>1</v>
      </c>
      <c r="AI603" s="9">
        <v>0</v>
      </c>
      <c r="AJ603" s="9">
        <v>0</v>
      </c>
      <c r="AK603" s="9">
        <v>0</v>
      </c>
      <c r="AL603" s="9"/>
      <c r="AM603" s="9">
        <v>1</v>
      </c>
      <c r="AN603" s="9">
        <v>1</v>
      </c>
      <c r="AO603" s="9">
        <v>0</v>
      </c>
      <c r="AP603" s="9">
        <v>0</v>
      </c>
      <c r="AQ603" s="9">
        <v>0</v>
      </c>
      <c r="AR603" s="9">
        <v>0</v>
      </c>
      <c r="AS603" s="9"/>
      <c r="AT603" s="9">
        <v>1</v>
      </c>
      <c r="AU603" s="9">
        <v>2</v>
      </c>
      <c r="AV603" s="75">
        <v>1</v>
      </c>
      <c r="AW603" s="75">
        <v>1</v>
      </c>
      <c r="AX603" s="75">
        <v>1</v>
      </c>
      <c r="AY603" s="9">
        <v>2</v>
      </c>
      <c r="AZ603" s="9">
        <v>1</v>
      </c>
      <c r="BA603" s="9">
        <v>1</v>
      </c>
      <c r="BB603" s="9">
        <v>1</v>
      </c>
      <c r="BC603" s="9">
        <v>1</v>
      </c>
      <c r="BD603" s="9">
        <v>1</v>
      </c>
      <c r="BE603" s="9">
        <v>1</v>
      </c>
      <c r="BF603" s="9">
        <v>1</v>
      </c>
      <c r="BG603" s="9">
        <v>1</v>
      </c>
      <c r="BH603">
        <v>1</v>
      </c>
      <c r="BI603">
        <v>2</v>
      </c>
      <c r="BJ603" s="58">
        <v>2</v>
      </c>
      <c r="BK603">
        <v>2</v>
      </c>
      <c r="BL603">
        <v>1</v>
      </c>
      <c r="BM603">
        <v>1</v>
      </c>
      <c r="BN603">
        <v>1</v>
      </c>
      <c r="BO603">
        <v>2</v>
      </c>
      <c r="BP603">
        <v>2</v>
      </c>
      <c r="BQ603" t="s">
        <v>125</v>
      </c>
      <c r="BR603">
        <v>2</v>
      </c>
      <c r="BS603">
        <v>2</v>
      </c>
      <c r="BT603" t="s">
        <v>125</v>
      </c>
      <c r="BU603">
        <v>2</v>
      </c>
      <c r="BV603">
        <v>2</v>
      </c>
      <c r="BW603">
        <v>2</v>
      </c>
      <c r="BX603">
        <v>2</v>
      </c>
      <c r="BY603">
        <v>2</v>
      </c>
      <c r="BZ603">
        <v>2</v>
      </c>
      <c r="CA603">
        <v>2</v>
      </c>
      <c r="CB603">
        <v>2</v>
      </c>
      <c r="CC603">
        <v>2</v>
      </c>
      <c r="CD603">
        <v>2</v>
      </c>
      <c r="CE603">
        <v>1</v>
      </c>
      <c r="CF603">
        <v>1</v>
      </c>
      <c r="CG603">
        <v>2</v>
      </c>
      <c r="CH603">
        <v>2</v>
      </c>
      <c r="CI603">
        <v>2</v>
      </c>
      <c r="CJ603">
        <v>1</v>
      </c>
      <c r="CK603">
        <v>2</v>
      </c>
      <c r="CL603">
        <v>2</v>
      </c>
      <c r="CM603" t="s">
        <v>125</v>
      </c>
      <c r="CN603" t="s">
        <v>125</v>
      </c>
      <c r="CO603">
        <v>4</v>
      </c>
      <c r="CP603">
        <v>3</v>
      </c>
      <c r="CQ603">
        <v>3</v>
      </c>
      <c r="CR603">
        <v>4</v>
      </c>
      <c r="CS603">
        <v>4</v>
      </c>
      <c r="CT603">
        <v>3</v>
      </c>
      <c r="CU603">
        <v>3</v>
      </c>
      <c r="CV603">
        <v>2</v>
      </c>
      <c r="CW603">
        <v>3</v>
      </c>
      <c r="CX603">
        <v>3</v>
      </c>
      <c r="CY603">
        <v>3</v>
      </c>
      <c r="CZ603">
        <v>3</v>
      </c>
      <c r="DA603" s="57">
        <v>3</v>
      </c>
    </row>
    <row r="604" spans="1:105">
      <c r="A604">
        <v>597</v>
      </c>
      <c r="B604" s="9">
        <v>1</v>
      </c>
      <c r="C604" s="9">
        <v>8</v>
      </c>
      <c r="D604" s="9">
        <v>7</v>
      </c>
      <c r="E604" s="9">
        <v>13</v>
      </c>
      <c r="F604" s="9">
        <v>0</v>
      </c>
      <c r="G604" s="9">
        <v>0</v>
      </c>
      <c r="H604" s="9">
        <v>0</v>
      </c>
      <c r="I604" s="9">
        <v>0</v>
      </c>
      <c r="J604" s="9">
        <v>1</v>
      </c>
      <c r="K604" s="9">
        <v>0</v>
      </c>
      <c r="L604" s="9">
        <v>0</v>
      </c>
      <c r="M604" s="9">
        <v>2</v>
      </c>
      <c r="N604" s="9">
        <v>4</v>
      </c>
      <c r="O604" s="9">
        <v>4</v>
      </c>
      <c r="P604" s="9">
        <v>4</v>
      </c>
      <c r="Q604" s="9">
        <v>4</v>
      </c>
      <c r="R604" s="9">
        <v>4</v>
      </c>
      <c r="S604" s="9">
        <v>4</v>
      </c>
      <c r="T604" s="9"/>
      <c r="U604" s="9">
        <v>0</v>
      </c>
      <c r="V604" s="9">
        <v>0</v>
      </c>
      <c r="W604" s="9">
        <v>0</v>
      </c>
      <c r="X604" s="9">
        <v>0</v>
      </c>
      <c r="Y604" s="9">
        <v>1</v>
      </c>
      <c r="Z604" s="9">
        <v>0</v>
      </c>
      <c r="AA604" s="9">
        <v>0</v>
      </c>
      <c r="AB604" s="9">
        <v>0</v>
      </c>
      <c r="AC604" s="9"/>
      <c r="AD604" s="9">
        <v>4</v>
      </c>
      <c r="AE604" s="9"/>
      <c r="AF604" s="9">
        <v>1</v>
      </c>
      <c r="AG604" s="9">
        <v>1</v>
      </c>
      <c r="AH604" s="9">
        <v>0</v>
      </c>
      <c r="AI604" s="9">
        <v>1</v>
      </c>
      <c r="AJ604" s="9">
        <v>0</v>
      </c>
      <c r="AK604" s="9">
        <v>0</v>
      </c>
      <c r="AL604" s="9"/>
      <c r="AM604" s="9">
        <v>1</v>
      </c>
      <c r="AN604" s="9">
        <v>1</v>
      </c>
      <c r="AO604" s="9">
        <v>0</v>
      </c>
      <c r="AP604" s="9">
        <v>1</v>
      </c>
      <c r="AQ604" s="9">
        <v>0</v>
      </c>
      <c r="AR604" s="9">
        <v>0</v>
      </c>
      <c r="AS604" s="9"/>
      <c r="AT604" s="9">
        <v>2</v>
      </c>
      <c r="AU604" s="9">
        <v>2</v>
      </c>
      <c r="AV604" s="75">
        <v>1</v>
      </c>
      <c r="AW604" s="75">
        <v>2</v>
      </c>
      <c r="AX604" s="75">
        <v>1</v>
      </c>
      <c r="AY604" s="9">
        <v>1</v>
      </c>
      <c r="AZ604" s="9">
        <v>1</v>
      </c>
      <c r="BA604" s="9">
        <v>1</v>
      </c>
      <c r="BB604" s="9">
        <v>2</v>
      </c>
      <c r="BC604" s="9">
        <v>2</v>
      </c>
      <c r="BD604" s="9">
        <v>1</v>
      </c>
      <c r="BE604" s="9">
        <v>1</v>
      </c>
      <c r="BF604" s="9">
        <v>1</v>
      </c>
      <c r="BG604" s="9">
        <v>1</v>
      </c>
      <c r="BH604">
        <v>1</v>
      </c>
      <c r="BI604">
        <v>2</v>
      </c>
      <c r="BJ604" s="58">
        <v>2</v>
      </c>
      <c r="BK604">
        <v>1</v>
      </c>
      <c r="BL604">
        <v>1</v>
      </c>
      <c r="BM604">
        <v>1</v>
      </c>
      <c r="BN604">
        <v>1</v>
      </c>
      <c r="BO604">
        <v>2</v>
      </c>
      <c r="BP604">
        <v>1</v>
      </c>
      <c r="BQ604">
        <v>1</v>
      </c>
      <c r="BR604">
        <v>1</v>
      </c>
      <c r="BS604">
        <v>1</v>
      </c>
      <c r="BT604">
        <v>2</v>
      </c>
      <c r="BU604">
        <v>1</v>
      </c>
      <c r="BV604">
        <v>1</v>
      </c>
      <c r="BW604">
        <v>1</v>
      </c>
      <c r="BX604">
        <v>1</v>
      </c>
      <c r="BY604">
        <v>1</v>
      </c>
      <c r="BZ604">
        <v>2</v>
      </c>
      <c r="CA604">
        <v>1</v>
      </c>
      <c r="CB604">
        <v>1</v>
      </c>
      <c r="CC604">
        <v>1</v>
      </c>
      <c r="CD604">
        <v>1</v>
      </c>
      <c r="CE604">
        <v>1</v>
      </c>
      <c r="CF604">
        <v>1</v>
      </c>
      <c r="CG604">
        <v>1</v>
      </c>
      <c r="CH604">
        <v>1</v>
      </c>
      <c r="CI604">
        <v>1</v>
      </c>
      <c r="CJ604">
        <v>1</v>
      </c>
      <c r="CK604">
        <v>2</v>
      </c>
      <c r="CL604">
        <v>1</v>
      </c>
      <c r="CM604">
        <v>3</v>
      </c>
      <c r="CN604">
        <v>3</v>
      </c>
      <c r="CO604">
        <v>4</v>
      </c>
      <c r="CP604">
        <v>4</v>
      </c>
      <c r="CQ604">
        <v>4</v>
      </c>
      <c r="CR604">
        <v>3</v>
      </c>
      <c r="CS604">
        <v>3</v>
      </c>
      <c r="CT604">
        <v>4</v>
      </c>
      <c r="CU604">
        <v>3</v>
      </c>
      <c r="CV604">
        <v>2</v>
      </c>
      <c r="CW604">
        <v>2</v>
      </c>
      <c r="CX604">
        <v>3</v>
      </c>
      <c r="CY604">
        <v>3</v>
      </c>
      <c r="CZ604">
        <v>3</v>
      </c>
      <c r="DA604" s="57" t="s">
        <v>125</v>
      </c>
    </row>
    <row r="605" spans="1:105">
      <c r="A605">
        <v>598</v>
      </c>
      <c r="B605" s="9">
        <v>2</v>
      </c>
      <c r="C605" s="9">
        <v>6</v>
      </c>
      <c r="D605" s="9">
        <v>5</v>
      </c>
      <c r="E605" s="9">
        <v>5</v>
      </c>
      <c r="F605" s="9">
        <v>0</v>
      </c>
      <c r="G605" s="9">
        <v>0</v>
      </c>
      <c r="H605" s="9">
        <v>0</v>
      </c>
      <c r="I605" s="9">
        <v>0</v>
      </c>
      <c r="J605" s="9">
        <v>1</v>
      </c>
      <c r="K605" s="9">
        <v>0</v>
      </c>
      <c r="L605" s="9">
        <v>0</v>
      </c>
      <c r="M605" s="9">
        <v>1</v>
      </c>
      <c r="N605" s="9">
        <v>4</v>
      </c>
      <c r="O605" s="9">
        <v>4</v>
      </c>
      <c r="P605" s="9">
        <v>3</v>
      </c>
      <c r="Q605" s="9">
        <v>4</v>
      </c>
      <c r="R605" s="9">
        <v>4</v>
      </c>
      <c r="S605" s="9">
        <v>4</v>
      </c>
      <c r="T605" s="9"/>
      <c r="U605" s="9">
        <v>0</v>
      </c>
      <c r="V605" s="9">
        <v>1</v>
      </c>
      <c r="W605" s="9">
        <v>0</v>
      </c>
      <c r="X605" s="9">
        <v>0</v>
      </c>
      <c r="Y605" s="9">
        <v>1</v>
      </c>
      <c r="Z605" s="9">
        <v>1</v>
      </c>
      <c r="AA605" s="9">
        <v>0</v>
      </c>
      <c r="AB605" s="9">
        <v>0</v>
      </c>
      <c r="AC605" s="9"/>
      <c r="AD605" s="9">
        <v>3</v>
      </c>
      <c r="AE605" s="9"/>
      <c r="AF605" s="9">
        <v>1</v>
      </c>
      <c r="AG605" s="9">
        <v>1</v>
      </c>
      <c r="AH605" s="9">
        <v>1</v>
      </c>
      <c r="AI605" s="9">
        <v>0</v>
      </c>
      <c r="AJ605" s="9">
        <v>1</v>
      </c>
      <c r="AK605" s="9">
        <v>0</v>
      </c>
      <c r="AL605" s="9"/>
      <c r="AM605" s="9">
        <v>1</v>
      </c>
      <c r="AN605" s="9">
        <v>1</v>
      </c>
      <c r="AO605" s="9">
        <v>1</v>
      </c>
      <c r="AP605" s="9">
        <v>1</v>
      </c>
      <c r="AQ605" s="9">
        <v>0</v>
      </c>
      <c r="AR605" s="9">
        <v>1</v>
      </c>
      <c r="AS605" s="9"/>
      <c r="AT605" s="9">
        <v>1</v>
      </c>
      <c r="AU605" s="9">
        <v>2</v>
      </c>
      <c r="AV605" s="75">
        <v>1</v>
      </c>
      <c r="AW605" s="75">
        <v>1</v>
      </c>
      <c r="AX605" s="75">
        <v>1</v>
      </c>
      <c r="AY605" s="9">
        <v>1</v>
      </c>
      <c r="AZ605" s="9">
        <v>1</v>
      </c>
      <c r="BA605" s="9">
        <v>1</v>
      </c>
      <c r="BB605" s="9">
        <v>2</v>
      </c>
      <c r="BC605" s="9">
        <v>2</v>
      </c>
      <c r="BD605" s="9">
        <v>1</v>
      </c>
      <c r="BE605" s="9">
        <v>2</v>
      </c>
      <c r="BF605" s="9">
        <v>1</v>
      </c>
      <c r="BG605" s="9">
        <v>1</v>
      </c>
      <c r="BH605">
        <v>1</v>
      </c>
      <c r="BI605">
        <v>2</v>
      </c>
      <c r="BJ605" s="58">
        <v>1</v>
      </c>
      <c r="BK605">
        <v>1</v>
      </c>
      <c r="BL605">
        <v>1</v>
      </c>
      <c r="BM605">
        <v>1</v>
      </c>
      <c r="BN605">
        <v>1</v>
      </c>
      <c r="BO605">
        <v>2</v>
      </c>
      <c r="BP605">
        <v>2</v>
      </c>
      <c r="BQ605" t="s">
        <v>125</v>
      </c>
      <c r="BR605">
        <v>1</v>
      </c>
      <c r="BS605">
        <v>1</v>
      </c>
      <c r="BT605">
        <v>1</v>
      </c>
      <c r="BU605">
        <v>1</v>
      </c>
      <c r="BV605">
        <v>1</v>
      </c>
      <c r="BW605">
        <v>2</v>
      </c>
      <c r="BX605">
        <v>1</v>
      </c>
      <c r="BY605">
        <v>1</v>
      </c>
      <c r="BZ605">
        <v>2</v>
      </c>
      <c r="CA605">
        <v>1</v>
      </c>
      <c r="CB605">
        <v>1</v>
      </c>
      <c r="CC605">
        <v>1</v>
      </c>
      <c r="CD605">
        <v>1</v>
      </c>
      <c r="CE605">
        <v>2</v>
      </c>
      <c r="CF605">
        <v>1</v>
      </c>
      <c r="CG605">
        <v>1</v>
      </c>
      <c r="CH605">
        <v>1</v>
      </c>
      <c r="CI605">
        <v>1</v>
      </c>
      <c r="CJ605">
        <v>1</v>
      </c>
      <c r="CK605">
        <v>2</v>
      </c>
      <c r="CL605">
        <v>1</v>
      </c>
      <c r="CM605">
        <v>3</v>
      </c>
      <c r="CN605">
        <v>4</v>
      </c>
      <c r="CO605">
        <v>4</v>
      </c>
      <c r="CP605">
        <v>4</v>
      </c>
      <c r="CQ605">
        <v>4</v>
      </c>
      <c r="CR605">
        <v>4</v>
      </c>
      <c r="CS605">
        <v>4</v>
      </c>
      <c r="CT605">
        <v>4</v>
      </c>
      <c r="CU605">
        <v>3</v>
      </c>
      <c r="CV605">
        <v>3</v>
      </c>
      <c r="CW605">
        <v>4</v>
      </c>
      <c r="CX605">
        <v>4</v>
      </c>
      <c r="CY605">
        <v>4</v>
      </c>
      <c r="CZ605">
        <v>4</v>
      </c>
      <c r="DA605" s="57" t="s">
        <v>125</v>
      </c>
    </row>
    <row r="606" spans="1:105">
      <c r="A606">
        <v>599</v>
      </c>
      <c r="B606" s="9">
        <v>1</v>
      </c>
      <c r="C606" s="9">
        <v>9</v>
      </c>
      <c r="D606" s="9">
        <v>7</v>
      </c>
      <c r="E606" s="9">
        <v>7</v>
      </c>
      <c r="F606" s="9">
        <v>0</v>
      </c>
      <c r="G606" s="9">
        <v>0</v>
      </c>
      <c r="H606" s="9">
        <v>0</v>
      </c>
      <c r="I606" s="9">
        <v>1</v>
      </c>
      <c r="J606" s="9">
        <v>0</v>
      </c>
      <c r="K606" s="9">
        <v>0</v>
      </c>
      <c r="L606" s="9">
        <v>0</v>
      </c>
      <c r="M606" s="9">
        <v>2</v>
      </c>
      <c r="N606" s="9">
        <v>3</v>
      </c>
      <c r="O606" s="9">
        <v>0</v>
      </c>
      <c r="P606" s="9">
        <v>0</v>
      </c>
      <c r="Q606" s="9">
        <v>3</v>
      </c>
      <c r="R606" s="9">
        <v>3</v>
      </c>
      <c r="S606" s="9">
        <v>0</v>
      </c>
      <c r="T606" s="9"/>
      <c r="U606" s="9">
        <v>0</v>
      </c>
      <c r="V606" s="9">
        <v>0</v>
      </c>
      <c r="W606" s="9">
        <v>0</v>
      </c>
      <c r="X606" s="9">
        <v>0</v>
      </c>
      <c r="Y606" s="9">
        <v>1</v>
      </c>
      <c r="Z606" s="9">
        <v>0</v>
      </c>
      <c r="AA606" s="9">
        <v>0</v>
      </c>
      <c r="AB606" s="9">
        <v>0</v>
      </c>
      <c r="AC606" s="9"/>
      <c r="AD606" s="9">
        <v>1</v>
      </c>
      <c r="AE606" s="9"/>
      <c r="AF606" s="9">
        <v>1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/>
      <c r="AM606" s="9">
        <v>0</v>
      </c>
      <c r="AN606" s="9">
        <v>1</v>
      </c>
      <c r="AO606" s="9">
        <v>0</v>
      </c>
      <c r="AP606" s="9">
        <v>0</v>
      </c>
      <c r="AQ606" s="9">
        <v>0</v>
      </c>
      <c r="AR606" s="9">
        <v>0</v>
      </c>
      <c r="AS606" s="9"/>
      <c r="AT606" s="9">
        <v>3</v>
      </c>
      <c r="AU606" s="9">
        <v>3</v>
      </c>
      <c r="AV606" s="75">
        <v>1</v>
      </c>
      <c r="AW606" s="75">
        <v>1</v>
      </c>
      <c r="AX606" s="75">
        <v>2</v>
      </c>
      <c r="AY606" s="9" t="s">
        <v>125</v>
      </c>
      <c r="AZ606" s="9">
        <v>2</v>
      </c>
      <c r="BA606" s="9" t="s">
        <v>125</v>
      </c>
      <c r="BB606" s="9" t="s">
        <v>125</v>
      </c>
      <c r="BC606" s="9">
        <v>1</v>
      </c>
      <c r="BD606" s="9">
        <v>1</v>
      </c>
      <c r="BE606" s="9">
        <v>2</v>
      </c>
      <c r="BF606" s="9">
        <v>1</v>
      </c>
      <c r="BG606" s="9">
        <v>1</v>
      </c>
      <c r="BH606">
        <v>1</v>
      </c>
      <c r="BI606">
        <v>2</v>
      </c>
      <c r="BJ606" s="58">
        <v>1</v>
      </c>
      <c r="BK606">
        <v>2</v>
      </c>
      <c r="BL606">
        <v>1</v>
      </c>
      <c r="BM606">
        <v>2</v>
      </c>
      <c r="BN606">
        <v>2</v>
      </c>
      <c r="BO606">
        <v>2</v>
      </c>
      <c r="BP606">
        <v>2</v>
      </c>
      <c r="BQ606" t="s">
        <v>125</v>
      </c>
      <c r="BR606">
        <v>2</v>
      </c>
      <c r="BS606">
        <v>2</v>
      </c>
      <c r="BT606" t="s">
        <v>125</v>
      </c>
      <c r="BU606">
        <v>1</v>
      </c>
      <c r="BV606">
        <v>1</v>
      </c>
      <c r="BW606">
        <v>2</v>
      </c>
      <c r="BX606">
        <v>2</v>
      </c>
      <c r="BY606">
        <v>2</v>
      </c>
      <c r="BZ606">
        <v>2</v>
      </c>
      <c r="CA606">
        <v>2</v>
      </c>
      <c r="CB606">
        <v>2</v>
      </c>
      <c r="CC606">
        <v>2</v>
      </c>
      <c r="CD606">
        <v>2</v>
      </c>
      <c r="CE606">
        <v>2</v>
      </c>
      <c r="CF606">
        <v>2</v>
      </c>
      <c r="CG606">
        <v>2</v>
      </c>
      <c r="CH606">
        <v>2</v>
      </c>
      <c r="CI606">
        <v>2</v>
      </c>
      <c r="CJ606">
        <v>1</v>
      </c>
      <c r="CK606">
        <v>2</v>
      </c>
      <c r="CL606">
        <v>2</v>
      </c>
      <c r="CM606" t="s">
        <v>125</v>
      </c>
      <c r="CN606" t="s">
        <v>125</v>
      </c>
      <c r="CO606">
        <v>4</v>
      </c>
      <c r="CP606">
        <v>3</v>
      </c>
      <c r="CQ606">
        <v>3</v>
      </c>
      <c r="CR606">
        <v>3</v>
      </c>
      <c r="CS606">
        <v>3</v>
      </c>
      <c r="CT606">
        <v>3</v>
      </c>
      <c r="CU606">
        <v>3</v>
      </c>
      <c r="CV606">
        <v>3</v>
      </c>
      <c r="CW606">
        <v>1</v>
      </c>
      <c r="CX606">
        <v>3</v>
      </c>
      <c r="CY606">
        <v>1</v>
      </c>
      <c r="CZ606">
        <v>3</v>
      </c>
      <c r="DA606" s="57" t="s">
        <v>125</v>
      </c>
    </row>
    <row r="607" spans="1:105">
      <c r="A607">
        <v>600</v>
      </c>
      <c r="B607" s="9">
        <v>1</v>
      </c>
      <c r="C607" s="9">
        <v>8</v>
      </c>
      <c r="D607" s="9">
        <v>7</v>
      </c>
      <c r="E607" s="9">
        <v>4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1</v>
      </c>
      <c r="L607" s="9">
        <v>0</v>
      </c>
      <c r="M607" s="9">
        <v>2</v>
      </c>
      <c r="N607" s="9">
        <v>3</v>
      </c>
      <c r="O607" s="9">
        <v>4</v>
      </c>
      <c r="P607" s="9">
        <v>4</v>
      </c>
      <c r="Q607" s="9">
        <v>3</v>
      </c>
      <c r="R607" s="9">
        <v>3</v>
      </c>
      <c r="S607" s="9">
        <v>4</v>
      </c>
      <c r="T607" s="9"/>
      <c r="U607" s="9">
        <v>0</v>
      </c>
      <c r="V607" s="9">
        <v>0</v>
      </c>
      <c r="W607" s="9">
        <v>1</v>
      </c>
      <c r="X607" s="9">
        <v>0</v>
      </c>
      <c r="Y607" s="9">
        <v>1</v>
      </c>
      <c r="Z607" s="9">
        <v>0</v>
      </c>
      <c r="AA607" s="9">
        <v>0</v>
      </c>
      <c r="AB607" s="9">
        <v>0</v>
      </c>
      <c r="AC607" s="9"/>
      <c r="AD607" s="9">
        <v>3</v>
      </c>
      <c r="AE607" s="9"/>
      <c r="AF607" s="9">
        <v>1</v>
      </c>
      <c r="AG607" s="9">
        <v>1</v>
      </c>
      <c r="AH607" s="9">
        <v>1</v>
      </c>
      <c r="AI607" s="9">
        <v>0</v>
      </c>
      <c r="AJ607" s="9">
        <v>0</v>
      </c>
      <c r="AK607" s="9">
        <v>0</v>
      </c>
      <c r="AL607" s="9"/>
      <c r="AM607" s="9">
        <v>1</v>
      </c>
      <c r="AN607" s="9">
        <v>1</v>
      </c>
      <c r="AO607" s="9">
        <v>0</v>
      </c>
      <c r="AP607" s="9">
        <v>0</v>
      </c>
      <c r="AQ607" s="9">
        <v>0</v>
      </c>
      <c r="AR607" s="9">
        <v>0</v>
      </c>
      <c r="AS607" s="9"/>
      <c r="AT607" s="9">
        <v>1</v>
      </c>
      <c r="AU607" s="9">
        <v>1</v>
      </c>
      <c r="AV607" s="75">
        <v>1</v>
      </c>
      <c r="AW607" s="75">
        <v>1</v>
      </c>
      <c r="AX607" s="75">
        <v>1</v>
      </c>
      <c r="AY607" s="9">
        <v>1</v>
      </c>
      <c r="AZ607" s="9">
        <v>1</v>
      </c>
      <c r="BA607" s="9">
        <v>1</v>
      </c>
      <c r="BB607" s="9">
        <v>2</v>
      </c>
      <c r="BC607" s="9">
        <v>2</v>
      </c>
      <c r="BD607" s="9">
        <v>1</v>
      </c>
      <c r="BE607" s="9">
        <v>2</v>
      </c>
      <c r="BF607" s="9">
        <v>1</v>
      </c>
      <c r="BG607" s="9">
        <v>1</v>
      </c>
      <c r="BH607">
        <v>1</v>
      </c>
      <c r="BI607">
        <v>2</v>
      </c>
      <c r="BJ607" s="58">
        <v>1</v>
      </c>
      <c r="BK607">
        <v>1</v>
      </c>
      <c r="BL607">
        <v>1</v>
      </c>
      <c r="BM607">
        <v>2</v>
      </c>
      <c r="BN607">
        <v>1</v>
      </c>
      <c r="BO607">
        <v>2</v>
      </c>
      <c r="BP607">
        <v>2</v>
      </c>
      <c r="BQ607" t="s">
        <v>125</v>
      </c>
      <c r="BR607">
        <v>1</v>
      </c>
      <c r="BS607">
        <v>1</v>
      </c>
      <c r="BT607">
        <v>1</v>
      </c>
      <c r="BU607">
        <v>1</v>
      </c>
      <c r="BV607">
        <v>1</v>
      </c>
      <c r="BW607">
        <v>1</v>
      </c>
      <c r="BX607">
        <v>2</v>
      </c>
      <c r="BY607">
        <v>2</v>
      </c>
      <c r="BZ607">
        <v>2</v>
      </c>
      <c r="CA607">
        <v>1</v>
      </c>
      <c r="CB607">
        <v>1</v>
      </c>
      <c r="CC607">
        <v>1</v>
      </c>
      <c r="CD607">
        <v>2</v>
      </c>
      <c r="CE607">
        <v>2</v>
      </c>
      <c r="CF607">
        <v>1</v>
      </c>
      <c r="CG607">
        <v>1</v>
      </c>
      <c r="CH607">
        <v>1</v>
      </c>
      <c r="CI607">
        <v>1</v>
      </c>
      <c r="CJ607">
        <v>1</v>
      </c>
      <c r="CK607">
        <v>1</v>
      </c>
      <c r="CL607">
        <v>1</v>
      </c>
      <c r="CM607">
        <v>3</v>
      </c>
      <c r="CN607">
        <v>3</v>
      </c>
      <c r="CO607">
        <v>4</v>
      </c>
      <c r="CP607">
        <v>2</v>
      </c>
      <c r="CQ607">
        <v>4</v>
      </c>
      <c r="CR607">
        <v>3</v>
      </c>
      <c r="CS607">
        <v>3</v>
      </c>
      <c r="CT607">
        <v>4</v>
      </c>
      <c r="CU607">
        <v>3</v>
      </c>
      <c r="CV607">
        <v>2</v>
      </c>
      <c r="CW607">
        <v>2</v>
      </c>
      <c r="CX607">
        <v>3</v>
      </c>
      <c r="CY607">
        <v>3</v>
      </c>
      <c r="CZ607">
        <v>3</v>
      </c>
      <c r="DA607" s="57" t="s">
        <v>125</v>
      </c>
    </row>
    <row r="608" spans="1:105">
      <c r="A608">
        <v>601</v>
      </c>
      <c r="B608" s="9">
        <v>2</v>
      </c>
      <c r="C608" s="9">
        <v>6</v>
      </c>
      <c r="D608" s="9">
        <v>5</v>
      </c>
      <c r="E608" s="9">
        <v>4</v>
      </c>
      <c r="F608" s="9">
        <v>0</v>
      </c>
      <c r="G608" s="9">
        <v>0</v>
      </c>
      <c r="H608" s="9">
        <v>1</v>
      </c>
      <c r="I608" s="9">
        <v>0</v>
      </c>
      <c r="J608" s="9">
        <v>1</v>
      </c>
      <c r="K608" s="9">
        <v>0</v>
      </c>
      <c r="L608" s="9">
        <v>0</v>
      </c>
      <c r="M608" s="9">
        <v>2</v>
      </c>
      <c r="N608" s="9">
        <v>4</v>
      </c>
      <c r="O608" s="9">
        <v>4</v>
      </c>
      <c r="P608" s="9">
        <v>3</v>
      </c>
      <c r="Q608" s="9">
        <v>4</v>
      </c>
      <c r="R608" s="9">
        <v>4</v>
      </c>
      <c r="S608" s="9">
        <v>3</v>
      </c>
      <c r="T608" s="9"/>
      <c r="U608" s="9">
        <v>1</v>
      </c>
      <c r="V608" s="9">
        <v>1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/>
      <c r="AD608" s="9">
        <v>1</v>
      </c>
      <c r="AE608" s="9"/>
      <c r="AF608" s="9">
        <v>1</v>
      </c>
      <c r="AG608" s="9">
        <v>1</v>
      </c>
      <c r="AH608" s="9">
        <v>0</v>
      </c>
      <c r="AI608" s="9">
        <v>0</v>
      </c>
      <c r="AJ608" s="9">
        <v>0</v>
      </c>
      <c r="AK608" s="9">
        <v>0</v>
      </c>
      <c r="AL608" s="9"/>
      <c r="AM608" s="9">
        <v>1</v>
      </c>
      <c r="AN608" s="9">
        <v>1</v>
      </c>
      <c r="AO608" s="9">
        <v>1</v>
      </c>
      <c r="AP608" s="9">
        <v>1</v>
      </c>
      <c r="AQ608" s="9">
        <v>0</v>
      </c>
      <c r="AR608" s="9">
        <v>0</v>
      </c>
      <c r="AS608" s="9"/>
      <c r="AT608" s="9">
        <v>1</v>
      </c>
      <c r="AU608" s="9">
        <v>2</v>
      </c>
      <c r="AV608" s="75">
        <v>2</v>
      </c>
      <c r="AW608" s="75">
        <v>1</v>
      </c>
      <c r="AX608" s="75">
        <v>1</v>
      </c>
      <c r="AY608" s="9">
        <v>1</v>
      </c>
      <c r="AZ608" s="9">
        <v>1</v>
      </c>
      <c r="BA608" s="9">
        <v>1</v>
      </c>
      <c r="BB608" s="9">
        <v>2</v>
      </c>
      <c r="BC608" s="9">
        <v>1</v>
      </c>
      <c r="BD608" s="9">
        <v>1</v>
      </c>
      <c r="BE608" s="9">
        <v>1</v>
      </c>
      <c r="BF608" s="9">
        <v>1</v>
      </c>
      <c r="BG608" s="9">
        <v>1</v>
      </c>
      <c r="BH608">
        <v>1</v>
      </c>
      <c r="BI608">
        <v>1</v>
      </c>
      <c r="BJ608" s="58">
        <v>1</v>
      </c>
      <c r="BK608">
        <v>1</v>
      </c>
      <c r="BL608">
        <v>1</v>
      </c>
      <c r="BM608">
        <v>1</v>
      </c>
      <c r="BN608">
        <v>1</v>
      </c>
      <c r="BO608">
        <v>2</v>
      </c>
      <c r="BP608">
        <v>1</v>
      </c>
      <c r="BQ608">
        <v>1</v>
      </c>
      <c r="BR608">
        <v>1</v>
      </c>
      <c r="BS608">
        <v>1</v>
      </c>
      <c r="BT608">
        <v>1</v>
      </c>
      <c r="BU608">
        <v>1</v>
      </c>
      <c r="BV608">
        <v>1</v>
      </c>
      <c r="BW608">
        <v>1</v>
      </c>
      <c r="BX608">
        <v>2</v>
      </c>
      <c r="BY608">
        <v>1</v>
      </c>
      <c r="BZ608">
        <v>2</v>
      </c>
      <c r="CA608">
        <v>2</v>
      </c>
      <c r="CB608">
        <v>2</v>
      </c>
      <c r="CC608">
        <v>2</v>
      </c>
      <c r="CD608">
        <v>1</v>
      </c>
      <c r="CE608">
        <v>2</v>
      </c>
      <c r="CF608">
        <v>1</v>
      </c>
      <c r="CG608">
        <v>1</v>
      </c>
      <c r="CH608">
        <v>1</v>
      </c>
      <c r="CI608">
        <v>1</v>
      </c>
      <c r="CJ608">
        <v>1</v>
      </c>
      <c r="CK608">
        <v>1</v>
      </c>
      <c r="CL608">
        <v>1</v>
      </c>
      <c r="CM608">
        <v>3</v>
      </c>
      <c r="CN608">
        <v>3</v>
      </c>
      <c r="CO608">
        <v>4</v>
      </c>
      <c r="CP608">
        <v>4</v>
      </c>
      <c r="CQ608">
        <v>4</v>
      </c>
      <c r="CR608">
        <v>4</v>
      </c>
      <c r="CS608">
        <v>4</v>
      </c>
      <c r="CT608">
        <v>3</v>
      </c>
      <c r="CU608">
        <v>3</v>
      </c>
      <c r="CV608">
        <v>2</v>
      </c>
      <c r="CW608">
        <v>1</v>
      </c>
      <c r="CX608">
        <v>3</v>
      </c>
      <c r="CY608">
        <v>3</v>
      </c>
      <c r="CZ608">
        <v>3</v>
      </c>
      <c r="DA608" s="57">
        <v>3</v>
      </c>
    </row>
    <row r="609" spans="1:105">
      <c r="A609">
        <v>602</v>
      </c>
      <c r="B609" s="9">
        <v>2</v>
      </c>
      <c r="C609" s="9">
        <v>6</v>
      </c>
      <c r="D609" s="9">
        <v>4</v>
      </c>
      <c r="E609" s="9">
        <v>1</v>
      </c>
      <c r="F609" s="9">
        <v>0</v>
      </c>
      <c r="G609" s="9">
        <v>0</v>
      </c>
      <c r="H609" s="9">
        <v>0</v>
      </c>
      <c r="I609" s="9">
        <v>1</v>
      </c>
      <c r="J609" s="9">
        <v>0</v>
      </c>
      <c r="K609" s="9">
        <v>0</v>
      </c>
      <c r="L609" s="9">
        <v>0</v>
      </c>
      <c r="M609" s="9">
        <v>1</v>
      </c>
      <c r="N609" s="9">
        <v>0</v>
      </c>
      <c r="O609" s="9">
        <v>0</v>
      </c>
      <c r="P609" s="9">
        <v>0</v>
      </c>
      <c r="Q609" s="9">
        <v>0</v>
      </c>
      <c r="R609" s="9">
        <v>4</v>
      </c>
      <c r="S609" s="9">
        <v>0</v>
      </c>
      <c r="T609" s="9"/>
      <c r="U609" s="9">
        <v>0</v>
      </c>
      <c r="V609" s="9">
        <v>0</v>
      </c>
      <c r="W609" s="9">
        <v>0</v>
      </c>
      <c r="X609" s="9">
        <v>0</v>
      </c>
      <c r="Y609" s="9">
        <v>1</v>
      </c>
      <c r="Z609" s="9">
        <v>1</v>
      </c>
      <c r="AA609" s="9">
        <v>0</v>
      </c>
      <c r="AB609" s="9">
        <v>0</v>
      </c>
      <c r="AC609" s="9"/>
      <c r="AD609" s="9">
        <v>1</v>
      </c>
      <c r="AE609" s="9"/>
      <c r="AF609" s="9">
        <v>1</v>
      </c>
      <c r="AG609" s="9">
        <v>0</v>
      </c>
      <c r="AH609" s="9">
        <v>1</v>
      </c>
      <c r="AI609" s="9">
        <v>1</v>
      </c>
      <c r="AJ609" s="9">
        <v>1</v>
      </c>
      <c r="AK609" s="9">
        <v>0</v>
      </c>
      <c r="AL609" s="9"/>
      <c r="AM609" s="9">
        <v>1</v>
      </c>
      <c r="AN609" s="9">
        <v>1</v>
      </c>
      <c r="AO609" s="9">
        <v>0</v>
      </c>
      <c r="AP609" s="9">
        <v>0</v>
      </c>
      <c r="AQ609" s="9">
        <v>0</v>
      </c>
      <c r="AR609" s="9">
        <v>0</v>
      </c>
      <c r="AS609" s="9"/>
      <c r="AT609" s="9">
        <v>1</v>
      </c>
      <c r="AU609" s="9">
        <v>1</v>
      </c>
      <c r="AV609" s="75">
        <v>1</v>
      </c>
      <c r="AW609" s="75">
        <v>2</v>
      </c>
      <c r="AX609" s="75">
        <v>1</v>
      </c>
      <c r="AY609" s="9">
        <v>1</v>
      </c>
      <c r="AZ609" s="9">
        <v>1</v>
      </c>
      <c r="BA609" s="9">
        <v>1</v>
      </c>
      <c r="BB609" s="9">
        <v>2</v>
      </c>
      <c r="BC609" s="9">
        <v>2</v>
      </c>
      <c r="BD609" s="9">
        <v>1</v>
      </c>
      <c r="BE609" s="9">
        <v>2</v>
      </c>
      <c r="BF609" s="9">
        <v>1</v>
      </c>
      <c r="BG609" s="9">
        <v>1</v>
      </c>
      <c r="BH609">
        <v>1</v>
      </c>
      <c r="BI609">
        <v>1</v>
      </c>
      <c r="BJ609" s="58">
        <v>1</v>
      </c>
      <c r="BK609">
        <v>1</v>
      </c>
      <c r="BL609">
        <v>1</v>
      </c>
      <c r="BM609">
        <v>1</v>
      </c>
      <c r="BN609">
        <v>1</v>
      </c>
      <c r="BO609">
        <v>2</v>
      </c>
      <c r="BP609">
        <v>2</v>
      </c>
      <c r="BQ609" t="s">
        <v>125</v>
      </c>
      <c r="BR609">
        <v>1</v>
      </c>
      <c r="BS609">
        <v>1</v>
      </c>
      <c r="BT609">
        <v>1</v>
      </c>
      <c r="BU609">
        <v>1</v>
      </c>
      <c r="BV609">
        <v>1</v>
      </c>
      <c r="BW609">
        <v>2</v>
      </c>
      <c r="BX609">
        <v>2</v>
      </c>
      <c r="BY609">
        <v>1</v>
      </c>
      <c r="BZ609">
        <v>1</v>
      </c>
      <c r="CA609">
        <v>1</v>
      </c>
      <c r="CB609">
        <v>2</v>
      </c>
      <c r="CC609">
        <v>1</v>
      </c>
      <c r="CD609">
        <v>2</v>
      </c>
      <c r="CE609">
        <v>2</v>
      </c>
      <c r="CF609">
        <v>1</v>
      </c>
      <c r="CG609">
        <v>1</v>
      </c>
      <c r="CH609">
        <v>1</v>
      </c>
      <c r="CI609">
        <v>1</v>
      </c>
      <c r="CJ609">
        <v>1</v>
      </c>
      <c r="CK609">
        <v>1</v>
      </c>
      <c r="CL609">
        <v>1</v>
      </c>
      <c r="CM609">
        <v>4</v>
      </c>
      <c r="CN609">
        <v>4</v>
      </c>
      <c r="CO609">
        <v>4</v>
      </c>
      <c r="CP609">
        <v>4</v>
      </c>
      <c r="CQ609">
        <v>4</v>
      </c>
      <c r="CR609">
        <v>4</v>
      </c>
      <c r="CS609">
        <v>4</v>
      </c>
      <c r="CT609">
        <v>4</v>
      </c>
      <c r="CU609">
        <v>3</v>
      </c>
      <c r="CV609">
        <v>3</v>
      </c>
      <c r="CW609">
        <v>1</v>
      </c>
      <c r="CX609">
        <v>4</v>
      </c>
      <c r="CY609">
        <v>4</v>
      </c>
      <c r="CZ609">
        <v>3</v>
      </c>
      <c r="DA609" s="57" t="s">
        <v>125</v>
      </c>
    </row>
    <row r="610" spans="1:105">
      <c r="A610">
        <v>603</v>
      </c>
      <c r="B610" s="9">
        <v>1</v>
      </c>
      <c r="C610" s="9">
        <v>8</v>
      </c>
      <c r="D610" s="9">
        <v>7</v>
      </c>
      <c r="E610" s="9">
        <v>8</v>
      </c>
      <c r="F610" s="9">
        <v>0</v>
      </c>
      <c r="G610" s="9">
        <v>0</v>
      </c>
      <c r="H610" s="9">
        <v>0</v>
      </c>
      <c r="I610" s="9">
        <v>1</v>
      </c>
      <c r="J610" s="9">
        <v>0</v>
      </c>
      <c r="K610" s="9">
        <v>0</v>
      </c>
      <c r="L610" s="9">
        <v>0</v>
      </c>
      <c r="M610" s="9">
        <v>2</v>
      </c>
      <c r="N610" s="9">
        <v>3</v>
      </c>
      <c r="O610" s="9">
        <v>3</v>
      </c>
      <c r="P610" s="9">
        <v>0</v>
      </c>
      <c r="Q610" s="9">
        <v>0</v>
      </c>
      <c r="R610" s="9">
        <v>3</v>
      </c>
      <c r="S610" s="9">
        <v>0</v>
      </c>
      <c r="T610" s="9"/>
      <c r="U610" s="9">
        <v>0</v>
      </c>
      <c r="V610" s="9">
        <v>0</v>
      </c>
      <c r="W610" s="9">
        <v>1</v>
      </c>
      <c r="X610" s="9">
        <v>0</v>
      </c>
      <c r="Y610" s="9">
        <v>0</v>
      </c>
      <c r="Z610" s="9">
        <v>1</v>
      </c>
      <c r="AA610" s="9">
        <v>0</v>
      </c>
      <c r="AB610" s="9">
        <v>0</v>
      </c>
      <c r="AC610" s="9"/>
      <c r="AD610" s="9">
        <v>4</v>
      </c>
      <c r="AE610" s="9"/>
      <c r="AF610" s="9">
        <v>1</v>
      </c>
      <c r="AG610" s="9">
        <v>1</v>
      </c>
      <c r="AH610" s="9">
        <v>1</v>
      </c>
      <c r="AI610" s="9">
        <v>0</v>
      </c>
      <c r="AJ610" s="9">
        <v>0</v>
      </c>
      <c r="AK610" s="9">
        <v>0</v>
      </c>
      <c r="AL610" s="9"/>
      <c r="AM610" s="9">
        <v>1</v>
      </c>
      <c r="AN610" s="9">
        <v>1</v>
      </c>
      <c r="AO610" s="9">
        <v>1</v>
      </c>
      <c r="AP610" s="9">
        <v>1</v>
      </c>
      <c r="AQ610" s="9">
        <v>0</v>
      </c>
      <c r="AR610" s="9">
        <v>0</v>
      </c>
      <c r="AS610" s="9"/>
      <c r="AT610" s="9">
        <v>4</v>
      </c>
      <c r="AU610" s="9">
        <v>1</v>
      </c>
      <c r="AV610" s="75">
        <v>2</v>
      </c>
      <c r="AW610" s="75">
        <v>1</v>
      </c>
      <c r="AX610" s="75">
        <v>1</v>
      </c>
      <c r="AY610" s="9">
        <v>2</v>
      </c>
      <c r="AZ610" s="9">
        <v>1</v>
      </c>
      <c r="BA610" s="9">
        <v>1</v>
      </c>
      <c r="BB610" s="9">
        <v>2</v>
      </c>
      <c r="BC610" s="9">
        <v>1</v>
      </c>
      <c r="BD610" s="9">
        <v>1</v>
      </c>
      <c r="BE610" s="9">
        <v>1</v>
      </c>
      <c r="BF610" s="9">
        <v>1</v>
      </c>
      <c r="BG610" s="9">
        <v>1</v>
      </c>
      <c r="BH610">
        <v>2</v>
      </c>
      <c r="BI610">
        <v>2</v>
      </c>
      <c r="BJ610" s="58">
        <v>1</v>
      </c>
      <c r="BK610">
        <v>1</v>
      </c>
      <c r="BL610">
        <v>1</v>
      </c>
      <c r="BM610">
        <v>1</v>
      </c>
      <c r="BN610">
        <v>2</v>
      </c>
      <c r="BO610">
        <v>2</v>
      </c>
      <c r="BP610">
        <v>2</v>
      </c>
      <c r="BQ610" t="s">
        <v>125</v>
      </c>
      <c r="BR610">
        <v>1</v>
      </c>
      <c r="BS610">
        <v>1</v>
      </c>
      <c r="BT610">
        <v>1</v>
      </c>
      <c r="BU610">
        <v>1</v>
      </c>
      <c r="BV610">
        <v>1</v>
      </c>
      <c r="BW610">
        <v>1</v>
      </c>
      <c r="BX610">
        <v>2</v>
      </c>
      <c r="BY610">
        <v>1</v>
      </c>
      <c r="BZ610">
        <v>2</v>
      </c>
      <c r="CA610">
        <v>1</v>
      </c>
      <c r="CB610">
        <v>2</v>
      </c>
      <c r="CC610">
        <v>1</v>
      </c>
      <c r="CD610">
        <v>1</v>
      </c>
      <c r="CE610">
        <v>2</v>
      </c>
      <c r="CF610">
        <v>1</v>
      </c>
      <c r="CG610">
        <v>1</v>
      </c>
      <c r="CH610">
        <v>1</v>
      </c>
      <c r="CI610">
        <v>2</v>
      </c>
      <c r="CJ610">
        <v>2</v>
      </c>
      <c r="CK610">
        <v>2</v>
      </c>
      <c r="CL610">
        <v>1</v>
      </c>
      <c r="CM610">
        <v>3</v>
      </c>
      <c r="CN610">
        <v>3</v>
      </c>
      <c r="CO610">
        <v>4</v>
      </c>
      <c r="CP610">
        <v>3</v>
      </c>
      <c r="CQ610">
        <v>4</v>
      </c>
      <c r="CR610">
        <v>3</v>
      </c>
      <c r="CS610">
        <v>4</v>
      </c>
      <c r="CT610">
        <v>4</v>
      </c>
      <c r="CU610">
        <v>3</v>
      </c>
      <c r="CV610">
        <v>2</v>
      </c>
      <c r="CW610">
        <v>1</v>
      </c>
      <c r="CX610">
        <v>4</v>
      </c>
      <c r="CY610">
        <v>3</v>
      </c>
      <c r="CZ610">
        <v>3</v>
      </c>
      <c r="DA610" s="57" t="s">
        <v>125</v>
      </c>
    </row>
    <row r="611" spans="1:105">
      <c r="A611">
        <v>604</v>
      </c>
      <c r="B611" s="9">
        <v>2</v>
      </c>
      <c r="C611" s="9">
        <v>3</v>
      </c>
      <c r="D611" s="9">
        <v>1</v>
      </c>
      <c r="E611" s="9">
        <v>7</v>
      </c>
      <c r="F611" s="9">
        <v>1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1</v>
      </c>
      <c r="N611" s="9">
        <v>3</v>
      </c>
      <c r="O611" s="9">
        <v>4</v>
      </c>
      <c r="P611" s="9">
        <v>3</v>
      </c>
      <c r="Q611" s="9">
        <v>3</v>
      </c>
      <c r="R611" s="9">
        <v>4</v>
      </c>
      <c r="S611" s="9">
        <v>3</v>
      </c>
      <c r="T611" s="9"/>
      <c r="U611" s="9">
        <v>0</v>
      </c>
      <c r="V611" s="9">
        <v>1</v>
      </c>
      <c r="W611" s="9">
        <v>0</v>
      </c>
      <c r="X611" s="9">
        <v>1</v>
      </c>
      <c r="Y611" s="9">
        <v>1</v>
      </c>
      <c r="Z611" s="9">
        <v>0</v>
      </c>
      <c r="AA611" s="9">
        <v>0</v>
      </c>
      <c r="AB611" s="9">
        <v>0</v>
      </c>
      <c r="AC611" s="9"/>
      <c r="AD611" s="9">
        <v>1</v>
      </c>
      <c r="AE611" s="9"/>
      <c r="AF611" s="9">
        <v>0</v>
      </c>
      <c r="AG611" s="9">
        <v>0</v>
      </c>
      <c r="AH611" s="9">
        <v>1</v>
      </c>
      <c r="AI611" s="9">
        <v>0</v>
      </c>
      <c r="AJ611" s="9">
        <v>0</v>
      </c>
      <c r="AK611" s="9">
        <v>0</v>
      </c>
      <c r="AL611" s="9"/>
      <c r="AM611" s="9">
        <v>1</v>
      </c>
      <c r="AN611" s="9">
        <v>1</v>
      </c>
      <c r="AO611" s="9">
        <v>0</v>
      </c>
      <c r="AP611" s="9">
        <v>1</v>
      </c>
      <c r="AQ611" s="9">
        <v>0</v>
      </c>
      <c r="AR611" s="9">
        <v>0</v>
      </c>
      <c r="AS611" s="9"/>
      <c r="AT611" s="9">
        <v>1</v>
      </c>
      <c r="AU611" s="9">
        <v>3</v>
      </c>
      <c r="AV611" s="75">
        <v>2</v>
      </c>
      <c r="AW611" s="75">
        <v>2</v>
      </c>
      <c r="AX611" s="75">
        <v>2</v>
      </c>
      <c r="AY611" s="9" t="s">
        <v>125</v>
      </c>
      <c r="AZ611" s="9">
        <v>1</v>
      </c>
      <c r="BA611" s="9">
        <v>1</v>
      </c>
      <c r="BB611" s="9">
        <v>2</v>
      </c>
      <c r="BC611" s="9">
        <v>1</v>
      </c>
      <c r="BD611" s="9">
        <v>1</v>
      </c>
      <c r="BE611" s="9">
        <v>1</v>
      </c>
      <c r="BF611" s="9">
        <v>2</v>
      </c>
      <c r="BG611" s="9" t="s">
        <v>125</v>
      </c>
      <c r="BH611">
        <v>1</v>
      </c>
      <c r="BI611">
        <v>2</v>
      </c>
      <c r="BJ611" s="58">
        <v>1</v>
      </c>
      <c r="BK611">
        <v>2</v>
      </c>
      <c r="BL611">
        <v>1</v>
      </c>
      <c r="BM611">
        <v>1</v>
      </c>
      <c r="BN611">
        <v>1</v>
      </c>
      <c r="BO611">
        <v>2</v>
      </c>
      <c r="BP611">
        <v>1</v>
      </c>
      <c r="BQ611">
        <v>1</v>
      </c>
      <c r="BR611">
        <v>2</v>
      </c>
      <c r="BS611">
        <v>1</v>
      </c>
      <c r="BT611">
        <v>1</v>
      </c>
      <c r="BU611">
        <v>1</v>
      </c>
      <c r="BV611">
        <v>2</v>
      </c>
      <c r="BW611">
        <v>2</v>
      </c>
      <c r="BX611">
        <v>2</v>
      </c>
      <c r="BY611">
        <v>2</v>
      </c>
      <c r="BZ611">
        <v>2</v>
      </c>
      <c r="CA611">
        <v>2</v>
      </c>
      <c r="CB611">
        <v>2</v>
      </c>
      <c r="CC611">
        <v>2</v>
      </c>
      <c r="CD611">
        <v>1</v>
      </c>
      <c r="CE611">
        <v>2</v>
      </c>
      <c r="CF611">
        <v>2</v>
      </c>
      <c r="CG611">
        <v>2</v>
      </c>
      <c r="CH611">
        <v>2</v>
      </c>
      <c r="CI611">
        <v>2</v>
      </c>
      <c r="CJ611">
        <v>2</v>
      </c>
      <c r="CK611">
        <v>2</v>
      </c>
      <c r="CL611">
        <v>1</v>
      </c>
      <c r="CM611">
        <v>3</v>
      </c>
      <c r="CN611">
        <v>4</v>
      </c>
      <c r="CO611">
        <v>4</v>
      </c>
      <c r="CP611">
        <v>3</v>
      </c>
      <c r="CQ611">
        <v>3</v>
      </c>
      <c r="CR611">
        <v>3</v>
      </c>
      <c r="CS611">
        <v>3</v>
      </c>
      <c r="CT611">
        <v>4</v>
      </c>
      <c r="CU611">
        <v>2</v>
      </c>
      <c r="CV611">
        <v>2</v>
      </c>
      <c r="CW611">
        <v>1</v>
      </c>
      <c r="CX611">
        <v>3</v>
      </c>
      <c r="CY611">
        <v>3</v>
      </c>
      <c r="CZ611">
        <v>3</v>
      </c>
      <c r="DA611" s="57">
        <v>3</v>
      </c>
    </row>
    <row r="612" spans="1:105">
      <c r="A612">
        <v>605</v>
      </c>
      <c r="B612" s="9">
        <v>1</v>
      </c>
      <c r="C612" s="9">
        <v>4</v>
      </c>
      <c r="D612" s="9">
        <v>1</v>
      </c>
      <c r="E612" s="9">
        <v>12</v>
      </c>
      <c r="F612" s="9">
        <v>0</v>
      </c>
      <c r="G612" s="9">
        <v>1</v>
      </c>
      <c r="H612" s="9">
        <v>1</v>
      </c>
      <c r="I612" s="9">
        <v>1</v>
      </c>
      <c r="J612" s="9">
        <v>0</v>
      </c>
      <c r="K612" s="9">
        <v>0</v>
      </c>
      <c r="L612" s="9">
        <v>0</v>
      </c>
      <c r="M612" s="9">
        <v>1</v>
      </c>
      <c r="N612" s="9">
        <v>4</v>
      </c>
      <c r="O612" s="9">
        <v>4</v>
      </c>
      <c r="P612" s="9">
        <v>4</v>
      </c>
      <c r="Q612" s="9">
        <v>4</v>
      </c>
      <c r="R612" s="9">
        <v>4</v>
      </c>
      <c r="S612" s="9">
        <v>3</v>
      </c>
      <c r="T612" s="9"/>
      <c r="U612" s="9">
        <v>0</v>
      </c>
      <c r="V612" s="9">
        <v>1</v>
      </c>
      <c r="W612" s="9">
        <v>0</v>
      </c>
      <c r="X612" s="9">
        <v>1</v>
      </c>
      <c r="Y612" s="9">
        <v>1</v>
      </c>
      <c r="Z612" s="9">
        <v>0</v>
      </c>
      <c r="AA612" s="9">
        <v>0</v>
      </c>
      <c r="AB612" s="9">
        <v>0</v>
      </c>
      <c r="AC612" s="9"/>
      <c r="AD612" s="9">
        <v>2</v>
      </c>
      <c r="AE612" s="9"/>
      <c r="AF612" s="9">
        <v>1</v>
      </c>
      <c r="AG612" s="9">
        <v>1</v>
      </c>
      <c r="AH612" s="9">
        <v>1</v>
      </c>
      <c r="AI612" s="9">
        <v>1</v>
      </c>
      <c r="AJ612" s="9">
        <v>0</v>
      </c>
      <c r="AK612" s="9">
        <v>0</v>
      </c>
      <c r="AL612" s="9"/>
      <c r="AM612" s="9">
        <v>1</v>
      </c>
      <c r="AN612" s="9">
        <v>1</v>
      </c>
      <c r="AO612" s="9">
        <v>1</v>
      </c>
      <c r="AP612" s="9">
        <v>0</v>
      </c>
      <c r="AQ612" s="9">
        <v>0</v>
      </c>
      <c r="AR612" s="9">
        <v>0</v>
      </c>
      <c r="AS612" s="9"/>
      <c r="AT612" s="9">
        <v>1</v>
      </c>
      <c r="AU612" s="9">
        <v>2</v>
      </c>
      <c r="AV612" s="75">
        <v>2</v>
      </c>
      <c r="AW612" s="75">
        <v>2</v>
      </c>
      <c r="AX612" s="75">
        <v>2</v>
      </c>
      <c r="AY612" s="9" t="s">
        <v>125</v>
      </c>
      <c r="AZ612" s="9">
        <v>1</v>
      </c>
      <c r="BA612" s="9">
        <v>1</v>
      </c>
      <c r="BB612" s="9">
        <v>2</v>
      </c>
      <c r="BC612" s="9">
        <v>2</v>
      </c>
      <c r="BD612" s="9">
        <v>1</v>
      </c>
      <c r="BE612" s="9">
        <v>1</v>
      </c>
      <c r="BF612" s="9">
        <v>1</v>
      </c>
      <c r="BG612" s="9">
        <v>1</v>
      </c>
      <c r="BH612">
        <v>2</v>
      </c>
      <c r="BI612">
        <v>2</v>
      </c>
      <c r="BJ612" s="58">
        <v>2</v>
      </c>
      <c r="BK612">
        <v>2</v>
      </c>
      <c r="BL612">
        <v>1</v>
      </c>
      <c r="BM612">
        <v>2</v>
      </c>
      <c r="BN612">
        <v>2</v>
      </c>
      <c r="BO612">
        <v>2</v>
      </c>
      <c r="BP612">
        <v>2</v>
      </c>
      <c r="BQ612" t="s">
        <v>125</v>
      </c>
      <c r="BR612">
        <v>2</v>
      </c>
      <c r="BS612">
        <v>2</v>
      </c>
      <c r="BT612" t="s">
        <v>125</v>
      </c>
      <c r="BU612">
        <v>1</v>
      </c>
      <c r="BV612">
        <v>1</v>
      </c>
      <c r="BW612">
        <v>2</v>
      </c>
      <c r="BX612">
        <v>2</v>
      </c>
      <c r="BY612">
        <v>2</v>
      </c>
      <c r="BZ612">
        <v>2</v>
      </c>
      <c r="CA612">
        <v>2</v>
      </c>
      <c r="CB612">
        <v>2</v>
      </c>
      <c r="CC612">
        <v>2</v>
      </c>
      <c r="CD612">
        <v>2</v>
      </c>
      <c r="CE612">
        <v>2</v>
      </c>
      <c r="CF612">
        <v>1</v>
      </c>
      <c r="CG612">
        <v>1</v>
      </c>
      <c r="CH612">
        <v>2</v>
      </c>
      <c r="CI612">
        <v>2</v>
      </c>
      <c r="CJ612">
        <v>2</v>
      </c>
      <c r="CK612">
        <v>2</v>
      </c>
      <c r="CL612">
        <v>2</v>
      </c>
      <c r="CM612" t="s">
        <v>125</v>
      </c>
      <c r="CN612" t="s">
        <v>125</v>
      </c>
      <c r="CO612">
        <v>4</v>
      </c>
      <c r="CP612">
        <v>4</v>
      </c>
      <c r="CQ612">
        <v>4</v>
      </c>
      <c r="CR612">
        <v>4</v>
      </c>
      <c r="CS612">
        <v>4</v>
      </c>
      <c r="CT612">
        <v>2</v>
      </c>
      <c r="CU612">
        <v>3</v>
      </c>
      <c r="CV612">
        <v>2</v>
      </c>
      <c r="CW612">
        <v>1</v>
      </c>
      <c r="CX612">
        <v>3</v>
      </c>
      <c r="CY612">
        <v>1</v>
      </c>
      <c r="CZ612">
        <v>3</v>
      </c>
      <c r="DA612" s="57">
        <v>3</v>
      </c>
    </row>
    <row r="613" spans="1:105">
      <c r="A613">
        <v>606</v>
      </c>
      <c r="B613" s="9">
        <v>2</v>
      </c>
      <c r="C613" s="9">
        <v>9</v>
      </c>
      <c r="D613" s="9">
        <v>5</v>
      </c>
      <c r="E613" s="9">
        <v>7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1</v>
      </c>
      <c r="L613" s="9">
        <v>0</v>
      </c>
      <c r="M613" s="9">
        <v>2</v>
      </c>
      <c r="N613" s="9">
        <v>0</v>
      </c>
      <c r="O613" s="9">
        <v>0</v>
      </c>
      <c r="P613" s="9">
        <v>0</v>
      </c>
      <c r="Q613" s="9">
        <v>4</v>
      </c>
      <c r="R613" s="9">
        <v>4</v>
      </c>
      <c r="S613" s="9">
        <v>0</v>
      </c>
      <c r="T613" s="9"/>
      <c r="U613" s="9">
        <v>0</v>
      </c>
      <c r="V613" s="9">
        <v>0</v>
      </c>
      <c r="W613" s="9">
        <v>0</v>
      </c>
      <c r="X613" s="9">
        <v>0</v>
      </c>
      <c r="Y613" s="9">
        <v>1</v>
      </c>
      <c r="Z613" s="9">
        <v>0</v>
      </c>
      <c r="AA613" s="9">
        <v>0</v>
      </c>
      <c r="AB613" s="9">
        <v>0</v>
      </c>
      <c r="AC613" s="9"/>
      <c r="AD613" s="9">
        <v>4</v>
      </c>
      <c r="AE613" s="9"/>
      <c r="AF613" s="9">
        <v>1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/>
      <c r="AM613" s="9">
        <v>1</v>
      </c>
      <c r="AN613" s="9">
        <v>1</v>
      </c>
      <c r="AO613" s="9">
        <v>1</v>
      </c>
      <c r="AP613" s="9">
        <v>1</v>
      </c>
      <c r="AQ613" s="9">
        <v>0</v>
      </c>
      <c r="AR613" s="9">
        <v>0</v>
      </c>
      <c r="AS613" s="9"/>
      <c r="AT613" s="9">
        <v>4</v>
      </c>
      <c r="AU613" s="9">
        <v>4</v>
      </c>
      <c r="AV613" s="75">
        <v>2</v>
      </c>
      <c r="AW613" s="75">
        <v>1</v>
      </c>
      <c r="AX613" s="75">
        <v>2</v>
      </c>
      <c r="AY613" s="9" t="s">
        <v>125</v>
      </c>
      <c r="AZ613" s="9">
        <v>1</v>
      </c>
      <c r="BA613" s="9">
        <v>1</v>
      </c>
      <c r="BB613" s="9">
        <v>1</v>
      </c>
      <c r="BC613" s="9">
        <v>1</v>
      </c>
      <c r="BD613" s="9">
        <v>1</v>
      </c>
      <c r="BE613" s="9">
        <v>2</v>
      </c>
      <c r="BF613" s="9">
        <v>2</v>
      </c>
      <c r="BG613" s="9" t="s">
        <v>125</v>
      </c>
      <c r="BH613">
        <v>1</v>
      </c>
      <c r="BI613">
        <v>2</v>
      </c>
      <c r="BJ613" s="58">
        <v>1</v>
      </c>
      <c r="BK613">
        <v>2</v>
      </c>
      <c r="BL613">
        <v>1</v>
      </c>
      <c r="BM613">
        <v>1</v>
      </c>
      <c r="BN613">
        <v>1</v>
      </c>
      <c r="BO613">
        <v>2</v>
      </c>
      <c r="BP613">
        <v>2</v>
      </c>
      <c r="BQ613" t="s">
        <v>125</v>
      </c>
      <c r="BR613">
        <v>2</v>
      </c>
      <c r="BS613">
        <v>2</v>
      </c>
      <c r="BT613" t="s">
        <v>125</v>
      </c>
      <c r="BU613">
        <v>1</v>
      </c>
      <c r="BV613">
        <v>1</v>
      </c>
      <c r="BW613">
        <v>2</v>
      </c>
      <c r="BX613">
        <v>2</v>
      </c>
      <c r="BY613">
        <v>2</v>
      </c>
      <c r="BZ613">
        <v>2</v>
      </c>
      <c r="CA613">
        <v>2</v>
      </c>
      <c r="CB613">
        <v>2</v>
      </c>
      <c r="CC613">
        <v>1</v>
      </c>
      <c r="CD613">
        <v>1</v>
      </c>
      <c r="CE613">
        <v>2</v>
      </c>
      <c r="CF613">
        <v>2</v>
      </c>
      <c r="CG613">
        <v>1</v>
      </c>
      <c r="CH613">
        <v>2</v>
      </c>
      <c r="CI613">
        <v>2</v>
      </c>
      <c r="CJ613">
        <v>1</v>
      </c>
      <c r="CK613">
        <v>2</v>
      </c>
      <c r="CL613">
        <v>1</v>
      </c>
      <c r="CM613">
        <v>3</v>
      </c>
      <c r="CN613">
        <v>3</v>
      </c>
      <c r="CO613">
        <v>4</v>
      </c>
      <c r="CP613">
        <v>3</v>
      </c>
      <c r="CQ613">
        <v>4</v>
      </c>
      <c r="CR613">
        <v>4</v>
      </c>
      <c r="CS613">
        <v>4</v>
      </c>
      <c r="CT613">
        <v>2</v>
      </c>
      <c r="CU613">
        <v>3</v>
      </c>
      <c r="CV613">
        <v>2</v>
      </c>
      <c r="CW613">
        <v>2</v>
      </c>
      <c r="CX613">
        <v>3</v>
      </c>
      <c r="CY613">
        <v>4</v>
      </c>
      <c r="CZ613">
        <v>4</v>
      </c>
      <c r="DA613" s="57" t="s">
        <v>125</v>
      </c>
    </row>
    <row r="614" spans="1:105">
      <c r="A614">
        <v>607</v>
      </c>
      <c r="B614" s="9">
        <v>1</v>
      </c>
      <c r="C614" s="9">
        <v>9</v>
      </c>
      <c r="D614" s="9">
        <v>7</v>
      </c>
      <c r="E614" s="9">
        <v>8</v>
      </c>
      <c r="F614" s="9">
        <v>0</v>
      </c>
      <c r="G614" s="9">
        <v>0</v>
      </c>
      <c r="H614" s="9">
        <v>0</v>
      </c>
      <c r="I614" s="9">
        <v>1</v>
      </c>
      <c r="J614" s="9">
        <v>0</v>
      </c>
      <c r="K614" s="9">
        <v>0</v>
      </c>
      <c r="L614" s="9">
        <v>0</v>
      </c>
      <c r="M614" s="9">
        <v>2</v>
      </c>
      <c r="N614" s="9">
        <v>4</v>
      </c>
      <c r="O614" s="9">
        <v>4</v>
      </c>
      <c r="P614" s="9">
        <v>4</v>
      </c>
      <c r="Q614" s="9">
        <v>4</v>
      </c>
      <c r="R614" s="9">
        <v>4</v>
      </c>
      <c r="S614" s="9">
        <v>4</v>
      </c>
      <c r="T614" s="9"/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1</v>
      </c>
      <c r="AB614" s="9">
        <v>0</v>
      </c>
      <c r="AC614" s="9"/>
      <c r="AD614" s="9">
        <v>4</v>
      </c>
      <c r="AE614" s="9"/>
      <c r="AF614" s="9">
        <v>1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/>
      <c r="AM614" s="9">
        <v>1</v>
      </c>
      <c r="AN614" s="9">
        <v>1</v>
      </c>
      <c r="AO614" s="9">
        <v>1</v>
      </c>
      <c r="AP614" s="9">
        <v>1</v>
      </c>
      <c r="AQ614" s="9">
        <v>0</v>
      </c>
      <c r="AR614" s="9">
        <v>0</v>
      </c>
      <c r="AS614" s="9"/>
      <c r="AT614" s="9">
        <v>4</v>
      </c>
      <c r="AU614" s="9">
        <v>3</v>
      </c>
      <c r="AV614" s="75">
        <v>2</v>
      </c>
      <c r="AW614" s="75">
        <v>2</v>
      </c>
      <c r="AX614" s="75">
        <v>1</v>
      </c>
      <c r="AY614" s="9">
        <v>2</v>
      </c>
      <c r="AZ614" s="9">
        <v>1</v>
      </c>
      <c r="BA614" s="9"/>
      <c r="BB614" s="9"/>
      <c r="BC614" s="9"/>
      <c r="BD614" s="9">
        <v>1</v>
      </c>
      <c r="BE614" s="9">
        <v>1</v>
      </c>
      <c r="BF614" s="9">
        <v>1</v>
      </c>
      <c r="BG614" s="9">
        <v>1</v>
      </c>
      <c r="BH614">
        <v>1</v>
      </c>
      <c r="BI614">
        <v>2</v>
      </c>
      <c r="BJ614" s="58">
        <v>1</v>
      </c>
      <c r="BK614">
        <v>2</v>
      </c>
      <c r="BL614">
        <v>1</v>
      </c>
      <c r="BM614">
        <v>1</v>
      </c>
      <c r="BN614">
        <v>2</v>
      </c>
      <c r="BO614">
        <v>2</v>
      </c>
      <c r="BP614">
        <v>1</v>
      </c>
      <c r="BQ614">
        <v>1</v>
      </c>
      <c r="BR614">
        <v>2</v>
      </c>
      <c r="BS614">
        <v>2</v>
      </c>
      <c r="BT614" t="s">
        <v>125</v>
      </c>
      <c r="BU614">
        <v>1</v>
      </c>
      <c r="BW614">
        <v>2</v>
      </c>
      <c r="BX614">
        <v>2</v>
      </c>
      <c r="BY614">
        <v>1</v>
      </c>
      <c r="BZ614">
        <v>2</v>
      </c>
      <c r="CA614">
        <v>2</v>
      </c>
      <c r="CB614">
        <v>2</v>
      </c>
      <c r="CC614">
        <v>2</v>
      </c>
      <c r="CE614">
        <v>1</v>
      </c>
      <c r="CF614">
        <v>2</v>
      </c>
      <c r="CG614">
        <v>2</v>
      </c>
      <c r="CH614">
        <v>2</v>
      </c>
      <c r="CI614">
        <v>1</v>
      </c>
      <c r="CJ614">
        <v>1</v>
      </c>
      <c r="CL614">
        <v>2</v>
      </c>
      <c r="CM614" t="s">
        <v>125</v>
      </c>
      <c r="CN614" t="s">
        <v>125</v>
      </c>
      <c r="CO614">
        <v>4</v>
      </c>
      <c r="CP614">
        <v>4</v>
      </c>
      <c r="CQ614">
        <v>4</v>
      </c>
      <c r="CR614">
        <v>4</v>
      </c>
      <c r="CS614">
        <v>4</v>
      </c>
      <c r="CU614">
        <v>4</v>
      </c>
      <c r="CV614">
        <v>4</v>
      </c>
      <c r="CW614">
        <v>2</v>
      </c>
      <c r="CX614">
        <v>4</v>
      </c>
      <c r="CY614">
        <v>4</v>
      </c>
      <c r="DA614" s="57" t="s">
        <v>125</v>
      </c>
    </row>
    <row r="615" spans="1:105">
      <c r="A615">
        <v>608</v>
      </c>
      <c r="B615" s="9">
        <v>1</v>
      </c>
      <c r="C615" s="9">
        <v>5</v>
      </c>
      <c r="D615" s="9">
        <v>1</v>
      </c>
      <c r="E615" s="9">
        <v>5</v>
      </c>
      <c r="F615" s="9">
        <v>0</v>
      </c>
      <c r="G615" s="9">
        <v>0</v>
      </c>
      <c r="H615" s="9">
        <v>0</v>
      </c>
      <c r="I615" s="9">
        <v>0</v>
      </c>
      <c r="J615" s="9">
        <v>1</v>
      </c>
      <c r="K615" s="9">
        <v>0</v>
      </c>
      <c r="L615" s="9">
        <v>0</v>
      </c>
      <c r="M615" s="9">
        <v>2</v>
      </c>
      <c r="N615" s="9">
        <v>3</v>
      </c>
      <c r="O615" s="9">
        <v>3</v>
      </c>
      <c r="P615" s="9">
        <v>3</v>
      </c>
      <c r="Q615" s="9">
        <v>4</v>
      </c>
      <c r="R615" s="9">
        <v>4</v>
      </c>
      <c r="S615" s="9">
        <v>4</v>
      </c>
      <c r="T615" s="9"/>
      <c r="U615" s="9">
        <v>0</v>
      </c>
      <c r="V615" s="9">
        <v>0</v>
      </c>
      <c r="W615" s="9">
        <v>0</v>
      </c>
      <c r="X615" s="9">
        <v>0</v>
      </c>
      <c r="Y615" s="9">
        <v>1</v>
      </c>
      <c r="Z615" s="9">
        <v>1</v>
      </c>
      <c r="AA615" s="9">
        <v>0</v>
      </c>
      <c r="AB615" s="9">
        <v>0</v>
      </c>
      <c r="AC615" s="9"/>
      <c r="AD615" s="9">
        <v>3</v>
      </c>
      <c r="AE615" s="9"/>
      <c r="AF615" s="9">
        <v>1</v>
      </c>
      <c r="AG615" s="9">
        <v>1</v>
      </c>
      <c r="AH615" s="9">
        <v>1</v>
      </c>
      <c r="AI615" s="9">
        <v>1</v>
      </c>
      <c r="AJ615" s="9">
        <v>0</v>
      </c>
      <c r="AK615" s="9">
        <v>0</v>
      </c>
      <c r="AL615" s="9"/>
      <c r="AM615" s="9">
        <v>1</v>
      </c>
      <c r="AN615" s="9">
        <v>1</v>
      </c>
      <c r="AO615" s="9">
        <v>1</v>
      </c>
      <c r="AP615" s="9">
        <v>1</v>
      </c>
      <c r="AQ615" s="9">
        <v>0</v>
      </c>
      <c r="AR615" s="9">
        <v>0</v>
      </c>
      <c r="AS615" s="9"/>
      <c r="AT615" s="9">
        <v>3</v>
      </c>
      <c r="AU615" s="9">
        <v>3</v>
      </c>
      <c r="AV615" s="75">
        <v>2</v>
      </c>
      <c r="AW615" s="75">
        <v>2</v>
      </c>
      <c r="AX615" s="75">
        <v>2</v>
      </c>
      <c r="AY615" s="9" t="s">
        <v>125</v>
      </c>
      <c r="AZ615" s="9">
        <v>1</v>
      </c>
      <c r="BA615" s="9">
        <v>2</v>
      </c>
      <c r="BB615" s="9">
        <v>2</v>
      </c>
      <c r="BC615" s="9">
        <v>2</v>
      </c>
      <c r="BD615" s="9">
        <v>1</v>
      </c>
      <c r="BE615" s="9">
        <v>2</v>
      </c>
      <c r="BF615" s="9">
        <v>2</v>
      </c>
      <c r="BG615" s="9" t="s">
        <v>125</v>
      </c>
      <c r="BH615">
        <v>2</v>
      </c>
      <c r="BI615">
        <v>2</v>
      </c>
      <c r="BJ615" s="58">
        <v>2</v>
      </c>
      <c r="BK615">
        <v>2</v>
      </c>
      <c r="BL615">
        <v>1</v>
      </c>
      <c r="BM615">
        <v>2</v>
      </c>
      <c r="BN615">
        <v>1</v>
      </c>
      <c r="BO615">
        <v>2</v>
      </c>
      <c r="BP615">
        <v>2</v>
      </c>
      <c r="BQ615" t="s">
        <v>125</v>
      </c>
      <c r="BR615">
        <v>2</v>
      </c>
      <c r="BS615">
        <v>2</v>
      </c>
      <c r="BT615" t="s">
        <v>125</v>
      </c>
      <c r="BU615">
        <v>1</v>
      </c>
      <c r="BV615">
        <v>2</v>
      </c>
      <c r="BW615">
        <v>2</v>
      </c>
      <c r="BX615">
        <v>2</v>
      </c>
      <c r="BY615">
        <v>1</v>
      </c>
      <c r="BZ615">
        <v>1</v>
      </c>
      <c r="CA615">
        <v>2</v>
      </c>
      <c r="CB615">
        <v>2</v>
      </c>
      <c r="CC615">
        <v>1</v>
      </c>
      <c r="CD615">
        <v>2</v>
      </c>
      <c r="CE615">
        <v>2</v>
      </c>
      <c r="CF615">
        <v>2</v>
      </c>
      <c r="CG615">
        <v>2</v>
      </c>
      <c r="CH615">
        <v>2</v>
      </c>
      <c r="CI615">
        <v>2</v>
      </c>
      <c r="CJ615">
        <v>1</v>
      </c>
      <c r="CK615">
        <v>2</v>
      </c>
      <c r="CL615">
        <v>1</v>
      </c>
      <c r="CM615">
        <v>3</v>
      </c>
      <c r="CN615">
        <v>3</v>
      </c>
      <c r="CO615">
        <v>3</v>
      </c>
      <c r="CP615">
        <v>4</v>
      </c>
      <c r="CQ615">
        <v>4</v>
      </c>
      <c r="CR615">
        <v>3</v>
      </c>
      <c r="CS615">
        <v>4</v>
      </c>
      <c r="CT615">
        <v>3</v>
      </c>
      <c r="CU615">
        <v>4</v>
      </c>
      <c r="CV615">
        <v>2</v>
      </c>
      <c r="CW615">
        <v>1</v>
      </c>
      <c r="CX615">
        <v>3</v>
      </c>
      <c r="CY615">
        <v>1</v>
      </c>
      <c r="CZ615">
        <v>3</v>
      </c>
      <c r="DA615" s="57" t="s">
        <v>125</v>
      </c>
    </row>
    <row r="616" spans="1:105">
      <c r="A616">
        <v>609</v>
      </c>
      <c r="B616" s="9">
        <v>1</v>
      </c>
      <c r="C616" s="9">
        <v>5</v>
      </c>
      <c r="D616" s="9">
        <v>1</v>
      </c>
      <c r="E616" s="9">
        <v>11</v>
      </c>
      <c r="F616" s="9">
        <v>0</v>
      </c>
      <c r="G616" s="9">
        <v>0</v>
      </c>
      <c r="H616" s="9">
        <v>1</v>
      </c>
      <c r="I616" s="9">
        <v>1</v>
      </c>
      <c r="J616" s="9">
        <v>1</v>
      </c>
      <c r="K616" s="9">
        <v>0</v>
      </c>
      <c r="L616" s="9">
        <v>0</v>
      </c>
      <c r="M616" s="9">
        <v>1</v>
      </c>
      <c r="N616" s="9">
        <v>0</v>
      </c>
      <c r="O616" s="9">
        <v>3</v>
      </c>
      <c r="P616" s="9">
        <v>0</v>
      </c>
      <c r="Q616" s="9">
        <v>3</v>
      </c>
      <c r="R616" s="9">
        <v>3</v>
      </c>
      <c r="S616" s="9">
        <v>0</v>
      </c>
      <c r="T616" s="9"/>
      <c r="U616" s="9">
        <v>0</v>
      </c>
      <c r="V616" s="9">
        <v>1</v>
      </c>
      <c r="W616" s="9">
        <v>0</v>
      </c>
      <c r="X616" s="9">
        <v>0</v>
      </c>
      <c r="Y616" s="9">
        <v>1</v>
      </c>
      <c r="Z616" s="9">
        <v>0</v>
      </c>
      <c r="AA616" s="9">
        <v>0</v>
      </c>
      <c r="AB616" s="9">
        <v>0</v>
      </c>
      <c r="AC616" s="9"/>
      <c r="AD616" s="9">
        <v>1</v>
      </c>
      <c r="AE616" s="9"/>
      <c r="AF616" s="9">
        <v>0</v>
      </c>
      <c r="AG616" s="9">
        <v>0</v>
      </c>
      <c r="AH616" s="9">
        <v>1</v>
      </c>
      <c r="AI616" s="9">
        <v>0</v>
      </c>
      <c r="AJ616" s="9">
        <v>0</v>
      </c>
      <c r="AK616" s="9">
        <v>0</v>
      </c>
      <c r="AL616" s="9"/>
      <c r="AM616" s="9">
        <v>1</v>
      </c>
      <c r="AN616" s="9">
        <v>1</v>
      </c>
      <c r="AO616" s="9">
        <v>1</v>
      </c>
      <c r="AP616" s="9">
        <v>0</v>
      </c>
      <c r="AQ616" s="9">
        <v>0</v>
      </c>
      <c r="AR616" s="9">
        <v>0</v>
      </c>
      <c r="AS616" s="9"/>
      <c r="AT616" s="9">
        <v>2</v>
      </c>
      <c r="AU616" s="9">
        <v>2</v>
      </c>
      <c r="AV616" s="75">
        <v>2</v>
      </c>
      <c r="AW616" s="75">
        <v>2</v>
      </c>
      <c r="AX616" s="75">
        <v>1</v>
      </c>
      <c r="AY616" s="9">
        <v>2</v>
      </c>
      <c r="AZ616" s="9">
        <v>1</v>
      </c>
      <c r="BA616" s="9">
        <v>1</v>
      </c>
      <c r="BB616" s="9">
        <v>2</v>
      </c>
      <c r="BC616" s="9">
        <v>2</v>
      </c>
      <c r="BD616" s="9">
        <v>1</v>
      </c>
      <c r="BE616" s="9">
        <v>2</v>
      </c>
      <c r="BF616" s="9">
        <v>1</v>
      </c>
      <c r="BG616" s="9">
        <v>1</v>
      </c>
      <c r="BH616">
        <v>2</v>
      </c>
      <c r="BI616">
        <v>2</v>
      </c>
      <c r="BJ616" s="58">
        <v>1</v>
      </c>
      <c r="BK616">
        <v>2</v>
      </c>
      <c r="BL616">
        <v>1</v>
      </c>
      <c r="BM616">
        <v>2</v>
      </c>
      <c r="BN616">
        <v>2</v>
      </c>
      <c r="BO616">
        <v>2</v>
      </c>
      <c r="BP616">
        <v>2</v>
      </c>
      <c r="BQ616" t="s">
        <v>125</v>
      </c>
      <c r="BR616">
        <v>2</v>
      </c>
      <c r="BS616">
        <v>2</v>
      </c>
      <c r="BT616" t="s">
        <v>125</v>
      </c>
      <c r="BU616">
        <v>1</v>
      </c>
      <c r="BV616">
        <v>1</v>
      </c>
      <c r="BW616">
        <v>2</v>
      </c>
      <c r="BX616">
        <v>2</v>
      </c>
      <c r="BY616">
        <v>1</v>
      </c>
      <c r="BZ616">
        <v>1</v>
      </c>
      <c r="CA616">
        <v>1</v>
      </c>
      <c r="CB616">
        <v>2</v>
      </c>
      <c r="CC616">
        <v>2</v>
      </c>
      <c r="CD616">
        <v>2</v>
      </c>
      <c r="CE616">
        <v>2</v>
      </c>
      <c r="CF616">
        <v>1</v>
      </c>
      <c r="CG616">
        <v>2</v>
      </c>
      <c r="CH616">
        <v>2</v>
      </c>
      <c r="CI616">
        <v>2</v>
      </c>
      <c r="CJ616">
        <v>2</v>
      </c>
      <c r="CK616">
        <v>2</v>
      </c>
      <c r="CL616">
        <v>1</v>
      </c>
      <c r="CM616">
        <v>3</v>
      </c>
      <c r="CN616">
        <v>3</v>
      </c>
      <c r="CO616">
        <v>3</v>
      </c>
      <c r="CP616">
        <v>3</v>
      </c>
      <c r="CQ616">
        <v>3</v>
      </c>
      <c r="CR616">
        <v>3</v>
      </c>
      <c r="CS616">
        <v>3</v>
      </c>
      <c r="CT616">
        <v>1</v>
      </c>
      <c r="CU616">
        <v>3</v>
      </c>
      <c r="CV616">
        <v>2</v>
      </c>
      <c r="CW616">
        <v>1</v>
      </c>
      <c r="CX616">
        <v>3</v>
      </c>
      <c r="CY616">
        <v>3</v>
      </c>
      <c r="CZ616">
        <v>0</v>
      </c>
      <c r="DA616" s="57">
        <v>0</v>
      </c>
    </row>
    <row r="617" spans="1:105">
      <c r="A617">
        <v>610</v>
      </c>
      <c r="B617" s="9">
        <v>2</v>
      </c>
      <c r="C617" s="9">
        <v>8</v>
      </c>
      <c r="D617" s="9">
        <v>7</v>
      </c>
      <c r="E617" s="9"/>
      <c r="F617" s="9">
        <v>0</v>
      </c>
      <c r="G617" s="9">
        <v>0</v>
      </c>
      <c r="H617" s="9">
        <v>0</v>
      </c>
      <c r="I617" s="9">
        <v>0</v>
      </c>
      <c r="J617" s="9">
        <v>1</v>
      </c>
      <c r="K617" s="9">
        <v>1</v>
      </c>
      <c r="L617" s="9">
        <v>0</v>
      </c>
      <c r="M617" s="9">
        <v>2</v>
      </c>
      <c r="N617" s="9">
        <v>4</v>
      </c>
      <c r="O617" s="9">
        <v>4</v>
      </c>
      <c r="P617" s="9"/>
      <c r="Q617" s="9">
        <v>3</v>
      </c>
      <c r="R617" s="9">
        <v>4</v>
      </c>
      <c r="S617" s="9">
        <v>3</v>
      </c>
      <c r="T617" s="9"/>
      <c r="U617" s="9">
        <v>0</v>
      </c>
      <c r="V617" s="9">
        <v>0</v>
      </c>
      <c r="W617" s="9">
        <v>0</v>
      </c>
      <c r="X617" s="9">
        <v>0</v>
      </c>
      <c r="Y617" s="9">
        <v>1</v>
      </c>
      <c r="Z617" s="9">
        <v>0</v>
      </c>
      <c r="AA617" s="9">
        <v>0</v>
      </c>
      <c r="AB617" s="9">
        <v>0</v>
      </c>
      <c r="AC617" s="9"/>
      <c r="AD617" s="9">
        <v>4</v>
      </c>
      <c r="AE617" s="9"/>
      <c r="AF617" s="9">
        <v>1</v>
      </c>
      <c r="AG617" s="9">
        <v>1</v>
      </c>
      <c r="AH617" s="9">
        <v>0</v>
      </c>
      <c r="AI617" s="9">
        <v>0</v>
      </c>
      <c r="AJ617" s="9">
        <v>0</v>
      </c>
      <c r="AK617" s="9">
        <v>0</v>
      </c>
      <c r="AL617" s="9"/>
      <c r="AM617" s="9">
        <v>1</v>
      </c>
      <c r="AN617" s="9">
        <v>1</v>
      </c>
      <c r="AO617" s="9">
        <v>1</v>
      </c>
      <c r="AP617" s="9">
        <v>0</v>
      </c>
      <c r="AQ617" s="9">
        <v>0</v>
      </c>
      <c r="AR617" s="9">
        <v>0</v>
      </c>
      <c r="AS617" s="9"/>
      <c r="AT617" s="9">
        <v>1</v>
      </c>
      <c r="AU617" s="9">
        <v>3</v>
      </c>
      <c r="AV617" s="75">
        <v>1</v>
      </c>
      <c r="AW617" s="75">
        <v>1</v>
      </c>
      <c r="AX617" s="75">
        <v>1</v>
      </c>
      <c r="AY617" s="9">
        <v>1</v>
      </c>
      <c r="AZ617" s="9">
        <v>1</v>
      </c>
      <c r="BA617" s="9">
        <v>1</v>
      </c>
      <c r="BB617" s="9">
        <v>2</v>
      </c>
      <c r="BC617" s="9">
        <v>2</v>
      </c>
      <c r="BD617" s="9">
        <v>1</v>
      </c>
      <c r="BE617" s="9">
        <v>2</v>
      </c>
      <c r="BF617" s="9">
        <v>2</v>
      </c>
      <c r="BG617" s="9" t="s">
        <v>125</v>
      </c>
      <c r="BH617">
        <v>2</v>
      </c>
      <c r="BI617">
        <v>2</v>
      </c>
      <c r="BJ617" s="58">
        <v>1</v>
      </c>
      <c r="BK617">
        <v>2</v>
      </c>
      <c r="BL617">
        <v>1</v>
      </c>
      <c r="BM617">
        <v>1</v>
      </c>
      <c r="BN617">
        <v>2</v>
      </c>
      <c r="BO617">
        <v>2</v>
      </c>
      <c r="BP617">
        <v>1</v>
      </c>
      <c r="BQ617">
        <v>1</v>
      </c>
      <c r="BR617">
        <v>1</v>
      </c>
      <c r="BS617">
        <v>2</v>
      </c>
      <c r="BT617" t="s">
        <v>125</v>
      </c>
      <c r="BU617">
        <v>1</v>
      </c>
      <c r="BV617">
        <v>2</v>
      </c>
      <c r="BW617">
        <v>2</v>
      </c>
      <c r="BX617">
        <v>2</v>
      </c>
      <c r="BY617">
        <v>2</v>
      </c>
      <c r="BZ617">
        <v>1</v>
      </c>
      <c r="CA617">
        <v>2</v>
      </c>
      <c r="CB617">
        <v>2</v>
      </c>
      <c r="CC617">
        <v>2</v>
      </c>
      <c r="CD617">
        <v>2</v>
      </c>
      <c r="CE617">
        <v>2</v>
      </c>
      <c r="CF617">
        <v>1</v>
      </c>
      <c r="CG617">
        <v>2</v>
      </c>
      <c r="CH617">
        <v>2</v>
      </c>
      <c r="CI617">
        <v>2</v>
      </c>
      <c r="CJ617">
        <v>1</v>
      </c>
      <c r="CK617">
        <v>2</v>
      </c>
      <c r="CL617">
        <v>1</v>
      </c>
      <c r="CM617">
        <v>4</v>
      </c>
      <c r="CN617">
        <v>4</v>
      </c>
      <c r="CO617">
        <v>4</v>
      </c>
      <c r="CP617">
        <v>2</v>
      </c>
      <c r="CQ617">
        <v>3</v>
      </c>
      <c r="CR617">
        <v>3</v>
      </c>
      <c r="CS617">
        <v>4</v>
      </c>
      <c r="CT617">
        <v>4</v>
      </c>
      <c r="CU617">
        <v>4</v>
      </c>
      <c r="CV617">
        <v>3</v>
      </c>
      <c r="CW617">
        <v>1</v>
      </c>
      <c r="CX617">
        <v>4</v>
      </c>
      <c r="CY617">
        <v>1</v>
      </c>
      <c r="CZ617">
        <v>3</v>
      </c>
      <c r="DA617" s="57" t="s">
        <v>125</v>
      </c>
    </row>
    <row r="618" spans="1:105">
      <c r="A618">
        <v>611</v>
      </c>
      <c r="B618" s="9">
        <v>2</v>
      </c>
      <c r="C618" s="9">
        <v>9</v>
      </c>
      <c r="D618" s="9">
        <v>5</v>
      </c>
      <c r="E618" s="9">
        <v>15</v>
      </c>
      <c r="F618" s="9">
        <v>0</v>
      </c>
      <c r="G618" s="9">
        <v>0</v>
      </c>
      <c r="H618" s="9">
        <v>0</v>
      </c>
      <c r="I618" s="9">
        <v>0</v>
      </c>
      <c r="J618" s="9">
        <v>1</v>
      </c>
      <c r="K618" s="9">
        <v>1</v>
      </c>
      <c r="L618" s="9">
        <v>0</v>
      </c>
      <c r="M618" s="9">
        <v>2</v>
      </c>
      <c r="N618" s="9"/>
      <c r="O618" s="9"/>
      <c r="P618" s="9"/>
      <c r="Q618" s="9">
        <v>4</v>
      </c>
      <c r="R618" s="9"/>
      <c r="S618" s="9"/>
      <c r="T618" s="9"/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1</v>
      </c>
      <c r="AB618" s="9">
        <v>0</v>
      </c>
      <c r="AC618" s="9"/>
      <c r="AD618" s="9">
        <v>5</v>
      </c>
      <c r="AE618" s="9"/>
      <c r="AF618" s="9">
        <v>1</v>
      </c>
      <c r="AG618" s="9">
        <v>0</v>
      </c>
      <c r="AH618" s="9">
        <v>0</v>
      </c>
      <c r="AI618" s="9">
        <v>0</v>
      </c>
      <c r="AJ618" s="9">
        <v>1</v>
      </c>
      <c r="AK618" s="9">
        <v>0</v>
      </c>
      <c r="AL618" s="9"/>
      <c r="AM618" s="9">
        <v>1</v>
      </c>
      <c r="AN618" s="9">
        <v>1</v>
      </c>
      <c r="AO618" s="9">
        <v>0</v>
      </c>
      <c r="AP618" s="9">
        <v>0</v>
      </c>
      <c r="AQ618" s="9">
        <v>0</v>
      </c>
      <c r="AR618" s="9">
        <v>0</v>
      </c>
      <c r="AS618" s="9"/>
      <c r="AT618" s="9">
        <v>3</v>
      </c>
      <c r="AU618" s="9">
        <v>1</v>
      </c>
      <c r="AV618" s="75">
        <v>2</v>
      </c>
      <c r="AW618" s="75">
        <v>1</v>
      </c>
      <c r="AX618" s="75">
        <v>2</v>
      </c>
      <c r="AY618" s="9" t="s">
        <v>125</v>
      </c>
      <c r="AZ618" s="9">
        <v>2</v>
      </c>
      <c r="BA618" s="9" t="s">
        <v>125</v>
      </c>
      <c r="BB618" s="9" t="s">
        <v>125</v>
      </c>
      <c r="BC618" s="9">
        <v>2</v>
      </c>
      <c r="BD618" s="9">
        <v>1</v>
      </c>
      <c r="BE618" s="9">
        <v>2</v>
      </c>
      <c r="BF618" s="9">
        <v>2</v>
      </c>
      <c r="BG618" s="9" t="s">
        <v>125</v>
      </c>
      <c r="BH618">
        <v>1</v>
      </c>
      <c r="BI618">
        <v>2</v>
      </c>
      <c r="BJ618" s="58">
        <v>1</v>
      </c>
      <c r="BK618">
        <v>2</v>
      </c>
      <c r="BL618">
        <v>1</v>
      </c>
      <c r="BM618">
        <v>1</v>
      </c>
      <c r="BN618">
        <v>2</v>
      </c>
      <c r="BO618">
        <v>2</v>
      </c>
      <c r="BP618">
        <v>2</v>
      </c>
      <c r="BQ618" t="s">
        <v>125</v>
      </c>
      <c r="BS618">
        <v>2</v>
      </c>
      <c r="BT618" t="s">
        <v>125</v>
      </c>
      <c r="BU618">
        <v>1</v>
      </c>
      <c r="BV618">
        <v>1</v>
      </c>
      <c r="BW618">
        <v>2</v>
      </c>
      <c r="BX618">
        <v>2</v>
      </c>
      <c r="BY618">
        <v>2</v>
      </c>
      <c r="BZ618">
        <v>2</v>
      </c>
      <c r="CA618">
        <v>2</v>
      </c>
      <c r="CB618">
        <v>2</v>
      </c>
      <c r="CC618">
        <v>2</v>
      </c>
      <c r="CD618">
        <v>2</v>
      </c>
      <c r="CE618">
        <v>2</v>
      </c>
      <c r="CF618">
        <v>1</v>
      </c>
      <c r="CG618">
        <v>1</v>
      </c>
      <c r="CH618">
        <v>2</v>
      </c>
      <c r="CI618">
        <v>2</v>
      </c>
      <c r="CJ618">
        <v>1</v>
      </c>
      <c r="CK618">
        <v>2</v>
      </c>
      <c r="CL618">
        <v>1</v>
      </c>
      <c r="CM618">
        <v>4</v>
      </c>
      <c r="CN618">
        <v>4</v>
      </c>
      <c r="CO618">
        <v>4</v>
      </c>
      <c r="CP618">
        <v>2</v>
      </c>
      <c r="CQ618">
        <v>4</v>
      </c>
      <c r="CR618">
        <v>4</v>
      </c>
      <c r="CS618">
        <v>4</v>
      </c>
      <c r="CT618">
        <v>2</v>
      </c>
      <c r="CU618">
        <v>3</v>
      </c>
      <c r="CV618">
        <v>4</v>
      </c>
      <c r="CW618">
        <v>1</v>
      </c>
      <c r="CX618">
        <v>3</v>
      </c>
      <c r="CY618">
        <v>1</v>
      </c>
      <c r="CZ618">
        <v>3</v>
      </c>
      <c r="DA618" s="57" t="s">
        <v>125</v>
      </c>
    </row>
    <row r="619" spans="1:105">
      <c r="A619">
        <v>612</v>
      </c>
      <c r="B619" s="9">
        <v>2</v>
      </c>
      <c r="C619" s="9">
        <v>4</v>
      </c>
      <c r="D619" s="9">
        <v>4</v>
      </c>
      <c r="E619" s="9">
        <v>14</v>
      </c>
      <c r="F619" s="9">
        <v>0</v>
      </c>
      <c r="G619" s="9">
        <v>0</v>
      </c>
      <c r="H619" s="9">
        <v>0</v>
      </c>
      <c r="I619" s="9">
        <v>1</v>
      </c>
      <c r="J619" s="9">
        <v>0</v>
      </c>
      <c r="K619" s="9">
        <v>0</v>
      </c>
      <c r="L619" s="9">
        <v>0</v>
      </c>
      <c r="M619" s="9">
        <v>2</v>
      </c>
      <c r="N619" s="9">
        <v>3</v>
      </c>
      <c r="O619" s="9">
        <v>4</v>
      </c>
      <c r="P619" s="9">
        <v>4</v>
      </c>
      <c r="Q619" s="9">
        <v>4</v>
      </c>
      <c r="R619" s="9">
        <v>4</v>
      </c>
      <c r="S619" s="9">
        <v>4</v>
      </c>
      <c r="T619" s="9"/>
      <c r="U619" s="9">
        <v>0</v>
      </c>
      <c r="V619" s="9">
        <v>0</v>
      </c>
      <c r="W619" s="9">
        <v>1</v>
      </c>
      <c r="X619" s="9">
        <v>0</v>
      </c>
      <c r="Y619" s="9">
        <v>1</v>
      </c>
      <c r="Z619" s="9">
        <v>0</v>
      </c>
      <c r="AA619" s="9">
        <v>0</v>
      </c>
      <c r="AB619" s="9">
        <v>0</v>
      </c>
      <c r="AC619" s="9"/>
      <c r="AD619" s="9">
        <v>1</v>
      </c>
      <c r="AE619" s="9"/>
      <c r="AF619" s="9">
        <v>1</v>
      </c>
      <c r="AG619" s="9">
        <v>0</v>
      </c>
      <c r="AH619" s="9">
        <v>0</v>
      </c>
      <c r="AI619" s="9">
        <v>1</v>
      </c>
      <c r="AJ619" s="9">
        <v>0</v>
      </c>
      <c r="AK619" s="9">
        <v>0</v>
      </c>
      <c r="AL619" s="9"/>
      <c r="AM619" s="9">
        <v>1</v>
      </c>
      <c r="AN619" s="9">
        <v>1</v>
      </c>
      <c r="AO619" s="9">
        <v>0</v>
      </c>
      <c r="AP619" s="9">
        <v>0</v>
      </c>
      <c r="AQ619" s="9">
        <v>0</v>
      </c>
      <c r="AR619" s="9">
        <v>0</v>
      </c>
      <c r="AS619" s="9"/>
      <c r="AT619" s="9">
        <v>1</v>
      </c>
      <c r="AU619" s="9">
        <v>3</v>
      </c>
      <c r="AV619" s="75">
        <v>1</v>
      </c>
      <c r="AW619" s="75">
        <v>2</v>
      </c>
      <c r="AX619" s="75">
        <v>1</v>
      </c>
      <c r="AY619" s="9">
        <v>1</v>
      </c>
      <c r="AZ619" s="9">
        <v>1</v>
      </c>
      <c r="BA619" s="9">
        <v>1</v>
      </c>
      <c r="BB619" s="9">
        <v>2</v>
      </c>
      <c r="BC619" s="9">
        <v>2</v>
      </c>
      <c r="BD619" s="9">
        <v>1</v>
      </c>
      <c r="BE619" s="9">
        <v>1</v>
      </c>
      <c r="BF619" s="9">
        <v>1</v>
      </c>
      <c r="BG619" s="9">
        <v>1</v>
      </c>
      <c r="BH619">
        <v>1</v>
      </c>
      <c r="BI619">
        <v>1</v>
      </c>
      <c r="BJ619" s="58">
        <v>1</v>
      </c>
      <c r="BK619">
        <v>2</v>
      </c>
      <c r="BL619">
        <v>1</v>
      </c>
      <c r="BM619">
        <v>2</v>
      </c>
      <c r="BN619">
        <v>1</v>
      </c>
      <c r="BO619">
        <v>2</v>
      </c>
      <c r="BP619">
        <v>2</v>
      </c>
      <c r="BQ619" t="s">
        <v>125</v>
      </c>
      <c r="BR619">
        <v>2</v>
      </c>
      <c r="BS619">
        <v>1</v>
      </c>
      <c r="BT619">
        <v>1</v>
      </c>
      <c r="BU619">
        <v>1</v>
      </c>
      <c r="BV619">
        <v>1</v>
      </c>
      <c r="BW619">
        <v>1</v>
      </c>
      <c r="BX619">
        <v>1</v>
      </c>
      <c r="BY619">
        <v>1</v>
      </c>
      <c r="BZ619">
        <v>1</v>
      </c>
      <c r="CA619">
        <v>2</v>
      </c>
      <c r="CB619">
        <v>2</v>
      </c>
      <c r="CC619">
        <v>2</v>
      </c>
      <c r="CD619">
        <v>2</v>
      </c>
      <c r="CE619">
        <v>2</v>
      </c>
      <c r="CF619">
        <v>2</v>
      </c>
      <c r="CG619">
        <v>2</v>
      </c>
      <c r="CH619">
        <v>2</v>
      </c>
      <c r="CI619">
        <v>2</v>
      </c>
      <c r="CJ619">
        <v>1</v>
      </c>
      <c r="CK619">
        <v>2</v>
      </c>
      <c r="CL619">
        <v>2</v>
      </c>
      <c r="CM619" t="s">
        <v>125</v>
      </c>
      <c r="CN619" t="s">
        <v>125</v>
      </c>
      <c r="CO619">
        <v>3</v>
      </c>
      <c r="CP619">
        <v>2</v>
      </c>
      <c r="CQ619">
        <v>3</v>
      </c>
      <c r="CR619">
        <v>3</v>
      </c>
      <c r="CS619">
        <v>3</v>
      </c>
      <c r="CT619">
        <v>3</v>
      </c>
      <c r="CU619">
        <v>3</v>
      </c>
      <c r="CV619">
        <v>2</v>
      </c>
      <c r="CW619">
        <v>1</v>
      </c>
      <c r="CX619">
        <v>3</v>
      </c>
      <c r="CY619">
        <v>3</v>
      </c>
      <c r="CZ619">
        <v>3</v>
      </c>
      <c r="DA619" s="57" t="s">
        <v>125</v>
      </c>
    </row>
    <row r="620" spans="1:105">
      <c r="A620">
        <v>613</v>
      </c>
      <c r="B620" s="9">
        <v>2</v>
      </c>
      <c r="C620" s="9">
        <v>4</v>
      </c>
      <c r="D620" s="9">
        <v>1</v>
      </c>
      <c r="E620" s="9">
        <v>14</v>
      </c>
      <c r="F620" s="9">
        <v>0</v>
      </c>
      <c r="G620" s="9">
        <v>1</v>
      </c>
      <c r="H620" s="9">
        <v>0</v>
      </c>
      <c r="I620" s="9">
        <v>0</v>
      </c>
      <c r="J620" s="9">
        <v>1</v>
      </c>
      <c r="K620" s="9">
        <v>0</v>
      </c>
      <c r="L620" s="9">
        <v>0</v>
      </c>
      <c r="M620" s="9">
        <v>1</v>
      </c>
      <c r="N620" s="9">
        <v>4</v>
      </c>
      <c r="O620" s="9">
        <v>4</v>
      </c>
      <c r="P620" s="9">
        <v>4</v>
      </c>
      <c r="Q620" s="9">
        <v>4</v>
      </c>
      <c r="R620" s="9">
        <v>4</v>
      </c>
      <c r="S620" s="9">
        <v>4</v>
      </c>
      <c r="T620" s="9"/>
      <c r="U620" s="9">
        <v>0</v>
      </c>
      <c r="V620" s="9">
        <v>0</v>
      </c>
      <c r="W620" s="9">
        <v>0</v>
      </c>
      <c r="X620" s="9">
        <v>1</v>
      </c>
      <c r="Y620" s="9">
        <v>1</v>
      </c>
      <c r="Z620" s="9">
        <v>0</v>
      </c>
      <c r="AA620" s="9">
        <v>0</v>
      </c>
      <c r="AB620" s="9">
        <v>0</v>
      </c>
      <c r="AC620" s="9"/>
      <c r="AD620" s="9">
        <v>2</v>
      </c>
      <c r="AE620" s="9"/>
      <c r="AF620" s="9">
        <v>0</v>
      </c>
      <c r="AG620" s="9">
        <v>0</v>
      </c>
      <c r="AH620" s="9">
        <v>1</v>
      </c>
      <c r="AI620" s="9">
        <v>1</v>
      </c>
      <c r="AJ620" s="9">
        <v>0</v>
      </c>
      <c r="AK620" s="9">
        <v>0</v>
      </c>
      <c r="AL620" s="9"/>
      <c r="AM620" s="9">
        <v>1</v>
      </c>
      <c r="AN620" s="9">
        <v>1</v>
      </c>
      <c r="AO620" s="9">
        <v>0</v>
      </c>
      <c r="AP620" s="9">
        <v>0</v>
      </c>
      <c r="AQ620" s="9">
        <v>0</v>
      </c>
      <c r="AR620" s="9">
        <v>0</v>
      </c>
      <c r="AS620" s="9"/>
      <c r="AT620" s="9">
        <v>1</v>
      </c>
      <c r="AU620" s="9">
        <v>3</v>
      </c>
      <c r="AV620" s="75">
        <v>2</v>
      </c>
      <c r="AW620" s="75">
        <v>2</v>
      </c>
      <c r="AX620" s="75">
        <v>1</v>
      </c>
      <c r="AY620" s="9">
        <v>2</v>
      </c>
      <c r="AZ620" s="9">
        <v>1</v>
      </c>
      <c r="BA620" s="9">
        <v>1</v>
      </c>
      <c r="BB620" s="9">
        <v>1</v>
      </c>
      <c r="BC620" s="9">
        <v>1</v>
      </c>
      <c r="BD620" s="9">
        <v>1</v>
      </c>
      <c r="BE620" s="9">
        <v>1</v>
      </c>
      <c r="BF620" s="9">
        <v>1</v>
      </c>
      <c r="BG620" s="9">
        <v>1</v>
      </c>
      <c r="BH620">
        <v>2</v>
      </c>
      <c r="BI620">
        <v>1</v>
      </c>
      <c r="BJ620" s="58">
        <v>1</v>
      </c>
      <c r="BK620">
        <v>2</v>
      </c>
      <c r="BL620">
        <v>1</v>
      </c>
      <c r="BM620">
        <v>1</v>
      </c>
      <c r="BN620">
        <v>1</v>
      </c>
      <c r="BO620">
        <v>2</v>
      </c>
      <c r="BP620">
        <v>1</v>
      </c>
      <c r="BQ620">
        <v>1</v>
      </c>
      <c r="BR620">
        <v>1</v>
      </c>
      <c r="BS620">
        <v>2</v>
      </c>
      <c r="BT620" t="s">
        <v>125</v>
      </c>
      <c r="BU620">
        <v>1</v>
      </c>
      <c r="BV620">
        <v>1</v>
      </c>
      <c r="BW620">
        <v>1</v>
      </c>
      <c r="BX620">
        <v>2</v>
      </c>
      <c r="BY620">
        <v>1</v>
      </c>
      <c r="BZ620">
        <v>2</v>
      </c>
      <c r="CA620">
        <v>1</v>
      </c>
      <c r="CB620">
        <v>2</v>
      </c>
      <c r="CC620">
        <v>1</v>
      </c>
      <c r="CD620">
        <v>1</v>
      </c>
      <c r="CE620">
        <v>2</v>
      </c>
      <c r="CF620">
        <v>1</v>
      </c>
      <c r="CG620">
        <v>1</v>
      </c>
      <c r="CH620">
        <v>2</v>
      </c>
      <c r="CI620">
        <v>2</v>
      </c>
      <c r="CJ620">
        <v>1</v>
      </c>
      <c r="CK620">
        <v>2</v>
      </c>
      <c r="CL620">
        <v>1</v>
      </c>
      <c r="CM620">
        <v>3</v>
      </c>
      <c r="CN620">
        <v>3</v>
      </c>
      <c r="CO620">
        <v>4</v>
      </c>
      <c r="CP620">
        <v>2</v>
      </c>
      <c r="CQ620">
        <v>4</v>
      </c>
      <c r="CR620">
        <v>4</v>
      </c>
      <c r="CS620">
        <v>4</v>
      </c>
      <c r="CT620">
        <v>4</v>
      </c>
      <c r="CU620">
        <v>3</v>
      </c>
      <c r="CV620">
        <v>2</v>
      </c>
      <c r="CW620">
        <v>1</v>
      </c>
      <c r="CX620">
        <v>3</v>
      </c>
      <c r="CY620">
        <v>3</v>
      </c>
      <c r="CZ620">
        <v>4</v>
      </c>
      <c r="DA620" s="57">
        <v>4</v>
      </c>
    </row>
    <row r="621" spans="1:105">
      <c r="A621">
        <v>614</v>
      </c>
      <c r="B621" s="9">
        <v>1</v>
      </c>
      <c r="C621" s="9">
        <v>2</v>
      </c>
      <c r="D621" s="9">
        <v>4</v>
      </c>
      <c r="E621" s="9">
        <v>16</v>
      </c>
      <c r="F621" s="9">
        <v>0</v>
      </c>
      <c r="G621" s="9">
        <v>0</v>
      </c>
      <c r="H621" s="9">
        <v>0</v>
      </c>
      <c r="I621" s="9">
        <v>1</v>
      </c>
      <c r="J621" s="9">
        <v>0</v>
      </c>
      <c r="K621" s="9">
        <v>0</v>
      </c>
      <c r="L621" s="9">
        <v>0</v>
      </c>
      <c r="M621" s="9">
        <v>1</v>
      </c>
      <c r="N621" s="9">
        <v>0</v>
      </c>
      <c r="O621" s="9">
        <v>0</v>
      </c>
      <c r="P621" s="9">
        <v>0</v>
      </c>
      <c r="Q621" s="9">
        <v>0</v>
      </c>
      <c r="R621" s="9">
        <v>4</v>
      </c>
      <c r="S621" s="9">
        <v>0</v>
      </c>
      <c r="T621" s="9"/>
      <c r="U621" s="9">
        <v>0</v>
      </c>
      <c r="V621" s="9">
        <v>1</v>
      </c>
      <c r="W621" s="9">
        <v>0</v>
      </c>
      <c r="X621" s="9">
        <v>0</v>
      </c>
      <c r="Y621" s="9">
        <v>1</v>
      </c>
      <c r="Z621" s="9">
        <v>1</v>
      </c>
      <c r="AA621" s="9">
        <v>0</v>
      </c>
      <c r="AB621" s="9">
        <v>0</v>
      </c>
      <c r="AC621" s="9"/>
      <c r="AD621" s="9">
        <v>2</v>
      </c>
      <c r="AE621" s="9"/>
      <c r="AF621" s="9">
        <v>1</v>
      </c>
      <c r="AG621" s="9">
        <v>1</v>
      </c>
      <c r="AH621" s="9">
        <v>0</v>
      </c>
      <c r="AI621" s="9">
        <v>0</v>
      </c>
      <c r="AJ621" s="9">
        <v>0</v>
      </c>
      <c r="AK621" s="9">
        <v>0</v>
      </c>
      <c r="AL621" s="9"/>
      <c r="AM621" s="9">
        <v>1</v>
      </c>
      <c r="AN621" s="9">
        <v>1</v>
      </c>
      <c r="AO621" s="9">
        <v>0</v>
      </c>
      <c r="AP621" s="9">
        <v>0</v>
      </c>
      <c r="AQ621" s="9">
        <v>0</v>
      </c>
      <c r="AR621" s="9">
        <v>0</v>
      </c>
      <c r="AS621" s="9"/>
      <c r="AT621" s="9">
        <v>1</v>
      </c>
      <c r="AU621" s="9">
        <v>1</v>
      </c>
      <c r="AV621" s="75">
        <v>1</v>
      </c>
      <c r="AW621" s="75">
        <v>2</v>
      </c>
      <c r="AX621" s="75">
        <v>1</v>
      </c>
      <c r="AY621" s="9">
        <v>2</v>
      </c>
      <c r="AZ621" s="9">
        <v>1</v>
      </c>
      <c r="BA621" s="9">
        <v>2</v>
      </c>
      <c r="BB621" s="9"/>
      <c r="BC621" s="9">
        <v>1</v>
      </c>
      <c r="BD621" s="9">
        <v>1</v>
      </c>
      <c r="BE621" s="9">
        <v>1</v>
      </c>
      <c r="BF621" s="9">
        <v>1</v>
      </c>
      <c r="BG621" s="9">
        <v>1</v>
      </c>
      <c r="BH621">
        <v>1</v>
      </c>
      <c r="BI621">
        <v>2</v>
      </c>
      <c r="BJ621" s="58">
        <v>2</v>
      </c>
      <c r="BK621">
        <v>2</v>
      </c>
      <c r="BL621">
        <v>2</v>
      </c>
      <c r="BM621">
        <v>2</v>
      </c>
      <c r="BN621">
        <v>2</v>
      </c>
      <c r="BO621">
        <v>1</v>
      </c>
      <c r="BP621">
        <v>2</v>
      </c>
      <c r="BQ621" t="s">
        <v>125</v>
      </c>
      <c r="BR621">
        <v>1</v>
      </c>
      <c r="BS621">
        <v>2</v>
      </c>
      <c r="BT621" t="s">
        <v>125</v>
      </c>
      <c r="BU621">
        <v>1</v>
      </c>
      <c r="BV621">
        <v>2</v>
      </c>
      <c r="BW621">
        <v>2</v>
      </c>
      <c r="BX621">
        <v>2</v>
      </c>
      <c r="BY621">
        <v>2</v>
      </c>
      <c r="BZ621">
        <v>2</v>
      </c>
      <c r="CA621">
        <v>2</v>
      </c>
      <c r="CB621">
        <v>2</v>
      </c>
      <c r="CC621">
        <v>1</v>
      </c>
      <c r="CD621">
        <v>2</v>
      </c>
      <c r="CE621">
        <v>2</v>
      </c>
      <c r="CF621">
        <v>2</v>
      </c>
      <c r="CG621">
        <v>2</v>
      </c>
      <c r="CH621">
        <v>2</v>
      </c>
      <c r="CI621">
        <v>1</v>
      </c>
      <c r="CJ621">
        <v>2</v>
      </c>
      <c r="CK621">
        <v>2</v>
      </c>
      <c r="CL621">
        <v>2</v>
      </c>
      <c r="CM621" t="s">
        <v>125</v>
      </c>
      <c r="CN621" t="s">
        <v>125</v>
      </c>
      <c r="CO621">
        <v>4</v>
      </c>
      <c r="CP621">
        <v>1</v>
      </c>
      <c r="CQ621">
        <v>1</v>
      </c>
      <c r="CR621">
        <v>4</v>
      </c>
      <c r="CS621">
        <v>4</v>
      </c>
      <c r="CT621">
        <v>4</v>
      </c>
      <c r="CU621">
        <v>4</v>
      </c>
      <c r="CV621">
        <v>1</v>
      </c>
      <c r="CW621">
        <v>1</v>
      </c>
      <c r="CX621">
        <v>1</v>
      </c>
      <c r="CY621">
        <v>3</v>
      </c>
      <c r="CZ621">
        <v>0</v>
      </c>
      <c r="DA621" s="57" t="s">
        <v>125</v>
      </c>
    </row>
    <row r="622" spans="1:105">
      <c r="A622">
        <v>615</v>
      </c>
      <c r="B622" s="9">
        <v>2</v>
      </c>
      <c r="C622" s="9">
        <v>1</v>
      </c>
      <c r="D622" s="9">
        <v>6</v>
      </c>
      <c r="E622" s="9">
        <v>15</v>
      </c>
      <c r="F622" s="9">
        <v>0</v>
      </c>
      <c r="G622" s="9">
        <v>0</v>
      </c>
      <c r="H622" s="9">
        <v>0</v>
      </c>
      <c r="I622" s="9">
        <v>1</v>
      </c>
      <c r="J622" s="9">
        <v>0</v>
      </c>
      <c r="K622" s="9">
        <v>0</v>
      </c>
      <c r="L622" s="9">
        <v>0</v>
      </c>
      <c r="M622" s="9">
        <v>1</v>
      </c>
      <c r="N622" s="9">
        <v>2</v>
      </c>
      <c r="O622" s="9">
        <v>4</v>
      </c>
      <c r="P622" s="9">
        <v>4</v>
      </c>
      <c r="Q622" s="9">
        <v>1</v>
      </c>
      <c r="R622" s="9">
        <v>3</v>
      </c>
      <c r="S622" s="9">
        <v>0</v>
      </c>
      <c r="T622" s="9"/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1</v>
      </c>
      <c r="AA622" s="9">
        <v>0</v>
      </c>
      <c r="AB622" s="9">
        <v>1</v>
      </c>
      <c r="AC622" s="9"/>
      <c r="AD622" s="9">
        <v>2</v>
      </c>
      <c r="AE622" s="9"/>
      <c r="AF622" s="9">
        <v>1</v>
      </c>
      <c r="AG622" s="9">
        <v>0</v>
      </c>
      <c r="AH622" s="9">
        <v>1</v>
      </c>
      <c r="AI622" s="9">
        <v>1</v>
      </c>
      <c r="AJ622" s="9">
        <v>0</v>
      </c>
      <c r="AK622" s="9">
        <v>0</v>
      </c>
      <c r="AL622" s="9"/>
      <c r="AM622" s="9">
        <v>1</v>
      </c>
      <c r="AN622" s="9">
        <v>1</v>
      </c>
      <c r="AO622" s="9">
        <v>1</v>
      </c>
      <c r="AP622" s="9">
        <v>0</v>
      </c>
      <c r="AQ622" s="9">
        <v>0</v>
      </c>
      <c r="AR622" s="9">
        <v>1</v>
      </c>
      <c r="AS622" s="9"/>
      <c r="AT622" s="9">
        <v>1</v>
      </c>
      <c r="AU622" s="9">
        <v>3</v>
      </c>
      <c r="AV622" s="75">
        <v>1</v>
      </c>
      <c r="AW622" s="75">
        <v>1</v>
      </c>
      <c r="AX622" s="75">
        <v>1</v>
      </c>
      <c r="AY622" s="9">
        <v>2</v>
      </c>
      <c r="AZ622" s="9">
        <v>2</v>
      </c>
      <c r="BA622" s="9" t="s">
        <v>125</v>
      </c>
      <c r="BB622" s="9" t="s">
        <v>125</v>
      </c>
      <c r="BC622" s="9">
        <v>1</v>
      </c>
      <c r="BD622" s="9">
        <v>1</v>
      </c>
      <c r="BE622" s="9">
        <v>1</v>
      </c>
      <c r="BF622" s="9">
        <v>1</v>
      </c>
      <c r="BG622" s="9">
        <v>1</v>
      </c>
      <c r="BH622">
        <v>1</v>
      </c>
      <c r="BI622">
        <v>1</v>
      </c>
      <c r="BJ622" s="58">
        <v>1</v>
      </c>
      <c r="BK622">
        <v>1</v>
      </c>
      <c r="BL622">
        <v>1</v>
      </c>
      <c r="BM622">
        <v>1</v>
      </c>
      <c r="BN622">
        <v>1</v>
      </c>
      <c r="BO622">
        <v>2</v>
      </c>
      <c r="BP622">
        <v>2</v>
      </c>
      <c r="BQ622" t="s">
        <v>125</v>
      </c>
      <c r="BR622">
        <v>1</v>
      </c>
      <c r="BS622">
        <v>2</v>
      </c>
      <c r="BT622" t="s">
        <v>125</v>
      </c>
      <c r="BU622">
        <v>1</v>
      </c>
      <c r="BV622">
        <v>1</v>
      </c>
      <c r="BW622">
        <v>1</v>
      </c>
      <c r="BX622">
        <v>2</v>
      </c>
      <c r="BY622">
        <v>1</v>
      </c>
      <c r="BZ622">
        <v>1</v>
      </c>
      <c r="CA622">
        <v>1</v>
      </c>
      <c r="CB622">
        <v>2</v>
      </c>
      <c r="CC622">
        <v>1</v>
      </c>
      <c r="CD622">
        <v>2</v>
      </c>
      <c r="CE622">
        <v>1</v>
      </c>
      <c r="CF622">
        <v>1</v>
      </c>
      <c r="CG622">
        <v>2</v>
      </c>
      <c r="CH622">
        <v>1</v>
      </c>
      <c r="CI622">
        <v>2</v>
      </c>
      <c r="CJ622">
        <v>1</v>
      </c>
      <c r="CK622">
        <v>2</v>
      </c>
      <c r="CL622">
        <v>1</v>
      </c>
      <c r="CM622">
        <v>3</v>
      </c>
      <c r="CN622">
        <v>3</v>
      </c>
      <c r="CO622">
        <v>4</v>
      </c>
      <c r="CP622">
        <v>3</v>
      </c>
      <c r="CQ622">
        <v>3</v>
      </c>
      <c r="CR622">
        <v>1</v>
      </c>
      <c r="CS622">
        <v>1</v>
      </c>
      <c r="CT622">
        <v>3</v>
      </c>
      <c r="CU622">
        <v>3</v>
      </c>
      <c r="CV622">
        <v>2</v>
      </c>
      <c r="CW622">
        <v>1</v>
      </c>
      <c r="CX622">
        <v>3</v>
      </c>
      <c r="CY622">
        <v>4</v>
      </c>
      <c r="CZ622">
        <v>3</v>
      </c>
      <c r="DA622" s="57" t="s">
        <v>125</v>
      </c>
    </row>
    <row r="623" spans="1:105">
      <c r="A623">
        <v>616</v>
      </c>
      <c r="B623" s="9">
        <v>1</v>
      </c>
      <c r="C623" s="9">
        <v>8</v>
      </c>
      <c r="D623" s="9">
        <v>7</v>
      </c>
      <c r="E623" s="9">
        <v>5</v>
      </c>
      <c r="F623" s="9">
        <v>0</v>
      </c>
      <c r="G623" s="9">
        <v>0</v>
      </c>
      <c r="H623" s="9">
        <v>0</v>
      </c>
      <c r="I623" s="9">
        <v>1</v>
      </c>
      <c r="J623" s="9">
        <v>1</v>
      </c>
      <c r="K623" s="9">
        <v>0</v>
      </c>
      <c r="L623" s="9">
        <v>0</v>
      </c>
      <c r="M623" s="9">
        <v>2</v>
      </c>
      <c r="N623" s="9">
        <v>0</v>
      </c>
      <c r="O623" s="9">
        <v>0</v>
      </c>
      <c r="P623" s="9">
        <v>0</v>
      </c>
      <c r="Q623" s="9">
        <v>4</v>
      </c>
      <c r="R623" s="9">
        <v>4</v>
      </c>
      <c r="S623" s="9">
        <v>0</v>
      </c>
      <c r="T623" s="9"/>
      <c r="U623" s="9">
        <v>0</v>
      </c>
      <c r="V623" s="9">
        <v>0</v>
      </c>
      <c r="W623" s="9">
        <v>0</v>
      </c>
      <c r="X623" s="9">
        <v>0</v>
      </c>
      <c r="Y623" s="9">
        <v>1</v>
      </c>
      <c r="Z623" s="9">
        <v>1</v>
      </c>
      <c r="AA623" s="9">
        <v>0</v>
      </c>
      <c r="AB623" s="9">
        <v>0</v>
      </c>
      <c r="AC623" s="9"/>
      <c r="AD623" s="9">
        <v>2</v>
      </c>
      <c r="AE623" s="9"/>
      <c r="AF623" s="9">
        <v>1</v>
      </c>
      <c r="AG623" s="9">
        <v>1</v>
      </c>
      <c r="AH623" s="9">
        <v>1</v>
      </c>
      <c r="AI623" s="9">
        <v>0</v>
      </c>
      <c r="AJ623" s="9">
        <v>1</v>
      </c>
      <c r="AK623" s="9">
        <v>0</v>
      </c>
      <c r="AL623" s="9"/>
      <c r="AM623" s="9">
        <v>1</v>
      </c>
      <c r="AN623" s="9">
        <v>1</v>
      </c>
      <c r="AO623" s="9">
        <v>1</v>
      </c>
      <c r="AP623" s="9">
        <v>1</v>
      </c>
      <c r="AQ623" s="9">
        <v>0</v>
      </c>
      <c r="AR623" s="9">
        <v>0</v>
      </c>
      <c r="AS623" s="9"/>
      <c r="AT623" s="9">
        <v>1</v>
      </c>
      <c r="AU623" s="9">
        <v>2</v>
      </c>
      <c r="AV623" s="75">
        <v>1</v>
      </c>
      <c r="AW623" s="75">
        <v>1</v>
      </c>
      <c r="AX623" s="75">
        <v>1</v>
      </c>
      <c r="AY623" s="9">
        <v>1</v>
      </c>
      <c r="AZ623" s="9">
        <v>1</v>
      </c>
      <c r="BA623" s="9">
        <v>2</v>
      </c>
      <c r="BB623" s="9"/>
      <c r="BC623" s="9">
        <v>1</v>
      </c>
      <c r="BD623" s="9">
        <v>1</v>
      </c>
      <c r="BE623" s="9">
        <v>1</v>
      </c>
      <c r="BF623" s="9">
        <v>1</v>
      </c>
      <c r="BG623" s="9">
        <v>1</v>
      </c>
      <c r="BH623">
        <v>1</v>
      </c>
      <c r="BI623">
        <v>1</v>
      </c>
      <c r="BJ623" s="58">
        <v>1</v>
      </c>
      <c r="BK623">
        <v>1</v>
      </c>
      <c r="BL623">
        <v>1</v>
      </c>
      <c r="BM623">
        <v>2</v>
      </c>
      <c r="BN623">
        <v>1</v>
      </c>
      <c r="BO623">
        <v>2</v>
      </c>
      <c r="BP623">
        <v>2</v>
      </c>
      <c r="BQ623" t="s">
        <v>125</v>
      </c>
      <c r="BR623">
        <v>1</v>
      </c>
      <c r="BS623">
        <v>1</v>
      </c>
      <c r="BT623">
        <v>1</v>
      </c>
      <c r="BU623">
        <v>1</v>
      </c>
      <c r="BV623">
        <v>1</v>
      </c>
      <c r="BW623">
        <v>1</v>
      </c>
      <c r="BX623">
        <v>1</v>
      </c>
      <c r="BY623">
        <v>1</v>
      </c>
      <c r="BZ623">
        <v>2</v>
      </c>
      <c r="CA623">
        <v>1</v>
      </c>
      <c r="CB623">
        <v>1</v>
      </c>
      <c r="CC623">
        <v>1</v>
      </c>
      <c r="CD623">
        <v>1</v>
      </c>
      <c r="CE623">
        <v>2</v>
      </c>
      <c r="CF623">
        <v>1</v>
      </c>
      <c r="CG623">
        <v>1</v>
      </c>
      <c r="CH623">
        <v>1</v>
      </c>
      <c r="CI623">
        <v>1</v>
      </c>
      <c r="CJ623">
        <v>1</v>
      </c>
      <c r="CK623">
        <v>2</v>
      </c>
      <c r="CL623">
        <v>1</v>
      </c>
      <c r="CM623">
        <v>3</v>
      </c>
      <c r="CN623">
        <v>3</v>
      </c>
      <c r="CO623">
        <v>4</v>
      </c>
      <c r="CP623">
        <v>4</v>
      </c>
      <c r="CQ623">
        <v>4</v>
      </c>
      <c r="CR623">
        <v>4</v>
      </c>
      <c r="CS623">
        <v>4</v>
      </c>
      <c r="CT623">
        <v>4</v>
      </c>
      <c r="CU623">
        <v>4</v>
      </c>
      <c r="CV623">
        <v>2</v>
      </c>
      <c r="CW623">
        <v>3</v>
      </c>
      <c r="CX623">
        <v>3</v>
      </c>
      <c r="CY623">
        <v>4</v>
      </c>
      <c r="CZ623">
        <v>3</v>
      </c>
      <c r="DA623" s="57" t="s">
        <v>125</v>
      </c>
    </row>
    <row r="624" spans="1:105">
      <c r="A624">
        <v>617</v>
      </c>
      <c r="B624" s="9">
        <v>2</v>
      </c>
      <c r="C624" s="9">
        <v>3</v>
      </c>
      <c r="D624" s="9">
        <v>4</v>
      </c>
      <c r="E624" s="9">
        <v>8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1</v>
      </c>
      <c r="L624" s="9">
        <v>0</v>
      </c>
      <c r="M624" s="9">
        <v>3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/>
      <c r="U624" s="9">
        <v>1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1</v>
      </c>
      <c r="AC624" s="9"/>
      <c r="AD624" s="9">
        <v>1</v>
      </c>
      <c r="AE624" s="9"/>
      <c r="AF624" s="9">
        <v>0</v>
      </c>
      <c r="AG624" s="9">
        <v>0</v>
      </c>
      <c r="AH624" s="9">
        <v>1</v>
      </c>
      <c r="AI624" s="9">
        <v>0</v>
      </c>
      <c r="AJ624" s="9">
        <v>0</v>
      </c>
      <c r="AK624" s="9">
        <v>0</v>
      </c>
      <c r="AL624" s="9"/>
      <c r="AM624" s="9">
        <v>1</v>
      </c>
      <c r="AN624" s="9">
        <v>1</v>
      </c>
      <c r="AO624" s="9">
        <v>1</v>
      </c>
      <c r="AP624" s="9">
        <v>1</v>
      </c>
      <c r="AQ624" s="9">
        <v>0</v>
      </c>
      <c r="AR624" s="9">
        <v>0</v>
      </c>
      <c r="AS624" s="9"/>
      <c r="AT624" s="9">
        <v>2</v>
      </c>
      <c r="AU624" s="9">
        <v>1</v>
      </c>
      <c r="AV624" s="75">
        <v>2</v>
      </c>
      <c r="AW624" s="75">
        <v>2</v>
      </c>
      <c r="AX624" s="75">
        <v>1</v>
      </c>
      <c r="AY624" s="9">
        <v>2</v>
      </c>
      <c r="AZ624" s="9">
        <v>1</v>
      </c>
      <c r="BA624" s="9">
        <v>2</v>
      </c>
      <c r="BB624" s="9">
        <v>2</v>
      </c>
      <c r="BC624" s="9">
        <v>2</v>
      </c>
      <c r="BD624" s="9">
        <v>1</v>
      </c>
      <c r="BE624" s="9">
        <v>2</v>
      </c>
      <c r="BF624" s="9">
        <v>1</v>
      </c>
      <c r="BG624" s="9">
        <v>1</v>
      </c>
      <c r="BH624">
        <v>2</v>
      </c>
      <c r="BI624">
        <v>1</v>
      </c>
      <c r="BJ624" s="58">
        <v>2</v>
      </c>
      <c r="BK624">
        <v>2</v>
      </c>
      <c r="BL624">
        <v>1</v>
      </c>
      <c r="BM624">
        <v>1</v>
      </c>
      <c r="BN624">
        <v>1</v>
      </c>
      <c r="BO624">
        <v>2</v>
      </c>
      <c r="BP624">
        <v>2</v>
      </c>
      <c r="BQ624" t="s">
        <v>125</v>
      </c>
      <c r="BR624">
        <v>1</v>
      </c>
      <c r="BS624">
        <v>1</v>
      </c>
      <c r="BT624">
        <v>2</v>
      </c>
      <c r="BU624">
        <v>1</v>
      </c>
      <c r="BV624">
        <v>2</v>
      </c>
      <c r="BW624">
        <v>1</v>
      </c>
      <c r="BX624">
        <v>2</v>
      </c>
      <c r="BY624">
        <v>1</v>
      </c>
      <c r="BZ624">
        <v>2</v>
      </c>
      <c r="CA624">
        <v>1</v>
      </c>
      <c r="CB624">
        <v>1</v>
      </c>
      <c r="CC624">
        <v>2</v>
      </c>
      <c r="CD624">
        <v>2</v>
      </c>
      <c r="CE624">
        <v>2</v>
      </c>
      <c r="CF624">
        <v>1</v>
      </c>
      <c r="CG624">
        <v>2</v>
      </c>
      <c r="CH624">
        <v>2</v>
      </c>
      <c r="CI624">
        <v>2</v>
      </c>
      <c r="CJ624">
        <v>1</v>
      </c>
      <c r="CK624">
        <v>2</v>
      </c>
      <c r="CL624">
        <v>1</v>
      </c>
      <c r="CM624">
        <v>3</v>
      </c>
      <c r="CN624">
        <v>4</v>
      </c>
      <c r="CO624">
        <v>4</v>
      </c>
      <c r="CP624">
        <v>3</v>
      </c>
      <c r="CQ624">
        <v>3</v>
      </c>
      <c r="CR624">
        <v>2</v>
      </c>
      <c r="CS624">
        <v>2</v>
      </c>
      <c r="CT624">
        <v>2</v>
      </c>
      <c r="CU624">
        <v>1</v>
      </c>
      <c r="CV624">
        <v>2</v>
      </c>
      <c r="CW624">
        <v>1</v>
      </c>
      <c r="CX624">
        <v>4</v>
      </c>
      <c r="CY624">
        <v>3</v>
      </c>
      <c r="CZ624">
        <v>0</v>
      </c>
      <c r="DA624" s="57" t="s">
        <v>125</v>
      </c>
    </row>
    <row r="625" spans="1:105">
      <c r="A625">
        <v>618</v>
      </c>
      <c r="B625" s="9">
        <v>1</v>
      </c>
      <c r="C625" s="9">
        <v>5</v>
      </c>
      <c r="D625" s="9">
        <v>1</v>
      </c>
      <c r="E625" s="9">
        <v>12</v>
      </c>
      <c r="F625" s="9">
        <v>0</v>
      </c>
      <c r="G625" s="9">
        <v>0</v>
      </c>
      <c r="H625" s="9">
        <v>1</v>
      </c>
      <c r="I625" s="9">
        <v>0</v>
      </c>
      <c r="J625" s="9">
        <v>0</v>
      </c>
      <c r="K625" s="9">
        <v>0</v>
      </c>
      <c r="L625" s="9">
        <v>0</v>
      </c>
      <c r="M625" s="9">
        <v>2</v>
      </c>
      <c r="N625" s="9">
        <v>3</v>
      </c>
      <c r="O625" s="9">
        <v>0</v>
      </c>
      <c r="P625" s="9">
        <v>0</v>
      </c>
      <c r="Q625" s="9">
        <v>0</v>
      </c>
      <c r="R625" s="9">
        <v>4</v>
      </c>
      <c r="S625" s="9">
        <v>0</v>
      </c>
      <c r="T625" s="9"/>
      <c r="U625" s="9">
        <v>0</v>
      </c>
      <c r="V625" s="9">
        <v>1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/>
      <c r="AD625" s="9">
        <v>6</v>
      </c>
      <c r="AE625" s="9"/>
      <c r="AF625" s="9">
        <v>1</v>
      </c>
      <c r="AG625" s="9">
        <v>1</v>
      </c>
      <c r="AH625" s="9">
        <v>1</v>
      </c>
      <c r="AI625" s="9">
        <v>1</v>
      </c>
      <c r="AJ625" s="9">
        <v>1</v>
      </c>
      <c r="AK625" s="9">
        <v>0</v>
      </c>
      <c r="AL625" s="9"/>
      <c r="AM625" s="9">
        <v>1</v>
      </c>
      <c r="AN625" s="9">
        <v>1</v>
      </c>
      <c r="AO625" s="9">
        <v>1</v>
      </c>
      <c r="AP625" s="9">
        <v>1</v>
      </c>
      <c r="AQ625" s="9">
        <v>0</v>
      </c>
      <c r="AR625" s="9">
        <v>0</v>
      </c>
      <c r="AS625" s="9"/>
      <c r="AT625" s="9">
        <v>1</v>
      </c>
      <c r="AU625" s="9">
        <v>2</v>
      </c>
      <c r="AV625" s="75">
        <v>1</v>
      </c>
      <c r="AW625" s="75">
        <v>1</v>
      </c>
      <c r="AX625" s="75">
        <v>1</v>
      </c>
      <c r="AY625" s="9">
        <v>1</v>
      </c>
      <c r="AZ625" s="9">
        <v>1</v>
      </c>
      <c r="BA625" s="9">
        <v>1</v>
      </c>
      <c r="BB625" s="9">
        <v>2</v>
      </c>
      <c r="BC625" s="9">
        <v>2</v>
      </c>
      <c r="BD625" s="9">
        <v>1</v>
      </c>
      <c r="BE625" s="9">
        <v>2</v>
      </c>
      <c r="BF625" s="9">
        <v>1</v>
      </c>
      <c r="BG625" s="9">
        <v>1</v>
      </c>
      <c r="BH625">
        <v>1</v>
      </c>
      <c r="BI625">
        <v>1</v>
      </c>
      <c r="BJ625" s="58">
        <v>1</v>
      </c>
      <c r="BK625">
        <v>1</v>
      </c>
      <c r="BL625">
        <v>1</v>
      </c>
      <c r="BM625">
        <v>1</v>
      </c>
      <c r="BN625">
        <v>2</v>
      </c>
      <c r="BO625">
        <v>2</v>
      </c>
      <c r="BP625">
        <v>2</v>
      </c>
      <c r="BQ625" t="s">
        <v>125</v>
      </c>
      <c r="BR625">
        <v>1</v>
      </c>
      <c r="BS625">
        <v>1</v>
      </c>
      <c r="BT625">
        <v>1</v>
      </c>
      <c r="BU625">
        <v>1</v>
      </c>
      <c r="BV625">
        <v>1</v>
      </c>
      <c r="BW625">
        <v>2</v>
      </c>
      <c r="BX625">
        <v>2</v>
      </c>
      <c r="BY625">
        <v>1</v>
      </c>
      <c r="BZ625">
        <v>1</v>
      </c>
      <c r="CA625">
        <v>1</v>
      </c>
      <c r="CB625">
        <v>1</v>
      </c>
      <c r="CC625">
        <v>1</v>
      </c>
      <c r="CD625">
        <v>1</v>
      </c>
      <c r="CE625">
        <v>2</v>
      </c>
      <c r="CF625">
        <v>1</v>
      </c>
      <c r="CG625">
        <v>1</v>
      </c>
      <c r="CH625">
        <v>1</v>
      </c>
      <c r="CI625">
        <v>1</v>
      </c>
      <c r="CJ625">
        <v>1</v>
      </c>
      <c r="CK625">
        <v>2</v>
      </c>
      <c r="CL625">
        <v>2</v>
      </c>
      <c r="CM625" t="s">
        <v>125</v>
      </c>
      <c r="CN625" t="s">
        <v>125</v>
      </c>
      <c r="CO625">
        <v>4</v>
      </c>
      <c r="CP625">
        <v>3</v>
      </c>
      <c r="CQ625">
        <v>4</v>
      </c>
      <c r="CR625">
        <v>4</v>
      </c>
      <c r="CS625">
        <v>4</v>
      </c>
      <c r="CT625">
        <v>4</v>
      </c>
      <c r="CU625">
        <v>3</v>
      </c>
      <c r="CV625">
        <v>2</v>
      </c>
      <c r="CW625">
        <v>1</v>
      </c>
      <c r="CX625">
        <v>3</v>
      </c>
      <c r="CY625">
        <v>4</v>
      </c>
      <c r="CZ625">
        <v>4</v>
      </c>
      <c r="DA625" s="57">
        <v>4</v>
      </c>
    </row>
    <row r="626" spans="1:105">
      <c r="A626">
        <v>619</v>
      </c>
      <c r="B626" s="9">
        <v>1</v>
      </c>
      <c r="C626" s="9">
        <v>5</v>
      </c>
      <c r="D626" s="9">
        <v>1</v>
      </c>
      <c r="E626" s="9">
        <v>5</v>
      </c>
      <c r="F626" s="9">
        <v>0</v>
      </c>
      <c r="G626" s="9">
        <v>0</v>
      </c>
      <c r="H626" s="9">
        <v>1</v>
      </c>
      <c r="I626" s="9">
        <v>1</v>
      </c>
      <c r="J626" s="9">
        <v>1</v>
      </c>
      <c r="K626" s="9">
        <v>0</v>
      </c>
      <c r="L626" s="9">
        <v>0</v>
      </c>
      <c r="M626" s="9">
        <v>2</v>
      </c>
      <c r="N626" s="9">
        <v>0</v>
      </c>
      <c r="O626" s="9">
        <v>0</v>
      </c>
      <c r="P626" s="9">
        <v>0</v>
      </c>
      <c r="Q626" s="9">
        <v>3</v>
      </c>
      <c r="R626" s="9">
        <v>3</v>
      </c>
      <c r="S626" s="9">
        <v>1</v>
      </c>
      <c r="T626" s="9"/>
      <c r="U626" s="9">
        <v>0</v>
      </c>
      <c r="V626" s="9">
        <v>1</v>
      </c>
      <c r="W626" s="9">
        <v>1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/>
      <c r="AD626" s="9">
        <v>1</v>
      </c>
      <c r="AE626" s="9"/>
      <c r="AF626" s="9">
        <v>1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/>
      <c r="AM626" s="9">
        <v>0</v>
      </c>
      <c r="AN626" s="9">
        <v>1</v>
      </c>
      <c r="AO626" s="9">
        <v>1</v>
      </c>
      <c r="AP626" s="9">
        <v>0</v>
      </c>
      <c r="AQ626" s="9">
        <v>0</v>
      </c>
      <c r="AR626" s="9">
        <v>0</v>
      </c>
      <c r="AS626" s="9"/>
      <c r="AT626" s="9">
        <v>1</v>
      </c>
      <c r="AU626" s="9">
        <v>4</v>
      </c>
      <c r="AV626" s="75">
        <v>2</v>
      </c>
      <c r="AW626" s="75">
        <v>2</v>
      </c>
      <c r="AX626" s="75">
        <v>2</v>
      </c>
      <c r="AY626" s="9" t="s">
        <v>125</v>
      </c>
      <c r="AZ626" s="9">
        <v>1</v>
      </c>
      <c r="BA626" s="9">
        <v>1</v>
      </c>
      <c r="BB626" s="9">
        <v>2</v>
      </c>
      <c r="BC626" s="9">
        <v>1</v>
      </c>
      <c r="BD626" s="9">
        <v>1</v>
      </c>
      <c r="BE626" s="9">
        <v>2</v>
      </c>
      <c r="BF626" s="9">
        <v>1</v>
      </c>
      <c r="BG626" s="9">
        <v>1</v>
      </c>
      <c r="BH626">
        <v>1</v>
      </c>
      <c r="BI626">
        <v>1</v>
      </c>
      <c r="BJ626" s="58">
        <v>1</v>
      </c>
      <c r="BK626">
        <v>2</v>
      </c>
      <c r="BL626">
        <v>2</v>
      </c>
      <c r="BM626">
        <v>2</v>
      </c>
      <c r="BN626">
        <v>2</v>
      </c>
      <c r="BO626">
        <v>2</v>
      </c>
      <c r="BP626">
        <v>1</v>
      </c>
      <c r="BQ626">
        <v>1</v>
      </c>
      <c r="BR626">
        <v>2</v>
      </c>
      <c r="BS626">
        <v>2</v>
      </c>
      <c r="BT626" t="s">
        <v>125</v>
      </c>
      <c r="BU626">
        <v>1</v>
      </c>
      <c r="BV626">
        <v>2</v>
      </c>
      <c r="BW626">
        <v>2</v>
      </c>
      <c r="BX626">
        <v>2</v>
      </c>
      <c r="BY626">
        <v>2</v>
      </c>
      <c r="BZ626">
        <v>2</v>
      </c>
      <c r="CA626">
        <v>2</v>
      </c>
      <c r="CB626">
        <v>2</v>
      </c>
      <c r="CC626">
        <v>2</v>
      </c>
      <c r="CD626">
        <v>2</v>
      </c>
      <c r="CE626">
        <v>2</v>
      </c>
      <c r="CF626">
        <v>2</v>
      </c>
      <c r="CG626">
        <v>1</v>
      </c>
      <c r="CH626">
        <v>2</v>
      </c>
      <c r="CI626">
        <v>2</v>
      </c>
      <c r="CJ626">
        <v>1</v>
      </c>
      <c r="CK626">
        <v>2</v>
      </c>
      <c r="CL626">
        <v>1</v>
      </c>
      <c r="CM626">
        <v>3</v>
      </c>
      <c r="CN626">
        <v>3</v>
      </c>
      <c r="CO626">
        <v>3</v>
      </c>
      <c r="CP626">
        <v>2</v>
      </c>
      <c r="CQ626">
        <v>2</v>
      </c>
      <c r="CR626">
        <v>3</v>
      </c>
      <c r="CS626">
        <v>3</v>
      </c>
      <c r="CT626">
        <v>1</v>
      </c>
      <c r="CU626">
        <v>2</v>
      </c>
      <c r="CV626">
        <v>1</v>
      </c>
      <c r="CW626">
        <v>1</v>
      </c>
      <c r="CX626">
        <v>1</v>
      </c>
      <c r="CY626">
        <v>1</v>
      </c>
      <c r="CZ626">
        <v>2</v>
      </c>
      <c r="DA626" s="57">
        <v>2</v>
      </c>
    </row>
    <row r="627" spans="1:105">
      <c r="A627">
        <v>620</v>
      </c>
      <c r="B627" s="9">
        <v>1</v>
      </c>
      <c r="C627" s="9">
        <v>6</v>
      </c>
      <c r="D627" s="9">
        <v>4</v>
      </c>
      <c r="E627" s="9">
        <v>9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1</v>
      </c>
      <c r="L627" s="9">
        <v>0</v>
      </c>
      <c r="M627" s="9">
        <v>2</v>
      </c>
      <c r="N627" s="9">
        <v>0</v>
      </c>
      <c r="O627" s="9">
        <v>0</v>
      </c>
      <c r="P627" s="9">
        <v>0</v>
      </c>
      <c r="Q627" s="9">
        <v>0</v>
      </c>
      <c r="R627" s="9">
        <v>4</v>
      </c>
      <c r="S627" s="9">
        <v>4</v>
      </c>
      <c r="T627" s="9"/>
      <c r="U627" s="9">
        <v>0</v>
      </c>
      <c r="V627" s="9">
        <v>0</v>
      </c>
      <c r="W627" s="9">
        <v>1</v>
      </c>
      <c r="X627" s="9">
        <v>0</v>
      </c>
      <c r="Y627" s="9">
        <v>1</v>
      </c>
      <c r="Z627" s="9">
        <v>1</v>
      </c>
      <c r="AA627" s="9">
        <v>0</v>
      </c>
      <c r="AB627" s="9">
        <v>0</v>
      </c>
      <c r="AC627" s="9"/>
      <c r="AD627" s="9">
        <v>4</v>
      </c>
      <c r="AE627" s="9"/>
      <c r="AF627" s="9">
        <v>1</v>
      </c>
      <c r="AG627" s="9">
        <v>1</v>
      </c>
      <c r="AH627" s="9">
        <v>0</v>
      </c>
      <c r="AI627" s="9">
        <v>0</v>
      </c>
      <c r="AJ627" s="9">
        <v>0</v>
      </c>
      <c r="AK627" s="9">
        <v>0</v>
      </c>
      <c r="AL627" s="9"/>
      <c r="AM627" s="9">
        <v>1</v>
      </c>
      <c r="AN627" s="9">
        <v>1</v>
      </c>
      <c r="AO627" s="9">
        <v>1</v>
      </c>
      <c r="AP627" s="9">
        <v>1</v>
      </c>
      <c r="AQ627" s="9">
        <v>0</v>
      </c>
      <c r="AR627" s="9">
        <v>0</v>
      </c>
      <c r="AS627" s="9"/>
      <c r="AT627" s="9">
        <v>3</v>
      </c>
      <c r="AU627" s="9">
        <v>3</v>
      </c>
      <c r="AV627" s="75">
        <v>2</v>
      </c>
      <c r="AW627" s="75">
        <v>2</v>
      </c>
      <c r="AX627" s="75">
        <v>2</v>
      </c>
      <c r="AY627" s="9" t="s">
        <v>125</v>
      </c>
      <c r="AZ627" s="9">
        <v>1</v>
      </c>
      <c r="BA627" s="9">
        <v>1</v>
      </c>
      <c r="BB627" s="9">
        <v>2</v>
      </c>
      <c r="BC627" s="9">
        <v>2</v>
      </c>
      <c r="BD627" s="9">
        <v>1</v>
      </c>
      <c r="BE627" s="9">
        <v>2</v>
      </c>
      <c r="BF627" s="9">
        <v>2</v>
      </c>
      <c r="BG627" s="9" t="s">
        <v>125</v>
      </c>
      <c r="BH627">
        <v>2</v>
      </c>
      <c r="BI627">
        <v>2</v>
      </c>
      <c r="BJ627" s="58">
        <v>2</v>
      </c>
      <c r="BK627">
        <v>2</v>
      </c>
      <c r="BL627">
        <v>1</v>
      </c>
      <c r="BM627">
        <v>2</v>
      </c>
      <c r="BN627">
        <v>1</v>
      </c>
      <c r="BO627">
        <v>2</v>
      </c>
      <c r="BP627">
        <v>2</v>
      </c>
      <c r="BQ627" t="s">
        <v>125</v>
      </c>
      <c r="BR627">
        <v>2</v>
      </c>
      <c r="BS627">
        <v>2</v>
      </c>
      <c r="BT627" t="s">
        <v>125</v>
      </c>
      <c r="BU627">
        <v>2</v>
      </c>
      <c r="BV627">
        <v>2</v>
      </c>
      <c r="BW627">
        <v>2</v>
      </c>
      <c r="BX627">
        <v>2</v>
      </c>
      <c r="BY627">
        <v>2</v>
      </c>
      <c r="BZ627">
        <v>2</v>
      </c>
      <c r="CA627">
        <v>2</v>
      </c>
      <c r="CB627">
        <v>2</v>
      </c>
      <c r="CC627">
        <v>2</v>
      </c>
      <c r="CD627">
        <v>2</v>
      </c>
      <c r="CE627">
        <v>2</v>
      </c>
      <c r="CF627">
        <v>1</v>
      </c>
      <c r="CG627">
        <v>2</v>
      </c>
      <c r="CH627">
        <v>2</v>
      </c>
      <c r="CI627">
        <v>2</v>
      </c>
      <c r="CJ627">
        <v>2</v>
      </c>
      <c r="CK627">
        <v>2</v>
      </c>
      <c r="CL627">
        <v>2</v>
      </c>
      <c r="CM627" t="s">
        <v>125</v>
      </c>
      <c r="CN627" t="s">
        <v>125</v>
      </c>
      <c r="CO627">
        <v>4</v>
      </c>
      <c r="CP627">
        <v>1</v>
      </c>
      <c r="CQ627">
        <v>4</v>
      </c>
      <c r="CR627">
        <v>3</v>
      </c>
      <c r="CS627">
        <v>4</v>
      </c>
      <c r="CT627">
        <v>1</v>
      </c>
      <c r="CU627">
        <v>3</v>
      </c>
      <c r="CV627">
        <v>3</v>
      </c>
      <c r="CW627">
        <v>1</v>
      </c>
      <c r="CX627">
        <v>4</v>
      </c>
      <c r="CY627">
        <v>2</v>
      </c>
      <c r="CZ627">
        <v>3</v>
      </c>
      <c r="DA627" s="57" t="s">
        <v>125</v>
      </c>
    </row>
    <row r="628" spans="1:105">
      <c r="A628">
        <v>621</v>
      </c>
      <c r="B628" s="9">
        <v>2</v>
      </c>
      <c r="C628" s="9">
        <v>6</v>
      </c>
      <c r="D628" s="9">
        <v>5</v>
      </c>
      <c r="E628" s="9">
        <v>7</v>
      </c>
      <c r="F628" s="9">
        <v>0</v>
      </c>
      <c r="G628" s="9">
        <v>0</v>
      </c>
      <c r="H628" s="9">
        <v>0</v>
      </c>
      <c r="I628" s="9">
        <v>1</v>
      </c>
      <c r="J628" s="9">
        <v>0</v>
      </c>
      <c r="K628" s="9">
        <v>0</v>
      </c>
      <c r="L628" s="9">
        <v>0</v>
      </c>
      <c r="M628" s="9">
        <v>2</v>
      </c>
      <c r="N628" s="9">
        <v>0</v>
      </c>
      <c r="O628" s="9">
        <v>0</v>
      </c>
      <c r="P628" s="9">
        <v>0</v>
      </c>
      <c r="Q628" s="9">
        <v>0</v>
      </c>
      <c r="R628" s="9">
        <v>3</v>
      </c>
      <c r="S628" s="9">
        <v>3</v>
      </c>
      <c r="T628" s="9"/>
      <c r="U628" s="9">
        <v>0</v>
      </c>
      <c r="V628" s="9">
        <v>1</v>
      </c>
      <c r="W628" s="9">
        <v>0</v>
      </c>
      <c r="X628" s="9">
        <v>0</v>
      </c>
      <c r="Y628" s="9">
        <v>1</v>
      </c>
      <c r="Z628" s="9">
        <v>0</v>
      </c>
      <c r="AA628" s="9">
        <v>0</v>
      </c>
      <c r="AB628" s="9">
        <v>0</v>
      </c>
      <c r="AC628" s="9"/>
      <c r="AD628" s="9">
        <v>1</v>
      </c>
      <c r="AE628" s="9"/>
      <c r="AF628" s="9">
        <v>1</v>
      </c>
      <c r="AG628" s="9">
        <v>0</v>
      </c>
      <c r="AH628" s="9">
        <v>1</v>
      </c>
      <c r="AI628" s="9">
        <v>1</v>
      </c>
      <c r="AJ628" s="9">
        <v>0</v>
      </c>
      <c r="AK628" s="9">
        <v>0</v>
      </c>
      <c r="AL628" s="9"/>
      <c r="AM628" s="9">
        <v>1</v>
      </c>
      <c r="AN628" s="9">
        <v>1</v>
      </c>
      <c r="AO628" s="9">
        <v>1</v>
      </c>
      <c r="AP628" s="9">
        <v>1</v>
      </c>
      <c r="AQ628" s="9">
        <v>0</v>
      </c>
      <c r="AR628" s="9">
        <v>0</v>
      </c>
      <c r="AS628" s="9"/>
      <c r="AT628" s="9">
        <v>1</v>
      </c>
      <c r="AU628" s="9">
        <v>2</v>
      </c>
      <c r="AV628" s="75">
        <v>2</v>
      </c>
      <c r="AW628" s="75">
        <v>2</v>
      </c>
      <c r="AX628" s="75">
        <v>2</v>
      </c>
      <c r="AY628" s="9" t="s">
        <v>125</v>
      </c>
      <c r="AZ628" s="9">
        <v>1</v>
      </c>
      <c r="BA628" s="9">
        <v>1</v>
      </c>
      <c r="BB628" s="9">
        <v>2</v>
      </c>
      <c r="BC628" s="9">
        <v>2</v>
      </c>
      <c r="BD628" s="9">
        <v>1</v>
      </c>
      <c r="BE628" s="9">
        <v>2</v>
      </c>
      <c r="BF628" s="9">
        <v>1</v>
      </c>
      <c r="BG628" s="9">
        <v>2</v>
      </c>
      <c r="BH628">
        <v>1</v>
      </c>
      <c r="BI628">
        <v>2</v>
      </c>
      <c r="BJ628" s="58">
        <v>2</v>
      </c>
      <c r="BK628">
        <v>2</v>
      </c>
      <c r="BL628">
        <v>1</v>
      </c>
      <c r="BM628">
        <v>2</v>
      </c>
      <c r="BN628">
        <v>1</v>
      </c>
      <c r="BO628">
        <v>2</v>
      </c>
      <c r="BP628">
        <v>2</v>
      </c>
      <c r="BQ628" t="s">
        <v>125</v>
      </c>
      <c r="BR628">
        <v>2</v>
      </c>
      <c r="BS628">
        <v>1</v>
      </c>
      <c r="BT628">
        <v>2</v>
      </c>
      <c r="BU628">
        <v>1</v>
      </c>
      <c r="BV628">
        <v>1</v>
      </c>
      <c r="BW628">
        <v>1</v>
      </c>
      <c r="BX628">
        <v>2</v>
      </c>
      <c r="BY628">
        <v>1</v>
      </c>
      <c r="BZ628">
        <v>2</v>
      </c>
      <c r="CA628">
        <v>2</v>
      </c>
      <c r="CB628">
        <v>2</v>
      </c>
      <c r="CC628">
        <v>2</v>
      </c>
      <c r="CD628">
        <v>2</v>
      </c>
      <c r="CE628">
        <v>2</v>
      </c>
      <c r="CF628">
        <v>1</v>
      </c>
      <c r="CG628">
        <v>1</v>
      </c>
      <c r="CH628">
        <v>2</v>
      </c>
      <c r="CI628">
        <v>2</v>
      </c>
      <c r="CJ628">
        <v>1</v>
      </c>
      <c r="CK628">
        <v>2</v>
      </c>
      <c r="CL628">
        <v>1</v>
      </c>
      <c r="CM628">
        <v>3</v>
      </c>
      <c r="CN628">
        <v>3</v>
      </c>
      <c r="CO628">
        <v>3</v>
      </c>
      <c r="CP628">
        <v>3</v>
      </c>
      <c r="CQ628">
        <v>4</v>
      </c>
      <c r="CR628">
        <v>4</v>
      </c>
      <c r="CS628">
        <v>3</v>
      </c>
      <c r="CT628">
        <v>3</v>
      </c>
      <c r="CU628">
        <v>3</v>
      </c>
      <c r="CW628">
        <v>1</v>
      </c>
      <c r="CX628">
        <v>2</v>
      </c>
      <c r="CY628">
        <v>3</v>
      </c>
      <c r="CZ628">
        <v>0</v>
      </c>
      <c r="DA628" s="57" t="s">
        <v>125</v>
      </c>
    </row>
    <row r="629" spans="1:105">
      <c r="A629">
        <v>622</v>
      </c>
      <c r="B629" s="9">
        <v>2</v>
      </c>
      <c r="C629" s="9">
        <v>7</v>
      </c>
      <c r="D629" s="9">
        <v>5</v>
      </c>
      <c r="E629" s="9">
        <v>10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1</v>
      </c>
      <c r="L629" s="9">
        <v>0</v>
      </c>
      <c r="M629" s="9">
        <v>2</v>
      </c>
      <c r="N629" s="9">
        <v>0</v>
      </c>
      <c r="O629" s="9">
        <v>0</v>
      </c>
      <c r="P629" s="9">
        <v>0</v>
      </c>
      <c r="Q629" s="9">
        <v>0</v>
      </c>
      <c r="R629" s="9">
        <v>3</v>
      </c>
      <c r="S629" s="9">
        <v>0</v>
      </c>
      <c r="T629" s="9"/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1</v>
      </c>
      <c r="AB629" s="9">
        <v>0</v>
      </c>
      <c r="AC629" s="9"/>
      <c r="AD629" s="9">
        <v>5</v>
      </c>
      <c r="AE629" s="9"/>
      <c r="AF629" s="9">
        <v>1</v>
      </c>
      <c r="AG629" s="9">
        <v>1</v>
      </c>
      <c r="AH629" s="9">
        <v>1</v>
      </c>
      <c r="AI629" s="9">
        <v>0</v>
      </c>
      <c r="AJ629" s="9">
        <v>1</v>
      </c>
      <c r="AK629" s="9">
        <v>0</v>
      </c>
      <c r="AL629" s="9"/>
      <c r="AM629" s="9">
        <v>1</v>
      </c>
      <c r="AN629" s="9">
        <v>1</v>
      </c>
      <c r="AO629" s="9">
        <v>0</v>
      </c>
      <c r="AP629" s="9">
        <v>0</v>
      </c>
      <c r="AQ629" s="9">
        <v>0</v>
      </c>
      <c r="AR629" s="9">
        <v>0</v>
      </c>
      <c r="AS629" s="9"/>
      <c r="AT629" s="9">
        <v>1</v>
      </c>
      <c r="AU629" s="9">
        <v>3</v>
      </c>
      <c r="AV629" s="75">
        <v>2</v>
      </c>
      <c r="AW629" s="75">
        <v>2</v>
      </c>
      <c r="AX629" s="75">
        <v>2</v>
      </c>
      <c r="AY629" s="9" t="s">
        <v>125</v>
      </c>
      <c r="AZ629" s="9">
        <v>1</v>
      </c>
      <c r="BA629" s="9">
        <v>1</v>
      </c>
      <c r="BB629" s="9">
        <v>2</v>
      </c>
      <c r="BC629" s="9">
        <v>1</v>
      </c>
      <c r="BD629" s="9">
        <v>1</v>
      </c>
      <c r="BE629" s="9">
        <v>2</v>
      </c>
      <c r="BF629" s="9">
        <v>1</v>
      </c>
      <c r="BG629" s="9">
        <v>2</v>
      </c>
      <c r="BH629">
        <v>2</v>
      </c>
      <c r="BI629">
        <v>2</v>
      </c>
      <c r="BJ629" s="58">
        <v>2</v>
      </c>
      <c r="BK629">
        <v>2</v>
      </c>
      <c r="BL629">
        <v>1</v>
      </c>
      <c r="BM629">
        <v>1</v>
      </c>
      <c r="BN629">
        <v>1</v>
      </c>
      <c r="BO629">
        <v>2</v>
      </c>
      <c r="BP629">
        <v>2</v>
      </c>
      <c r="BQ629" t="s">
        <v>125</v>
      </c>
      <c r="BR629">
        <v>1</v>
      </c>
      <c r="BS629">
        <v>1</v>
      </c>
      <c r="BT629">
        <v>1</v>
      </c>
      <c r="BU629">
        <v>1</v>
      </c>
      <c r="BV629">
        <v>2</v>
      </c>
      <c r="BW629">
        <v>2</v>
      </c>
      <c r="BX629">
        <v>2</v>
      </c>
      <c r="BY629">
        <v>2</v>
      </c>
      <c r="BZ629">
        <v>2</v>
      </c>
      <c r="CA629">
        <v>2</v>
      </c>
      <c r="CB629">
        <v>2</v>
      </c>
      <c r="CC629">
        <v>2</v>
      </c>
      <c r="CD629">
        <v>2</v>
      </c>
      <c r="CE629">
        <v>2</v>
      </c>
      <c r="CF629">
        <v>2</v>
      </c>
      <c r="CG629">
        <v>2</v>
      </c>
      <c r="CH629">
        <v>2</v>
      </c>
      <c r="CI629">
        <v>2</v>
      </c>
      <c r="CJ629">
        <v>1</v>
      </c>
      <c r="CK629">
        <v>2</v>
      </c>
      <c r="CL629">
        <v>2</v>
      </c>
      <c r="CM629" t="s">
        <v>125</v>
      </c>
      <c r="CN629" t="s">
        <v>125</v>
      </c>
      <c r="CO629">
        <v>4</v>
      </c>
      <c r="CP629">
        <v>3</v>
      </c>
      <c r="CQ629">
        <v>4</v>
      </c>
      <c r="CR629">
        <v>4</v>
      </c>
      <c r="CS629">
        <v>4</v>
      </c>
      <c r="CT629">
        <v>4</v>
      </c>
      <c r="CU629">
        <v>4</v>
      </c>
      <c r="CV629">
        <v>1</v>
      </c>
      <c r="CW629">
        <v>1</v>
      </c>
      <c r="CX629">
        <v>3</v>
      </c>
      <c r="CY629">
        <v>3</v>
      </c>
      <c r="CZ629">
        <v>3</v>
      </c>
      <c r="DA629" s="57" t="s">
        <v>125</v>
      </c>
    </row>
    <row r="630" spans="1:105">
      <c r="A630">
        <v>623</v>
      </c>
      <c r="B630" s="9">
        <v>1</v>
      </c>
      <c r="C630" s="9">
        <v>7</v>
      </c>
      <c r="D630" s="9">
        <v>7</v>
      </c>
      <c r="E630" s="9">
        <v>7</v>
      </c>
      <c r="F630" s="9">
        <v>0</v>
      </c>
      <c r="G630" s="9">
        <v>0</v>
      </c>
      <c r="H630" s="9">
        <v>0</v>
      </c>
      <c r="I630" s="9">
        <v>0</v>
      </c>
      <c r="J630" s="9">
        <v>1</v>
      </c>
      <c r="K630" s="9">
        <v>1</v>
      </c>
      <c r="L630" s="9">
        <v>0</v>
      </c>
      <c r="M630" s="9">
        <v>2</v>
      </c>
      <c r="N630" s="9">
        <v>3</v>
      </c>
      <c r="O630" s="9">
        <v>2</v>
      </c>
      <c r="P630" s="9">
        <v>2</v>
      </c>
      <c r="Q630" s="9">
        <v>2</v>
      </c>
      <c r="R630" s="9">
        <v>3</v>
      </c>
      <c r="S630" s="9">
        <v>2</v>
      </c>
      <c r="T630" s="9"/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1</v>
      </c>
      <c r="AB630" s="9">
        <v>0</v>
      </c>
      <c r="AC630" s="9"/>
      <c r="AD630" s="9">
        <v>5</v>
      </c>
      <c r="AE630" s="9"/>
      <c r="AF630" s="9">
        <v>1</v>
      </c>
      <c r="AG630" s="9">
        <v>1</v>
      </c>
      <c r="AH630" s="9">
        <v>1</v>
      </c>
      <c r="AI630" s="9">
        <v>0</v>
      </c>
      <c r="AJ630" s="9">
        <v>0</v>
      </c>
      <c r="AK630" s="9">
        <v>0</v>
      </c>
      <c r="AL630" s="9"/>
      <c r="AM630" s="9">
        <v>1</v>
      </c>
      <c r="AN630" s="9">
        <v>1</v>
      </c>
      <c r="AO630" s="9">
        <v>0</v>
      </c>
      <c r="AP630" s="9">
        <v>0</v>
      </c>
      <c r="AQ630" s="9">
        <v>0</v>
      </c>
      <c r="AR630" s="9">
        <v>0</v>
      </c>
      <c r="AS630" s="9"/>
      <c r="AT630" s="9">
        <v>1</v>
      </c>
      <c r="AU630" s="9">
        <v>3</v>
      </c>
      <c r="AV630" s="75">
        <v>1</v>
      </c>
      <c r="AW630" s="75">
        <v>1</v>
      </c>
      <c r="AX630" s="75">
        <v>1</v>
      </c>
      <c r="AY630" s="9">
        <v>1</v>
      </c>
      <c r="AZ630" s="9">
        <v>1</v>
      </c>
      <c r="BA630" s="9">
        <v>1</v>
      </c>
      <c r="BB630" s="9">
        <v>2</v>
      </c>
      <c r="BC630" s="9">
        <v>1</v>
      </c>
      <c r="BD630" s="9">
        <v>1</v>
      </c>
      <c r="BE630" s="9">
        <v>1</v>
      </c>
      <c r="BF630" s="9">
        <v>1</v>
      </c>
      <c r="BG630" s="9">
        <v>1</v>
      </c>
      <c r="BH630">
        <v>1</v>
      </c>
      <c r="BI630">
        <v>2</v>
      </c>
      <c r="BJ630" s="58">
        <v>1</v>
      </c>
      <c r="BK630">
        <v>2</v>
      </c>
      <c r="BL630">
        <v>1</v>
      </c>
      <c r="BM630">
        <v>1</v>
      </c>
      <c r="BN630">
        <v>1</v>
      </c>
      <c r="BO630">
        <v>2</v>
      </c>
      <c r="BP630">
        <v>2</v>
      </c>
      <c r="BQ630" t="s">
        <v>125</v>
      </c>
      <c r="BR630">
        <v>1</v>
      </c>
      <c r="BS630">
        <v>2</v>
      </c>
      <c r="BT630" t="s">
        <v>125</v>
      </c>
      <c r="BU630">
        <v>2</v>
      </c>
      <c r="BV630">
        <v>1</v>
      </c>
      <c r="BW630">
        <v>2</v>
      </c>
      <c r="BX630">
        <v>2</v>
      </c>
      <c r="BY630">
        <v>2</v>
      </c>
      <c r="BZ630">
        <v>2</v>
      </c>
      <c r="CA630">
        <v>2</v>
      </c>
      <c r="CB630">
        <v>2</v>
      </c>
      <c r="CC630">
        <v>2</v>
      </c>
      <c r="CD630">
        <v>2</v>
      </c>
      <c r="CE630">
        <v>2</v>
      </c>
      <c r="CF630">
        <v>1</v>
      </c>
      <c r="CG630">
        <v>1</v>
      </c>
      <c r="CH630">
        <v>2</v>
      </c>
      <c r="CI630">
        <v>2</v>
      </c>
      <c r="CJ630">
        <v>1</v>
      </c>
      <c r="CK630">
        <v>2</v>
      </c>
      <c r="CL630">
        <v>1</v>
      </c>
      <c r="CM630">
        <v>3</v>
      </c>
      <c r="CN630">
        <v>3</v>
      </c>
      <c r="CO630">
        <v>4</v>
      </c>
      <c r="CP630">
        <v>3</v>
      </c>
      <c r="CQ630">
        <v>3</v>
      </c>
      <c r="CR630">
        <v>3</v>
      </c>
      <c r="CS630">
        <v>3</v>
      </c>
      <c r="CT630">
        <v>3</v>
      </c>
      <c r="CU630">
        <v>3</v>
      </c>
      <c r="CV630">
        <v>3</v>
      </c>
      <c r="CW630">
        <v>1</v>
      </c>
      <c r="CX630">
        <v>2</v>
      </c>
      <c r="CY630">
        <v>1</v>
      </c>
      <c r="CZ630">
        <v>3</v>
      </c>
      <c r="DA630" s="57" t="s">
        <v>125</v>
      </c>
    </row>
    <row r="631" spans="1:105">
      <c r="A631">
        <v>624</v>
      </c>
      <c r="B631" s="9">
        <v>1</v>
      </c>
      <c r="C631" s="9">
        <v>6</v>
      </c>
      <c r="D631" s="9">
        <v>4</v>
      </c>
      <c r="E631" s="9">
        <v>4</v>
      </c>
      <c r="F631" s="9">
        <v>0</v>
      </c>
      <c r="G631" s="9">
        <v>0</v>
      </c>
      <c r="H631" s="9">
        <v>0</v>
      </c>
      <c r="I631" s="9">
        <v>0</v>
      </c>
      <c r="J631" s="9">
        <v>1</v>
      </c>
      <c r="K631" s="9">
        <v>0</v>
      </c>
      <c r="L631" s="9">
        <v>0</v>
      </c>
      <c r="M631" s="9">
        <v>1</v>
      </c>
      <c r="N631" s="9">
        <v>0</v>
      </c>
      <c r="O631" s="9">
        <v>0</v>
      </c>
      <c r="P631" s="9">
        <v>0</v>
      </c>
      <c r="Q631" s="9">
        <v>4</v>
      </c>
      <c r="R631" s="9">
        <v>4</v>
      </c>
      <c r="S631" s="9">
        <v>0</v>
      </c>
      <c r="T631" s="9"/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1</v>
      </c>
      <c r="AB631" s="9">
        <v>0</v>
      </c>
      <c r="AC631" s="9"/>
      <c r="AD631" s="9">
        <v>4</v>
      </c>
      <c r="AE631" s="9"/>
      <c r="AF631" s="9">
        <v>1</v>
      </c>
      <c r="AG631" s="9">
        <v>1</v>
      </c>
      <c r="AH631" s="9">
        <v>0</v>
      </c>
      <c r="AI631" s="9">
        <v>0</v>
      </c>
      <c r="AJ631" s="9">
        <v>0</v>
      </c>
      <c r="AK631" s="9">
        <v>0</v>
      </c>
      <c r="AL631" s="9"/>
      <c r="AM631" s="9">
        <v>0</v>
      </c>
      <c r="AN631" s="9">
        <v>1</v>
      </c>
      <c r="AO631" s="9">
        <v>0</v>
      </c>
      <c r="AP631" s="9">
        <v>0</v>
      </c>
      <c r="AQ631" s="9">
        <v>0</v>
      </c>
      <c r="AR631" s="9">
        <v>0</v>
      </c>
      <c r="AS631" s="9"/>
      <c r="AT631" s="9">
        <v>3</v>
      </c>
      <c r="AU631" s="9">
        <v>3</v>
      </c>
      <c r="AV631" s="75">
        <v>2</v>
      </c>
      <c r="AW631" s="75">
        <v>2</v>
      </c>
      <c r="AX631" s="75">
        <v>1</v>
      </c>
      <c r="AY631" s="9">
        <v>2</v>
      </c>
      <c r="AZ631" s="9">
        <v>1</v>
      </c>
      <c r="BA631" s="9">
        <v>1</v>
      </c>
      <c r="BB631" s="9">
        <v>2</v>
      </c>
      <c r="BC631" s="9">
        <v>2</v>
      </c>
      <c r="BD631" s="9">
        <v>2</v>
      </c>
      <c r="BE631" s="9" t="s">
        <v>125</v>
      </c>
      <c r="BF631" s="9">
        <v>1</v>
      </c>
      <c r="BG631" s="9">
        <v>2</v>
      </c>
      <c r="BH631">
        <v>2</v>
      </c>
      <c r="BI631">
        <v>2</v>
      </c>
      <c r="BJ631" s="58">
        <v>2</v>
      </c>
      <c r="BK631">
        <v>2</v>
      </c>
      <c r="BL631">
        <v>2</v>
      </c>
      <c r="BM631">
        <v>1</v>
      </c>
      <c r="BN631">
        <v>2</v>
      </c>
      <c r="BO631">
        <v>2</v>
      </c>
      <c r="BP631">
        <v>2</v>
      </c>
      <c r="BQ631" t="s">
        <v>125</v>
      </c>
      <c r="BR631">
        <v>1</v>
      </c>
      <c r="BS631">
        <v>2</v>
      </c>
      <c r="BT631" t="s">
        <v>125</v>
      </c>
      <c r="BU631">
        <v>2</v>
      </c>
      <c r="BV631">
        <v>2</v>
      </c>
      <c r="BW631">
        <v>1</v>
      </c>
      <c r="BX631">
        <v>1</v>
      </c>
      <c r="BY631">
        <v>2</v>
      </c>
      <c r="BZ631">
        <v>2</v>
      </c>
      <c r="CA631">
        <v>2</v>
      </c>
      <c r="CB631">
        <v>2</v>
      </c>
      <c r="CC631">
        <v>2</v>
      </c>
      <c r="CD631">
        <v>1</v>
      </c>
      <c r="CE631">
        <v>2</v>
      </c>
      <c r="CF631">
        <v>2</v>
      </c>
      <c r="CG631">
        <v>1</v>
      </c>
      <c r="CH631">
        <v>1</v>
      </c>
      <c r="CI631">
        <v>2</v>
      </c>
      <c r="CJ631">
        <v>1</v>
      </c>
      <c r="CK631">
        <v>2</v>
      </c>
      <c r="CL631">
        <v>2</v>
      </c>
      <c r="CM631" t="s">
        <v>125</v>
      </c>
      <c r="CN631" t="s">
        <v>125</v>
      </c>
      <c r="CO631">
        <v>3</v>
      </c>
      <c r="CP631">
        <v>4</v>
      </c>
      <c r="CQ631">
        <v>4</v>
      </c>
      <c r="CR631">
        <v>4</v>
      </c>
      <c r="CS631">
        <v>4</v>
      </c>
      <c r="CT631">
        <v>3</v>
      </c>
      <c r="CU631">
        <v>3</v>
      </c>
      <c r="CV631">
        <v>3</v>
      </c>
      <c r="CW631">
        <v>1</v>
      </c>
      <c r="CX631">
        <v>4</v>
      </c>
      <c r="CY631">
        <v>1</v>
      </c>
      <c r="CZ631">
        <v>0</v>
      </c>
      <c r="DA631" s="57" t="s">
        <v>125</v>
      </c>
    </row>
    <row r="632" spans="1:105">
      <c r="A632">
        <v>625</v>
      </c>
      <c r="B632" s="9">
        <v>2</v>
      </c>
      <c r="C632" s="9">
        <v>9</v>
      </c>
      <c r="D632" s="9">
        <v>7</v>
      </c>
      <c r="E632" s="9">
        <v>11</v>
      </c>
      <c r="F632" s="9">
        <v>0</v>
      </c>
      <c r="G632" s="9">
        <v>0</v>
      </c>
      <c r="H632" s="9">
        <v>0</v>
      </c>
      <c r="I632" s="9">
        <v>1</v>
      </c>
      <c r="J632" s="9">
        <v>0</v>
      </c>
      <c r="K632" s="9">
        <v>0</v>
      </c>
      <c r="L632" s="9">
        <v>0</v>
      </c>
      <c r="M632" s="9">
        <v>2</v>
      </c>
      <c r="N632" s="9"/>
      <c r="O632" s="9"/>
      <c r="P632" s="9"/>
      <c r="Q632" s="9">
        <v>4</v>
      </c>
      <c r="R632" s="9"/>
      <c r="S632" s="9"/>
      <c r="T632" s="9"/>
      <c r="U632" s="9">
        <v>0</v>
      </c>
      <c r="V632" s="9">
        <v>0</v>
      </c>
      <c r="W632" s="9">
        <v>1</v>
      </c>
      <c r="X632" s="9">
        <v>0</v>
      </c>
      <c r="Y632" s="9">
        <v>1</v>
      </c>
      <c r="Z632" s="9">
        <v>1</v>
      </c>
      <c r="AA632" s="9">
        <v>0</v>
      </c>
      <c r="AB632" s="9">
        <v>0</v>
      </c>
      <c r="AC632" s="9"/>
      <c r="AD632" s="9"/>
      <c r="AE632" s="9"/>
      <c r="AF632" s="9">
        <v>1</v>
      </c>
      <c r="AG632" s="9">
        <v>1</v>
      </c>
      <c r="AH632" s="9">
        <v>0</v>
      </c>
      <c r="AI632" s="9">
        <v>0</v>
      </c>
      <c r="AJ632" s="9">
        <v>1</v>
      </c>
      <c r="AK632" s="9">
        <v>0</v>
      </c>
      <c r="AL632" s="9"/>
      <c r="AM632" s="9">
        <v>1</v>
      </c>
      <c r="AN632" s="9">
        <v>1</v>
      </c>
      <c r="AO632" s="9">
        <v>0</v>
      </c>
      <c r="AP632" s="9">
        <v>1</v>
      </c>
      <c r="AQ632" s="9">
        <v>0</v>
      </c>
      <c r="AR632" s="9">
        <v>0</v>
      </c>
      <c r="AS632" s="9"/>
      <c r="AT632" s="9"/>
      <c r="AU632" s="9"/>
      <c r="AV632" s="75">
        <v>1</v>
      </c>
      <c r="AW632" s="75"/>
      <c r="AX632" s="75">
        <v>1</v>
      </c>
      <c r="AY632" s="9">
        <v>2</v>
      </c>
      <c r="AZ632" s="9">
        <v>2</v>
      </c>
      <c r="BA632" s="9" t="s">
        <v>125</v>
      </c>
      <c r="BB632" s="9" t="s">
        <v>125</v>
      </c>
      <c r="BC632" s="9">
        <v>1</v>
      </c>
      <c r="BD632" s="9">
        <v>1</v>
      </c>
      <c r="BE632" s="9"/>
      <c r="BF632" s="9">
        <v>1</v>
      </c>
      <c r="BG632" s="9">
        <v>1</v>
      </c>
      <c r="BI632">
        <v>2</v>
      </c>
      <c r="BK632">
        <v>1</v>
      </c>
      <c r="BL632">
        <v>1</v>
      </c>
      <c r="BM632">
        <v>1</v>
      </c>
      <c r="BN632">
        <v>1</v>
      </c>
      <c r="BO632">
        <v>2</v>
      </c>
      <c r="BP632">
        <v>2</v>
      </c>
      <c r="BQ632" t="s">
        <v>125</v>
      </c>
      <c r="BR632">
        <v>2</v>
      </c>
      <c r="BS632">
        <v>2</v>
      </c>
      <c r="BT632" t="s">
        <v>125</v>
      </c>
      <c r="BU632">
        <v>1</v>
      </c>
      <c r="BV632">
        <v>1</v>
      </c>
      <c r="BW632">
        <v>2</v>
      </c>
      <c r="BX632">
        <v>2</v>
      </c>
      <c r="CA632">
        <v>1</v>
      </c>
      <c r="CC632">
        <v>1</v>
      </c>
      <c r="CD632">
        <v>1</v>
      </c>
      <c r="CE632">
        <v>2</v>
      </c>
      <c r="CF632">
        <v>1</v>
      </c>
      <c r="CG632">
        <v>1</v>
      </c>
      <c r="CH632">
        <v>1</v>
      </c>
      <c r="CI632">
        <v>1</v>
      </c>
      <c r="CJ632">
        <v>1</v>
      </c>
      <c r="CK632">
        <v>2</v>
      </c>
      <c r="CL632">
        <v>1</v>
      </c>
      <c r="CO632">
        <v>4</v>
      </c>
      <c r="CP632">
        <v>3</v>
      </c>
      <c r="CQ632">
        <v>4</v>
      </c>
      <c r="CR632">
        <v>3</v>
      </c>
      <c r="CS632">
        <v>4</v>
      </c>
      <c r="CT632">
        <v>4</v>
      </c>
      <c r="CU632">
        <v>3</v>
      </c>
      <c r="CV632">
        <v>3</v>
      </c>
      <c r="CW632">
        <v>1</v>
      </c>
      <c r="CX632">
        <v>3</v>
      </c>
      <c r="CY632">
        <v>4</v>
      </c>
      <c r="CZ632">
        <v>3</v>
      </c>
      <c r="DA632" s="57" t="s">
        <v>125</v>
      </c>
    </row>
    <row r="633" spans="1:105">
      <c r="A633">
        <v>626</v>
      </c>
      <c r="B633" s="9">
        <v>1</v>
      </c>
      <c r="C633" s="9">
        <v>9</v>
      </c>
      <c r="D633" s="9">
        <v>7</v>
      </c>
      <c r="E633" s="9">
        <v>4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1</v>
      </c>
      <c r="L633" s="9">
        <v>0</v>
      </c>
      <c r="M633" s="9">
        <v>2</v>
      </c>
      <c r="N633" s="9">
        <v>3</v>
      </c>
      <c r="O633" s="9">
        <v>4</v>
      </c>
      <c r="P633" s="9">
        <v>3</v>
      </c>
      <c r="Q633" s="9">
        <v>4</v>
      </c>
      <c r="R633" s="9">
        <v>4</v>
      </c>
      <c r="S633" s="9">
        <v>3</v>
      </c>
      <c r="T633" s="9"/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1</v>
      </c>
      <c r="AB633" s="9">
        <v>0</v>
      </c>
      <c r="AC633" s="9"/>
      <c r="AD633" s="9">
        <v>4</v>
      </c>
      <c r="AE633" s="9"/>
      <c r="AF633" s="9">
        <v>1</v>
      </c>
      <c r="AG633" s="9">
        <v>1</v>
      </c>
      <c r="AH633" s="9">
        <v>0</v>
      </c>
      <c r="AI633" s="9">
        <v>0</v>
      </c>
      <c r="AJ633" s="9">
        <v>0</v>
      </c>
      <c r="AK633" s="9">
        <v>0</v>
      </c>
      <c r="AL633" s="9"/>
      <c r="AM633" s="9">
        <v>1</v>
      </c>
      <c r="AN633" s="9">
        <v>1</v>
      </c>
      <c r="AO633" s="9">
        <v>1</v>
      </c>
      <c r="AP633" s="9">
        <v>1</v>
      </c>
      <c r="AQ633" s="9">
        <v>0</v>
      </c>
      <c r="AR633" s="9">
        <v>0</v>
      </c>
      <c r="AS633" s="9"/>
      <c r="AT633" s="9">
        <v>4</v>
      </c>
      <c r="AU633" s="9">
        <v>3</v>
      </c>
      <c r="AV633" s="75">
        <v>2</v>
      </c>
      <c r="AW633" s="75">
        <v>1</v>
      </c>
      <c r="AX633" s="75">
        <v>1</v>
      </c>
      <c r="AY633" s="9">
        <v>1</v>
      </c>
      <c r="AZ633" s="9">
        <v>1</v>
      </c>
      <c r="BA633" s="9">
        <v>1</v>
      </c>
      <c r="BB633" s="9">
        <v>1</v>
      </c>
      <c r="BC633" s="9">
        <v>1</v>
      </c>
      <c r="BD633" s="9">
        <v>1</v>
      </c>
      <c r="BE633" s="9">
        <v>1</v>
      </c>
      <c r="BF633" s="9">
        <v>2</v>
      </c>
      <c r="BG633" s="9" t="s">
        <v>125</v>
      </c>
      <c r="BH633">
        <v>1</v>
      </c>
      <c r="BI633">
        <v>2</v>
      </c>
      <c r="BJ633" s="58">
        <v>1</v>
      </c>
      <c r="BK633">
        <v>2</v>
      </c>
      <c r="BL633">
        <v>1</v>
      </c>
      <c r="BM633">
        <v>1</v>
      </c>
      <c r="BN633">
        <v>2</v>
      </c>
      <c r="BO633">
        <v>2</v>
      </c>
      <c r="BP633">
        <v>2</v>
      </c>
      <c r="BQ633" t="s">
        <v>125</v>
      </c>
      <c r="BR633">
        <v>1</v>
      </c>
      <c r="BS633">
        <v>1</v>
      </c>
      <c r="BT633">
        <v>2</v>
      </c>
      <c r="BU633">
        <v>1</v>
      </c>
      <c r="BV633">
        <v>2</v>
      </c>
      <c r="BW633">
        <v>2</v>
      </c>
      <c r="BX633">
        <v>2</v>
      </c>
      <c r="BY633">
        <v>2</v>
      </c>
      <c r="BZ633">
        <v>2</v>
      </c>
      <c r="CA633">
        <v>1</v>
      </c>
      <c r="CB633">
        <v>2</v>
      </c>
      <c r="CC633">
        <v>1</v>
      </c>
      <c r="CD633">
        <v>2</v>
      </c>
      <c r="CE633">
        <v>2</v>
      </c>
      <c r="CF633">
        <v>2</v>
      </c>
      <c r="CG633">
        <v>2</v>
      </c>
      <c r="CH633">
        <v>1</v>
      </c>
      <c r="CI633">
        <v>2</v>
      </c>
      <c r="CJ633">
        <v>1</v>
      </c>
      <c r="CK633">
        <v>2</v>
      </c>
      <c r="CL633">
        <v>2</v>
      </c>
      <c r="CM633" t="s">
        <v>125</v>
      </c>
      <c r="CN633" t="s">
        <v>125</v>
      </c>
      <c r="CO633">
        <v>4</v>
      </c>
      <c r="CP633">
        <v>1</v>
      </c>
      <c r="CQ633">
        <v>3</v>
      </c>
      <c r="CR633">
        <v>3</v>
      </c>
      <c r="CS633">
        <v>3</v>
      </c>
      <c r="CT633">
        <v>4</v>
      </c>
      <c r="CU633">
        <v>3</v>
      </c>
      <c r="CV633">
        <v>3</v>
      </c>
      <c r="CW633">
        <v>1</v>
      </c>
      <c r="CX633">
        <v>3</v>
      </c>
      <c r="CY633">
        <v>3</v>
      </c>
      <c r="CZ633">
        <v>3</v>
      </c>
      <c r="DA633" s="57" t="s">
        <v>125</v>
      </c>
    </row>
    <row r="634" spans="1:105">
      <c r="A634">
        <v>627</v>
      </c>
      <c r="B634" s="9">
        <v>2</v>
      </c>
      <c r="C634" s="9">
        <v>5</v>
      </c>
      <c r="D634" s="9">
        <v>4</v>
      </c>
      <c r="E634" s="9">
        <v>6</v>
      </c>
      <c r="F634" s="9">
        <v>0</v>
      </c>
      <c r="G634" s="9">
        <v>0</v>
      </c>
      <c r="H634" s="9">
        <v>0</v>
      </c>
      <c r="I634" s="9">
        <v>0</v>
      </c>
      <c r="J634" s="9">
        <v>1</v>
      </c>
      <c r="K634" s="9">
        <v>0</v>
      </c>
      <c r="L634" s="9">
        <v>0</v>
      </c>
      <c r="M634" s="9">
        <v>1</v>
      </c>
      <c r="N634" s="9">
        <v>0</v>
      </c>
      <c r="O634" s="9">
        <v>0</v>
      </c>
      <c r="P634" s="9">
        <v>0</v>
      </c>
      <c r="Q634" s="9">
        <v>3</v>
      </c>
      <c r="R634" s="9">
        <v>3</v>
      </c>
      <c r="S634" s="9">
        <v>3</v>
      </c>
      <c r="T634" s="9"/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1</v>
      </c>
      <c r="AB634" s="9">
        <v>0</v>
      </c>
      <c r="AC634" s="9"/>
      <c r="AD634" s="9">
        <v>5</v>
      </c>
      <c r="AE634" s="9"/>
      <c r="AF634" s="9">
        <v>1</v>
      </c>
      <c r="AG634" s="9">
        <v>1</v>
      </c>
      <c r="AH634" s="9">
        <v>0</v>
      </c>
      <c r="AI634" s="9">
        <v>0</v>
      </c>
      <c r="AJ634" s="9">
        <v>0</v>
      </c>
      <c r="AK634" s="9">
        <v>0</v>
      </c>
      <c r="AL634" s="9"/>
      <c r="AM634" s="9">
        <v>1</v>
      </c>
      <c r="AN634" s="9">
        <v>1</v>
      </c>
      <c r="AO634" s="9">
        <v>1</v>
      </c>
      <c r="AP634" s="9">
        <v>0</v>
      </c>
      <c r="AQ634" s="9">
        <v>0</v>
      </c>
      <c r="AR634" s="9">
        <v>0</v>
      </c>
      <c r="AS634" s="9"/>
      <c r="AT634" s="9">
        <v>1</v>
      </c>
      <c r="AU634" s="9">
        <v>3</v>
      </c>
      <c r="AV634" s="75">
        <v>2</v>
      </c>
      <c r="AW634" s="75">
        <v>1</v>
      </c>
      <c r="AX634" s="75">
        <v>1</v>
      </c>
      <c r="AY634" s="9">
        <v>1</v>
      </c>
      <c r="AZ634" s="9">
        <v>1</v>
      </c>
      <c r="BA634" s="9">
        <v>1</v>
      </c>
      <c r="BB634" s="9">
        <v>2</v>
      </c>
      <c r="BC634" s="9">
        <v>2</v>
      </c>
      <c r="BD634" s="9">
        <v>1</v>
      </c>
      <c r="BE634" s="9">
        <v>2</v>
      </c>
      <c r="BF634" s="9">
        <v>1</v>
      </c>
      <c r="BG634" s="9">
        <v>1</v>
      </c>
      <c r="BH634">
        <v>2</v>
      </c>
      <c r="BI634">
        <v>1</v>
      </c>
      <c r="BJ634" s="58">
        <v>1</v>
      </c>
      <c r="BK634">
        <v>2</v>
      </c>
      <c r="BL634">
        <v>2</v>
      </c>
      <c r="BM634">
        <v>1</v>
      </c>
      <c r="BN634">
        <v>1</v>
      </c>
      <c r="BO634">
        <v>2</v>
      </c>
      <c r="BP634">
        <v>2</v>
      </c>
      <c r="BQ634" t="s">
        <v>125</v>
      </c>
      <c r="BR634">
        <v>1</v>
      </c>
      <c r="BS634">
        <v>2</v>
      </c>
      <c r="BT634" t="s">
        <v>125</v>
      </c>
      <c r="BU634">
        <v>1</v>
      </c>
      <c r="BV634">
        <v>2</v>
      </c>
      <c r="BW634">
        <v>2</v>
      </c>
      <c r="BX634">
        <v>2</v>
      </c>
      <c r="BY634">
        <v>2</v>
      </c>
      <c r="BZ634">
        <v>2</v>
      </c>
      <c r="CA634">
        <v>2</v>
      </c>
      <c r="CB634">
        <v>2</v>
      </c>
      <c r="CC634">
        <v>2</v>
      </c>
      <c r="CD634">
        <v>2</v>
      </c>
      <c r="CE634">
        <v>1</v>
      </c>
      <c r="CF634">
        <v>2</v>
      </c>
      <c r="CG634">
        <v>2</v>
      </c>
      <c r="CH634">
        <v>2</v>
      </c>
      <c r="CI634">
        <v>2</v>
      </c>
      <c r="CJ634">
        <v>1</v>
      </c>
      <c r="CK634">
        <v>2</v>
      </c>
      <c r="CL634">
        <v>2</v>
      </c>
      <c r="CM634" t="s">
        <v>125</v>
      </c>
      <c r="CN634" t="s">
        <v>125</v>
      </c>
      <c r="CO634">
        <v>4</v>
      </c>
      <c r="CP634">
        <v>2</v>
      </c>
      <c r="CQ634">
        <v>3</v>
      </c>
      <c r="CR634">
        <v>3</v>
      </c>
      <c r="CS634">
        <v>3</v>
      </c>
      <c r="CT634">
        <v>4</v>
      </c>
      <c r="CU634">
        <v>2</v>
      </c>
      <c r="CV634">
        <v>2</v>
      </c>
      <c r="CW634">
        <v>1</v>
      </c>
      <c r="CX634">
        <v>2</v>
      </c>
      <c r="CY634">
        <v>3</v>
      </c>
      <c r="CZ634">
        <v>0</v>
      </c>
      <c r="DA634" s="57" t="s">
        <v>125</v>
      </c>
    </row>
    <row r="635" spans="1:105">
      <c r="A635">
        <v>628</v>
      </c>
      <c r="B635" s="9">
        <v>2</v>
      </c>
      <c r="C635" s="9">
        <v>6</v>
      </c>
      <c r="D635" s="9">
        <v>5</v>
      </c>
      <c r="E635" s="9">
        <v>5</v>
      </c>
      <c r="F635" s="9">
        <v>0</v>
      </c>
      <c r="G635" s="9">
        <v>0</v>
      </c>
      <c r="H635" s="9">
        <v>0</v>
      </c>
      <c r="I635" s="9">
        <v>1</v>
      </c>
      <c r="J635" s="9">
        <v>1</v>
      </c>
      <c r="K635" s="9">
        <v>0</v>
      </c>
      <c r="L635" s="9">
        <v>0</v>
      </c>
      <c r="M635" s="9">
        <v>2</v>
      </c>
      <c r="N635" s="9">
        <v>0</v>
      </c>
      <c r="O635" s="9">
        <v>0</v>
      </c>
      <c r="P635" s="9">
        <v>0</v>
      </c>
      <c r="Q635" s="9">
        <v>4</v>
      </c>
      <c r="R635" s="9">
        <v>4</v>
      </c>
      <c r="S635" s="9">
        <v>4</v>
      </c>
      <c r="T635" s="9"/>
      <c r="U635" s="9">
        <v>0</v>
      </c>
      <c r="V635" s="9">
        <v>0</v>
      </c>
      <c r="W635" s="9">
        <v>0</v>
      </c>
      <c r="X635" s="9">
        <v>0</v>
      </c>
      <c r="Y635" s="9">
        <v>1</v>
      </c>
      <c r="Z635" s="9">
        <v>1</v>
      </c>
      <c r="AA635" s="9">
        <v>0</v>
      </c>
      <c r="AB635" s="9">
        <v>0</v>
      </c>
      <c r="AC635" s="9"/>
      <c r="AD635" s="9">
        <v>4</v>
      </c>
      <c r="AE635" s="9"/>
      <c r="AF635" s="9">
        <v>1</v>
      </c>
      <c r="AG635" s="9">
        <v>1</v>
      </c>
      <c r="AH635" s="9">
        <v>0</v>
      </c>
      <c r="AI635" s="9">
        <v>0</v>
      </c>
      <c r="AJ635" s="9">
        <v>1</v>
      </c>
      <c r="AK635" s="9">
        <v>0</v>
      </c>
      <c r="AL635" s="9"/>
      <c r="AM635" s="9">
        <v>1</v>
      </c>
      <c r="AN635" s="9">
        <v>1</v>
      </c>
      <c r="AO635" s="9">
        <v>1</v>
      </c>
      <c r="AP635" s="9">
        <v>0</v>
      </c>
      <c r="AQ635" s="9">
        <v>0</v>
      </c>
      <c r="AR635" s="9">
        <v>0</v>
      </c>
      <c r="AS635" s="9"/>
      <c r="AT635" s="9">
        <v>1</v>
      </c>
      <c r="AU635" s="9">
        <v>1</v>
      </c>
      <c r="AV635" s="75">
        <v>2</v>
      </c>
      <c r="AW635" s="75">
        <v>2</v>
      </c>
      <c r="AX635" s="75">
        <v>1</v>
      </c>
      <c r="AY635" s="9">
        <v>2</v>
      </c>
      <c r="AZ635" s="9">
        <v>1</v>
      </c>
      <c r="BA635" s="9"/>
      <c r="BB635" s="9"/>
      <c r="BC635" s="9">
        <v>1</v>
      </c>
      <c r="BD635" s="9">
        <v>1</v>
      </c>
      <c r="BE635" s="9"/>
      <c r="BF635" s="9">
        <v>1</v>
      </c>
      <c r="BG635" s="9">
        <v>1</v>
      </c>
      <c r="BH635">
        <v>2</v>
      </c>
      <c r="BI635">
        <v>2</v>
      </c>
      <c r="BJ635" s="58">
        <v>1</v>
      </c>
      <c r="BK635">
        <v>2</v>
      </c>
      <c r="BL635">
        <v>1</v>
      </c>
      <c r="BM635">
        <v>1</v>
      </c>
      <c r="BN635">
        <v>1</v>
      </c>
      <c r="BO635">
        <v>2</v>
      </c>
      <c r="BP635">
        <v>2</v>
      </c>
      <c r="BQ635" t="s">
        <v>125</v>
      </c>
      <c r="BR635">
        <v>2</v>
      </c>
      <c r="BS635">
        <v>2</v>
      </c>
      <c r="BT635" t="s">
        <v>125</v>
      </c>
      <c r="BU635">
        <v>1</v>
      </c>
      <c r="BV635">
        <v>1</v>
      </c>
      <c r="BW635">
        <v>2</v>
      </c>
      <c r="BX635">
        <v>2</v>
      </c>
      <c r="BY635">
        <v>2</v>
      </c>
      <c r="BZ635">
        <v>2</v>
      </c>
      <c r="CA635">
        <v>1</v>
      </c>
      <c r="CB635">
        <v>1</v>
      </c>
      <c r="CC635">
        <v>1</v>
      </c>
      <c r="CE635">
        <v>2</v>
      </c>
      <c r="CF635">
        <v>1</v>
      </c>
      <c r="CG635">
        <v>1</v>
      </c>
      <c r="CH635">
        <v>1</v>
      </c>
      <c r="CI635">
        <v>2</v>
      </c>
      <c r="CJ635">
        <v>1</v>
      </c>
      <c r="CK635">
        <v>2</v>
      </c>
      <c r="CL635">
        <v>2</v>
      </c>
      <c r="CM635" t="s">
        <v>125</v>
      </c>
      <c r="CN635" t="s">
        <v>125</v>
      </c>
      <c r="CO635">
        <v>4</v>
      </c>
      <c r="CP635">
        <v>4</v>
      </c>
      <c r="CQ635">
        <v>4</v>
      </c>
      <c r="CR635">
        <v>4</v>
      </c>
      <c r="CS635">
        <v>4</v>
      </c>
      <c r="CT635">
        <v>2</v>
      </c>
      <c r="CU635">
        <v>4</v>
      </c>
      <c r="CV635">
        <v>4</v>
      </c>
      <c r="CX635">
        <v>3</v>
      </c>
      <c r="CY635">
        <v>3</v>
      </c>
      <c r="CZ635">
        <v>4</v>
      </c>
      <c r="DA635" s="57" t="s">
        <v>125</v>
      </c>
    </row>
    <row r="636" spans="1:105">
      <c r="A636">
        <v>629</v>
      </c>
      <c r="B636" s="9">
        <v>2</v>
      </c>
      <c r="C636" s="9">
        <v>3</v>
      </c>
      <c r="D636" s="9">
        <v>1</v>
      </c>
      <c r="E636" s="9">
        <v>1</v>
      </c>
      <c r="F636" s="9">
        <v>1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2</v>
      </c>
      <c r="N636" s="9">
        <v>4</v>
      </c>
      <c r="O636" s="9">
        <v>0</v>
      </c>
      <c r="P636" s="9">
        <v>2</v>
      </c>
      <c r="Q636" s="9">
        <v>0</v>
      </c>
      <c r="R636" s="9">
        <v>4</v>
      </c>
      <c r="S636" s="9">
        <v>0</v>
      </c>
      <c r="T636" s="9"/>
      <c r="U636" s="9">
        <v>0</v>
      </c>
      <c r="V636" s="9">
        <v>0</v>
      </c>
      <c r="W636" s="9">
        <v>0</v>
      </c>
      <c r="X636" s="9">
        <v>1</v>
      </c>
      <c r="Y636" s="9">
        <v>1</v>
      </c>
      <c r="Z636" s="9">
        <v>0</v>
      </c>
      <c r="AA636" s="9">
        <v>0</v>
      </c>
      <c r="AB636" s="9">
        <v>0</v>
      </c>
      <c r="AC636" s="9"/>
      <c r="AD636" s="9">
        <v>1</v>
      </c>
      <c r="AE636" s="9"/>
      <c r="AF636" s="9">
        <v>0</v>
      </c>
      <c r="AG636" s="9">
        <v>0</v>
      </c>
      <c r="AH636" s="9">
        <v>1</v>
      </c>
      <c r="AI636" s="9">
        <v>0</v>
      </c>
      <c r="AJ636" s="9">
        <v>0</v>
      </c>
      <c r="AK636" s="9">
        <v>0</v>
      </c>
      <c r="AL636" s="9"/>
      <c r="AM636" s="9">
        <v>1</v>
      </c>
      <c r="AN636" s="9">
        <v>1</v>
      </c>
      <c r="AO636" s="9">
        <v>1</v>
      </c>
      <c r="AP636" s="9">
        <v>1</v>
      </c>
      <c r="AQ636" s="9">
        <v>0</v>
      </c>
      <c r="AR636" s="9">
        <v>0</v>
      </c>
      <c r="AS636" s="9"/>
      <c r="AT636" s="9">
        <v>1</v>
      </c>
      <c r="AU636" s="9">
        <v>4</v>
      </c>
      <c r="AV636" s="75">
        <v>1</v>
      </c>
      <c r="AW636" s="75">
        <v>1</v>
      </c>
      <c r="AX636" s="75">
        <v>1</v>
      </c>
      <c r="AY636" s="9">
        <v>2</v>
      </c>
      <c r="AZ636" s="9">
        <v>1</v>
      </c>
      <c r="BA636" s="9">
        <v>2</v>
      </c>
      <c r="BB636" s="9">
        <v>2</v>
      </c>
      <c r="BC636" s="9">
        <v>1</v>
      </c>
      <c r="BD636" s="9">
        <v>1</v>
      </c>
      <c r="BE636" s="9">
        <v>1</v>
      </c>
      <c r="BF636" s="9">
        <v>1</v>
      </c>
      <c r="BG636" s="9">
        <v>1</v>
      </c>
      <c r="BH636">
        <v>2</v>
      </c>
      <c r="BI636">
        <v>1</v>
      </c>
      <c r="BJ636" s="58">
        <v>2</v>
      </c>
      <c r="BK636">
        <v>2</v>
      </c>
      <c r="BL636">
        <v>1</v>
      </c>
      <c r="BM636">
        <v>1</v>
      </c>
      <c r="BN636">
        <v>1</v>
      </c>
      <c r="BO636">
        <v>2</v>
      </c>
      <c r="BP636">
        <v>1</v>
      </c>
      <c r="BQ636">
        <v>1</v>
      </c>
      <c r="BR636">
        <v>2</v>
      </c>
      <c r="BS636">
        <v>2</v>
      </c>
      <c r="BT636" t="s">
        <v>125</v>
      </c>
      <c r="BU636">
        <v>1</v>
      </c>
      <c r="BV636">
        <v>1</v>
      </c>
      <c r="BW636">
        <v>2</v>
      </c>
      <c r="BX636">
        <v>2</v>
      </c>
      <c r="BY636">
        <v>1</v>
      </c>
      <c r="BZ636">
        <v>2</v>
      </c>
      <c r="CA636">
        <v>1</v>
      </c>
      <c r="CB636">
        <v>2</v>
      </c>
      <c r="CC636">
        <v>1</v>
      </c>
      <c r="CD636">
        <v>1</v>
      </c>
      <c r="CE636">
        <v>1</v>
      </c>
      <c r="CF636">
        <v>1</v>
      </c>
      <c r="CG636">
        <v>2</v>
      </c>
      <c r="CH636">
        <v>2</v>
      </c>
      <c r="CI636">
        <v>2</v>
      </c>
      <c r="CJ636">
        <v>1</v>
      </c>
      <c r="CK636">
        <v>2</v>
      </c>
      <c r="CL636">
        <v>2</v>
      </c>
      <c r="CM636" t="s">
        <v>125</v>
      </c>
      <c r="CN636" t="s">
        <v>125</v>
      </c>
      <c r="CO636">
        <v>3</v>
      </c>
      <c r="CP636">
        <v>2</v>
      </c>
      <c r="CQ636">
        <v>3</v>
      </c>
      <c r="CR636">
        <v>3</v>
      </c>
      <c r="CS636">
        <v>4</v>
      </c>
      <c r="CT636">
        <v>4</v>
      </c>
      <c r="CU636">
        <v>3</v>
      </c>
      <c r="CV636">
        <v>3</v>
      </c>
      <c r="CW636">
        <v>1</v>
      </c>
      <c r="CX636">
        <v>2</v>
      </c>
      <c r="CY636">
        <v>3</v>
      </c>
      <c r="CZ636">
        <v>3</v>
      </c>
      <c r="DA636" s="57">
        <v>3</v>
      </c>
    </row>
    <row r="637" spans="1:105">
      <c r="A637">
        <v>630</v>
      </c>
      <c r="B637" s="9">
        <v>2</v>
      </c>
      <c r="C637" s="9">
        <v>4</v>
      </c>
      <c r="D637" s="9">
        <v>1</v>
      </c>
      <c r="E637" s="9">
        <v>1</v>
      </c>
      <c r="F637" s="9">
        <v>1</v>
      </c>
      <c r="G637" s="9">
        <v>0</v>
      </c>
      <c r="H637" s="9">
        <v>1</v>
      </c>
      <c r="I637" s="9">
        <v>1</v>
      </c>
      <c r="J637" s="9">
        <v>0</v>
      </c>
      <c r="K637" s="9">
        <v>0</v>
      </c>
      <c r="L637" s="9">
        <v>0</v>
      </c>
      <c r="M637" s="9">
        <v>2</v>
      </c>
      <c r="N637" s="9">
        <v>3</v>
      </c>
      <c r="O637" s="9">
        <v>0</v>
      </c>
      <c r="P637" s="9"/>
      <c r="Q637" s="9">
        <v>0</v>
      </c>
      <c r="R637" s="9">
        <v>4</v>
      </c>
      <c r="S637" s="9">
        <v>3</v>
      </c>
      <c r="T637" s="9"/>
      <c r="U637" s="9">
        <v>0</v>
      </c>
      <c r="V637" s="9">
        <v>1</v>
      </c>
      <c r="W637" s="9">
        <v>0</v>
      </c>
      <c r="X637" s="9">
        <v>1</v>
      </c>
      <c r="Y637" s="9">
        <v>0</v>
      </c>
      <c r="Z637" s="9">
        <v>1</v>
      </c>
      <c r="AA637" s="9">
        <v>0</v>
      </c>
      <c r="AB637" s="9">
        <v>0</v>
      </c>
      <c r="AC637" s="9"/>
      <c r="AD637" s="9">
        <v>2</v>
      </c>
      <c r="AE637" s="9"/>
      <c r="AF637" s="9">
        <v>1</v>
      </c>
      <c r="AG637" s="9">
        <v>0</v>
      </c>
      <c r="AH637" s="9">
        <v>1</v>
      </c>
      <c r="AI637" s="9">
        <v>0</v>
      </c>
      <c r="AJ637" s="9">
        <v>0</v>
      </c>
      <c r="AK637" s="9">
        <v>0</v>
      </c>
      <c r="AL637" s="9"/>
      <c r="AM637" s="9">
        <v>1</v>
      </c>
      <c r="AN637" s="9">
        <v>1</v>
      </c>
      <c r="AO637" s="9">
        <v>1</v>
      </c>
      <c r="AP637" s="9">
        <v>1</v>
      </c>
      <c r="AQ637" s="9">
        <v>0</v>
      </c>
      <c r="AR637" s="9">
        <v>0</v>
      </c>
      <c r="AS637" s="9"/>
      <c r="AT637" s="9">
        <v>2</v>
      </c>
      <c r="AU637" s="9">
        <v>1</v>
      </c>
      <c r="AV637" s="75">
        <v>1</v>
      </c>
      <c r="AW637" s="75">
        <v>1</v>
      </c>
      <c r="AX637" s="75">
        <v>1</v>
      </c>
      <c r="AY637" s="9">
        <v>1</v>
      </c>
      <c r="AZ637" s="9">
        <v>1</v>
      </c>
      <c r="BA637" s="9">
        <v>1</v>
      </c>
      <c r="BB637" s="9">
        <v>2</v>
      </c>
      <c r="BC637" s="9">
        <v>2</v>
      </c>
      <c r="BD637" s="9">
        <v>2</v>
      </c>
      <c r="BE637" s="9" t="s">
        <v>125</v>
      </c>
      <c r="BF637" s="9">
        <v>1</v>
      </c>
      <c r="BG637" s="9">
        <v>1</v>
      </c>
      <c r="BH637">
        <v>1</v>
      </c>
      <c r="BI637">
        <v>1</v>
      </c>
      <c r="BJ637" s="58">
        <v>1</v>
      </c>
      <c r="BK637">
        <v>1</v>
      </c>
      <c r="BL637">
        <v>1</v>
      </c>
      <c r="BM637">
        <v>2</v>
      </c>
      <c r="BN637">
        <v>2</v>
      </c>
      <c r="BO637">
        <v>2</v>
      </c>
      <c r="BP637">
        <v>1</v>
      </c>
      <c r="BQ637">
        <v>1</v>
      </c>
      <c r="BR637">
        <v>1</v>
      </c>
      <c r="BS637">
        <v>1</v>
      </c>
      <c r="BT637">
        <v>1</v>
      </c>
      <c r="BU637">
        <v>2</v>
      </c>
      <c r="BV637">
        <v>1</v>
      </c>
      <c r="BW637">
        <v>1</v>
      </c>
      <c r="BX637">
        <v>2</v>
      </c>
      <c r="BY637">
        <v>2</v>
      </c>
      <c r="BZ637">
        <v>2</v>
      </c>
      <c r="CA637">
        <v>2</v>
      </c>
      <c r="CB637">
        <v>2</v>
      </c>
      <c r="CC637">
        <v>2</v>
      </c>
      <c r="CE637">
        <v>1</v>
      </c>
      <c r="CF637">
        <v>1</v>
      </c>
      <c r="CG637">
        <v>1</v>
      </c>
      <c r="CH637">
        <v>2</v>
      </c>
      <c r="CI637">
        <v>2</v>
      </c>
      <c r="CJ637">
        <v>1</v>
      </c>
      <c r="CK637">
        <v>2</v>
      </c>
      <c r="CL637">
        <v>1</v>
      </c>
      <c r="CM637">
        <v>4</v>
      </c>
      <c r="CN637">
        <v>3</v>
      </c>
      <c r="CO637">
        <v>4</v>
      </c>
      <c r="CP637">
        <v>3</v>
      </c>
      <c r="CQ637">
        <v>3</v>
      </c>
      <c r="CR637">
        <v>3</v>
      </c>
      <c r="CS637">
        <v>3</v>
      </c>
      <c r="CT637">
        <v>4</v>
      </c>
      <c r="CU637">
        <v>2</v>
      </c>
      <c r="CV637">
        <v>2</v>
      </c>
      <c r="CW637">
        <v>1</v>
      </c>
      <c r="CX637">
        <v>2</v>
      </c>
      <c r="CY637">
        <v>3</v>
      </c>
    </row>
    <row r="638" spans="1:105">
      <c r="A638">
        <v>631</v>
      </c>
      <c r="B638" s="9">
        <v>2</v>
      </c>
      <c r="C638" s="9">
        <v>5</v>
      </c>
      <c r="D638" s="9">
        <v>4</v>
      </c>
      <c r="E638" s="9">
        <v>13</v>
      </c>
      <c r="F638" s="9">
        <v>0</v>
      </c>
      <c r="G638" s="9">
        <v>0</v>
      </c>
      <c r="H638" s="9">
        <v>1</v>
      </c>
      <c r="I638" s="9">
        <v>1</v>
      </c>
      <c r="J638" s="9">
        <v>0</v>
      </c>
      <c r="K638" s="9">
        <v>0</v>
      </c>
      <c r="L638" s="9">
        <v>0</v>
      </c>
      <c r="M638" s="9">
        <v>2</v>
      </c>
      <c r="N638" s="9">
        <v>4</v>
      </c>
      <c r="O638" s="9">
        <v>0</v>
      </c>
      <c r="P638" s="9">
        <v>0</v>
      </c>
      <c r="Q638" s="9">
        <v>0</v>
      </c>
      <c r="R638" s="9">
        <v>4</v>
      </c>
      <c r="S638" s="9">
        <v>0</v>
      </c>
      <c r="T638" s="9"/>
      <c r="U638" s="9">
        <v>0</v>
      </c>
      <c r="V638" s="9">
        <v>0</v>
      </c>
      <c r="W638" s="9">
        <v>0</v>
      </c>
      <c r="X638" s="9">
        <v>1</v>
      </c>
      <c r="Y638" s="9">
        <v>1</v>
      </c>
      <c r="Z638" s="9">
        <v>0</v>
      </c>
      <c r="AA638" s="9">
        <v>0</v>
      </c>
      <c r="AB638" s="9">
        <v>0</v>
      </c>
      <c r="AC638" s="9"/>
      <c r="AD638" s="9">
        <v>2</v>
      </c>
      <c r="AE638" s="9"/>
      <c r="AF638" s="9">
        <v>1</v>
      </c>
      <c r="AG638" s="9">
        <v>1</v>
      </c>
      <c r="AH638" s="9">
        <v>0</v>
      </c>
      <c r="AI638" s="9">
        <v>1</v>
      </c>
      <c r="AJ638" s="9">
        <v>0</v>
      </c>
      <c r="AK638" s="9">
        <v>0</v>
      </c>
      <c r="AL638" s="9"/>
      <c r="AM638" s="9">
        <v>1</v>
      </c>
      <c r="AN638" s="9">
        <v>1</v>
      </c>
      <c r="AO638" s="9">
        <v>0</v>
      </c>
      <c r="AP638" s="9">
        <v>1</v>
      </c>
      <c r="AQ638" s="9">
        <v>0</v>
      </c>
      <c r="AR638" s="9">
        <v>0</v>
      </c>
      <c r="AS638" s="9"/>
      <c r="AT638" s="9">
        <v>1</v>
      </c>
      <c r="AU638" s="9">
        <v>2</v>
      </c>
      <c r="AV638" s="75">
        <v>2</v>
      </c>
      <c r="AW638" s="75">
        <v>2</v>
      </c>
      <c r="AX638" s="75">
        <v>1</v>
      </c>
      <c r="AY638" s="9">
        <v>2</v>
      </c>
      <c r="AZ638" s="9">
        <v>1</v>
      </c>
      <c r="BA638" s="9">
        <v>1</v>
      </c>
      <c r="BB638" s="9">
        <v>2</v>
      </c>
      <c r="BC638" s="9">
        <v>1</v>
      </c>
      <c r="BD638" s="9">
        <v>1</v>
      </c>
      <c r="BE638" s="9">
        <v>2</v>
      </c>
      <c r="BF638" s="9">
        <v>1</v>
      </c>
      <c r="BG638" s="9">
        <v>1</v>
      </c>
      <c r="BH638">
        <v>2</v>
      </c>
      <c r="BI638">
        <v>2</v>
      </c>
      <c r="BJ638" s="58">
        <v>2</v>
      </c>
      <c r="BK638">
        <v>2</v>
      </c>
      <c r="BL638">
        <v>1</v>
      </c>
      <c r="BM638">
        <v>2</v>
      </c>
      <c r="BN638">
        <v>1</v>
      </c>
      <c r="BO638">
        <v>2</v>
      </c>
      <c r="BP638">
        <v>1</v>
      </c>
      <c r="BQ638">
        <v>1</v>
      </c>
      <c r="BR638">
        <v>1</v>
      </c>
      <c r="BS638">
        <v>2</v>
      </c>
      <c r="BT638" t="s">
        <v>125</v>
      </c>
      <c r="BU638">
        <v>1</v>
      </c>
      <c r="BV638">
        <v>1</v>
      </c>
      <c r="BW638">
        <v>2</v>
      </c>
      <c r="BX638">
        <v>2</v>
      </c>
      <c r="BY638">
        <v>1</v>
      </c>
      <c r="BZ638">
        <v>1</v>
      </c>
      <c r="CA638">
        <v>2</v>
      </c>
      <c r="CB638">
        <v>2</v>
      </c>
      <c r="CC638">
        <v>1</v>
      </c>
      <c r="CD638">
        <v>2</v>
      </c>
      <c r="CE638">
        <v>2</v>
      </c>
      <c r="CF638">
        <v>1</v>
      </c>
      <c r="CG638">
        <v>1</v>
      </c>
      <c r="CH638">
        <v>2</v>
      </c>
      <c r="CI638">
        <v>2</v>
      </c>
      <c r="CJ638">
        <v>1</v>
      </c>
      <c r="CK638">
        <v>2</v>
      </c>
      <c r="CL638">
        <v>1</v>
      </c>
      <c r="CM638">
        <v>4</v>
      </c>
      <c r="CN638">
        <v>3</v>
      </c>
      <c r="CO638">
        <v>4</v>
      </c>
      <c r="CP638">
        <v>2</v>
      </c>
      <c r="CQ638">
        <v>4</v>
      </c>
      <c r="CR638">
        <v>3</v>
      </c>
      <c r="CS638">
        <v>3</v>
      </c>
      <c r="CT638">
        <v>4</v>
      </c>
      <c r="CU638">
        <v>4</v>
      </c>
      <c r="CV638">
        <v>1</v>
      </c>
      <c r="CW638">
        <v>1</v>
      </c>
      <c r="CX638">
        <v>1</v>
      </c>
      <c r="CY638">
        <v>3</v>
      </c>
      <c r="CZ638">
        <v>4</v>
      </c>
      <c r="DA638" s="57">
        <v>4</v>
      </c>
    </row>
    <row r="639" spans="1:105">
      <c r="A639">
        <v>632</v>
      </c>
      <c r="B639" s="9">
        <v>2</v>
      </c>
      <c r="C639" s="9">
        <v>7</v>
      </c>
      <c r="D639" s="9">
        <v>5</v>
      </c>
      <c r="E639" s="9">
        <v>16</v>
      </c>
      <c r="F639" s="9">
        <v>0</v>
      </c>
      <c r="G639" s="9">
        <v>0</v>
      </c>
      <c r="H639" s="9">
        <v>0</v>
      </c>
      <c r="I639" s="9">
        <v>1</v>
      </c>
      <c r="J639" s="9">
        <v>0</v>
      </c>
      <c r="K639" s="9">
        <v>0</v>
      </c>
      <c r="L639" s="9">
        <v>0</v>
      </c>
      <c r="M639" s="9">
        <v>2</v>
      </c>
      <c r="N639" s="9">
        <v>3</v>
      </c>
      <c r="O639" s="9">
        <v>4</v>
      </c>
      <c r="P639" s="9">
        <v>4</v>
      </c>
      <c r="Q639" s="9">
        <v>4</v>
      </c>
      <c r="R639" s="9">
        <v>4</v>
      </c>
      <c r="S639" s="9">
        <v>4</v>
      </c>
      <c r="T639" s="9"/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1</v>
      </c>
      <c r="AB639" s="9">
        <v>0</v>
      </c>
      <c r="AC639" s="9"/>
      <c r="AD639" s="9">
        <v>3</v>
      </c>
      <c r="AE639" s="9"/>
      <c r="AF639" s="9">
        <v>1</v>
      </c>
      <c r="AG639" s="9">
        <v>1</v>
      </c>
      <c r="AH639" s="9">
        <v>1</v>
      </c>
      <c r="AI639" s="9">
        <v>0</v>
      </c>
      <c r="AJ639" s="9">
        <v>0</v>
      </c>
      <c r="AK639" s="9">
        <v>0</v>
      </c>
      <c r="AL639" s="9"/>
      <c r="AM639" s="9">
        <v>1</v>
      </c>
      <c r="AN639" s="9">
        <v>1</v>
      </c>
      <c r="AO639" s="9">
        <v>0</v>
      </c>
      <c r="AP639" s="9">
        <v>0</v>
      </c>
      <c r="AQ639" s="9">
        <v>0</v>
      </c>
      <c r="AR639" s="9">
        <v>0</v>
      </c>
      <c r="AS639" s="9"/>
      <c r="AT639" s="9">
        <v>1</v>
      </c>
      <c r="AU639" s="9">
        <v>1</v>
      </c>
      <c r="AV639" s="75">
        <v>2</v>
      </c>
      <c r="AW639" s="75">
        <v>2</v>
      </c>
      <c r="AX639" s="75">
        <v>1</v>
      </c>
      <c r="AY639" s="9">
        <v>1</v>
      </c>
      <c r="AZ639" s="9">
        <v>1</v>
      </c>
      <c r="BA639" s="9">
        <v>1</v>
      </c>
      <c r="BB639" s="9">
        <v>1</v>
      </c>
      <c r="BC639" s="9">
        <v>2</v>
      </c>
      <c r="BD639" s="9">
        <v>1</v>
      </c>
      <c r="BE639" s="9">
        <v>2</v>
      </c>
      <c r="BF639" s="9">
        <v>1</v>
      </c>
      <c r="BG639" s="9">
        <v>1</v>
      </c>
      <c r="BH639">
        <v>1</v>
      </c>
      <c r="BI639">
        <v>2</v>
      </c>
      <c r="BJ639" s="58">
        <v>2</v>
      </c>
      <c r="BK639">
        <v>1</v>
      </c>
      <c r="BL639">
        <v>1</v>
      </c>
      <c r="BM639">
        <v>1</v>
      </c>
      <c r="BN639">
        <v>1</v>
      </c>
      <c r="BO639">
        <v>2</v>
      </c>
      <c r="BP639">
        <v>2</v>
      </c>
      <c r="BQ639" t="s">
        <v>125</v>
      </c>
      <c r="BR639">
        <v>1</v>
      </c>
      <c r="BS639">
        <v>1</v>
      </c>
      <c r="BT639">
        <v>1</v>
      </c>
      <c r="BU639">
        <v>1</v>
      </c>
      <c r="BV639">
        <v>1</v>
      </c>
      <c r="BW639">
        <v>2</v>
      </c>
      <c r="BX639">
        <v>2</v>
      </c>
      <c r="BY639">
        <v>1</v>
      </c>
      <c r="BZ639">
        <v>2</v>
      </c>
      <c r="CA639">
        <v>1</v>
      </c>
      <c r="CB639">
        <v>2</v>
      </c>
      <c r="CC639">
        <v>2</v>
      </c>
      <c r="CD639">
        <v>2</v>
      </c>
      <c r="CE639">
        <v>1</v>
      </c>
      <c r="CF639">
        <v>1</v>
      </c>
      <c r="CG639">
        <v>2</v>
      </c>
      <c r="CH639">
        <v>1</v>
      </c>
      <c r="CI639">
        <v>1</v>
      </c>
      <c r="CJ639">
        <v>1</v>
      </c>
      <c r="CK639">
        <v>2</v>
      </c>
      <c r="CL639">
        <v>2</v>
      </c>
      <c r="CM639" t="s">
        <v>125</v>
      </c>
      <c r="CN639" t="s">
        <v>125</v>
      </c>
      <c r="CO639">
        <v>4</v>
      </c>
      <c r="CP639">
        <v>3</v>
      </c>
      <c r="CQ639">
        <v>3</v>
      </c>
      <c r="CR639">
        <v>3</v>
      </c>
      <c r="CS639">
        <v>3</v>
      </c>
      <c r="CT639">
        <v>4</v>
      </c>
      <c r="CU639">
        <v>3</v>
      </c>
      <c r="CV639">
        <v>2</v>
      </c>
      <c r="CW639">
        <v>2</v>
      </c>
      <c r="CX639">
        <v>3</v>
      </c>
      <c r="CY639">
        <v>4</v>
      </c>
      <c r="CZ639">
        <v>3</v>
      </c>
      <c r="DA639" s="57" t="s">
        <v>125</v>
      </c>
    </row>
    <row r="640" spans="1:105">
      <c r="A640">
        <v>633</v>
      </c>
      <c r="B640" s="9">
        <v>2</v>
      </c>
      <c r="C640" s="9">
        <v>5</v>
      </c>
      <c r="D640" s="9">
        <v>4</v>
      </c>
      <c r="E640" s="9">
        <v>11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1</v>
      </c>
      <c r="L640" s="9">
        <v>0</v>
      </c>
      <c r="M640" s="9">
        <v>2</v>
      </c>
      <c r="N640" s="9"/>
      <c r="O640" s="9">
        <v>3</v>
      </c>
      <c r="P640" s="9">
        <v>1</v>
      </c>
      <c r="Q640" s="9">
        <v>1</v>
      </c>
      <c r="R640" s="9">
        <v>3</v>
      </c>
      <c r="S640" s="9">
        <v>4</v>
      </c>
      <c r="T640" s="9"/>
      <c r="U640" s="9">
        <v>1</v>
      </c>
      <c r="V640" s="9">
        <v>1</v>
      </c>
      <c r="W640" s="9">
        <v>0</v>
      </c>
      <c r="X640" s="9">
        <v>0</v>
      </c>
      <c r="Y640" s="9">
        <v>1</v>
      </c>
      <c r="Z640" s="9">
        <v>0</v>
      </c>
      <c r="AA640" s="9">
        <v>0</v>
      </c>
      <c r="AB640" s="9">
        <v>0</v>
      </c>
      <c r="AC640" s="9"/>
      <c r="AD640" s="9">
        <v>1</v>
      </c>
      <c r="AE640" s="9"/>
      <c r="AF640" s="9">
        <v>1</v>
      </c>
      <c r="AG640" s="9">
        <v>0</v>
      </c>
      <c r="AH640" s="9">
        <v>1</v>
      </c>
      <c r="AI640" s="9">
        <v>0</v>
      </c>
      <c r="AJ640" s="9">
        <v>0</v>
      </c>
      <c r="AK640" s="9">
        <v>0</v>
      </c>
      <c r="AL640" s="9"/>
      <c r="AM640" s="9">
        <v>1</v>
      </c>
      <c r="AN640" s="9">
        <v>1</v>
      </c>
      <c r="AO640" s="9">
        <v>1</v>
      </c>
      <c r="AP640" s="9">
        <v>1</v>
      </c>
      <c r="AQ640" s="9">
        <v>0</v>
      </c>
      <c r="AR640" s="9">
        <v>0</v>
      </c>
      <c r="AS640" s="9"/>
      <c r="AT640" s="9">
        <v>3</v>
      </c>
      <c r="AU640" s="9">
        <v>2</v>
      </c>
      <c r="AV640" s="75">
        <v>2</v>
      </c>
      <c r="AW640" s="75">
        <v>2</v>
      </c>
      <c r="AX640" s="75">
        <v>1</v>
      </c>
      <c r="AY640" s="9">
        <v>2</v>
      </c>
      <c r="AZ640" s="9">
        <v>1</v>
      </c>
      <c r="BA640" s="9">
        <v>1</v>
      </c>
      <c r="BB640" s="9">
        <v>2</v>
      </c>
      <c r="BC640" s="9">
        <v>2</v>
      </c>
      <c r="BD640" s="9">
        <v>1</v>
      </c>
      <c r="BE640" s="9">
        <v>1</v>
      </c>
      <c r="BF640" s="9">
        <v>1</v>
      </c>
      <c r="BG640" s="9">
        <v>1</v>
      </c>
      <c r="BH640">
        <v>1</v>
      </c>
      <c r="BI640">
        <v>1</v>
      </c>
      <c r="BJ640" s="58">
        <v>1</v>
      </c>
      <c r="BK640">
        <v>2</v>
      </c>
      <c r="BL640">
        <v>2</v>
      </c>
      <c r="BM640">
        <v>1</v>
      </c>
      <c r="BN640">
        <v>1</v>
      </c>
      <c r="BO640">
        <v>1</v>
      </c>
      <c r="BP640">
        <v>1</v>
      </c>
      <c r="BQ640">
        <v>1</v>
      </c>
      <c r="BR640">
        <v>2</v>
      </c>
      <c r="BS640">
        <v>1</v>
      </c>
      <c r="BT640">
        <v>2</v>
      </c>
      <c r="BU640">
        <v>1</v>
      </c>
      <c r="BV640">
        <v>2</v>
      </c>
      <c r="BW640">
        <v>2</v>
      </c>
      <c r="BX640">
        <v>2</v>
      </c>
      <c r="BY640">
        <v>1</v>
      </c>
      <c r="BZ640">
        <v>2</v>
      </c>
      <c r="CA640">
        <v>2</v>
      </c>
      <c r="CB640">
        <v>2</v>
      </c>
      <c r="CC640">
        <v>2</v>
      </c>
      <c r="CD640">
        <v>2</v>
      </c>
      <c r="CE640">
        <v>2</v>
      </c>
      <c r="CF640">
        <v>2</v>
      </c>
      <c r="CG640">
        <v>2</v>
      </c>
      <c r="CH640">
        <v>2</v>
      </c>
      <c r="CI640">
        <v>2</v>
      </c>
      <c r="CJ640">
        <v>2</v>
      </c>
      <c r="CK640">
        <v>2</v>
      </c>
      <c r="CL640">
        <v>1</v>
      </c>
      <c r="CM640">
        <v>3</v>
      </c>
      <c r="CN640">
        <v>3</v>
      </c>
      <c r="CO640">
        <v>4</v>
      </c>
      <c r="CP640">
        <v>2</v>
      </c>
      <c r="CQ640">
        <v>3</v>
      </c>
      <c r="CR640">
        <v>2</v>
      </c>
      <c r="CS640">
        <v>3</v>
      </c>
      <c r="CT640">
        <v>4</v>
      </c>
      <c r="CU640">
        <v>2</v>
      </c>
      <c r="CV640">
        <v>2</v>
      </c>
      <c r="CW640">
        <v>1</v>
      </c>
      <c r="CX640">
        <v>1</v>
      </c>
      <c r="CY640">
        <v>3</v>
      </c>
      <c r="CZ640">
        <v>3</v>
      </c>
      <c r="DA640" s="57" t="s">
        <v>125</v>
      </c>
    </row>
    <row r="641" spans="1:105">
      <c r="A641">
        <v>634</v>
      </c>
      <c r="B641" s="9">
        <v>1</v>
      </c>
      <c r="C641" s="9">
        <v>6</v>
      </c>
      <c r="D641" s="9">
        <v>1</v>
      </c>
      <c r="E641" s="9">
        <v>15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1</v>
      </c>
      <c r="L641" s="9">
        <v>0</v>
      </c>
      <c r="M641" s="9">
        <v>2</v>
      </c>
      <c r="N641" s="9">
        <v>0</v>
      </c>
      <c r="O641" s="9">
        <v>0</v>
      </c>
      <c r="P641" s="9">
        <v>0</v>
      </c>
      <c r="Q641" s="9">
        <v>0</v>
      </c>
      <c r="R641" s="9">
        <v>4</v>
      </c>
      <c r="S641" s="9">
        <v>4</v>
      </c>
      <c r="T641" s="9"/>
      <c r="U641" s="9">
        <v>1</v>
      </c>
      <c r="V641" s="9">
        <v>1</v>
      </c>
      <c r="W641" s="9">
        <v>0</v>
      </c>
      <c r="X641" s="9">
        <v>0</v>
      </c>
      <c r="Y641" s="9">
        <v>1</v>
      </c>
      <c r="Z641" s="9">
        <v>0</v>
      </c>
      <c r="AA641" s="9">
        <v>0</v>
      </c>
      <c r="AB641" s="9">
        <v>0</v>
      </c>
      <c r="AC641" s="9"/>
      <c r="AD641" s="9">
        <v>1</v>
      </c>
      <c r="AE641" s="9"/>
      <c r="AF641" s="9">
        <v>1</v>
      </c>
      <c r="AG641" s="9">
        <v>0</v>
      </c>
      <c r="AH641" s="9">
        <v>1</v>
      </c>
      <c r="AI641" s="9">
        <v>0</v>
      </c>
      <c r="AJ641" s="9">
        <v>0</v>
      </c>
      <c r="AK641" s="9">
        <v>0</v>
      </c>
      <c r="AL641" s="9"/>
      <c r="AM641" s="9">
        <v>0</v>
      </c>
      <c r="AN641" s="9">
        <v>1</v>
      </c>
      <c r="AO641" s="9">
        <v>1</v>
      </c>
      <c r="AP641" s="9">
        <v>1</v>
      </c>
      <c r="AQ641" s="9">
        <v>0</v>
      </c>
      <c r="AR641" s="9">
        <v>0</v>
      </c>
      <c r="AS641" s="9"/>
      <c r="AT641" s="9">
        <v>1</v>
      </c>
      <c r="AU641" s="9">
        <v>1</v>
      </c>
      <c r="AV641" s="75">
        <v>2</v>
      </c>
      <c r="AW641" s="75">
        <v>2</v>
      </c>
      <c r="AX641" s="75">
        <v>1</v>
      </c>
      <c r="AY641" s="9">
        <v>2</v>
      </c>
      <c r="AZ641" s="9">
        <v>1</v>
      </c>
      <c r="BA641" s="9">
        <v>1</v>
      </c>
      <c r="BB641" s="9">
        <v>2</v>
      </c>
      <c r="BC641" s="9">
        <v>2</v>
      </c>
      <c r="BD641" s="9">
        <v>1</v>
      </c>
      <c r="BE641" s="9">
        <v>2</v>
      </c>
      <c r="BF641" s="9">
        <v>2</v>
      </c>
      <c r="BG641" s="9" t="s">
        <v>125</v>
      </c>
      <c r="BH641">
        <v>2</v>
      </c>
      <c r="BI641">
        <v>2</v>
      </c>
      <c r="BJ641" s="58">
        <v>1</v>
      </c>
      <c r="BK641">
        <v>2</v>
      </c>
      <c r="BL641">
        <v>2</v>
      </c>
      <c r="BM641">
        <v>2</v>
      </c>
      <c r="BN641">
        <v>2</v>
      </c>
      <c r="BO641">
        <v>2</v>
      </c>
      <c r="BP641">
        <v>2</v>
      </c>
      <c r="BQ641" t="s">
        <v>125</v>
      </c>
      <c r="BR641">
        <v>2</v>
      </c>
      <c r="BS641">
        <v>2</v>
      </c>
      <c r="BT641" t="s">
        <v>125</v>
      </c>
      <c r="BU641">
        <v>1</v>
      </c>
      <c r="BV641">
        <v>2</v>
      </c>
      <c r="BW641">
        <v>2</v>
      </c>
      <c r="BX641">
        <v>2</v>
      </c>
      <c r="BY641">
        <v>2</v>
      </c>
      <c r="BZ641">
        <v>2</v>
      </c>
      <c r="CA641">
        <v>2</v>
      </c>
      <c r="CB641">
        <v>2</v>
      </c>
      <c r="CC641">
        <v>2</v>
      </c>
      <c r="CD641">
        <v>2</v>
      </c>
      <c r="CE641">
        <v>2</v>
      </c>
      <c r="CF641">
        <v>2</v>
      </c>
      <c r="CG641">
        <v>2</v>
      </c>
      <c r="CH641">
        <v>2</v>
      </c>
      <c r="CI641">
        <v>2</v>
      </c>
      <c r="CJ641">
        <v>2</v>
      </c>
      <c r="CK641">
        <v>2</v>
      </c>
      <c r="CL641">
        <v>1</v>
      </c>
      <c r="CM641">
        <v>3</v>
      </c>
      <c r="CN641">
        <v>3</v>
      </c>
      <c r="CO641">
        <v>4</v>
      </c>
      <c r="CP641">
        <v>3</v>
      </c>
      <c r="CQ641">
        <v>4</v>
      </c>
      <c r="CR641">
        <v>3</v>
      </c>
      <c r="CS641">
        <v>4</v>
      </c>
      <c r="CT641">
        <v>3</v>
      </c>
      <c r="CU641">
        <v>3</v>
      </c>
      <c r="CV641">
        <v>2</v>
      </c>
      <c r="CW641">
        <v>1</v>
      </c>
      <c r="CX641">
        <v>3</v>
      </c>
      <c r="CY641">
        <v>3</v>
      </c>
      <c r="CZ641">
        <v>0</v>
      </c>
      <c r="DA641" s="57" t="s">
        <v>125</v>
      </c>
    </row>
    <row r="642" spans="1:105">
      <c r="A642">
        <v>635</v>
      </c>
      <c r="B642" s="9">
        <v>1</v>
      </c>
      <c r="C642" s="9">
        <v>5</v>
      </c>
      <c r="D642" s="9">
        <v>1</v>
      </c>
      <c r="E642" s="9">
        <v>3</v>
      </c>
      <c r="F642" s="9">
        <v>0</v>
      </c>
      <c r="G642" s="9">
        <v>0</v>
      </c>
      <c r="H642" s="9">
        <v>0</v>
      </c>
      <c r="I642" s="9">
        <v>1</v>
      </c>
      <c r="J642" s="9">
        <v>1</v>
      </c>
      <c r="K642" s="9">
        <v>0</v>
      </c>
      <c r="L642" s="9">
        <v>0</v>
      </c>
      <c r="M642" s="9">
        <v>1</v>
      </c>
      <c r="N642" s="9">
        <v>3</v>
      </c>
      <c r="O642" s="9">
        <v>4</v>
      </c>
      <c r="P642" s="9">
        <v>3</v>
      </c>
      <c r="Q642" s="9">
        <v>3</v>
      </c>
      <c r="R642" s="9">
        <v>3</v>
      </c>
      <c r="S642" s="9">
        <v>3</v>
      </c>
      <c r="T642" s="9"/>
      <c r="U642" s="9">
        <v>0</v>
      </c>
      <c r="V642" s="9">
        <v>1</v>
      </c>
      <c r="W642" s="9">
        <v>0</v>
      </c>
      <c r="X642" s="9">
        <v>1</v>
      </c>
      <c r="Y642" s="9">
        <v>0</v>
      </c>
      <c r="Z642" s="9">
        <v>0</v>
      </c>
      <c r="AA642" s="9">
        <v>0</v>
      </c>
      <c r="AB642" s="9">
        <v>0</v>
      </c>
      <c r="AC642" s="9"/>
      <c r="AD642" s="9">
        <v>1</v>
      </c>
      <c r="AE642" s="9"/>
      <c r="AF642" s="9">
        <v>1</v>
      </c>
      <c r="AG642" s="9">
        <v>1</v>
      </c>
      <c r="AH642" s="9">
        <v>1</v>
      </c>
      <c r="AI642" s="9">
        <v>0</v>
      </c>
      <c r="AJ642" s="9">
        <v>1</v>
      </c>
      <c r="AK642" s="9">
        <v>0</v>
      </c>
      <c r="AL642" s="9"/>
      <c r="AM642" s="9">
        <v>1</v>
      </c>
      <c r="AN642" s="9">
        <v>1</v>
      </c>
      <c r="AO642" s="9">
        <v>1</v>
      </c>
      <c r="AP642" s="9">
        <v>1</v>
      </c>
      <c r="AQ642" s="9">
        <v>0</v>
      </c>
      <c r="AR642" s="9">
        <v>0</v>
      </c>
      <c r="AS642" s="9"/>
      <c r="AT642" s="9">
        <v>1</v>
      </c>
      <c r="AU642" s="9">
        <v>2</v>
      </c>
      <c r="AV642" s="75">
        <v>2</v>
      </c>
      <c r="AW642" s="75">
        <v>1</v>
      </c>
      <c r="AX642" s="75">
        <v>1</v>
      </c>
      <c r="AY642" s="9">
        <v>1</v>
      </c>
      <c r="AZ642" s="9">
        <v>1</v>
      </c>
      <c r="BA642" s="9">
        <v>1</v>
      </c>
      <c r="BB642" s="9">
        <v>2</v>
      </c>
      <c r="BC642" s="9">
        <v>1</v>
      </c>
      <c r="BD642" s="9">
        <v>1</v>
      </c>
      <c r="BE642" s="9">
        <v>2</v>
      </c>
      <c r="BF642" s="9">
        <v>1</v>
      </c>
      <c r="BG642" s="9">
        <v>1</v>
      </c>
      <c r="BH642">
        <v>1</v>
      </c>
      <c r="BI642">
        <v>2</v>
      </c>
      <c r="BJ642" s="58">
        <v>1</v>
      </c>
      <c r="BK642">
        <v>1</v>
      </c>
      <c r="BL642">
        <v>1</v>
      </c>
      <c r="BM642">
        <v>2</v>
      </c>
      <c r="BN642">
        <v>1</v>
      </c>
      <c r="BO642">
        <v>1</v>
      </c>
      <c r="BP642">
        <v>1</v>
      </c>
      <c r="BQ642">
        <v>1</v>
      </c>
      <c r="BR642">
        <v>1</v>
      </c>
      <c r="BS642">
        <v>1</v>
      </c>
      <c r="BT642">
        <v>1</v>
      </c>
      <c r="BU642">
        <v>1</v>
      </c>
      <c r="BV642">
        <v>1</v>
      </c>
      <c r="BW642">
        <v>1</v>
      </c>
      <c r="BX642">
        <v>2</v>
      </c>
      <c r="BY642">
        <v>2</v>
      </c>
      <c r="BZ642">
        <v>2</v>
      </c>
      <c r="CA642">
        <v>2</v>
      </c>
      <c r="CB642">
        <v>2</v>
      </c>
      <c r="CC642">
        <v>2</v>
      </c>
      <c r="CD642">
        <v>2</v>
      </c>
      <c r="CE642">
        <v>2</v>
      </c>
      <c r="CF642">
        <v>1</v>
      </c>
      <c r="CG642">
        <v>2</v>
      </c>
      <c r="CH642">
        <v>2</v>
      </c>
      <c r="CI642">
        <v>1</v>
      </c>
      <c r="CJ642">
        <v>1</v>
      </c>
      <c r="CK642">
        <v>2</v>
      </c>
      <c r="CL642">
        <v>1</v>
      </c>
      <c r="CM642">
        <v>4</v>
      </c>
      <c r="CN642">
        <v>4</v>
      </c>
      <c r="CO642">
        <v>3</v>
      </c>
      <c r="CP642">
        <v>3</v>
      </c>
      <c r="CQ642">
        <v>4</v>
      </c>
      <c r="CR642">
        <v>4</v>
      </c>
      <c r="CS642">
        <v>4</v>
      </c>
      <c r="CT642">
        <v>2</v>
      </c>
      <c r="CU642">
        <v>3</v>
      </c>
      <c r="CV642">
        <v>2</v>
      </c>
      <c r="CW642">
        <v>1</v>
      </c>
      <c r="CX642">
        <v>3</v>
      </c>
      <c r="CY642">
        <v>3</v>
      </c>
      <c r="CZ642">
        <v>4</v>
      </c>
      <c r="DA642" s="57" t="s">
        <v>125</v>
      </c>
    </row>
    <row r="643" spans="1:105">
      <c r="A643">
        <v>636</v>
      </c>
      <c r="B643" s="9">
        <v>1</v>
      </c>
      <c r="C643" s="9">
        <v>8</v>
      </c>
      <c r="D643" s="9">
        <v>3</v>
      </c>
      <c r="E643" s="9">
        <v>5</v>
      </c>
      <c r="F643" s="9">
        <v>0</v>
      </c>
      <c r="G643" s="9">
        <v>0</v>
      </c>
      <c r="H643" s="9">
        <v>0</v>
      </c>
      <c r="I643" s="9">
        <v>1</v>
      </c>
      <c r="J643" s="9">
        <v>1</v>
      </c>
      <c r="K643" s="9">
        <v>0</v>
      </c>
      <c r="L643" s="9">
        <v>0</v>
      </c>
      <c r="M643" s="9">
        <v>1</v>
      </c>
      <c r="N643" s="9">
        <v>4</v>
      </c>
      <c r="O643" s="9">
        <v>4</v>
      </c>
      <c r="P643" s="9">
        <v>3</v>
      </c>
      <c r="Q643" s="9">
        <v>4</v>
      </c>
      <c r="R643" s="9">
        <v>4</v>
      </c>
      <c r="S643" s="9">
        <v>3</v>
      </c>
      <c r="T643" s="9"/>
      <c r="U643" s="9">
        <v>0</v>
      </c>
      <c r="V643" s="9">
        <v>0</v>
      </c>
      <c r="W643" s="9">
        <v>0</v>
      </c>
      <c r="X643" s="9">
        <v>0</v>
      </c>
      <c r="Y643" s="9">
        <v>1</v>
      </c>
      <c r="Z643" s="9">
        <v>1</v>
      </c>
      <c r="AA643" s="9">
        <v>0</v>
      </c>
      <c r="AB643" s="9">
        <v>0</v>
      </c>
      <c r="AC643" s="9"/>
      <c r="AD643" s="9">
        <v>4</v>
      </c>
      <c r="AE643" s="9"/>
      <c r="AF643" s="9">
        <v>1</v>
      </c>
      <c r="AG643" s="9">
        <v>1</v>
      </c>
      <c r="AH643" s="9">
        <v>1</v>
      </c>
      <c r="AI643" s="9">
        <v>0</v>
      </c>
      <c r="AJ643" s="9">
        <v>0</v>
      </c>
      <c r="AK643" s="9">
        <v>0</v>
      </c>
      <c r="AL643" s="9"/>
      <c r="AM643" s="9">
        <v>1</v>
      </c>
      <c r="AN643" s="9">
        <v>1</v>
      </c>
      <c r="AO643" s="9">
        <v>1</v>
      </c>
      <c r="AP643" s="9">
        <v>0</v>
      </c>
      <c r="AQ643" s="9">
        <v>0</v>
      </c>
      <c r="AR643" s="9">
        <v>0</v>
      </c>
      <c r="AS643" s="9"/>
      <c r="AT643" s="9">
        <v>3</v>
      </c>
      <c r="AU643" s="9">
        <v>1</v>
      </c>
      <c r="AV643" s="75">
        <v>1</v>
      </c>
      <c r="AW643" s="75">
        <v>1</v>
      </c>
      <c r="AX643" s="75">
        <v>1</v>
      </c>
      <c r="AY643" s="9">
        <v>1</v>
      </c>
      <c r="AZ643" s="9">
        <v>2</v>
      </c>
      <c r="BA643" s="9" t="s">
        <v>125</v>
      </c>
      <c r="BB643" s="9" t="s">
        <v>125</v>
      </c>
      <c r="BC643" s="9">
        <v>1</v>
      </c>
      <c r="BD643" s="9">
        <v>1</v>
      </c>
      <c r="BE643" s="9">
        <v>1</v>
      </c>
      <c r="BF643" s="9">
        <v>1</v>
      </c>
      <c r="BG643" s="9">
        <v>1</v>
      </c>
      <c r="BH643">
        <v>1</v>
      </c>
      <c r="BI643">
        <v>2</v>
      </c>
      <c r="BJ643" s="58">
        <v>1</v>
      </c>
      <c r="BK643">
        <v>1</v>
      </c>
      <c r="BL643">
        <v>1</v>
      </c>
      <c r="BM643">
        <v>1</v>
      </c>
      <c r="BN643">
        <v>1</v>
      </c>
      <c r="BO643">
        <v>2</v>
      </c>
      <c r="BP643">
        <v>2</v>
      </c>
      <c r="BQ643" t="s">
        <v>125</v>
      </c>
      <c r="BR643">
        <v>1</v>
      </c>
      <c r="BS643">
        <v>1</v>
      </c>
      <c r="BT643">
        <v>1</v>
      </c>
      <c r="BU643">
        <v>1</v>
      </c>
      <c r="BV643">
        <v>1</v>
      </c>
      <c r="BW643">
        <v>2</v>
      </c>
      <c r="BX643">
        <v>1</v>
      </c>
      <c r="BY643">
        <v>1</v>
      </c>
      <c r="BZ643">
        <v>2</v>
      </c>
      <c r="CA643">
        <v>2</v>
      </c>
      <c r="CB643">
        <v>2</v>
      </c>
      <c r="CC643">
        <v>2</v>
      </c>
      <c r="CD643">
        <v>1</v>
      </c>
      <c r="CE643">
        <v>2</v>
      </c>
      <c r="CF643">
        <v>1</v>
      </c>
      <c r="CG643">
        <v>1</v>
      </c>
      <c r="CH643">
        <v>1</v>
      </c>
      <c r="CI643">
        <v>1</v>
      </c>
      <c r="CJ643">
        <v>1</v>
      </c>
      <c r="CK643">
        <v>2</v>
      </c>
      <c r="CL643">
        <v>1</v>
      </c>
      <c r="CM643">
        <v>4</v>
      </c>
      <c r="CN643">
        <v>4</v>
      </c>
      <c r="CO643">
        <v>4</v>
      </c>
      <c r="CP643">
        <v>3</v>
      </c>
      <c r="CQ643">
        <v>4</v>
      </c>
      <c r="CR643">
        <v>4</v>
      </c>
      <c r="CS643">
        <v>4</v>
      </c>
      <c r="CT643">
        <v>3</v>
      </c>
      <c r="CU643">
        <v>3</v>
      </c>
      <c r="CV643">
        <v>3</v>
      </c>
      <c r="CW643">
        <v>3</v>
      </c>
      <c r="CX643">
        <v>3</v>
      </c>
      <c r="CY643">
        <v>3</v>
      </c>
      <c r="CZ643">
        <v>3</v>
      </c>
      <c r="DA643" s="57" t="s">
        <v>125</v>
      </c>
    </row>
    <row r="644" spans="1:105">
      <c r="A644">
        <v>637</v>
      </c>
      <c r="B644" s="9">
        <v>2</v>
      </c>
      <c r="C644" s="9">
        <v>3</v>
      </c>
      <c r="D644" s="9">
        <v>5</v>
      </c>
      <c r="E644" s="9">
        <v>9</v>
      </c>
      <c r="F644" s="9">
        <v>0</v>
      </c>
      <c r="G644" s="9">
        <v>0</v>
      </c>
      <c r="H644" s="9">
        <v>0</v>
      </c>
      <c r="I644" s="9">
        <v>1</v>
      </c>
      <c r="J644" s="9">
        <v>0</v>
      </c>
      <c r="K644" s="9">
        <v>0</v>
      </c>
      <c r="L644" s="9">
        <v>0</v>
      </c>
      <c r="M644" s="9">
        <v>2</v>
      </c>
      <c r="N644" s="9">
        <v>4</v>
      </c>
      <c r="O644" s="9">
        <v>0</v>
      </c>
      <c r="P644" s="9">
        <v>0</v>
      </c>
      <c r="Q644" s="9">
        <v>0</v>
      </c>
      <c r="R644" s="9">
        <v>4</v>
      </c>
      <c r="S644" s="9">
        <v>0</v>
      </c>
      <c r="T644" s="9"/>
      <c r="U644" s="9">
        <v>1</v>
      </c>
      <c r="V644" s="9">
        <v>0</v>
      </c>
      <c r="W644" s="9">
        <v>0</v>
      </c>
      <c r="X644" s="9">
        <v>1</v>
      </c>
      <c r="Y644" s="9">
        <v>1</v>
      </c>
      <c r="Z644" s="9">
        <v>1</v>
      </c>
      <c r="AA644" s="9">
        <v>0</v>
      </c>
      <c r="AB644" s="9">
        <v>0</v>
      </c>
      <c r="AC644" s="9"/>
      <c r="AD644" s="9">
        <v>1</v>
      </c>
      <c r="AE644" s="9"/>
      <c r="AF644" s="9">
        <v>1</v>
      </c>
      <c r="AG644" s="9">
        <v>0</v>
      </c>
      <c r="AH644" s="9">
        <v>1</v>
      </c>
      <c r="AI644" s="9">
        <v>1</v>
      </c>
      <c r="AJ644" s="9">
        <v>1</v>
      </c>
      <c r="AK644" s="9">
        <v>0</v>
      </c>
      <c r="AL644" s="9"/>
      <c r="AM644" s="9">
        <v>1</v>
      </c>
      <c r="AN644" s="9">
        <v>1</v>
      </c>
      <c r="AO644" s="9">
        <v>0</v>
      </c>
      <c r="AP644" s="9">
        <v>0</v>
      </c>
      <c r="AQ644" s="9">
        <v>0</v>
      </c>
      <c r="AR644" s="9">
        <v>0</v>
      </c>
      <c r="AS644" s="9"/>
      <c r="AT644" s="9">
        <v>1</v>
      </c>
      <c r="AU644" s="9">
        <v>1</v>
      </c>
      <c r="AV644" s="75">
        <v>1</v>
      </c>
      <c r="AW644" s="75">
        <v>2</v>
      </c>
      <c r="AX644" s="75">
        <v>2</v>
      </c>
      <c r="AY644" s="9" t="s">
        <v>125</v>
      </c>
      <c r="AZ644" s="9">
        <v>1</v>
      </c>
      <c r="BA644" s="9">
        <v>1</v>
      </c>
      <c r="BB644" s="9">
        <v>2</v>
      </c>
      <c r="BC644" s="9">
        <v>1</v>
      </c>
      <c r="BD644" s="9">
        <v>1</v>
      </c>
      <c r="BE644" s="9">
        <v>2</v>
      </c>
      <c r="BF644" s="9">
        <v>2</v>
      </c>
      <c r="BG644" s="9" t="s">
        <v>125</v>
      </c>
      <c r="BH644">
        <v>2</v>
      </c>
      <c r="BI644">
        <v>2</v>
      </c>
      <c r="BJ644" s="58">
        <v>2</v>
      </c>
      <c r="BK644">
        <v>2</v>
      </c>
      <c r="BL644">
        <v>1</v>
      </c>
      <c r="BM644">
        <v>1</v>
      </c>
      <c r="BN644">
        <v>2</v>
      </c>
      <c r="BO644">
        <v>2</v>
      </c>
      <c r="BP644">
        <v>1</v>
      </c>
      <c r="BQ644">
        <v>1</v>
      </c>
      <c r="BR644">
        <v>2</v>
      </c>
      <c r="BS644">
        <v>2</v>
      </c>
      <c r="BT644" t="s">
        <v>125</v>
      </c>
      <c r="BU644">
        <v>1</v>
      </c>
      <c r="BV644">
        <v>1</v>
      </c>
      <c r="BW644">
        <v>2</v>
      </c>
      <c r="BX644">
        <v>2</v>
      </c>
      <c r="BY644">
        <v>2</v>
      </c>
      <c r="BZ644">
        <v>2</v>
      </c>
      <c r="CA644">
        <v>2</v>
      </c>
      <c r="CB644">
        <v>1</v>
      </c>
      <c r="CC644">
        <v>1</v>
      </c>
      <c r="CD644">
        <v>2</v>
      </c>
      <c r="CE644">
        <v>2</v>
      </c>
      <c r="CF644">
        <v>1</v>
      </c>
      <c r="CG644">
        <v>1</v>
      </c>
      <c r="CH644">
        <v>2</v>
      </c>
      <c r="CI644">
        <v>2</v>
      </c>
      <c r="CJ644">
        <v>1</v>
      </c>
      <c r="CK644">
        <v>2</v>
      </c>
      <c r="CL644">
        <v>1</v>
      </c>
      <c r="CM644">
        <v>4</v>
      </c>
      <c r="CN644">
        <v>3</v>
      </c>
      <c r="CO644">
        <v>4</v>
      </c>
      <c r="CP644">
        <v>1</v>
      </c>
      <c r="CQ644">
        <v>4</v>
      </c>
      <c r="CR644">
        <v>4</v>
      </c>
      <c r="CS644">
        <v>4</v>
      </c>
      <c r="CT644">
        <v>4</v>
      </c>
      <c r="CU644">
        <v>3</v>
      </c>
      <c r="CV644">
        <v>4</v>
      </c>
      <c r="CW644">
        <v>1</v>
      </c>
      <c r="CX644">
        <v>3</v>
      </c>
      <c r="CY644">
        <v>3</v>
      </c>
      <c r="CZ644">
        <v>4</v>
      </c>
      <c r="DA644" s="57" t="s">
        <v>125</v>
      </c>
    </row>
    <row r="645" spans="1:105">
      <c r="A645">
        <v>638</v>
      </c>
      <c r="B645" s="9">
        <v>2</v>
      </c>
      <c r="C645" s="9">
        <v>8</v>
      </c>
      <c r="D645" s="9">
        <v>5</v>
      </c>
      <c r="E645" s="9">
        <v>14</v>
      </c>
      <c r="F645" s="9">
        <v>0</v>
      </c>
      <c r="G645" s="9">
        <v>0</v>
      </c>
      <c r="H645" s="9">
        <v>0</v>
      </c>
      <c r="I645" s="9">
        <v>1</v>
      </c>
      <c r="J645" s="9">
        <v>0</v>
      </c>
      <c r="K645" s="9">
        <v>0</v>
      </c>
      <c r="L645" s="9">
        <v>0</v>
      </c>
      <c r="M645" s="9">
        <v>2</v>
      </c>
      <c r="N645" s="9">
        <v>3</v>
      </c>
      <c r="O645" s="9">
        <v>3</v>
      </c>
      <c r="P645" s="9">
        <v>3</v>
      </c>
      <c r="Q645" s="9">
        <v>3</v>
      </c>
      <c r="R645" s="9">
        <v>3</v>
      </c>
      <c r="S645" s="9">
        <v>4</v>
      </c>
      <c r="T645" s="9"/>
      <c r="U645" s="9">
        <v>0</v>
      </c>
      <c r="V645" s="9">
        <v>0</v>
      </c>
      <c r="W645" s="9">
        <v>0</v>
      </c>
      <c r="X645" s="9">
        <v>0</v>
      </c>
      <c r="Y645" s="9">
        <v>1</v>
      </c>
      <c r="Z645" s="9">
        <v>1</v>
      </c>
      <c r="AA645" s="9">
        <v>0</v>
      </c>
      <c r="AB645" s="9">
        <v>0</v>
      </c>
      <c r="AC645" s="9"/>
      <c r="AD645" s="9">
        <v>4</v>
      </c>
      <c r="AE645" s="9"/>
      <c r="AF645" s="9">
        <v>1</v>
      </c>
      <c r="AG645" s="9">
        <v>1</v>
      </c>
      <c r="AH645" s="9">
        <v>0</v>
      </c>
      <c r="AI645" s="9">
        <v>0</v>
      </c>
      <c r="AJ645" s="9">
        <v>1</v>
      </c>
      <c r="AK645" s="9">
        <v>0</v>
      </c>
      <c r="AL645" s="9"/>
      <c r="AM645" s="9">
        <v>1</v>
      </c>
      <c r="AN645" s="9">
        <v>1</v>
      </c>
      <c r="AO645" s="9">
        <v>1</v>
      </c>
      <c r="AP645" s="9">
        <v>0</v>
      </c>
      <c r="AQ645" s="9">
        <v>0</v>
      </c>
      <c r="AR645" s="9">
        <v>0</v>
      </c>
      <c r="AS645" s="9"/>
      <c r="AT645" s="9">
        <v>3</v>
      </c>
      <c r="AU645" s="9">
        <v>3</v>
      </c>
      <c r="AV645" s="75">
        <v>1</v>
      </c>
      <c r="AW645" s="75">
        <v>1</v>
      </c>
      <c r="AX645" s="75">
        <v>1</v>
      </c>
      <c r="AY645" s="9">
        <v>2</v>
      </c>
      <c r="AZ645" s="9">
        <v>1</v>
      </c>
      <c r="BA645" s="9">
        <v>1</v>
      </c>
      <c r="BB645" s="9">
        <v>1</v>
      </c>
      <c r="BC645" s="9">
        <v>1</v>
      </c>
      <c r="BD645" s="9">
        <v>1</v>
      </c>
      <c r="BE645" s="9">
        <v>2</v>
      </c>
      <c r="BF645" s="9">
        <v>1</v>
      </c>
      <c r="BG645" s="9">
        <v>1</v>
      </c>
      <c r="BH645">
        <v>1</v>
      </c>
      <c r="BI645">
        <v>2</v>
      </c>
      <c r="BJ645" s="58">
        <v>1</v>
      </c>
      <c r="BK645">
        <v>1</v>
      </c>
      <c r="BL645">
        <v>1</v>
      </c>
      <c r="BM645">
        <v>1</v>
      </c>
      <c r="BN645">
        <v>1</v>
      </c>
      <c r="BO645">
        <v>2</v>
      </c>
      <c r="BP645">
        <v>2</v>
      </c>
      <c r="BQ645" t="s">
        <v>125</v>
      </c>
      <c r="BR645">
        <v>1</v>
      </c>
      <c r="BS645">
        <v>1</v>
      </c>
      <c r="BT645">
        <v>2</v>
      </c>
      <c r="BU645">
        <v>1</v>
      </c>
      <c r="BV645">
        <v>2</v>
      </c>
      <c r="BW645">
        <v>2</v>
      </c>
      <c r="BX645">
        <v>2</v>
      </c>
      <c r="BY645">
        <v>2</v>
      </c>
      <c r="BZ645">
        <v>2</v>
      </c>
      <c r="CA645">
        <v>1</v>
      </c>
      <c r="CB645">
        <v>2</v>
      </c>
      <c r="CC645">
        <v>1</v>
      </c>
      <c r="CD645">
        <v>1</v>
      </c>
      <c r="CE645">
        <v>2</v>
      </c>
      <c r="CF645">
        <v>1</v>
      </c>
      <c r="CG645">
        <v>1</v>
      </c>
      <c r="CH645">
        <v>1</v>
      </c>
      <c r="CI645">
        <v>1</v>
      </c>
      <c r="CJ645">
        <v>1</v>
      </c>
      <c r="CK645">
        <v>2</v>
      </c>
      <c r="CL645">
        <v>1</v>
      </c>
      <c r="CM645">
        <v>4</v>
      </c>
      <c r="CN645">
        <v>4</v>
      </c>
      <c r="CO645">
        <v>4</v>
      </c>
      <c r="CP645">
        <v>3</v>
      </c>
      <c r="CQ645">
        <v>4</v>
      </c>
      <c r="CR645">
        <v>4</v>
      </c>
      <c r="CS645">
        <v>4</v>
      </c>
      <c r="CT645">
        <v>4</v>
      </c>
      <c r="CU645">
        <v>4</v>
      </c>
      <c r="CV645">
        <v>2</v>
      </c>
      <c r="CW645">
        <v>2</v>
      </c>
      <c r="CX645">
        <v>3</v>
      </c>
      <c r="CY645">
        <v>3</v>
      </c>
      <c r="CZ645">
        <v>3</v>
      </c>
      <c r="DA645" s="57" t="s">
        <v>125</v>
      </c>
    </row>
    <row r="646" spans="1:105">
      <c r="A646">
        <v>639</v>
      </c>
      <c r="B646" s="9">
        <v>2</v>
      </c>
      <c r="C646" s="9">
        <v>9</v>
      </c>
      <c r="D646" s="9">
        <v>7</v>
      </c>
      <c r="E646" s="9">
        <v>11</v>
      </c>
      <c r="F646" s="9">
        <v>0</v>
      </c>
      <c r="G646" s="9">
        <v>0</v>
      </c>
      <c r="H646" s="9">
        <v>0</v>
      </c>
      <c r="I646" s="9">
        <v>1</v>
      </c>
      <c r="J646" s="9">
        <v>0</v>
      </c>
      <c r="K646" s="9">
        <v>0</v>
      </c>
      <c r="L646" s="9">
        <v>0</v>
      </c>
      <c r="M646" s="9">
        <v>2</v>
      </c>
      <c r="N646" s="9">
        <v>4</v>
      </c>
      <c r="O646" s="9">
        <v>4</v>
      </c>
      <c r="P646" s="9">
        <v>4</v>
      </c>
      <c r="Q646" s="9">
        <v>4</v>
      </c>
      <c r="R646" s="9">
        <v>4</v>
      </c>
      <c r="S646" s="9">
        <v>4</v>
      </c>
      <c r="T646" s="9"/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1</v>
      </c>
      <c r="AA646" s="9">
        <v>0</v>
      </c>
      <c r="AB646" s="9">
        <v>0</v>
      </c>
      <c r="AC646" s="9"/>
      <c r="AD646" s="9">
        <v>5</v>
      </c>
      <c r="AE646" s="9"/>
      <c r="AF646" s="9">
        <v>1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/>
      <c r="AM646" s="9">
        <v>1</v>
      </c>
      <c r="AN646" s="9">
        <v>1</v>
      </c>
      <c r="AO646" s="9">
        <v>1</v>
      </c>
      <c r="AP646" s="9">
        <v>0</v>
      </c>
      <c r="AQ646" s="9">
        <v>0</v>
      </c>
      <c r="AR646" s="9">
        <v>0</v>
      </c>
      <c r="AS646" s="9"/>
      <c r="AT646" s="9">
        <v>3</v>
      </c>
      <c r="AU646" s="9">
        <v>1</v>
      </c>
      <c r="AV646" s="75">
        <v>2</v>
      </c>
      <c r="AW646" s="75">
        <v>2</v>
      </c>
      <c r="AX646" s="75">
        <v>2</v>
      </c>
      <c r="AY646" s="9" t="s">
        <v>125</v>
      </c>
      <c r="AZ646" s="9">
        <v>1</v>
      </c>
      <c r="BA646" s="9">
        <v>1</v>
      </c>
      <c r="BB646" s="9">
        <v>1</v>
      </c>
      <c r="BC646" s="9">
        <v>1</v>
      </c>
      <c r="BD646" s="9">
        <v>1</v>
      </c>
      <c r="BE646" s="9">
        <v>2</v>
      </c>
      <c r="BF646" s="9">
        <v>1</v>
      </c>
      <c r="BG646" s="9">
        <v>1</v>
      </c>
      <c r="BH646">
        <v>2</v>
      </c>
      <c r="BI646">
        <v>2</v>
      </c>
      <c r="BJ646" s="58">
        <v>1</v>
      </c>
      <c r="BK646">
        <v>1</v>
      </c>
      <c r="BL646">
        <v>1</v>
      </c>
      <c r="BM646">
        <v>2</v>
      </c>
      <c r="BN646">
        <v>2</v>
      </c>
      <c r="BO646">
        <v>2</v>
      </c>
      <c r="BP646">
        <v>2</v>
      </c>
      <c r="BQ646" t="s">
        <v>125</v>
      </c>
      <c r="BR646">
        <v>2</v>
      </c>
      <c r="BS646">
        <v>2</v>
      </c>
      <c r="BT646" t="s">
        <v>125</v>
      </c>
      <c r="BU646">
        <v>1</v>
      </c>
      <c r="BV646">
        <v>1</v>
      </c>
      <c r="BW646">
        <v>1</v>
      </c>
      <c r="BX646">
        <v>2</v>
      </c>
      <c r="BY646">
        <v>2</v>
      </c>
      <c r="BZ646">
        <v>2</v>
      </c>
      <c r="CA646">
        <v>2</v>
      </c>
      <c r="CB646">
        <v>2</v>
      </c>
      <c r="CC646">
        <v>2</v>
      </c>
      <c r="CD646">
        <v>2</v>
      </c>
      <c r="CE646">
        <v>2</v>
      </c>
      <c r="CF646">
        <v>1</v>
      </c>
      <c r="CG646">
        <v>2</v>
      </c>
      <c r="CH646">
        <v>2</v>
      </c>
      <c r="CI646">
        <v>2</v>
      </c>
      <c r="CJ646">
        <v>1</v>
      </c>
      <c r="CK646">
        <v>2</v>
      </c>
      <c r="CL646">
        <v>1</v>
      </c>
      <c r="CM646">
        <v>4</v>
      </c>
      <c r="CN646">
        <v>4</v>
      </c>
      <c r="CO646">
        <v>4</v>
      </c>
      <c r="CP646">
        <v>3</v>
      </c>
      <c r="CQ646">
        <v>3</v>
      </c>
      <c r="CR646">
        <v>4</v>
      </c>
      <c r="CS646">
        <v>4</v>
      </c>
      <c r="CT646">
        <v>3</v>
      </c>
      <c r="CU646">
        <v>3</v>
      </c>
      <c r="CV646">
        <v>3</v>
      </c>
      <c r="CW646">
        <v>1</v>
      </c>
      <c r="CX646">
        <v>3</v>
      </c>
      <c r="CY646">
        <v>4</v>
      </c>
      <c r="CZ646">
        <v>0</v>
      </c>
      <c r="DA646" s="57" t="s">
        <v>125</v>
      </c>
    </row>
    <row r="647" spans="1:105">
      <c r="A647">
        <v>640</v>
      </c>
      <c r="B647" s="9">
        <v>2</v>
      </c>
      <c r="C647" s="9">
        <v>9</v>
      </c>
      <c r="D647" s="9">
        <v>7</v>
      </c>
      <c r="E647" s="9">
        <v>12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1</v>
      </c>
      <c r="M647" s="9">
        <v>2</v>
      </c>
      <c r="N647" s="9"/>
      <c r="O647" s="9"/>
      <c r="P647" s="9"/>
      <c r="Q647" s="9">
        <v>4</v>
      </c>
      <c r="R647" s="9"/>
      <c r="S647" s="9"/>
      <c r="T647" s="9"/>
      <c r="U647" s="9">
        <v>1</v>
      </c>
      <c r="V647" s="9">
        <v>0</v>
      </c>
      <c r="W647" s="9">
        <v>0</v>
      </c>
      <c r="X647" s="9">
        <v>0</v>
      </c>
      <c r="Y647" s="9">
        <v>1</v>
      </c>
      <c r="Z647" s="9">
        <v>0</v>
      </c>
      <c r="AA647" s="9">
        <v>0</v>
      </c>
      <c r="AB647" s="9">
        <v>0</v>
      </c>
      <c r="AC647" s="9"/>
      <c r="AD647" s="9">
        <v>1</v>
      </c>
      <c r="AE647" s="9"/>
      <c r="AF647" s="9">
        <v>1</v>
      </c>
      <c r="AG647" s="9">
        <v>1</v>
      </c>
      <c r="AH647" s="9">
        <v>0</v>
      </c>
      <c r="AI647" s="9">
        <v>0</v>
      </c>
      <c r="AJ647" s="9">
        <v>0</v>
      </c>
      <c r="AK647" s="9">
        <v>0</v>
      </c>
      <c r="AL647" s="9"/>
      <c r="AM647" s="9">
        <v>1</v>
      </c>
      <c r="AN647" s="9">
        <v>1</v>
      </c>
      <c r="AO647" s="9">
        <v>1</v>
      </c>
      <c r="AP647" s="9">
        <v>1</v>
      </c>
      <c r="AQ647" s="9">
        <v>0</v>
      </c>
      <c r="AR647" s="9">
        <v>0</v>
      </c>
      <c r="AS647" s="9"/>
      <c r="AT647" s="9">
        <v>3</v>
      </c>
      <c r="AU647" s="9">
        <v>3</v>
      </c>
      <c r="AV647" s="75">
        <v>1</v>
      </c>
      <c r="AW647" s="75">
        <v>1</v>
      </c>
      <c r="AX647" s="75">
        <v>1</v>
      </c>
      <c r="AY647" s="9">
        <v>1</v>
      </c>
      <c r="AZ647" s="9">
        <v>2</v>
      </c>
      <c r="BA647" s="9" t="s">
        <v>125</v>
      </c>
      <c r="BB647" s="9" t="s">
        <v>125</v>
      </c>
      <c r="BC647" s="9">
        <v>1</v>
      </c>
      <c r="BD647" s="9"/>
      <c r="BE647" s="9" t="s">
        <v>125</v>
      </c>
      <c r="BF647" s="9">
        <v>2</v>
      </c>
      <c r="BG647" s="9" t="s">
        <v>125</v>
      </c>
      <c r="BH647">
        <v>1</v>
      </c>
      <c r="BI647">
        <v>2</v>
      </c>
      <c r="BJ647" s="58">
        <v>1</v>
      </c>
      <c r="BK647">
        <v>2</v>
      </c>
      <c r="BL647">
        <v>1</v>
      </c>
      <c r="BM647">
        <v>1</v>
      </c>
      <c r="BN647">
        <v>1</v>
      </c>
      <c r="BO647">
        <v>2</v>
      </c>
      <c r="BP647">
        <v>2</v>
      </c>
      <c r="BQ647" t="s">
        <v>125</v>
      </c>
      <c r="BR647">
        <v>1</v>
      </c>
      <c r="BS647">
        <v>1</v>
      </c>
      <c r="BT647">
        <v>1</v>
      </c>
      <c r="BU647">
        <v>1</v>
      </c>
      <c r="BV647">
        <v>1</v>
      </c>
      <c r="BW647">
        <v>2</v>
      </c>
      <c r="BX647">
        <v>2</v>
      </c>
      <c r="BY647">
        <v>2</v>
      </c>
      <c r="BZ647">
        <v>2</v>
      </c>
      <c r="CA647">
        <v>2</v>
      </c>
      <c r="CB647">
        <v>2</v>
      </c>
      <c r="CC647">
        <v>1</v>
      </c>
      <c r="CD647">
        <v>2</v>
      </c>
      <c r="CE647">
        <v>1</v>
      </c>
      <c r="CF647">
        <v>1</v>
      </c>
      <c r="CG647">
        <v>2</v>
      </c>
      <c r="CH647">
        <v>2</v>
      </c>
      <c r="CI647">
        <v>1</v>
      </c>
      <c r="CJ647">
        <v>1</v>
      </c>
      <c r="CK647">
        <v>2</v>
      </c>
      <c r="CL647">
        <v>1</v>
      </c>
      <c r="CM647">
        <v>4</v>
      </c>
      <c r="CN647">
        <v>4</v>
      </c>
      <c r="CO647">
        <v>4</v>
      </c>
      <c r="CP647">
        <v>4</v>
      </c>
      <c r="CQ647">
        <v>4</v>
      </c>
      <c r="CR647">
        <v>4</v>
      </c>
      <c r="CS647">
        <v>4</v>
      </c>
      <c r="CT647">
        <v>3</v>
      </c>
      <c r="CU647">
        <v>3</v>
      </c>
      <c r="CV647">
        <v>2</v>
      </c>
      <c r="CW647">
        <v>2</v>
      </c>
      <c r="CX647">
        <v>4</v>
      </c>
      <c r="CY647">
        <v>4</v>
      </c>
      <c r="CZ647">
        <v>3</v>
      </c>
      <c r="DA647" s="57" t="s">
        <v>125</v>
      </c>
    </row>
    <row r="648" spans="1:105">
      <c r="A648">
        <v>641</v>
      </c>
      <c r="B648" s="9">
        <v>2</v>
      </c>
      <c r="C648" s="9">
        <v>9</v>
      </c>
      <c r="D648" s="9">
        <v>7</v>
      </c>
      <c r="E648" s="9">
        <v>7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1</v>
      </c>
      <c r="L648" s="9">
        <v>0</v>
      </c>
      <c r="M648" s="9">
        <v>2</v>
      </c>
      <c r="N648" s="9">
        <v>4</v>
      </c>
      <c r="O648" s="9">
        <v>4</v>
      </c>
      <c r="P648" s="9">
        <v>0</v>
      </c>
      <c r="Q648" s="9">
        <v>3</v>
      </c>
      <c r="R648" s="9"/>
      <c r="S648" s="9"/>
      <c r="T648" s="9"/>
      <c r="U648" s="9">
        <v>0</v>
      </c>
      <c r="V648" s="9">
        <v>0</v>
      </c>
      <c r="W648" s="9">
        <v>0</v>
      </c>
      <c r="X648" s="9">
        <v>0</v>
      </c>
      <c r="Y648" s="9">
        <v>1</v>
      </c>
      <c r="Z648" s="9">
        <v>0</v>
      </c>
      <c r="AA648" s="9">
        <v>0</v>
      </c>
      <c r="AB648" s="9">
        <v>0</v>
      </c>
      <c r="AC648" s="9"/>
      <c r="AD648" s="9">
        <v>3</v>
      </c>
      <c r="AE648" s="9"/>
      <c r="AF648" s="9">
        <v>1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/>
      <c r="AM648" s="9">
        <v>0</v>
      </c>
      <c r="AN648" s="9">
        <v>1</v>
      </c>
      <c r="AO648" s="9">
        <v>1</v>
      </c>
      <c r="AP648" s="9">
        <v>0</v>
      </c>
      <c r="AQ648" s="9">
        <v>0</v>
      </c>
      <c r="AR648" s="9">
        <v>0</v>
      </c>
      <c r="AS648" s="9"/>
      <c r="AT648" s="9">
        <v>1</v>
      </c>
      <c r="AU648" s="9">
        <v>3</v>
      </c>
      <c r="AV648" s="75">
        <v>2</v>
      </c>
      <c r="AW648" s="75">
        <v>2</v>
      </c>
      <c r="AX648" s="75">
        <v>2</v>
      </c>
      <c r="AY648" s="9" t="s">
        <v>125</v>
      </c>
      <c r="AZ648" s="9">
        <v>1</v>
      </c>
      <c r="BA648" s="9">
        <v>1</v>
      </c>
      <c r="BB648" s="9">
        <v>2</v>
      </c>
      <c r="BC648" s="9">
        <v>2</v>
      </c>
      <c r="BD648" s="9">
        <v>1</v>
      </c>
      <c r="BE648" s="9">
        <v>2</v>
      </c>
      <c r="BF648" s="9">
        <v>1</v>
      </c>
      <c r="BG648" s="9">
        <v>2</v>
      </c>
      <c r="BH648">
        <v>1</v>
      </c>
      <c r="BI648">
        <v>2</v>
      </c>
      <c r="BJ648" s="58">
        <v>2</v>
      </c>
      <c r="BK648">
        <v>2</v>
      </c>
      <c r="BL648">
        <v>1</v>
      </c>
      <c r="BM648">
        <v>1</v>
      </c>
      <c r="BN648">
        <v>2</v>
      </c>
      <c r="BO648">
        <v>2</v>
      </c>
      <c r="BP648">
        <v>2</v>
      </c>
      <c r="BQ648" t="s">
        <v>125</v>
      </c>
      <c r="BR648">
        <v>2</v>
      </c>
      <c r="BS648">
        <v>2</v>
      </c>
      <c r="BT648" t="s">
        <v>125</v>
      </c>
      <c r="BU648">
        <v>1</v>
      </c>
      <c r="BV648">
        <v>1</v>
      </c>
      <c r="BW648">
        <v>2</v>
      </c>
      <c r="BX648">
        <v>2</v>
      </c>
      <c r="BY648">
        <v>2</v>
      </c>
      <c r="BZ648">
        <v>2</v>
      </c>
      <c r="CA648">
        <v>2</v>
      </c>
      <c r="CB648">
        <v>2</v>
      </c>
      <c r="CC648">
        <v>2</v>
      </c>
      <c r="CD648">
        <v>2</v>
      </c>
      <c r="CE648">
        <v>2</v>
      </c>
      <c r="CF648">
        <v>1</v>
      </c>
      <c r="CG648">
        <v>2</v>
      </c>
      <c r="CH648">
        <v>2</v>
      </c>
      <c r="CI648">
        <v>2</v>
      </c>
      <c r="CJ648">
        <v>1</v>
      </c>
      <c r="CK648">
        <v>2</v>
      </c>
      <c r="CL648">
        <v>2</v>
      </c>
      <c r="CM648" t="s">
        <v>125</v>
      </c>
      <c r="CN648" t="s">
        <v>125</v>
      </c>
      <c r="CO648">
        <v>4</v>
      </c>
      <c r="CQ648">
        <v>4</v>
      </c>
      <c r="CR648">
        <v>4</v>
      </c>
      <c r="CS648">
        <v>4</v>
      </c>
      <c r="CT648">
        <v>4</v>
      </c>
      <c r="CU648">
        <v>4</v>
      </c>
      <c r="CV648">
        <v>4</v>
      </c>
      <c r="CW648">
        <v>1</v>
      </c>
      <c r="CX648">
        <v>4</v>
      </c>
      <c r="CY648">
        <v>1</v>
      </c>
      <c r="CZ648">
        <v>4</v>
      </c>
      <c r="DA648" s="57" t="s">
        <v>125</v>
      </c>
    </row>
    <row r="649" spans="1:105">
      <c r="A649">
        <v>642</v>
      </c>
      <c r="B649" s="9">
        <v>2</v>
      </c>
      <c r="C649" s="9">
        <v>9</v>
      </c>
      <c r="D649" s="9">
        <v>5</v>
      </c>
      <c r="E649" s="9">
        <v>5</v>
      </c>
      <c r="F649" s="9">
        <v>1</v>
      </c>
      <c r="G649" s="9">
        <v>0</v>
      </c>
      <c r="H649" s="9">
        <v>0</v>
      </c>
      <c r="I649" s="9">
        <v>0</v>
      </c>
      <c r="J649" s="9">
        <v>1</v>
      </c>
      <c r="K649" s="9">
        <v>0</v>
      </c>
      <c r="L649" s="9">
        <v>0</v>
      </c>
      <c r="M649" s="9">
        <v>1</v>
      </c>
      <c r="N649" s="9">
        <v>4</v>
      </c>
      <c r="O649" s="9">
        <v>4</v>
      </c>
      <c r="P649" s="9">
        <v>3</v>
      </c>
      <c r="Q649" s="9">
        <v>4</v>
      </c>
      <c r="R649" s="9">
        <v>4</v>
      </c>
      <c r="S649" s="9">
        <v>4</v>
      </c>
      <c r="T649" s="9"/>
      <c r="U649" s="9">
        <v>0</v>
      </c>
      <c r="V649" s="9">
        <v>0</v>
      </c>
      <c r="W649" s="9">
        <v>0</v>
      </c>
      <c r="X649" s="9">
        <v>0</v>
      </c>
      <c r="Y649" s="9">
        <v>1</v>
      </c>
      <c r="Z649" s="9">
        <v>0</v>
      </c>
      <c r="AA649" s="9">
        <v>0</v>
      </c>
      <c r="AB649" s="9">
        <v>0</v>
      </c>
      <c r="AC649" s="9"/>
      <c r="AD649" s="9">
        <v>4</v>
      </c>
      <c r="AE649" s="9"/>
      <c r="AF649" s="9">
        <v>1</v>
      </c>
      <c r="AG649" s="9">
        <v>1</v>
      </c>
      <c r="AH649" s="9">
        <v>0</v>
      </c>
      <c r="AI649" s="9">
        <v>0</v>
      </c>
      <c r="AJ649" s="9">
        <v>0</v>
      </c>
      <c r="AK649" s="9">
        <v>0</v>
      </c>
      <c r="AL649" s="9"/>
      <c r="AM649" s="9">
        <v>1</v>
      </c>
      <c r="AN649" s="9">
        <v>1</v>
      </c>
      <c r="AO649" s="9">
        <v>1</v>
      </c>
      <c r="AP649" s="9">
        <v>1</v>
      </c>
      <c r="AQ649" s="9">
        <v>0</v>
      </c>
      <c r="AR649" s="9">
        <v>0</v>
      </c>
      <c r="AS649" s="9"/>
      <c r="AT649" s="9">
        <v>3</v>
      </c>
      <c r="AU649" s="9">
        <v>1</v>
      </c>
      <c r="AV649" s="75">
        <v>1</v>
      </c>
      <c r="AW649" s="75">
        <v>2</v>
      </c>
      <c r="AX649" s="75">
        <v>1</v>
      </c>
      <c r="AY649" s="9">
        <v>2</v>
      </c>
      <c r="AZ649" s="9">
        <v>2</v>
      </c>
      <c r="BA649" s="9" t="s">
        <v>125</v>
      </c>
      <c r="BB649" s="9" t="s">
        <v>125</v>
      </c>
      <c r="BC649" s="9">
        <v>2</v>
      </c>
      <c r="BD649" s="9">
        <v>1</v>
      </c>
      <c r="BE649" s="9">
        <v>2</v>
      </c>
      <c r="BF649" s="9">
        <v>1</v>
      </c>
      <c r="BG649" s="9">
        <v>1</v>
      </c>
      <c r="BH649">
        <v>2</v>
      </c>
      <c r="BI649">
        <v>2</v>
      </c>
      <c r="BJ649" s="58">
        <v>2</v>
      </c>
      <c r="BK649">
        <v>1</v>
      </c>
      <c r="BL649">
        <v>1</v>
      </c>
      <c r="BM649">
        <v>1</v>
      </c>
      <c r="BN649">
        <v>2</v>
      </c>
      <c r="BO649">
        <v>2</v>
      </c>
      <c r="BP649">
        <v>1</v>
      </c>
      <c r="BQ649">
        <v>1</v>
      </c>
      <c r="BR649">
        <v>1</v>
      </c>
      <c r="BS649">
        <v>2</v>
      </c>
      <c r="BT649" t="s">
        <v>125</v>
      </c>
      <c r="BU649">
        <v>1</v>
      </c>
      <c r="BV649">
        <v>1</v>
      </c>
      <c r="BW649">
        <v>1</v>
      </c>
      <c r="BX649">
        <v>2</v>
      </c>
      <c r="BY649">
        <v>2</v>
      </c>
      <c r="BZ649">
        <v>2</v>
      </c>
      <c r="CA649">
        <v>1</v>
      </c>
      <c r="CB649">
        <v>1</v>
      </c>
      <c r="CC649">
        <v>1</v>
      </c>
      <c r="CD649">
        <v>2</v>
      </c>
      <c r="CE649">
        <v>2</v>
      </c>
      <c r="CF649">
        <v>1</v>
      </c>
      <c r="CG649">
        <v>1</v>
      </c>
      <c r="CH649">
        <v>1</v>
      </c>
      <c r="CI649">
        <v>1</v>
      </c>
      <c r="CJ649">
        <v>1</v>
      </c>
      <c r="CK649">
        <v>2</v>
      </c>
      <c r="CL649">
        <v>1</v>
      </c>
      <c r="CM649">
        <v>4</v>
      </c>
      <c r="CN649">
        <v>4</v>
      </c>
      <c r="CO649">
        <v>4</v>
      </c>
      <c r="CP649">
        <v>4</v>
      </c>
      <c r="CQ649">
        <v>4</v>
      </c>
      <c r="CR649">
        <v>4</v>
      </c>
      <c r="CS649">
        <v>4</v>
      </c>
      <c r="CT649">
        <v>4</v>
      </c>
      <c r="CU649">
        <v>4</v>
      </c>
      <c r="CV649">
        <v>4</v>
      </c>
      <c r="CW649">
        <v>1</v>
      </c>
      <c r="CX649">
        <v>4</v>
      </c>
      <c r="CY649">
        <v>4</v>
      </c>
      <c r="CZ649">
        <v>4</v>
      </c>
      <c r="DA649" s="57">
        <v>4</v>
      </c>
    </row>
    <row r="650" spans="1:105">
      <c r="A650">
        <v>643</v>
      </c>
      <c r="B650" s="9">
        <v>1</v>
      </c>
      <c r="C650" s="9">
        <v>4</v>
      </c>
      <c r="D650" s="9">
        <v>1</v>
      </c>
      <c r="E650" s="9">
        <v>12</v>
      </c>
      <c r="F650" s="9">
        <v>0</v>
      </c>
      <c r="G650" s="9">
        <v>1</v>
      </c>
      <c r="H650" s="9">
        <v>1</v>
      </c>
      <c r="I650" s="9">
        <v>1</v>
      </c>
      <c r="J650" s="9">
        <v>0</v>
      </c>
      <c r="K650" s="9">
        <v>0</v>
      </c>
      <c r="L650" s="9">
        <v>0</v>
      </c>
      <c r="M650" s="9">
        <v>2</v>
      </c>
      <c r="N650" s="9">
        <v>3</v>
      </c>
      <c r="O650" s="9">
        <v>0</v>
      </c>
      <c r="P650" s="9">
        <v>0</v>
      </c>
      <c r="Q650" s="9">
        <v>0</v>
      </c>
      <c r="R650" s="9">
        <v>4</v>
      </c>
      <c r="S650" s="9">
        <v>4</v>
      </c>
      <c r="T650" s="9"/>
      <c r="U650" s="9">
        <v>0</v>
      </c>
      <c r="V650" s="9">
        <v>1</v>
      </c>
      <c r="W650" s="9">
        <v>0</v>
      </c>
      <c r="X650" s="9">
        <v>1</v>
      </c>
      <c r="Y650" s="9">
        <v>1</v>
      </c>
      <c r="Z650" s="9">
        <v>0</v>
      </c>
      <c r="AA650" s="9">
        <v>0</v>
      </c>
      <c r="AB650" s="9">
        <v>0</v>
      </c>
      <c r="AC650" s="9"/>
      <c r="AD650" s="9">
        <v>2</v>
      </c>
      <c r="AE650" s="9"/>
      <c r="AF650" s="9">
        <v>1</v>
      </c>
      <c r="AG650" s="9">
        <v>1</v>
      </c>
      <c r="AH650" s="9">
        <v>1</v>
      </c>
      <c r="AI650" s="9">
        <v>0</v>
      </c>
      <c r="AJ650" s="9">
        <v>0</v>
      </c>
      <c r="AK650" s="9">
        <v>0</v>
      </c>
      <c r="AL650" s="9"/>
      <c r="AM650" s="9">
        <v>1</v>
      </c>
      <c r="AN650" s="9">
        <v>1</v>
      </c>
      <c r="AO650" s="9">
        <v>1</v>
      </c>
      <c r="AP650" s="9">
        <v>0</v>
      </c>
      <c r="AQ650" s="9">
        <v>0</v>
      </c>
      <c r="AR650" s="9">
        <v>0</v>
      </c>
      <c r="AS650" s="9"/>
      <c r="AT650" s="9">
        <v>3</v>
      </c>
      <c r="AU650" s="9">
        <v>3</v>
      </c>
      <c r="AV650" s="75">
        <v>2</v>
      </c>
      <c r="AW650" s="75">
        <v>1</v>
      </c>
      <c r="AX650" s="75">
        <v>1</v>
      </c>
      <c r="AY650" s="9">
        <v>2</v>
      </c>
      <c r="AZ650" s="9">
        <v>1</v>
      </c>
      <c r="BA650" s="9">
        <v>1</v>
      </c>
      <c r="BB650" s="9">
        <v>2</v>
      </c>
      <c r="BC650" s="9">
        <v>1</v>
      </c>
      <c r="BD650" s="9">
        <v>1</v>
      </c>
      <c r="BE650" s="9">
        <v>1</v>
      </c>
      <c r="BF650" s="9">
        <v>1</v>
      </c>
      <c r="BG650" s="9">
        <v>1</v>
      </c>
      <c r="BH650">
        <v>1</v>
      </c>
      <c r="BI650">
        <v>2</v>
      </c>
      <c r="BJ650" s="58">
        <v>1</v>
      </c>
      <c r="BK650">
        <v>2</v>
      </c>
      <c r="BL650">
        <v>2</v>
      </c>
      <c r="BM650">
        <v>1</v>
      </c>
      <c r="BN650">
        <v>2</v>
      </c>
      <c r="BO650">
        <v>2</v>
      </c>
      <c r="BP650">
        <v>1</v>
      </c>
      <c r="BQ650">
        <v>1</v>
      </c>
      <c r="BR650">
        <v>1</v>
      </c>
      <c r="BS650">
        <v>2</v>
      </c>
      <c r="BT650" t="s">
        <v>125</v>
      </c>
      <c r="BU650">
        <v>1</v>
      </c>
      <c r="BV650">
        <v>2</v>
      </c>
      <c r="BW650">
        <v>2</v>
      </c>
      <c r="BX650">
        <v>2</v>
      </c>
      <c r="BY650">
        <v>2</v>
      </c>
      <c r="BZ650">
        <v>2</v>
      </c>
      <c r="CA650">
        <v>2</v>
      </c>
      <c r="CB650">
        <v>2</v>
      </c>
      <c r="CC650">
        <v>1</v>
      </c>
      <c r="CD650">
        <v>1</v>
      </c>
      <c r="CE650">
        <v>2</v>
      </c>
      <c r="CF650">
        <v>2</v>
      </c>
      <c r="CG650">
        <v>1</v>
      </c>
      <c r="CH650">
        <v>2</v>
      </c>
      <c r="CI650">
        <v>2</v>
      </c>
      <c r="CJ650">
        <v>1</v>
      </c>
      <c r="CK650">
        <v>2</v>
      </c>
      <c r="CL650">
        <v>1</v>
      </c>
      <c r="CM650">
        <v>4</v>
      </c>
      <c r="CN650">
        <v>4</v>
      </c>
      <c r="CO650">
        <v>3</v>
      </c>
      <c r="CP650">
        <v>3</v>
      </c>
      <c r="CQ650">
        <v>3</v>
      </c>
      <c r="CR650">
        <v>3</v>
      </c>
      <c r="CS650">
        <v>3</v>
      </c>
      <c r="CT650">
        <v>4</v>
      </c>
      <c r="CU650">
        <v>3</v>
      </c>
      <c r="CV650">
        <v>3</v>
      </c>
      <c r="CW650">
        <v>2</v>
      </c>
      <c r="CX650">
        <v>3</v>
      </c>
      <c r="CY650">
        <v>3</v>
      </c>
      <c r="CZ650">
        <v>3</v>
      </c>
      <c r="DA650" s="57">
        <v>3</v>
      </c>
    </row>
    <row r="651" spans="1:105">
      <c r="A651">
        <v>644</v>
      </c>
      <c r="B651" s="9">
        <v>2</v>
      </c>
      <c r="C651" s="9">
        <v>4</v>
      </c>
      <c r="D651" s="9">
        <v>5</v>
      </c>
      <c r="E651" s="9">
        <v>13</v>
      </c>
      <c r="F651" s="9">
        <v>0</v>
      </c>
      <c r="G651" s="9">
        <v>1</v>
      </c>
      <c r="H651" s="9">
        <v>1</v>
      </c>
      <c r="I651" s="9">
        <v>1</v>
      </c>
      <c r="J651" s="9">
        <v>0</v>
      </c>
      <c r="K651" s="9">
        <v>0</v>
      </c>
      <c r="L651" s="9">
        <v>0</v>
      </c>
      <c r="M651" s="9">
        <v>1</v>
      </c>
      <c r="N651" s="9">
        <v>4</v>
      </c>
      <c r="O651" s="9">
        <v>4</v>
      </c>
      <c r="P651" s="9">
        <v>3</v>
      </c>
      <c r="Q651" s="9">
        <v>4</v>
      </c>
      <c r="R651" s="9">
        <v>4</v>
      </c>
      <c r="S651" s="9">
        <v>4</v>
      </c>
      <c r="T651" s="9"/>
      <c r="U651" s="9">
        <v>0</v>
      </c>
      <c r="V651" s="9">
        <v>0</v>
      </c>
      <c r="W651" s="9">
        <v>0</v>
      </c>
      <c r="X651" s="9">
        <v>0</v>
      </c>
      <c r="Y651" s="9">
        <v>1</v>
      </c>
      <c r="Z651" s="9">
        <v>0</v>
      </c>
      <c r="AA651" s="9">
        <v>0</v>
      </c>
      <c r="AB651" s="9">
        <v>0</v>
      </c>
      <c r="AC651" s="9"/>
      <c r="AD651" s="9">
        <v>1</v>
      </c>
      <c r="AE651" s="9"/>
      <c r="AF651" s="9">
        <v>1</v>
      </c>
      <c r="AG651" s="9">
        <v>1</v>
      </c>
      <c r="AH651" s="9">
        <v>1</v>
      </c>
      <c r="AI651" s="9">
        <v>0</v>
      </c>
      <c r="AJ651" s="9">
        <v>0</v>
      </c>
      <c r="AK651" s="9">
        <v>0</v>
      </c>
      <c r="AL651" s="9"/>
      <c r="AM651" s="9">
        <v>1</v>
      </c>
      <c r="AN651" s="9">
        <v>1</v>
      </c>
      <c r="AO651" s="9">
        <v>1</v>
      </c>
      <c r="AP651" s="9">
        <v>1</v>
      </c>
      <c r="AQ651" s="9">
        <v>0</v>
      </c>
      <c r="AR651" s="9">
        <v>0</v>
      </c>
      <c r="AS651" s="9"/>
      <c r="AT651" s="9">
        <v>1</v>
      </c>
      <c r="AU651" s="9">
        <v>3</v>
      </c>
      <c r="AV651" s="75">
        <v>1</v>
      </c>
      <c r="AW651" s="75">
        <v>2</v>
      </c>
      <c r="AX651" s="75">
        <v>1</v>
      </c>
      <c r="AY651" s="9">
        <v>1</v>
      </c>
      <c r="AZ651" s="9">
        <v>1</v>
      </c>
      <c r="BA651" s="9">
        <v>1</v>
      </c>
      <c r="BB651" s="9">
        <v>2</v>
      </c>
      <c r="BC651" s="9">
        <v>2</v>
      </c>
      <c r="BD651" s="9">
        <v>1</v>
      </c>
      <c r="BE651" s="9">
        <v>1</v>
      </c>
      <c r="BF651" s="9">
        <v>1</v>
      </c>
      <c r="BG651" s="9">
        <v>1</v>
      </c>
      <c r="BH651">
        <v>2</v>
      </c>
      <c r="BI651">
        <v>2</v>
      </c>
      <c r="BJ651" s="58">
        <v>1</v>
      </c>
      <c r="BK651">
        <v>2</v>
      </c>
      <c r="BL651">
        <v>1</v>
      </c>
      <c r="BM651">
        <v>1</v>
      </c>
      <c r="BN651">
        <v>1</v>
      </c>
      <c r="BO651">
        <v>2</v>
      </c>
      <c r="BP651">
        <v>1</v>
      </c>
      <c r="BQ651">
        <v>1</v>
      </c>
      <c r="BR651">
        <v>1</v>
      </c>
      <c r="BS651">
        <v>2</v>
      </c>
      <c r="BT651" t="s">
        <v>125</v>
      </c>
      <c r="BU651">
        <v>1</v>
      </c>
      <c r="BV651">
        <v>1</v>
      </c>
      <c r="BW651">
        <v>1</v>
      </c>
      <c r="BX651">
        <v>2</v>
      </c>
      <c r="BY651">
        <v>1</v>
      </c>
      <c r="BZ651">
        <v>1</v>
      </c>
      <c r="CA651">
        <v>2</v>
      </c>
      <c r="CB651">
        <v>2</v>
      </c>
      <c r="CC651">
        <v>2</v>
      </c>
      <c r="CD651">
        <v>1</v>
      </c>
      <c r="CE651">
        <v>2</v>
      </c>
      <c r="CF651">
        <v>1</v>
      </c>
      <c r="CG651">
        <v>2</v>
      </c>
      <c r="CH651">
        <v>1</v>
      </c>
      <c r="CI651">
        <v>2</v>
      </c>
      <c r="CJ651">
        <v>1</v>
      </c>
      <c r="CK651">
        <v>2</v>
      </c>
      <c r="CL651">
        <v>1</v>
      </c>
      <c r="CM651">
        <v>4</v>
      </c>
      <c r="CN651">
        <v>4</v>
      </c>
      <c r="CO651">
        <v>4</v>
      </c>
      <c r="CP651">
        <v>3</v>
      </c>
      <c r="CQ651">
        <v>4</v>
      </c>
      <c r="CR651">
        <v>4</v>
      </c>
      <c r="CS651">
        <v>4</v>
      </c>
      <c r="CT651">
        <v>4</v>
      </c>
      <c r="CU651">
        <v>4</v>
      </c>
      <c r="CV651">
        <v>2</v>
      </c>
      <c r="CW651">
        <v>1</v>
      </c>
      <c r="CX651">
        <v>4</v>
      </c>
      <c r="CY651">
        <v>3</v>
      </c>
      <c r="CZ651">
        <v>3</v>
      </c>
      <c r="DA651" s="57">
        <v>3</v>
      </c>
    </row>
    <row r="652" spans="1:105">
      <c r="A652">
        <v>645</v>
      </c>
      <c r="B652" s="9">
        <v>2</v>
      </c>
      <c r="C652" s="9">
        <v>9</v>
      </c>
      <c r="D652" s="9">
        <v>4</v>
      </c>
      <c r="E652" s="9"/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1</v>
      </c>
      <c r="M652" s="9">
        <v>3</v>
      </c>
      <c r="N652" s="9">
        <v>0</v>
      </c>
      <c r="O652" s="9">
        <v>0</v>
      </c>
      <c r="P652" s="9">
        <v>0</v>
      </c>
      <c r="Q652" s="9">
        <v>4</v>
      </c>
      <c r="R652" s="9">
        <v>3</v>
      </c>
      <c r="S652" s="9">
        <v>0</v>
      </c>
      <c r="T652" s="9"/>
      <c r="U652" s="9">
        <v>1</v>
      </c>
      <c r="V652" s="9">
        <v>1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/>
      <c r="AD652" s="9">
        <v>4</v>
      </c>
      <c r="AE652" s="9"/>
      <c r="AF652" s="9">
        <v>1</v>
      </c>
      <c r="AG652" s="9">
        <v>1</v>
      </c>
      <c r="AH652" s="9">
        <v>0</v>
      </c>
      <c r="AI652" s="9">
        <v>0</v>
      </c>
      <c r="AJ652" s="9">
        <v>0</v>
      </c>
      <c r="AK652" s="9">
        <v>0</v>
      </c>
      <c r="AL652" s="9"/>
      <c r="AM652" s="9">
        <v>1</v>
      </c>
      <c r="AN652" s="9">
        <v>1</v>
      </c>
      <c r="AO652" s="9">
        <v>0</v>
      </c>
      <c r="AP652" s="9">
        <v>0</v>
      </c>
      <c r="AQ652" s="9">
        <v>0</v>
      </c>
      <c r="AR652" s="9">
        <v>0</v>
      </c>
      <c r="AS652" s="9"/>
      <c r="AT652" s="9">
        <v>3</v>
      </c>
      <c r="AU652" s="9">
        <v>1</v>
      </c>
      <c r="AV652" s="75">
        <v>2</v>
      </c>
      <c r="AW652" s="75">
        <v>2</v>
      </c>
      <c r="AX652" s="75">
        <v>2</v>
      </c>
      <c r="AY652" s="9" t="s">
        <v>125</v>
      </c>
      <c r="AZ652" s="9">
        <v>1</v>
      </c>
      <c r="BA652" s="9">
        <v>1</v>
      </c>
      <c r="BB652" s="9">
        <v>1</v>
      </c>
      <c r="BC652" s="9">
        <v>1</v>
      </c>
      <c r="BD652" s="9">
        <v>2</v>
      </c>
      <c r="BE652" s="9" t="s">
        <v>125</v>
      </c>
      <c r="BF652" s="9">
        <v>2</v>
      </c>
      <c r="BG652" s="9" t="s">
        <v>125</v>
      </c>
      <c r="BH652">
        <v>1</v>
      </c>
      <c r="BI652">
        <v>1</v>
      </c>
      <c r="BJ652" s="58">
        <v>1</v>
      </c>
      <c r="BK652">
        <v>2</v>
      </c>
      <c r="BL652">
        <v>2</v>
      </c>
      <c r="BM652">
        <v>1</v>
      </c>
      <c r="BN652">
        <v>1</v>
      </c>
      <c r="BO652">
        <v>2</v>
      </c>
      <c r="BQ652" t="s">
        <v>125</v>
      </c>
      <c r="BR652">
        <v>2</v>
      </c>
      <c r="BS652">
        <v>2</v>
      </c>
      <c r="BT652" t="s">
        <v>125</v>
      </c>
      <c r="BU652">
        <v>2</v>
      </c>
      <c r="BV652">
        <v>2</v>
      </c>
      <c r="BW652">
        <v>1</v>
      </c>
      <c r="BX652">
        <v>2</v>
      </c>
      <c r="BY652">
        <v>2</v>
      </c>
      <c r="BZ652">
        <v>2</v>
      </c>
      <c r="CA652">
        <v>2</v>
      </c>
      <c r="CB652">
        <v>2</v>
      </c>
      <c r="CC652">
        <v>2</v>
      </c>
      <c r="CD652">
        <v>2</v>
      </c>
      <c r="CE652">
        <v>2</v>
      </c>
      <c r="CF652">
        <v>2</v>
      </c>
      <c r="CG652">
        <v>2</v>
      </c>
      <c r="CH652">
        <v>2</v>
      </c>
      <c r="CI652">
        <v>2</v>
      </c>
      <c r="CJ652">
        <v>1</v>
      </c>
      <c r="CK652">
        <v>2</v>
      </c>
      <c r="CL652">
        <v>1</v>
      </c>
      <c r="CM652">
        <v>1</v>
      </c>
      <c r="CN652">
        <v>1</v>
      </c>
      <c r="CO652">
        <v>4</v>
      </c>
      <c r="CP652">
        <v>1</v>
      </c>
      <c r="CQ652">
        <v>1</v>
      </c>
      <c r="CR652">
        <v>1</v>
      </c>
      <c r="CS652">
        <v>1</v>
      </c>
      <c r="CT652">
        <v>4</v>
      </c>
      <c r="CU652">
        <v>1</v>
      </c>
      <c r="CV652">
        <v>1</v>
      </c>
      <c r="CW652">
        <v>1</v>
      </c>
      <c r="CX652">
        <v>4</v>
      </c>
      <c r="CY652">
        <v>1</v>
      </c>
      <c r="CZ652">
        <v>0</v>
      </c>
      <c r="DA652" s="57" t="s">
        <v>125</v>
      </c>
    </row>
    <row r="653" spans="1:105">
      <c r="A653">
        <v>646</v>
      </c>
      <c r="B653" s="9">
        <v>2</v>
      </c>
      <c r="C653" s="9">
        <v>1</v>
      </c>
      <c r="D653" s="9">
        <v>6</v>
      </c>
      <c r="E653" s="9">
        <v>7</v>
      </c>
      <c r="F653" s="9">
        <v>0</v>
      </c>
      <c r="G653" s="9">
        <v>0</v>
      </c>
      <c r="H653" s="9">
        <v>0</v>
      </c>
      <c r="I653" s="9">
        <v>1</v>
      </c>
      <c r="J653" s="9">
        <v>0</v>
      </c>
      <c r="K653" s="9">
        <v>0</v>
      </c>
      <c r="L653" s="9">
        <v>0</v>
      </c>
      <c r="M653" s="9">
        <v>1</v>
      </c>
      <c r="N653" s="9">
        <v>3</v>
      </c>
      <c r="O653" s="9">
        <v>3</v>
      </c>
      <c r="P653" s="9">
        <v>3</v>
      </c>
      <c r="Q653" s="9">
        <v>3</v>
      </c>
      <c r="R653" s="9">
        <v>3</v>
      </c>
      <c r="S653" s="9">
        <v>3</v>
      </c>
      <c r="T653" s="9"/>
      <c r="U653" s="9">
        <v>1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/>
      <c r="AD653" s="9">
        <v>1</v>
      </c>
      <c r="AE653" s="9"/>
      <c r="AF653" s="9">
        <v>1</v>
      </c>
      <c r="AG653" s="9">
        <v>0</v>
      </c>
      <c r="AH653" s="9">
        <v>1</v>
      </c>
      <c r="AI653" s="9">
        <v>1</v>
      </c>
      <c r="AJ653" s="9">
        <v>0</v>
      </c>
      <c r="AK653" s="9">
        <v>0</v>
      </c>
      <c r="AL653" s="9"/>
      <c r="AM653" s="9">
        <v>1</v>
      </c>
      <c r="AN653" s="9">
        <v>1</v>
      </c>
      <c r="AO653" s="9">
        <v>0</v>
      </c>
      <c r="AP653" s="9">
        <v>0</v>
      </c>
      <c r="AQ653" s="9">
        <v>0</v>
      </c>
      <c r="AR653" s="9">
        <v>0</v>
      </c>
      <c r="AS653" s="9"/>
      <c r="AT653" s="9">
        <v>2</v>
      </c>
      <c r="AU653" s="9">
        <v>3</v>
      </c>
      <c r="AV653" s="75">
        <v>1</v>
      </c>
      <c r="AW653" s="75">
        <v>2</v>
      </c>
      <c r="AX653" s="75">
        <v>1</v>
      </c>
      <c r="AY653" s="9">
        <v>1</v>
      </c>
      <c r="AZ653" s="9">
        <v>2</v>
      </c>
      <c r="BA653" s="9" t="s">
        <v>125</v>
      </c>
      <c r="BB653" s="9" t="s">
        <v>125</v>
      </c>
      <c r="BC653" s="9">
        <v>1</v>
      </c>
      <c r="BD653" s="9">
        <v>1</v>
      </c>
      <c r="BE653" s="9">
        <v>1</v>
      </c>
      <c r="BF653" s="9">
        <v>1</v>
      </c>
      <c r="BG653" s="9">
        <v>1</v>
      </c>
      <c r="BH653">
        <v>1</v>
      </c>
      <c r="BI653">
        <v>2</v>
      </c>
      <c r="BJ653" s="58">
        <v>2</v>
      </c>
      <c r="BK653">
        <v>2</v>
      </c>
      <c r="BL653">
        <v>1</v>
      </c>
      <c r="BM653">
        <v>1</v>
      </c>
      <c r="BN653">
        <v>1</v>
      </c>
      <c r="BO653">
        <v>2</v>
      </c>
      <c r="BP653">
        <v>2</v>
      </c>
      <c r="BQ653" t="s">
        <v>125</v>
      </c>
      <c r="BR653">
        <v>1</v>
      </c>
      <c r="BS653">
        <v>1</v>
      </c>
      <c r="BT653">
        <v>1</v>
      </c>
      <c r="BU653">
        <v>1</v>
      </c>
      <c r="BV653">
        <v>2</v>
      </c>
      <c r="BW653">
        <v>2</v>
      </c>
      <c r="BX653">
        <v>2</v>
      </c>
      <c r="BY653">
        <v>2</v>
      </c>
      <c r="BZ653">
        <v>2</v>
      </c>
      <c r="CA653">
        <v>1</v>
      </c>
      <c r="CB653">
        <v>2</v>
      </c>
      <c r="CC653">
        <v>2</v>
      </c>
      <c r="CD653">
        <v>2</v>
      </c>
      <c r="CE653">
        <v>2</v>
      </c>
      <c r="CF653">
        <v>1</v>
      </c>
      <c r="CG653">
        <v>2</v>
      </c>
      <c r="CH653">
        <v>2</v>
      </c>
      <c r="CI653">
        <v>2</v>
      </c>
      <c r="CJ653">
        <v>2</v>
      </c>
      <c r="CK653">
        <v>2</v>
      </c>
      <c r="CL653">
        <v>2</v>
      </c>
      <c r="CM653" t="s">
        <v>125</v>
      </c>
      <c r="CN653" t="s">
        <v>125</v>
      </c>
      <c r="CO653">
        <v>4</v>
      </c>
      <c r="CP653">
        <v>2</v>
      </c>
      <c r="CQ653">
        <v>3</v>
      </c>
      <c r="CR653">
        <v>3</v>
      </c>
      <c r="CS653">
        <v>3</v>
      </c>
      <c r="CT653">
        <v>4</v>
      </c>
      <c r="CU653">
        <v>3</v>
      </c>
      <c r="CV653">
        <v>1</v>
      </c>
      <c r="CW653">
        <v>2</v>
      </c>
      <c r="CX653">
        <v>3</v>
      </c>
      <c r="CY653">
        <v>3</v>
      </c>
      <c r="CZ653">
        <v>3</v>
      </c>
      <c r="DA653" s="57" t="s">
        <v>125</v>
      </c>
    </row>
    <row r="654" spans="1:105">
      <c r="A654">
        <v>647</v>
      </c>
      <c r="B654" s="9">
        <v>2</v>
      </c>
      <c r="C654" s="9">
        <v>4</v>
      </c>
      <c r="D654" s="9">
        <v>1</v>
      </c>
      <c r="E654" s="9">
        <v>13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1</v>
      </c>
      <c r="L654" s="9">
        <v>0</v>
      </c>
      <c r="M654" s="9">
        <v>2</v>
      </c>
      <c r="N654" s="9">
        <v>0</v>
      </c>
      <c r="O654" s="9">
        <v>0</v>
      </c>
      <c r="P654" s="9">
        <v>0</v>
      </c>
      <c r="Q654" s="9">
        <v>0</v>
      </c>
      <c r="R654" s="9">
        <v>4</v>
      </c>
      <c r="S654" s="9">
        <v>4</v>
      </c>
      <c r="T654" s="9"/>
      <c r="U654" s="9">
        <v>0</v>
      </c>
      <c r="V654" s="9">
        <v>0</v>
      </c>
      <c r="W654" s="9">
        <v>0</v>
      </c>
      <c r="X654" s="9">
        <v>0</v>
      </c>
      <c r="Y654" s="9">
        <v>1</v>
      </c>
      <c r="Z654" s="9">
        <v>1</v>
      </c>
      <c r="AA654" s="9">
        <v>0</v>
      </c>
      <c r="AB654" s="9">
        <v>0</v>
      </c>
      <c r="AC654" s="9"/>
      <c r="AD654" s="9">
        <v>5</v>
      </c>
      <c r="AE654" s="9"/>
      <c r="AF654" s="9">
        <v>1</v>
      </c>
      <c r="AG654" s="9">
        <v>0</v>
      </c>
      <c r="AH654" s="9">
        <v>1</v>
      </c>
      <c r="AI654" s="9">
        <v>1</v>
      </c>
      <c r="AJ654" s="9">
        <v>0</v>
      </c>
      <c r="AK654" s="9">
        <v>0</v>
      </c>
      <c r="AL654" s="9"/>
      <c r="AM654" s="9">
        <v>1</v>
      </c>
      <c r="AN654" s="9">
        <v>1</v>
      </c>
      <c r="AO654" s="9">
        <v>0</v>
      </c>
      <c r="AP654" s="9">
        <v>0</v>
      </c>
      <c r="AQ654" s="9">
        <v>0</v>
      </c>
      <c r="AR654" s="9">
        <v>0</v>
      </c>
      <c r="AS654" s="9"/>
      <c r="AT654" s="9">
        <v>1</v>
      </c>
      <c r="AU654" s="9">
        <v>3</v>
      </c>
      <c r="AV654" s="75">
        <v>1</v>
      </c>
      <c r="AW654" s="75">
        <v>2</v>
      </c>
      <c r="AX654" s="75">
        <v>1</v>
      </c>
      <c r="AY654" s="9">
        <v>2</v>
      </c>
      <c r="AZ654" s="9">
        <v>1</v>
      </c>
      <c r="BA654" s="9">
        <v>1</v>
      </c>
      <c r="BB654" s="9">
        <v>2</v>
      </c>
      <c r="BC654" s="9">
        <v>2</v>
      </c>
      <c r="BD654" s="9">
        <v>1</v>
      </c>
      <c r="BE654" s="9">
        <v>2</v>
      </c>
      <c r="BF654" s="9">
        <v>2</v>
      </c>
      <c r="BG654" s="9" t="s">
        <v>125</v>
      </c>
      <c r="BH654">
        <v>2</v>
      </c>
      <c r="BI654">
        <v>2</v>
      </c>
      <c r="BJ654" s="58">
        <v>1</v>
      </c>
      <c r="BK654">
        <v>2</v>
      </c>
      <c r="BL654">
        <v>1</v>
      </c>
      <c r="BM654">
        <v>1</v>
      </c>
      <c r="BN654">
        <v>2</v>
      </c>
      <c r="BO654">
        <v>2</v>
      </c>
      <c r="BP654">
        <v>2</v>
      </c>
      <c r="BQ654" t="s">
        <v>125</v>
      </c>
      <c r="BR654">
        <v>1</v>
      </c>
      <c r="BS654">
        <v>1</v>
      </c>
      <c r="BT654">
        <v>1</v>
      </c>
      <c r="BU654">
        <v>1</v>
      </c>
      <c r="BV654">
        <v>1</v>
      </c>
      <c r="BW654">
        <v>2</v>
      </c>
      <c r="BX654">
        <v>2</v>
      </c>
      <c r="BY654">
        <v>1</v>
      </c>
      <c r="BZ654">
        <v>1</v>
      </c>
      <c r="CA654">
        <v>1</v>
      </c>
      <c r="CB654">
        <v>2</v>
      </c>
      <c r="CC654">
        <v>2</v>
      </c>
      <c r="CD654">
        <v>2</v>
      </c>
      <c r="CE654">
        <v>2</v>
      </c>
      <c r="CF654">
        <v>2</v>
      </c>
      <c r="CG654">
        <v>2</v>
      </c>
      <c r="CH654">
        <v>2</v>
      </c>
      <c r="CI654">
        <v>1</v>
      </c>
      <c r="CJ654">
        <v>1</v>
      </c>
      <c r="CK654">
        <v>2</v>
      </c>
      <c r="CL654">
        <v>1</v>
      </c>
      <c r="CM654">
        <v>4</v>
      </c>
      <c r="CN654">
        <v>4</v>
      </c>
      <c r="CO654">
        <v>4</v>
      </c>
      <c r="CP654">
        <v>2</v>
      </c>
      <c r="CQ654">
        <v>3</v>
      </c>
      <c r="CR654">
        <v>3</v>
      </c>
      <c r="CS654">
        <v>3</v>
      </c>
      <c r="CT654">
        <v>4</v>
      </c>
      <c r="CU654">
        <v>3</v>
      </c>
      <c r="CV654">
        <v>1</v>
      </c>
      <c r="CW654">
        <v>1</v>
      </c>
      <c r="CX654">
        <v>4</v>
      </c>
      <c r="CY654">
        <v>3</v>
      </c>
      <c r="CZ654">
        <v>0</v>
      </c>
      <c r="DA654" s="57" t="s">
        <v>125</v>
      </c>
    </row>
    <row r="655" spans="1:105">
      <c r="A655">
        <v>648</v>
      </c>
      <c r="B655" s="9">
        <v>2</v>
      </c>
      <c r="C655" s="9">
        <v>8</v>
      </c>
      <c r="D655" s="9">
        <v>5</v>
      </c>
      <c r="E655" s="9">
        <v>12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1</v>
      </c>
      <c r="L655" s="9">
        <v>0</v>
      </c>
      <c r="M655" s="9">
        <v>2</v>
      </c>
      <c r="N655" s="9">
        <v>3</v>
      </c>
      <c r="O655" s="9">
        <v>4</v>
      </c>
      <c r="P655" s="9">
        <v>4</v>
      </c>
      <c r="Q655" s="9">
        <v>4</v>
      </c>
      <c r="R655" s="9">
        <v>3</v>
      </c>
      <c r="S655" s="9">
        <v>2</v>
      </c>
      <c r="T655" s="9"/>
      <c r="U655" s="9">
        <v>0</v>
      </c>
      <c r="V655" s="9">
        <v>0</v>
      </c>
      <c r="W655" s="9">
        <v>1</v>
      </c>
      <c r="X655" s="9">
        <v>0</v>
      </c>
      <c r="Y655" s="9">
        <v>1</v>
      </c>
      <c r="Z655" s="9">
        <v>0</v>
      </c>
      <c r="AA655" s="9">
        <v>0</v>
      </c>
      <c r="AB655" s="9">
        <v>0</v>
      </c>
      <c r="AC655" s="9"/>
      <c r="AD655" s="9">
        <v>2</v>
      </c>
      <c r="AE655" s="9"/>
      <c r="AF655" s="9">
        <v>1</v>
      </c>
      <c r="AG655" s="9">
        <v>1</v>
      </c>
      <c r="AH655" s="9">
        <v>0</v>
      </c>
      <c r="AI655" s="9">
        <v>0</v>
      </c>
      <c r="AJ655" s="9">
        <v>0</v>
      </c>
      <c r="AK655" s="9">
        <v>0</v>
      </c>
      <c r="AL655" s="9"/>
      <c r="AM655" s="9">
        <v>1</v>
      </c>
      <c r="AN655" s="9">
        <v>1</v>
      </c>
      <c r="AO655" s="9">
        <v>1</v>
      </c>
      <c r="AP655" s="9">
        <v>0</v>
      </c>
      <c r="AQ655" s="9">
        <v>0</v>
      </c>
      <c r="AR655" s="9">
        <v>0</v>
      </c>
      <c r="AS655" s="9"/>
      <c r="AT655" s="9">
        <v>3</v>
      </c>
      <c r="AU655" s="9">
        <v>1</v>
      </c>
      <c r="AV655" s="75">
        <v>2</v>
      </c>
      <c r="AW655" s="75">
        <v>1</v>
      </c>
      <c r="AX655" s="75">
        <v>1</v>
      </c>
      <c r="AY655" s="9">
        <v>1</v>
      </c>
      <c r="AZ655" s="9">
        <v>1</v>
      </c>
      <c r="BA655" s="9">
        <v>1</v>
      </c>
      <c r="BB655" s="9">
        <v>2</v>
      </c>
      <c r="BC655" s="9">
        <v>2</v>
      </c>
      <c r="BD655" s="9">
        <v>1</v>
      </c>
      <c r="BE655" s="9">
        <v>2</v>
      </c>
      <c r="BF655" s="9">
        <v>1</v>
      </c>
      <c r="BG655" s="9">
        <v>1</v>
      </c>
      <c r="BH655">
        <v>1</v>
      </c>
      <c r="BI655">
        <v>2</v>
      </c>
      <c r="BJ655" s="58">
        <v>1</v>
      </c>
      <c r="BK655">
        <v>2</v>
      </c>
      <c r="BL655">
        <v>1</v>
      </c>
      <c r="BM655">
        <v>1</v>
      </c>
      <c r="BN655">
        <v>2</v>
      </c>
      <c r="BO655">
        <v>2</v>
      </c>
      <c r="BP655">
        <v>2</v>
      </c>
      <c r="BQ655" t="s">
        <v>125</v>
      </c>
      <c r="BR655">
        <v>2</v>
      </c>
      <c r="BS655">
        <v>1</v>
      </c>
      <c r="BT655">
        <v>1</v>
      </c>
      <c r="BU655">
        <v>1</v>
      </c>
      <c r="BV655">
        <v>1</v>
      </c>
      <c r="BW655">
        <v>1</v>
      </c>
      <c r="BX655">
        <v>2</v>
      </c>
      <c r="BY655">
        <v>2</v>
      </c>
      <c r="BZ655">
        <v>2</v>
      </c>
      <c r="CA655">
        <v>2</v>
      </c>
      <c r="CB655">
        <v>2</v>
      </c>
      <c r="CC655">
        <v>2</v>
      </c>
      <c r="CD655">
        <v>2</v>
      </c>
      <c r="CE655">
        <v>2</v>
      </c>
      <c r="CF655">
        <v>1</v>
      </c>
      <c r="CG655">
        <v>1</v>
      </c>
      <c r="CH655">
        <v>2</v>
      </c>
      <c r="CI655">
        <v>2</v>
      </c>
      <c r="CJ655">
        <v>1</v>
      </c>
      <c r="CK655">
        <v>2</v>
      </c>
      <c r="CL655">
        <v>1</v>
      </c>
      <c r="CM655">
        <v>3</v>
      </c>
      <c r="CN655">
        <v>3</v>
      </c>
      <c r="CO655">
        <v>3</v>
      </c>
      <c r="CP655">
        <v>3</v>
      </c>
      <c r="CQ655">
        <v>3</v>
      </c>
      <c r="CR655">
        <v>3</v>
      </c>
      <c r="CS655">
        <v>4</v>
      </c>
      <c r="CT655">
        <v>3</v>
      </c>
      <c r="CU655">
        <v>3</v>
      </c>
      <c r="CV655">
        <v>3</v>
      </c>
      <c r="CW655">
        <v>1</v>
      </c>
      <c r="CX655">
        <v>2</v>
      </c>
      <c r="CY655">
        <v>3</v>
      </c>
      <c r="CZ655">
        <v>3</v>
      </c>
      <c r="DA655" s="57" t="s">
        <v>125</v>
      </c>
    </row>
    <row r="656" spans="1:105">
      <c r="A656">
        <v>649</v>
      </c>
      <c r="B656" s="9">
        <v>1</v>
      </c>
      <c r="C656" s="9">
        <v>7</v>
      </c>
      <c r="D656" s="9">
        <v>1</v>
      </c>
      <c r="E656" s="9">
        <v>8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1</v>
      </c>
      <c r="M656" s="9">
        <v>2</v>
      </c>
      <c r="N656" s="9"/>
      <c r="O656" s="9">
        <v>4</v>
      </c>
      <c r="P656" s="9"/>
      <c r="Q656" s="9"/>
      <c r="R656" s="9"/>
      <c r="S656" s="9"/>
      <c r="T656" s="9"/>
      <c r="U656" s="9">
        <v>1</v>
      </c>
      <c r="V656" s="9">
        <v>1</v>
      </c>
      <c r="W656" s="9">
        <v>0</v>
      </c>
      <c r="X656" s="9">
        <v>0</v>
      </c>
      <c r="Y656" s="9">
        <v>0</v>
      </c>
      <c r="Z656" s="9">
        <v>1</v>
      </c>
      <c r="AA656" s="9">
        <v>0</v>
      </c>
      <c r="AB656" s="9">
        <v>0</v>
      </c>
      <c r="AC656" s="9"/>
      <c r="AD656" s="9">
        <v>4</v>
      </c>
      <c r="AE656" s="9"/>
      <c r="AF656" s="9">
        <v>1</v>
      </c>
      <c r="AG656" s="9">
        <v>1</v>
      </c>
      <c r="AH656" s="9">
        <v>0</v>
      </c>
      <c r="AI656" s="9">
        <v>0</v>
      </c>
      <c r="AJ656" s="9">
        <v>0</v>
      </c>
      <c r="AK656" s="9">
        <v>0</v>
      </c>
      <c r="AL656" s="9"/>
      <c r="AM656" s="9">
        <v>1</v>
      </c>
      <c r="AN656" s="9">
        <v>1</v>
      </c>
      <c r="AO656" s="9">
        <v>1</v>
      </c>
      <c r="AP656" s="9">
        <v>0</v>
      </c>
      <c r="AQ656" s="9">
        <v>0</v>
      </c>
      <c r="AR656" s="9">
        <v>1</v>
      </c>
      <c r="AS656" s="9"/>
      <c r="AT656" s="9">
        <v>4</v>
      </c>
      <c r="AU656" s="9">
        <v>1</v>
      </c>
      <c r="AV656" s="75">
        <v>2</v>
      </c>
      <c r="AW656" s="75">
        <v>2</v>
      </c>
      <c r="AX656" s="75">
        <v>1</v>
      </c>
      <c r="AY656" s="9">
        <v>1</v>
      </c>
      <c r="AZ656" s="9">
        <v>2</v>
      </c>
      <c r="BA656" s="9" t="s">
        <v>125</v>
      </c>
      <c r="BB656" s="9" t="s">
        <v>125</v>
      </c>
      <c r="BC656" s="9">
        <v>2</v>
      </c>
      <c r="BD656" s="9">
        <v>2</v>
      </c>
      <c r="BE656" s="9" t="s">
        <v>125</v>
      </c>
      <c r="BF656" s="9">
        <v>1</v>
      </c>
      <c r="BG656" s="9">
        <v>1</v>
      </c>
      <c r="BH656">
        <v>1</v>
      </c>
      <c r="BI656">
        <v>2</v>
      </c>
      <c r="BJ656" s="58">
        <v>2</v>
      </c>
      <c r="BK656">
        <v>2</v>
      </c>
      <c r="BL656">
        <v>1</v>
      </c>
      <c r="BM656">
        <v>1</v>
      </c>
      <c r="BN656">
        <v>2</v>
      </c>
      <c r="BO656">
        <v>2</v>
      </c>
      <c r="BP656">
        <v>2</v>
      </c>
      <c r="BQ656" t="s">
        <v>125</v>
      </c>
      <c r="BR656">
        <v>2</v>
      </c>
      <c r="BS656">
        <v>2</v>
      </c>
      <c r="BT656" t="s">
        <v>125</v>
      </c>
      <c r="BU656">
        <v>2</v>
      </c>
      <c r="BV656">
        <v>2</v>
      </c>
      <c r="BW656">
        <v>2</v>
      </c>
      <c r="BX656">
        <v>2</v>
      </c>
      <c r="BY656">
        <v>1</v>
      </c>
      <c r="BZ656">
        <v>2</v>
      </c>
      <c r="CA656">
        <v>2</v>
      </c>
      <c r="CB656">
        <v>2</v>
      </c>
      <c r="CC656">
        <v>2</v>
      </c>
      <c r="CD656">
        <v>2</v>
      </c>
      <c r="CE656">
        <v>2</v>
      </c>
      <c r="CF656">
        <v>2</v>
      </c>
      <c r="CG656">
        <v>2</v>
      </c>
      <c r="CH656">
        <v>2</v>
      </c>
      <c r="CI656">
        <v>2</v>
      </c>
      <c r="CJ656">
        <v>2</v>
      </c>
      <c r="CK656">
        <v>2</v>
      </c>
      <c r="CL656">
        <v>2</v>
      </c>
      <c r="CM656" t="s">
        <v>125</v>
      </c>
      <c r="CN656" t="s">
        <v>125</v>
      </c>
      <c r="CO656">
        <v>3</v>
      </c>
      <c r="CP656">
        <v>4</v>
      </c>
      <c r="CQ656">
        <v>4</v>
      </c>
      <c r="CR656">
        <v>4</v>
      </c>
      <c r="CS656">
        <v>3</v>
      </c>
      <c r="CT656">
        <v>1</v>
      </c>
      <c r="CU656">
        <v>1</v>
      </c>
      <c r="CV656">
        <v>3</v>
      </c>
      <c r="CW656">
        <v>1</v>
      </c>
      <c r="CX656">
        <v>2</v>
      </c>
      <c r="CY656">
        <v>1</v>
      </c>
      <c r="CZ656">
        <v>0</v>
      </c>
      <c r="DA656" s="57" t="s">
        <v>125</v>
      </c>
    </row>
    <row r="657" spans="1:105">
      <c r="A657">
        <v>650</v>
      </c>
      <c r="B657" s="9">
        <v>2</v>
      </c>
      <c r="C657" s="9">
        <v>4</v>
      </c>
      <c r="D657" s="9">
        <v>4</v>
      </c>
      <c r="E657" s="9">
        <v>4</v>
      </c>
      <c r="F657" s="9">
        <v>0</v>
      </c>
      <c r="G657" s="9">
        <v>1</v>
      </c>
      <c r="H657" s="9">
        <v>1</v>
      </c>
      <c r="I657" s="9">
        <v>1</v>
      </c>
      <c r="J657" s="9">
        <v>1</v>
      </c>
      <c r="K657" s="9">
        <v>0</v>
      </c>
      <c r="L657" s="9">
        <v>0</v>
      </c>
      <c r="M657" s="9">
        <v>2</v>
      </c>
      <c r="N657" s="9">
        <v>3</v>
      </c>
      <c r="O657" s="9">
        <v>3</v>
      </c>
      <c r="P657" s="9">
        <v>3</v>
      </c>
      <c r="Q657" s="9">
        <v>3</v>
      </c>
      <c r="R657" s="9">
        <v>3</v>
      </c>
      <c r="S657" s="9">
        <v>4</v>
      </c>
      <c r="T657" s="9"/>
      <c r="U657" s="9">
        <v>1</v>
      </c>
      <c r="V657" s="9">
        <v>0</v>
      </c>
      <c r="W657" s="9">
        <v>0</v>
      </c>
      <c r="X657" s="9">
        <v>1</v>
      </c>
      <c r="Y657" s="9">
        <v>0</v>
      </c>
      <c r="Z657" s="9">
        <v>0</v>
      </c>
      <c r="AA657" s="9">
        <v>0</v>
      </c>
      <c r="AB657" s="9">
        <v>0</v>
      </c>
      <c r="AC657" s="9"/>
      <c r="AD657" s="9">
        <v>3</v>
      </c>
      <c r="AE657" s="9"/>
      <c r="AF657" s="9">
        <v>1</v>
      </c>
      <c r="AG657" s="9">
        <v>0</v>
      </c>
      <c r="AH657" s="9">
        <v>1</v>
      </c>
      <c r="AI657" s="9">
        <v>0</v>
      </c>
      <c r="AJ657" s="9">
        <v>0</v>
      </c>
      <c r="AK657" s="9">
        <v>0</v>
      </c>
      <c r="AL657" s="9"/>
      <c r="AM657" s="9">
        <v>1</v>
      </c>
      <c r="AN657" s="9">
        <v>1</v>
      </c>
      <c r="AO657" s="9">
        <v>1</v>
      </c>
      <c r="AP657" s="9">
        <v>0</v>
      </c>
      <c r="AQ657" s="9">
        <v>0</v>
      </c>
      <c r="AR657" s="9">
        <v>0</v>
      </c>
      <c r="AS657" s="9"/>
      <c r="AT657" s="9">
        <v>4</v>
      </c>
      <c r="AU657" s="9">
        <v>4</v>
      </c>
      <c r="AV657" s="75">
        <v>1</v>
      </c>
      <c r="AW657" s="75">
        <v>1</v>
      </c>
      <c r="AX657" s="75">
        <v>1</v>
      </c>
      <c r="AY657" s="9">
        <v>2</v>
      </c>
      <c r="AZ657" s="9">
        <v>1</v>
      </c>
      <c r="BA657" s="9">
        <v>1</v>
      </c>
      <c r="BB657" s="9">
        <v>2</v>
      </c>
      <c r="BC657" s="9">
        <v>1</v>
      </c>
      <c r="BD657" s="9">
        <v>1</v>
      </c>
      <c r="BE657" s="9">
        <v>1</v>
      </c>
      <c r="BF657" s="9">
        <v>1</v>
      </c>
      <c r="BG657" s="9">
        <v>1</v>
      </c>
      <c r="BH657">
        <v>1</v>
      </c>
      <c r="BI657">
        <v>1</v>
      </c>
      <c r="BJ657" s="58">
        <v>1</v>
      </c>
      <c r="BK657">
        <v>2</v>
      </c>
      <c r="BL657">
        <v>1</v>
      </c>
      <c r="BM657">
        <v>2</v>
      </c>
      <c r="BN657">
        <v>2</v>
      </c>
      <c r="BO657">
        <v>2</v>
      </c>
      <c r="BP657">
        <v>1</v>
      </c>
      <c r="BQ657">
        <v>1</v>
      </c>
      <c r="BR657">
        <v>2</v>
      </c>
      <c r="BS657">
        <v>1</v>
      </c>
      <c r="BT657">
        <v>1</v>
      </c>
      <c r="BU657">
        <v>1</v>
      </c>
      <c r="BV657">
        <v>2</v>
      </c>
      <c r="BW657">
        <v>2</v>
      </c>
      <c r="BX657">
        <v>2</v>
      </c>
      <c r="BY657">
        <v>2</v>
      </c>
      <c r="BZ657">
        <v>2</v>
      </c>
      <c r="CA657">
        <v>2</v>
      </c>
      <c r="CB657">
        <v>2</v>
      </c>
      <c r="CC657">
        <v>2</v>
      </c>
      <c r="CD657">
        <v>2</v>
      </c>
      <c r="CE657">
        <v>2</v>
      </c>
      <c r="CF657">
        <v>2</v>
      </c>
      <c r="CG657">
        <v>2</v>
      </c>
      <c r="CH657">
        <v>2</v>
      </c>
      <c r="CI657">
        <v>2</v>
      </c>
      <c r="CJ657">
        <v>1</v>
      </c>
      <c r="CK657">
        <v>2</v>
      </c>
      <c r="CL657">
        <v>1</v>
      </c>
      <c r="CM657">
        <v>3</v>
      </c>
      <c r="CN657">
        <v>3</v>
      </c>
      <c r="CO657">
        <v>4</v>
      </c>
      <c r="CP657">
        <v>2</v>
      </c>
      <c r="CQ657">
        <v>3</v>
      </c>
      <c r="CR657">
        <v>2</v>
      </c>
      <c r="CS657">
        <v>3</v>
      </c>
      <c r="CT657">
        <v>4</v>
      </c>
      <c r="CU657">
        <v>3</v>
      </c>
      <c r="CV657">
        <v>3</v>
      </c>
      <c r="CW657">
        <v>1</v>
      </c>
      <c r="CX657">
        <v>3</v>
      </c>
      <c r="CY657">
        <v>3</v>
      </c>
      <c r="CZ657">
        <v>3</v>
      </c>
      <c r="DA657" s="57">
        <v>3</v>
      </c>
    </row>
    <row r="658" spans="1:105">
      <c r="A658">
        <v>651</v>
      </c>
      <c r="B658" s="9">
        <v>1</v>
      </c>
      <c r="C658" s="9">
        <v>2</v>
      </c>
      <c r="D658" s="9">
        <v>6</v>
      </c>
      <c r="E658" s="9">
        <v>10</v>
      </c>
      <c r="F658" s="9">
        <v>0</v>
      </c>
      <c r="G658" s="9">
        <v>0</v>
      </c>
      <c r="H658" s="9">
        <v>1</v>
      </c>
      <c r="I658" s="9">
        <v>0</v>
      </c>
      <c r="J658" s="9">
        <v>0</v>
      </c>
      <c r="K658" s="9">
        <v>0</v>
      </c>
      <c r="L658" s="9">
        <v>0</v>
      </c>
      <c r="M658" s="9">
        <v>2</v>
      </c>
      <c r="N658" s="9">
        <v>4</v>
      </c>
      <c r="O658" s="9">
        <v>4</v>
      </c>
      <c r="P658" s="9">
        <v>4</v>
      </c>
      <c r="Q658" s="9">
        <v>4</v>
      </c>
      <c r="R658" s="9">
        <v>4</v>
      </c>
      <c r="S658" s="9">
        <v>4</v>
      </c>
      <c r="T658" s="9"/>
      <c r="U658" s="9">
        <v>1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/>
      <c r="AD658" s="9">
        <v>1</v>
      </c>
      <c r="AE658" s="9"/>
      <c r="AF658" s="9">
        <v>0</v>
      </c>
      <c r="AG658" s="9">
        <v>0</v>
      </c>
      <c r="AH658" s="9">
        <v>1</v>
      </c>
      <c r="AI658" s="9">
        <v>0</v>
      </c>
      <c r="AJ658" s="9">
        <v>0</v>
      </c>
      <c r="AK658" s="9">
        <v>0</v>
      </c>
      <c r="AL658" s="9"/>
      <c r="AM658" s="9">
        <v>1</v>
      </c>
      <c r="AN658" s="9">
        <v>1</v>
      </c>
      <c r="AO658" s="9">
        <v>0</v>
      </c>
      <c r="AP658" s="9">
        <v>1</v>
      </c>
      <c r="AQ658" s="9">
        <v>0</v>
      </c>
      <c r="AR658" s="9">
        <v>0</v>
      </c>
      <c r="AS658" s="9"/>
      <c r="AT658" s="9">
        <v>1</v>
      </c>
      <c r="AU658" s="9">
        <v>3</v>
      </c>
      <c r="AV658" s="75">
        <v>1</v>
      </c>
      <c r="AW658" s="75">
        <v>1</v>
      </c>
      <c r="AX658" s="75">
        <v>1</v>
      </c>
      <c r="AY658" s="9">
        <v>1</v>
      </c>
      <c r="AZ658" s="9">
        <v>1</v>
      </c>
      <c r="BA658" s="9">
        <v>2</v>
      </c>
      <c r="BB658" s="9">
        <v>2</v>
      </c>
      <c r="BC658" s="9">
        <v>2</v>
      </c>
      <c r="BD658" s="9">
        <v>1</v>
      </c>
      <c r="BE658" s="9">
        <v>2</v>
      </c>
      <c r="BF658" s="9">
        <v>1</v>
      </c>
      <c r="BG658" s="9">
        <v>1</v>
      </c>
      <c r="BH658">
        <v>1</v>
      </c>
      <c r="BI658">
        <v>2</v>
      </c>
      <c r="BJ658" s="58">
        <v>2</v>
      </c>
      <c r="BK658">
        <v>2</v>
      </c>
      <c r="BL658">
        <v>1</v>
      </c>
      <c r="BM658">
        <v>1</v>
      </c>
      <c r="BN658">
        <v>2</v>
      </c>
      <c r="BO658">
        <v>2</v>
      </c>
      <c r="BP658">
        <v>2</v>
      </c>
      <c r="BQ658" t="s">
        <v>125</v>
      </c>
      <c r="BR658">
        <v>2</v>
      </c>
      <c r="BS658">
        <v>2</v>
      </c>
      <c r="BT658" t="s">
        <v>125</v>
      </c>
      <c r="BU658">
        <v>2</v>
      </c>
      <c r="BV658">
        <v>2</v>
      </c>
      <c r="BW658">
        <v>2</v>
      </c>
      <c r="BX658">
        <v>2</v>
      </c>
      <c r="BY658">
        <v>2</v>
      </c>
      <c r="BZ658">
        <v>2</v>
      </c>
      <c r="CA658">
        <v>2</v>
      </c>
      <c r="CB658">
        <v>2</v>
      </c>
      <c r="CC658">
        <v>2</v>
      </c>
      <c r="CD658">
        <v>1</v>
      </c>
      <c r="CE658">
        <v>1</v>
      </c>
      <c r="CF658">
        <v>2</v>
      </c>
      <c r="CG658">
        <v>1</v>
      </c>
      <c r="CH658">
        <v>2</v>
      </c>
      <c r="CI658">
        <v>2</v>
      </c>
      <c r="CJ658">
        <v>1</v>
      </c>
      <c r="CK658">
        <v>2</v>
      </c>
      <c r="CL658">
        <v>2</v>
      </c>
      <c r="CM658" t="s">
        <v>125</v>
      </c>
      <c r="CN658" t="s">
        <v>125</v>
      </c>
      <c r="CO658">
        <v>4</v>
      </c>
      <c r="CP658">
        <v>3</v>
      </c>
      <c r="CQ658">
        <v>4</v>
      </c>
      <c r="CR658">
        <v>3</v>
      </c>
      <c r="CS658">
        <v>3</v>
      </c>
      <c r="CT658">
        <v>4</v>
      </c>
      <c r="CU658">
        <v>2</v>
      </c>
      <c r="CV658">
        <v>1</v>
      </c>
      <c r="CW658">
        <v>1</v>
      </c>
      <c r="CX658">
        <v>3</v>
      </c>
      <c r="CY658">
        <v>1</v>
      </c>
      <c r="CZ658">
        <v>3</v>
      </c>
      <c r="DA658" s="57">
        <v>3</v>
      </c>
    </row>
    <row r="659" spans="1:105">
      <c r="A659">
        <v>652</v>
      </c>
      <c r="B659" s="9">
        <v>1</v>
      </c>
      <c r="C659" s="9">
        <v>3</v>
      </c>
      <c r="D659" s="9">
        <v>1</v>
      </c>
      <c r="E659" s="9">
        <v>4</v>
      </c>
      <c r="F659" s="9">
        <v>0</v>
      </c>
      <c r="G659" s="9">
        <v>1</v>
      </c>
      <c r="H659" s="9">
        <v>0</v>
      </c>
      <c r="I659" s="9">
        <v>1</v>
      </c>
      <c r="J659" s="9">
        <v>0</v>
      </c>
      <c r="K659" s="9">
        <v>0</v>
      </c>
      <c r="L659" s="9">
        <v>0</v>
      </c>
      <c r="M659" s="9">
        <v>1</v>
      </c>
      <c r="N659" s="9">
        <v>4</v>
      </c>
      <c r="O659" s="9">
        <v>3</v>
      </c>
      <c r="P659" s="9">
        <v>3</v>
      </c>
      <c r="Q659" s="9">
        <v>3</v>
      </c>
      <c r="R659" s="9">
        <v>0</v>
      </c>
      <c r="S659" s="9">
        <v>3</v>
      </c>
      <c r="T659" s="9"/>
      <c r="U659" s="9">
        <v>1</v>
      </c>
      <c r="V659" s="9">
        <v>1</v>
      </c>
      <c r="W659" s="9">
        <v>0</v>
      </c>
      <c r="X659" s="9">
        <v>1</v>
      </c>
      <c r="Y659" s="9">
        <v>0</v>
      </c>
      <c r="Z659" s="9">
        <v>0</v>
      </c>
      <c r="AA659" s="9">
        <v>0</v>
      </c>
      <c r="AB659" s="9">
        <v>0</v>
      </c>
      <c r="AC659" s="9"/>
      <c r="AD659" s="9"/>
      <c r="AE659" s="9"/>
      <c r="AF659" s="9">
        <v>1</v>
      </c>
      <c r="AG659" s="9">
        <v>0</v>
      </c>
      <c r="AH659" s="9">
        <v>1</v>
      </c>
      <c r="AI659" s="9">
        <v>0</v>
      </c>
      <c r="AJ659" s="9">
        <v>0</v>
      </c>
      <c r="AK659" s="9">
        <v>0</v>
      </c>
      <c r="AL659" s="9"/>
      <c r="AM659" s="9">
        <v>1</v>
      </c>
      <c r="AN659" s="9">
        <v>1</v>
      </c>
      <c r="AO659" s="9">
        <v>1</v>
      </c>
      <c r="AP659" s="9">
        <v>0</v>
      </c>
      <c r="AQ659" s="9">
        <v>0</v>
      </c>
      <c r="AR659" s="9">
        <v>0</v>
      </c>
      <c r="AS659" s="9"/>
      <c r="AT659" s="9">
        <v>1</v>
      </c>
      <c r="AU659" s="9">
        <v>4</v>
      </c>
      <c r="AV659" s="75">
        <v>1</v>
      </c>
      <c r="AW659" s="75">
        <v>2</v>
      </c>
      <c r="AX659" s="75">
        <v>1</v>
      </c>
      <c r="AY659" s="9">
        <v>2</v>
      </c>
      <c r="AZ659" s="9">
        <v>1</v>
      </c>
      <c r="BA659" s="9">
        <v>1</v>
      </c>
      <c r="BB659" s="9">
        <v>2</v>
      </c>
      <c r="BC659" s="9">
        <v>1</v>
      </c>
      <c r="BD659" s="9">
        <v>1</v>
      </c>
      <c r="BE659" s="9">
        <v>1</v>
      </c>
      <c r="BF659" s="9">
        <v>1</v>
      </c>
      <c r="BG659" s="9">
        <v>1</v>
      </c>
      <c r="BH659">
        <v>1</v>
      </c>
      <c r="BI659">
        <v>1</v>
      </c>
      <c r="BJ659" s="58">
        <v>1</v>
      </c>
      <c r="BK659">
        <v>2</v>
      </c>
      <c r="BL659">
        <v>1</v>
      </c>
      <c r="BM659">
        <v>2</v>
      </c>
      <c r="BN659">
        <v>1</v>
      </c>
      <c r="BO659">
        <v>2</v>
      </c>
      <c r="BP659">
        <v>1</v>
      </c>
      <c r="BQ659">
        <v>1</v>
      </c>
      <c r="BR659">
        <v>2</v>
      </c>
      <c r="BS659">
        <v>1</v>
      </c>
      <c r="BT659">
        <v>1</v>
      </c>
      <c r="BU659">
        <v>1</v>
      </c>
      <c r="BV659">
        <v>1</v>
      </c>
      <c r="BW659">
        <v>1</v>
      </c>
      <c r="BX659">
        <v>2</v>
      </c>
      <c r="BY659">
        <v>2</v>
      </c>
      <c r="BZ659">
        <v>2</v>
      </c>
      <c r="CA659">
        <v>1</v>
      </c>
      <c r="CB659">
        <v>1</v>
      </c>
      <c r="CC659">
        <v>1</v>
      </c>
      <c r="CD659">
        <v>2</v>
      </c>
      <c r="CE659">
        <v>2</v>
      </c>
      <c r="CF659">
        <v>1</v>
      </c>
      <c r="CG659">
        <v>1</v>
      </c>
      <c r="CH659">
        <v>1</v>
      </c>
      <c r="CI659">
        <v>2</v>
      </c>
      <c r="CJ659">
        <v>1</v>
      </c>
      <c r="CK659">
        <v>2</v>
      </c>
      <c r="CL659">
        <v>1</v>
      </c>
      <c r="CM659">
        <v>4</v>
      </c>
      <c r="CN659">
        <v>4</v>
      </c>
      <c r="CO659">
        <v>4</v>
      </c>
      <c r="CP659">
        <v>4</v>
      </c>
      <c r="CQ659">
        <v>4</v>
      </c>
      <c r="CR659">
        <v>4</v>
      </c>
      <c r="CS659">
        <v>4</v>
      </c>
      <c r="CT659">
        <v>3</v>
      </c>
      <c r="CU659">
        <v>3</v>
      </c>
      <c r="CV659">
        <v>4</v>
      </c>
      <c r="CW659">
        <v>1</v>
      </c>
      <c r="CX659">
        <v>3</v>
      </c>
      <c r="CY659">
        <v>3</v>
      </c>
      <c r="CZ659">
        <v>4</v>
      </c>
      <c r="DA659" s="57">
        <v>4</v>
      </c>
    </row>
    <row r="660" spans="1:105">
      <c r="A660">
        <v>653</v>
      </c>
      <c r="B660" s="9">
        <v>1</v>
      </c>
      <c r="C660" s="9">
        <v>8</v>
      </c>
      <c r="D660" s="9">
        <v>7</v>
      </c>
      <c r="E660" s="9">
        <v>1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1</v>
      </c>
      <c r="M660" s="9">
        <v>2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/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1</v>
      </c>
      <c r="AB660" s="9">
        <v>0</v>
      </c>
      <c r="AC660" s="9"/>
      <c r="AD660" s="9">
        <v>4</v>
      </c>
      <c r="AE660" s="9"/>
      <c r="AF660" s="9">
        <v>1</v>
      </c>
      <c r="AG660" s="9">
        <v>1</v>
      </c>
      <c r="AH660" s="9">
        <v>0</v>
      </c>
      <c r="AI660" s="9">
        <v>0</v>
      </c>
      <c r="AJ660" s="9">
        <v>0</v>
      </c>
      <c r="AK660" s="9">
        <v>0</v>
      </c>
      <c r="AL660" s="9"/>
      <c r="AM660" s="9">
        <v>1</v>
      </c>
      <c r="AN660" s="9">
        <v>1</v>
      </c>
      <c r="AO660" s="9">
        <v>0</v>
      </c>
      <c r="AP660" s="9">
        <v>0</v>
      </c>
      <c r="AQ660" s="9">
        <v>0</v>
      </c>
      <c r="AR660" s="9">
        <v>0</v>
      </c>
      <c r="AS660" s="9"/>
      <c r="AT660" s="9">
        <v>3</v>
      </c>
      <c r="AU660" s="9">
        <v>1</v>
      </c>
      <c r="AV660" s="75">
        <v>2</v>
      </c>
      <c r="AW660" s="75">
        <v>2</v>
      </c>
      <c r="AX660" s="75">
        <v>2</v>
      </c>
      <c r="AY660" s="9" t="s">
        <v>125</v>
      </c>
      <c r="AZ660" s="9">
        <v>2</v>
      </c>
      <c r="BA660" s="9" t="s">
        <v>125</v>
      </c>
      <c r="BB660" s="9" t="s">
        <v>125</v>
      </c>
      <c r="BC660" s="9">
        <v>1</v>
      </c>
      <c r="BD660" s="9">
        <v>2</v>
      </c>
      <c r="BE660" s="9" t="s">
        <v>125</v>
      </c>
      <c r="BF660" s="9">
        <v>1</v>
      </c>
      <c r="BG660" s="9">
        <v>1</v>
      </c>
      <c r="BH660">
        <v>2</v>
      </c>
      <c r="BI660">
        <v>2</v>
      </c>
      <c r="BJ660" s="58">
        <v>1</v>
      </c>
      <c r="BK660">
        <v>2</v>
      </c>
      <c r="BL660">
        <v>2</v>
      </c>
      <c r="BM660">
        <v>1</v>
      </c>
      <c r="BN660">
        <v>1</v>
      </c>
      <c r="BO660">
        <v>2</v>
      </c>
      <c r="BP660">
        <v>2</v>
      </c>
      <c r="BQ660" t="s">
        <v>125</v>
      </c>
      <c r="BR660">
        <v>1</v>
      </c>
      <c r="BS660">
        <v>1</v>
      </c>
      <c r="BU660">
        <v>1</v>
      </c>
      <c r="BV660">
        <v>1</v>
      </c>
      <c r="BW660">
        <v>1</v>
      </c>
      <c r="BX660">
        <v>1</v>
      </c>
      <c r="BY660">
        <v>1</v>
      </c>
      <c r="BZ660">
        <v>2</v>
      </c>
      <c r="CA660">
        <v>2</v>
      </c>
      <c r="CB660">
        <v>2</v>
      </c>
      <c r="CC660">
        <v>1</v>
      </c>
      <c r="CD660">
        <v>2</v>
      </c>
      <c r="CE660">
        <v>2</v>
      </c>
      <c r="CF660">
        <v>1</v>
      </c>
      <c r="CG660">
        <v>2</v>
      </c>
      <c r="CH660">
        <v>2</v>
      </c>
      <c r="CI660">
        <v>1</v>
      </c>
      <c r="CJ660">
        <v>2</v>
      </c>
      <c r="CK660">
        <v>2</v>
      </c>
      <c r="CL660">
        <v>1</v>
      </c>
      <c r="CO660">
        <v>4</v>
      </c>
      <c r="CP660">
        <v>4</v>
      </c>
      <c r="CQ660">
        <v>4</v>
      </c>
      <c r="CR660">
        <v>3</v>
      </c>
      <c r="CS660">
        <v>4</v>
      </c>
      <c r="CT660">
        <v>3</v>
      </c>
      <c r="CU660">
        <v>3</v>
      </c>
      <c r="CW660">
        <v>3</v>
      </c>
      <c r="CX660">
        <v>2</v>
      </c>
      <c r="CY660">
        <v>4</v>
      </c>
      <c r="CZ660">
        <v>3</v>
      </c>
      <c r="DA660" s="57" t="s">
        <v>125</v>
      </c>
    </row>
    <row r="661" spans="1:105">
      <c r="A661">
        <v>654</v>
      </c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>
        <v>0</v>
      </c>
      <c r="O661" s="9">
        <v>0</v>
      </c>
      <c r="P661" s="9">
        <v>0</v>
      </c>
      <c r="Q661" s="9">
        <v>0</v>
      </c>
      <c r="R661" s="9">
        <v>4</v>
      </c>
      <c r="S661" s="9">
        <v>0</v>
      </c>
      <c r="T661" s="9"/>
      <c r="U661" s="9">
        <v>0</v>
      </c>
      <c r="V661" s="9">
        <v>0</v>
      </c>
      <c r="W661" s="9">
        <v>0</v>
      </c>
      <c r="X661" s="9">
        <v>0</v>
      </c>
      <c r="Y661" s="9">
        <v>1</v>
      </c>
      <c r="Z661" s="9">
        <v>1</v>
      </c>
      <c r="AA661" s="9">
        <v>0</v>
      </c>
      <c r="AB661" s="9">
        <v>0</v>
      </c>
      <c r="AC661" s="9"/>
      <c r="AD661" s="9">
        <v>1</v>
      </c>
      <c r="AE661" s="9"/>
      <c r="AF661" s="9">
        <v>1</v>
      </c>
      <c r="AG661" s="9">
        <v>1</v>
      </c>
      <c r="AH661" s="9">
        <v>1</v>
      </c>
      <c r="AI661" s="9">
        <v>0</v>
      </c>
      <c r="AJ661" s="9">
        <v>0</v>
      </c>
      <c r="AK661" s="9">
        <v>0</v>
      </c>
      <c r="AL661" s="9"/>
      <c r="AM661" s="9">
        <v>1</v>
      </c>
      <c r="AN661" s="9">
        <v>1</v>
      </c>
      <c r="AO661" s="9">
        <v>1</v>
      </c>
      <c r="AP661" s="9">
        <v>1</v>
      </c>
      <c r="AQ661" s="9">
        <v>0</v>
      </c>
      <c r="AR661" s="9">
        <v>0</v>
      </c>
      <c r="AS661" s="9"/>
      <c r="AT661" s="9">
        <v>3</v>
      </c>
      <c r="AU661" s="9">
        <v>1</v>
      </c>
      <c r="AV661" s="75">
        <v>1</v>
      </c>
      <c r="AW661" s="75">
        <v>2</v>
      </c>
      <c r="AX661" s="75">
        <v>1</v>
      </c>
      <c r="AY661" s="9">
        <v>2</v>
      </c>
      <c r="AZ661" s="9">
        <v>1</v>
      </c>
      <c r="BA661" s="9">
        <v>1</v>
      </c>
      <c r="BB661" s="9">
        <v>2</v>
      </c>
      <c r="BC661" s="9">
        <v>2</v>
      </c>
      <c r="BD661" s="9">
        <v>1</v>
      </c>
      <c r="BE661" s="9">
        <v>2</v>
      </c>
      <c r="BF661" s="9">
        <v>1</v>
      </c>
      <c r="BG661" s="9">
        <v>1</v>
      </c>
      <c r="BH661">
        <v>2</v>
      </c>
      <c r="BI661">
        <v>2</v>
      </c>
      <c r="BJ661" s="58">
        <v>1</v>
      </c>
      <c r="BK661">
        <v>2</v>
      </c>
      <c r="BL661">
        <v>1</v>
      </c>
      <c r="BM661">
        <v>2</v>
      </c>
      <c r="BN661">
        <v>2</v>
      </c>
      <c r="BO661">
        <v>2</v>
      </c>
      <c r="BP661">
        <v>2</v>
      </c>
      <c r="BQ661" t="s">
        <v>125</v>
      </c>
      <c r="BR661">
        <v>1</v>
      </c>
      <c r="BS661">
        <v>2</v>
      </c>
      <c r="BT661" t="s">
        <v>125</v>
      </c>
      <c r="BU661">
        <v>1</v>
      </c>
      <c r="BV661">
        <v>1</v>
      </c>
      <c r="BW661">
        <v>2</v>
      </c>
      <c r="BX661">
        <v>2</v>
      </c>
      <c r="BY661">
        <v>1</v>
      </c>
      <c r="BZ661">
        <v>2</v>
      </c>
      <c r="CA661">
        <v>2</v>
      </c>
      <c r="CB661">
        <v>2</v>
      </c>
      <c r="CC661">
        <v>2</v>
      </c>
      <c r="CD661">
        <v>2</v>
      </c>
      <c r="CE661">
        <v>2</v>
      </c>
      <c r="CF661">
        <v>2</v>
      </c>
      <c r="CG661">
        <v>2</v>
      </c>
      <c r="CH661">
        <v>2</v>
      </c>
      <c r="CI661">
        <v>2</v>
      </c>
      <c r="CJ661">
        <v>1</v>
      </c>
      <c r="CK661">
        <v>2</v>
      </c>
      <c r="CL661">
        <v>2</v>
      </c>
      <c r="CM661" t="s">
        <v>125</v>
      </c>
      <c r="CN661" t="s">
        <v>125</v>
      </c>
      <c r="CO661">
        <v>4</v>
      </c>
      <c r="CP661">
        <v>3</v>
      </c>
      <c r="CQ661">
        <v>3</v>
      </c>
      <c r="CR661">
        <v>3</v>
      </c>
      <c r="CS661">
        <v>4</v>
      </c>
      <c r="CT661">
        <v>4</v>
      </c>
      <c r="CU661">
        <v>3</v>
      </c>
      <c r="CV661">
        <v>2</v>
      </c>
      <c r="CW661">
        <v>1</v>
      </c>
      <c r="CX661">
        <v>3</v>
      </c>
      <c r="CY661">
        <v>3</v>
      </c>
      <c r="CZ661">
        <v>0</v>
      </c>
      <c r="DA661" s="57" t="s">
        <v>125</v>
      </c>
    </row>
    <row r="662" spans="1:105">
      <c r="A662">
        <v>655</v>
      </c>
      <c r="B662" s="9">
        <v>2</v>
      </c>
      <c r="C662" s="9">
        <v>5</v>
      </c>
      <c r="D662" s="9">
        <v>5</v>
      </c>
      <c r="E662" s="9">
        <v>15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1</v>
      </c>
      <c r="L662" s="9">
        <v>0</v>
      </c>
      <c r="M662" s="9">
        <v>2</v>
      </c>
      <c r="N662" s="9">
        <v>0</v>
      </c>
      <c r="O662" s="9">
        <v>0</v>
      </c>
      <c r="P662" s="9">
        <v>0</v>
      </c>
      <c r="Q662" s="9">
        <v>0</v>
      </c>
      <c r="R662" s="9">
        <v>4</v>
      </c>
      <c r="S662" s="9">
        <v>4</v>
      </c>
      <c r="T662" s="9"/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1</v>
      </c>
      <c r="AC662" s="9"/>
      <c r="AD662" s="9">
        <v>1</v>
      </c>
      <c r="AE662" s="9"/>
      <c r="AF662" s="9">
        <v>1</v>
      </c>
      <c r="AG662" s="9">
        <v>1</v>
      </c>
      <c r="AH662" s="9">
        <v>1</v>
      </c>
      <c r="AI662" s="9">
        <v>1</v>
      </c>
      <c r="AJ662" s="9">
        <v>0</v>
      </c>
      <c r="AK662" s="9">
        <v>0</v>
      </c>
      <c r="AL662" s="9"/>
      <c r="AM662" s="9">
        <v>1</v>
      </c>
      <c r="AN662" s="9">
        <v>1</v>
      </c>
      <c r="AO662" s="9">
        <v>1</v>
      </c>
      <c r="AP662" s="9">
        <v>1</v>
      </c>
      <c r="AQ662" s="9">
        <v>0</v>
      </c>
      <c r="AR662" s="9">
        <v>0</v>
      </c>
      <c r="AS662" s="9"/>
      <c r="AT662" s="9">
        <v>1</v>
      </c>
      <c r="AU662" s="9">
        <v>2</v>
      </c>
      <c r="AV662" s="75">
        <v>1</v>
      </c>
      <c r="AW662" s="75">
        <v>2</v>
      </c>
      <c r="AX662" s="75">
        <v>1</v>
      </c>
      <c r="AY662" s="9">
        <v>1</v>
      </c>
      <c r="AZ662" s="9">
        <v>1</v>
      </c>
      <c r="BA662" s="9">
        <v>1</v>
      </c>
      <c r="BB662" s="9">
        <v>1</v>
      </c>
      <c r="BC662" s="9">
        <v>1</v>
      </c>
      <c r="BD662" s="9">
        <v>1</v>
      </c>
      <c r="BE662" s="9">
        <v>1</v>
      </c>
      <c r="BF662" s="9">
        <v>2</v>
      </c>
      <c r="BG662" s="9" t="s">
        <v>125</v>
      </c>
      <c r="BH662">
        <v>1</v>
      </c>
      <c r="BI662">
        <v>2</v>
      </c>
      <c r="BJ662" s="58">
        <v>1</v>
      </c>
      <c r="BK662">
        <v>2</v>
      </c>
      <c r="BL662">
        <v>1</v>
      </c>
      <c r="BM662">
        <v>1</v>
      </c>
      <c r="BN662">
        <v>1</v>
      </c>
      <c r="BO662">
        <v>2</v>
      </c>
      <c r="BP662">
        <v>2</v>
      </c>
      <c r="BQ662" t="s">
        <v>125</v>
      </c>
      <c r="BR662">
        <v>2</v>
      </c>
      <c r="BS662">
        <v>1</v>
      </c>
      <c r="BT662">
        <v>1</v>
      </c>
      <c r="BU662">
        <v>1</v>
      </c>
      <c r="BV662">
        <v>1</v>
      </c>
      <c r="BW662">
        <v>1</v>
      </c>
      <c r="BX662">
        <v>1</v>
      </c>
      <c r="BY662">
        <v>1</v>
      </c>
      <c r="BZ662">
        <v>1</v>
      </c>
      <c r="CA662">
        <v>1</v>
      </c>
      <c r="CB662">
        <v>1</v>
      </c>
      <c r="CC662">
        <v>2</v>
      </c>
      <c r="CD662">
        <v>1</v>
      </c>
      <c r="CE662">
        <v>2</v>
      </c>
      <c r="CF662">
        <v>1</v>
      </c>
      <c r="CG662">
        <v>1</v>
      </c>
      <c r="CH662">
        <v>2</v>
      </c>
      <c r="CI662">
        <v>2</v>
      </c>
      <c r="CJ662">
        <v>1</v>
      </c>
      <c r="CK662">
        <v>2</v>
      </c>
      <c r="CL662">
        <v>1</v>
      </c>
      <c r="CM662">
        <v>3</v>
      </c>
      <c r="CN662">
        <v>3</v>
      </c>
      <c r="CO662">
        <v>4</v>
      </c>
      <c r="CP662">
        <v>3</v>
      </c>
      <c r="CQ662">
        <v>4</v>
      </c>
      <c r="CR662">
        <v>3</v>
      </c>
      <c r="CS662">
        <v>4</v>
      </c>
      <c r="CT662">
        <v>2</v>
      </c>
      <c r="CU662">
        <v>3</v>
      </c>
      <c r="CV662">
        <v>2</v>
      </c>
      <c r="CW662">
        <v>1</v>
      </c>
      <c r="CX662">
        <v>3</v>
      </c>
      <c r="CY662">
        <v>3</v>
      </c>
      <c r="CZ662">
        <v>3</v>
      </c>
      <c r="DA662" s="57" t="s">
        <v>125</v>
      </c>
    </row>
    <row r="663" spans="1:105">
      <c r="A663">
        <v>656</v>
      </c>
      <c r="B663" s="9">
        <v>2</v>
      </c>
      <c r="C663" s="9">
        <v>4</v>
      </c>
      <c r="D663" s="9">
        <v>1</v>
      </c>
      <c r="E663" s="9">
        <v>4</v>
      </c>
      <c r="F663" s="9">
        <v>1</v>
      </c>
      <c r="G663" s="9">
        <v>1</v>
      </c>
      <c r="H663" s="9">
        <v>0</v>
      </c>
      <c r="I663" s="9">
        <v>1</v>
      </c>
      <c r="J663" s="9">
        <v>0</v>
      </c>
      <c r="K663" s="9">
        <v>0</v>
      </c>
      <c r="L663" s="9">
        <v>0</v>
      </c>
      <c r="M663" s="9">
        <v>2</v>
      </c>
      <c r="N663" s="9">
        <v>4</v>
      </c>
      <c r="O663" s="9">
        <v>4</v>
      </c>
      <c r="P663" s="9">
        <v>4</v>
      </c>
      <c r="Q663" s="9">
        <v>2</v>
      </c>
      <c r="R663" s="9">
        <v>3</v>
      </c>
      <c r="S663" s="9">
        <v>4</v>
      </c>
      <c r="T663" s="9"/>
      <c r="U663" s="9">
        <v>1</v>
      </c>
      <c r="V663" s="9">
        <v>0</v>
      </c>
      <c r="W663" s="9">
        <v>0</v>
      </c>
      <c r="X663" s="9">
        <v>1</v>
      </c>
      <c r="Y663" s="9">
        <v>1</v>
      </c>
      <c r="Z663" s="9">
        <v>0</v>
      </c>
      <c r="AA663" s="9">
        <v>0</v>
      </c>
      <c r="AB663" s="9">
        <v>0</v>
      </c>
      <c r="AC663" s="9"/>
      <c r="AD663" s="9">
        <v>2</v>
      </c>
      <c r="AE663" s="9"/>
      <c r="AF663" s="9">
        <v>1</v>
      </c>
      <c r="AG663" s="9">
        <v>1</v>
      </c>
      <c r="AH663" s="9">
        <v>1</v>
      </c>
      <c r="AI663" s="9">
        <v>0</v>
      </c>
      <c r="AJ663" s="9">
        <v>0</v>
      </c>
      <c r="AK663" s="9">
        <v>0</v>
      </c>
      <c r="AL663" s="9"/>
      <c r="AM663" s="9">
        <v>1</v>
      </c>
      <c r="AN663" s="9">
        <v>1</v>
      </c>
      <c r="AO663" s="9">
        <v>1</v>
      </c>
      <c r="AP663" s="9">
        <v>1</v>
      </c>
      <c r="AQ663" s="9">
        <v>0</v>
      </c>
      <c r="AR663" s="9">
        <v>0</v>
      </c>
      <c r="AS663" s="9"/>
      <c r="AT663" s="9">
        <v>1</v>
      </c>
      <c r="AU663" s="9">
        <v>2</v>
      </c>
      <c r="AV663" s="75">
        <v>1</v>
      </c>
      <c r="AW663" s="75">
        <v>2</v>
      </c>
      <c r="AX663" s="75">
        <v>1</v>
      </c>
      <c r="AY663" s="9">
        <v>2</v>
      </c>
      <c r="AZ663" s="9">
        <v>1</v>
      </c>
      <c r="BA663" s="9">
        <v>1</v>
      </c>
      <c r="BB663" s="9">
        <v>2</v>
      </c>
      <c r="BC663" s="9">
        <v>2</v>
      </c>
      <c r="BD663" s="9">
        <v>2</v>
      </c>
      <c r="BE663" s="9" t="s">
        <v>125</v>
      </c>
      <c r="BF663" s="9">
        <v>1</v>
      </c>
      <c r="BG663" s="9">
        <v>1</v>
      </c>
      <c r="BH663">
        <v>2</v>
      </c>
      <c r="BI663">
        <v>1</v>
      </c>
      <c r="BJ663" s="58">
        <v>1</v>
      </c>
      <c r="BK663">
        <v>2</v>
      </c>
      <c r="BL663">
        <v>1</v>
      </c>
      <c r="BM663">
        <v>1</v>
      </c>
      <c r="BN663">
        <v>1</v>
      </c>
      <c r="BO663">
        <v>2</v>
      </c>
      <c r="BP663">
        <v>1</v>
      </c>
      <c r="BQ663">
        <v>1</v>
      </c>
      <c r="BR663">
        <v>2</v>
      </c>
      <c r="BS663">
        <v>2</v>
      </c>
      <c r="BT663" t="s">
        <v>125</v>
      </c>
      <c r="BU663">
        <v>1</v>
      </c>
      <c r="BV663">
        <v>2</v>
      </c>
      <c r="BW663">
        <v>1</v>
      </c>
      <c r="BX663">
        <v>2</v>
      </c>
      <c r="BY663">
        <v>1</v>
      </c>
      <c r="BZ663">
        <v>2</v>
      </c>
      <c r="CA663">
        <v>2</v>
      </c>
      <c r="CB663">
        <v>2</v>
      </c>
      <c r="CC663">
        <v>1</v>
      </c>
      <c r="CD663">
        <v>1</v>
      </c>
      <c r="CE663">
        <v>1</v>
      </c>
      <c r="CF663">
        <v>1</v>
      </c>
      <c r="CG663">
        <v>1</v>
      </c>
      <c r="CH663">
        <v>1</v>
      </c>
      <c r="CI663">
        <v>2</v>
      </c>
      <c r="CJ663">
        <v>1</v>
      </c>
      <c r="CK663">
        <v>2</v>
      </c>
      <c r="CL663">
        <v>1</v>
      </c>
      <c r="CM663">
        <v>3</v>
      </c>
      <c r="CN663">
        <v>3</v>
      </c>
      <c r="CO663">
        <v>4</v>
      </c>
      <c r="CP663">
        <v>2</v>
      </c>
      <c r="CQ663">
        <v>3</v>
      </c>
      <c r="CR663">
        <v>4</v>
      </c>
      <c r="CS663">
        <v>3</v>
      </c>
      <c r="CT663">
        <v>4</v>
      </c>
      <c r="CU663">
        <v>3</v>
      </c>
      <c r="CV663">
        <v>1</v>
      </c>
      <c r="CW663">
        <v>1</v>
      </c>
      <c r="CX663">
        <v>4</v>
      </c>
      <c r="CY663">
        <v>3</v>
      </c>
      <c r="CZ663">
        <v>3</v>
      </c>
      <c r="DA663" s="57">
        <v>3</v>
      </c>
    </row>
    <row r="664" spans="1:105">
      <c r="A664">
        <v>657</v>
      </c>
      <c r="B664" s="9">
        <v>1</v>
      </c>
      <c r="C664" s="9">
        <v>5</v>
      </c>
      <c r="D664" s="9">
        <v>1</v>
      </c>
      <c r="E664" s="9">
        <v>3</v>
      </c>
      <c r="F664" s="9">
        <v>0</v>
      </c>
      <c r="G664" s="9">
        <v>0</v>
      </c>
      <c r="H664" s="9">
        <v>0</v>
      </c>
      <c r="I664" s="9">
        <v>0</v>
      </c>
      <c r="J664" s="9">
        <v>1</v>
      </c>
      <c r="K664" s="9">
        <v>0</v>
      </c>
      <c r="L664" s="9">
        <v>0</v>
      </c>
      <c r="M664" s="9">
        <v>1</v>
      </c>
      <c r="N664" s="9"/>
      <c r="O664" s="9"/>
      <c r="P664" s="9"/>
      <c r="Q664" s="9"/>
      <c r="R664" s="9"/>
      <c r="S664" s="9"/>
      <c r="T664" s="9"/>
      <c r="U664" s="9">
        <v>1</v>
      </c>
      <c r="V664" s="9">
        <v>0</v>
      </c>
      <c r="W664" s="9">
        <v>0</v>
      </c>
      <c r="X664" s="9">
        <v>0</v>
      </c>
      <c r="Y664" s="9">
        <v>1</v>
      </c>
      <c r="Z664" s="9">
        <v>1</v>
      </c>
      <c r="AA664" s="9">
        <v>0</v>
      </c>
      <c r="AB664" s="9">
        <v>0</v>
      </c>
      <c r="AC664" s="9"/>
      <c r="AD664" s="9">
        <v>1</v>
      </c>
      <c r="AE664" s="9"/>
      <c r="AF664" s="9">
        <v>1</v>
      </c>
      <c r="AG664" s="9">
        <v>0</v>
      </c>
      <c r="AH664" s="9">
        <v>1</v>
      </c>
      <c r="AI664" s="9">
        <v>0</v>
      </c>
      <c r="AJ664" s="9">
        <v>0</v>
      </c>
      <c r="AK664" s="9">
        <v>0</v>
      </c>
      <c r="AL664" s="9"/>
      <c r="AM664" s="9">
        <v>1</v>
      </c>
      <c r="AN664" s="9">
        <v>1</v>
      </c>
      <c r="AO664" s="9">
        <v>0</v>
      </c>
      <c r="AP664" s="9">
        <v>0</v>
      </c>
      <c r="AQ664" s="9">
        <v>0</v>
      </c>
      <c r="AR664" s="9">
        <v>0</v>
      </c>
      <c r="AS664" s="9"/>
      <c r="AT664" s="9">
        <v>3</v>
      </c>
      <c r="AU664" s="9">
        <v>4</v>
      </c>
      <c r="AV664" s="75">
        <v>2</v>
      </c>
      <c r="AW664" s="75">
        <v>2</v>
      </c>
      <c r="AX664" s="75"/>
      <c r="AY664" s="9" t="s">
        <v>125</v>
      </c>
      <c r="AZ664" s="9">
        <v>1</v>
      </c>
      <c r="BA664" s="9">
        <v>2</v>
      </c>
      <c r="BB664" s="9"/>
      <c r="BC664" s="9">
        <v>2</v>
      </c>
      <c r="BD664" s="9">
        <v>1</v>
      </c>
      <c r="BE664" s="9">
        <v>1</v>
      </c>
      <c r="BF664" s="9">
        <v>1</v>
      </c>
      <c r="BG664" s="9">
        <v>1</v>
      </c>
      <c r="BH664">
        <v>2</v>
      </c>
      <c r="BI664">
        <v>2</v>
      </c>
      <c r="BJ664" s="58">
        <v>1</v>
      </c>
      <c r="BK664">
        <v>2</v>
      </c>
      <c r="BL664">
        <v>1</v>
      </c>
      <c r="BM664">
        <v>2</v>
      </c>
      <c r="BN664">
        <v>1</v>
      </c>
      <c r="BO664">
        <v>2</v>
      </c>
      <c r="BP664">
        <v>2</v>
      </c>
      <c r="BQ664" t="s">
        <v>125</v>
      </c>
      <c r="BR664">
        <v>2</v>
      </c>
      <c r="BS664">
        <v>2</v>
      </c>
      <c r="BT664" t="s">
        <v>125</v>
      </c>
      <c r="BU664">
        <v>2</v>
      </c>
      <c r="BV664">
        <v>2</v>
      </c>
      <c r="BW664">
        <v>2</v>
      </c>
      <c r="BX664">
        <v>2</v>
      </c>
      <c r="BY664">
        <v>2</v>
      </c>
      <c r="BZ664">
        <v>2</v>
      </c>
      <c r="CA664">
        <v>2</v>
      </c>
      <c r="CB664">
        <v>2</v>
      </c>
      <c r="CC664">
        <v>1</v>
      </c>
      <c r="CD664">
        <v>2</v>
      </c>
      <c r="CE664">
        <v>2</v>
      </c>
      <c r="CF664">
        <v>2</v>
      </c>
      <c r="CG664">
        <v>2</v>
      </c>
      <c r="CH664">
        <v>2</v>
      </c>
      <c r="CI664">
        <v>2</v>
      </c>
      <c r="CJ664">
        <v>2</v>
      </c>
      <c r="CK664">
        <v>2</v>
      </c>
      <c r="CL664">
        <v>1</v>
      </c>
      <c r="CM664">
        <v>3</v>
      </c>
      <c r="CN664">
        <v>3</v>
      </c>
      <c r="CO664">
        <v>4</v>
      </c>
      <c r="CP664">
        <v>1</v>
      </c>
      <c r="CQ664">
        <v>2</v>
      </c>
      <c r="CR664">
        <v>3</v>
      </c>
      <c r="CS664">
        <v>4</v>
      </c>
      <c r="CT664">
        <v>1</v>
      </c>
      <c r="CU664">
        <v>3</v>
      </c>
      <c r="CV664">
        <v>2</v>
      </c>
      <c r="CW664">
        <v>1</v>
      </c>
      <c r="CX664">
        <v>2</v>
      </c>
      <c r="CY664">
        <v>1</v>
      </c>
      <c r="CZ664">
        <v>0</v>
      </c>
      <c r="DA664" s="57" t="s">
        <v>125</v>
      </c>
    </row>
    <row r="665" spans="1:105">
      <c r="A665">
        <v>658</v>
      </c>
      <c r="B665" s="9">
        <v>1</v>
      </c>
      <c r="C665" s="9">
        <v>9</v>
      </c>
      <c r="D665" s="9">
        <v>7</v>
      </c>
      <c r="E665" s="9">
        <v>7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1</v>
      </c>
      <c r="M665" s="9">
        <v>2</v>
      </c>
      <c r="N665" s="9"/>
      <c r="O665" s="9"/>
      <c r="P665" s="9"/>
      <c r="Q665" s="9"/>
      <c r="R665" s="9"/>
      <c r="S665" s="9"/>
      <c r="T665" s="9"/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1</v>
      </c>
      <c r="AB665" s="9">
        <v>0</v>
      </c>
      <c r="AC665" s="9"/>
      <c r="AD665" s="9">
        <v>1</v>
      </c>
      <c r="AE665" s="9"/>
      <c r="AF665" s="9">
        <v>1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/>
      <c r="AM665" s="9">
        <v>0</v>
      </c>
      <c r="AN665" s="9">
        <v>1</v>
      </c>
      <c r="AO665" s="9">
        <v>1</v>
      </c>
      <c r="AP665" s="9">
        <v>0</v>
      </c>
      <c r="AQ665" s="9">
        <v>0</v>
      </c>
      <c r="AR665" s="9">
        <v>0</v>
      </c>
      <c r="AS665" s="9"/>
      <c r="AT665" s="9">
        <v>3</v>
      </c>
      <c r="AU665" s="9">
        <v>3</v>
      </c>
      <c r="AV665" s="75">
        <v>2</v>
      </c>
      <c r="AW665" s="75">
        <v>2</v>
      </c>
      <c r="AX665" s="75">
        <v>1</v>
      </c>
      <c r="AY665" s="9">
        <v>1</v>
      </c>
      <c r="AZ665" s="9">
        <v>2</v>
      </c>
      <c r="BA665" s="9" t="s">
        <v>125</v>
      </c>
      <c r="BB665" s="9" t="s">
        <v>125</v>
      </c>
      <c r="BC665" s="9">
        <v>2</v>
      </c>
      <c r="BD665" s="9">
        <v>2</v>
      </c>
      <c r="BE665" s="9" t="s">
        <v>125</v>
      </c>
      <c r="BF665" s="9">
        <v>1</v>
      </c>
      <c r="BG665" s="9">
        <v>1</v>
      </c>
      <c r="BH665">
        <v>1</v>
      </c>
      <c r="BI665">
        <v>2</v>
      </c>
      <c r="BJ665" s="58">
        <v>2</v>
      </c>
      <c r="BK665">
        <v>2</v>
      </c>
      <c r="BL665">
        <v>2</v>
      </c>
      <c r="BM665">
        <v>2</v>
      </c>
      <c r="BN665">
        <v>2</v>
      </c>
      <c r="BO665">
        <v>2</v>
      </c>
      <c r="BP665">
        <v>2</v>
      </c>
      <c r="BQ665" t="s">
        <v>125</v>
      </c>
      <c r="BR665">
        <v>2</v>
      </c>
      <c r="BS665">
        <v>2</v>
      </c>
      <c r="BT665" t="s">
        <v>125</v>
      </c>
      <c r="BU665">
        <v>2</v>
      </c>
      <c r="BV665">
        <v>2</v>
      </c>
      <c r="BW665">
        <v>2</v>
      </c>
      <c r="BX665">
        <v>2</v>
      </c>
      <c r="BY665">
        <v>2</v>
      </c>
      <c r="BZ665">
        <v>2</v>
      </c>
      <c r="CA665">
        <v>2</v>
      </c>
      <c r="CB665">
        <v>2</v>
      </c>
      <c r="CC665">
        <v>2</v>
      </c>
      <c r="CD665">
        <v>2</v>
      </c>
      <c r="CE665">
        <v>1</v>
      </c>
      <c r="CF665">
        <v>1</v>
      </c>
      <c r="CG665">
        <v>2</v>
      </c>
      <c r="CH665">
        <v>2</v>
      </c>
      <c r="CI665">
        <v>1</v>
      </c>
      <c r="CJ665">
        <v>2</v>
      </c>
      <c r="CK665">
        <v>2</v>
      </c>
      <c r="CL665">
        <v>1</v>
      </c>
      <c r="CM665">
        <v>4</v>
      </c>
      <c r="CN665">
        <v>4</v>
      </c>
      <c r="CO665">
        <v>4</v>
      </c>
      <c r="CP665">
        <v>1</v>
      </c>
      <c r="CQ665">
        <v>4</v>
      </c>
      <c r="CR665">
        <v>4</v>
      </c>
      <c r="CS665">
        <v>4</v>
      </c>
      <c r="CT665">
        <v>3</v>
      </c>
      <c r="CU665">
        <v>4</v>
      </c>
      <c r="CV665">
        <v>1</v>
      </c>
      <c r="CW665">
        <v>1</v>
      </c>
      <c r="CX665">
        <v>1</v>
      </c>
      <c r="CY665">
        <v>1</v>
      </c>
      <c r="CZ665">
        <v>1</v>
      </c>
      <c r="DA665" s="57" t="s">
        <v>125</v>
      </c>
    </row>
    <row r="666" spans="1:105">
      <c r="A666">
        <v>659</v>
      </c>
      <c r="B666" s="9">
        <v>1</v>
      </c>
      <c r="C666" s="9">
        <v>3</v>
      </c>
      <c r="D666" s="9">
        <v>1</v>
      </c>
      <c r="E666" s="9">
        <v>6</v>
      </c>
      <c r="F666" s="9">
        <v>1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1</v>
      </c>
      <c r="N666" s="9">
        <v>4</v>
      </c>
      <c r="O666" s="9">
        <v>0</v>
      </c>
      <c r="P666" s="9">
        <v>3</v>
      </c>
      <c r="Q666" s="9">
        <v>0</v>
      </c>
      <c r="R666" s="9">
        <v>3</v>
      </c>
      <c r="S666" s="9">
        <v>4</v>
      </c>
      <c r="T666" s="9"/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1</v>
      </c>
      <c r="AB666" s="9">
        <v>0</v>
      </c>
      <c r="AC666" s="9"/>
      <c r="AD666" s="9">
        <v>3</v>
      </c>
      <c r="AE666" s="9"/>
      <c r="AF666" s="9">
        <v>1</v>
      </c>
      <c r="AG666" s="9">
        <v>1</v>
      </c>
      <c r="AH666" s="9">
        <v>0</v>
      </c>
      <c r="AI666" s="9">
        <v>0</v>
      </c>
      <c r="AJ666" s="9">
        <v>0</v>
      </c>
      <c r="AK666" s="9">
        <v>0</v>
      </c>
      <c r="AL666" s="9"/>
      <c r="AM666" s="9">
        <v>1</v>
      </c>
      <c r="AN666" s="9">
        <v>1</v>
      </c>
      <c r="AO666" s="9">
        <v>0</v>
      </c>
      <c r="AP666" s="9">
        <v>1</v>
      </c>
      <c r="AQ666" s="9">
        <v>0</v>
      </c>
      <c r="AR666" s="9">
        <v>1</v>
      </c>
      <c r="AS666" s="9"/>
      <c r="AT666" s="9">
        <v>4</v>
      </c>
      <c r="AU666" s="9">
        <v>2</v>
      </c>
      <c r="AV666" s="75">
        <v>1</v>
      </c>
      <c r="AW666" s="75">
        <v>1</v>
      </c>
      <c r="AX666" s="75">
        <v>1</v>
      </c>
      <c r="AY666" s="9">
        <v>2</v>
      </c>
      <c r="AZ666" s="9">
        <v>1</v>
      </c>
      <c r="BA666" s="9">
        <v>1</v>
      </c>
      <c r="BB666" s="9">
        <v>2</v>
      </c>
      <c r="BC666" s="9">
        <v>1</v>
      </c>
      <c r="BD666" s="9">
        <v>1</v>
      </c>
      <c r="BE666" s="9">
        <v>2</v>
      </c>
      <c r="BF666" s="9">
        <v>1</v>
      </c>
      <c r="BG666" s="9">
        <v>1</v>
      </c>
      <c r="BH666">
        <v>1</v>
      </c>
      <c r="BI666">
        <v>1</v>
      </c>
      <c r="BJ666" s="58">
        <v>1</v>
      </c>
      <c r="BK666">
        <v>2</v>
      </c>
      <c r="BL666">
        <v>1</v>
      </c>
      <c r="BM666">
        <v>2</v>
      </c>
      <c r="BN666">
        <v>1</v>
      </c>
      <c r="BO666">
        <v>2</v>
      </c>
      <c r="BP666">
        <v>1</v>
      </c>
      <c r="BQ666">
        <v>1</v>
      </c>
      <c r="BR666">
        <v>2</v>
      </c>
      <c r="BS666">
        <v>1</v>
      </c>
      <c r="BT666">
        <v>1</v>
      </c>
      <c r="BU666">
        <v>1</v>
      </c>
      <c r="BV666">
        <v>1</v>
      </c>
      <c r="BW666">
        <v>1</v>
      </c>
      <c r="BX666">
        <v>2</v>
      </c>
      <c r="BY666">
        <v>1</v>
      </c>
      <c r="BZ666">
        <v>2</v>
      </c>
      <c r="CA666">
        <v>1</v>
      </c>
      <c r="CB666">
        <v>2</v>
      </c>
      <c r="CC666">
        <v>1</v>
      </c>
      <c r="CD666">
        <v>1</v>
      </c>
      <c r="CE666">
        <v>2</v>
      </c>
      <c r="CF666">
        <v>1</v>
      </c>
      <c r="CG666">
        <v>1</v>
      </c>
      <c r="CH666">
        <v>1</v>
      </c>
      <c r="CI666">
        <v>2</v>
      </c>
      <c r="CJ666">
        <v>1</v>
      </c>
      <c r="CK666">
        <v>1</v>
      </c>
      <c r="CL666">
        <v>1</v>
      </c>
      <c r="CM666">
        <v>3</v>
      </c>
      <c r="CN666">
        <v>2</v>
      </c>
      <c r="CO666">
        <v>3</v>
      </c>
      <c r="CP666">
        <v>4</v>
      </c>
      <c r="CQ666">
        <v>4</v>
      </c>
      <c r="CR666">
        <v>4</v>
      </c>
      <c r="CS666">
        <v>4</v>
      </c>
      <c r="CT666">
        <v>4</v>
      </c>
      <c r="CU666">
        <v>4</v>
      </c>
      <c r="CV666">
        <v>3</v>
      </c>
      <c r="CW666">
        <v>2</v>
      </c>
      <c r="CX666">
        <v>4</v>
      </c>
      <c r="CY666">
        <v>4</v>
      </c>
      <c r="CZ666">
        <v>4</v>
      </c>
      <c r="DA666" s="57">
        <v>4</v>
      </c>
    </row>
    <row r="667" spans="1:105">
      <c r="A667">
        <v>660</v>
      </c>
      <c r="B667" s="9">
        <v>2</v>
      </c>
      <c r="C667" s="9">
        <v>9</v>
      </c>
      <c r="D667" s="9">
        <v>5</v>
      </c>
      <c r="E667" s="9">
        <v>6</v>
      </c>
      <c r="F667" s="9">
        <v>0</v>
      </c>
      <c r="G667" s="9">
        <v>0</v>
      </c>
      <c r="H667" s="9">
        <v>0</v>
      </c>
      <c r="I667" s="9">
        <v>1</v>
      </c>
      <c r="J667" s="9">
        <v>0</v>
      </c>
      <c r="K667" s="9">
        <v>0</v>
      </c>
      <c r="L667" s="9">
        <v>0</v>
      </c>
      <c r="M667" s="9">
        <v>2</v>
      </c>
      <c r="N667" s="9">
        <v>3</v>
      </c>
      <c r="O667" s="9">
        <v>4</v>
      </c>
      <c r="P667" s="9">
        <v>4</v>
      </c>
      <c r="Q667" s="9">
        <v>4</v>
      </c>
      <c r="R667" s="9">
        <v>4</v>
      </c>
      <c r="S667" s="9">
        <v>4</v>
      </c>
      <c r="T667" s="9"/>
      <c r="U667" s="9">
        <v>0</v>
      </c>
      <c r="V667" s="9">
        <v>0</v>
      </c>
      <c r="W667" s="9">
        <v>0</v>
      </c>
      <c r="X667" s="9">
        <v>0</v>
      </c>
      <c r="Y667" s="9">
        <v>1</v>
      </c>
      <c r="Z667" s="9">
        <v>0</v>
      </c>
      <c r="AA667" s="9">
        <v>0</v>
      </c>
      <c r="AB667" s="9">
        <v>0</v>
      </c>
      <c r="AC667" s="9"/>
      <c r="AD667" s="9">
        <v>4</v>
      </c>
      <c r="AE667" s="9"/>
      <c r="AF667" s="9">
        <v>1</v>
      </c>
      <c r="AG667" s="9">
        <v>1</v>
      </c>
      <c r="AH667" s="9">
        <v>0</v>
      </c>
      <c r="AI667" s="9">
        <v>0</v>
      </c>
      <c r="AJ667" s="9">
        <v>1</v>
      </c>
      <c r="AK667" s="9">
        <v>0</v>
      </c>
      <c r="AL667" s="9"/>
      <c r="AM667" s="9">
        <v>1</v>
      </c>
      <c r="AN667" s="9">
        <v>1</v>
      </c>
      <c r="AO667" s="9">
        <v>1</v>
      </c>
      <c r="AP667" s="9">
        <v>1</v>
      </c>
      <c r="AQ667" s="9">
        <v>0</v>
      </c>
      <c r="AR667" s="9">
        <v>1</v>
      </c>
      <c r="AS667" s="9"/>
      <c r="AT667" s="9">
        <v>1</v>
      </c>
      <c r="AU667" s="9">
        <v>3</v>
      </c>
      <c r="AV667" s="75">
        <v>1</v>
      </c>
      <c r="AW667" s="75">
        <v>1</v>
      </c>
      <c r="AX667" s="75">
        <v>1</v>
      </c>
      <c r="AY667" s="9">
        <v>1</v>
      </c>
      <c r="AZ667" s="9">
        <v>1</v>
      </c>
      <c r="BA667" s="9">
        <v>1</v>
      </c>
      <c r="BB667" s="9"/>
      <c r="BC667" s="9">
        <v>1</v>
      </c>
      <c r="BD667" s="9">
        <v>1</v>
      </c>
      <c r="BE667" s="9">
        <v>2</v>
      </c>
      <c r="BF667" s="9">
        <v>2</v>
      </c>
      <c r="BG667" s="9" t="s">
        <v>125</v>
      </c>
      <c r="BH667">
        <v>1</v>
      </c>
      <c r="BI667">
        <v>2</v>
      </c>
      <c r="BJ667" s="58">
        <v>1</v>
      </c>
      <c r="BK667">
        <v>2</v>
      </c>
      <c r="BL667">
        <v>1</v>
      </c>
      <c r="BM667">
        <v>1</v>
      </c>
      <c r="BN667">
        <v>1</v>
      </c>
      <c r="BO667">
        <v>2</v>
      </c>
      <c r="BP667">
        <v>1</v>
      </c>
      <c r="BQ667">
        <v>1</v>
      </c>
      <c r="BR667">
        <v>1</v>
      </c>
      <c r="BS667">
        <v>1</v>
      </c>
      <c r="BT667">
        <v>1</v>
      </c>
      <c r="BU667">
        <v>1</v>
      </c>
      <c r="BV667">
        <v>1</v>
      </c>
      <c r="BW667">
        <v>2</v>
      </c>
      <c r="BX667">
        <v>2</v>
      </c>
      <c r="BY667">
        <v>1</v>
      </c>
      <c r="BZ667">
        <v>1</v>
      </c>
      <c r="CA667">
        <v>1</v>
      </c>
      <c r="CB667">
        <v>2</v>
      </c>
      <c r="CC667">
        <v>2</v>
      </c>
      <c r="CD667">
        <v>2</v>
      </c>
      <c r="CE667">
        <v>2</v>
      </c>
      <c r="CF667">
        <v>2</v>
      </c>
      <c r="CG667">
        <v>2</v>
      </c>
      <c r="CH667">
        <v>2</v>
      </c>
      <c r="CI667">
        <v>1</v>
      </c>
      <c r="CJ667">
        <v>1</v>
      </c>
      <c r="CK667">
        <v>2</v>
      </c>
      <c r="CL667">
        <v>1</v>
      </c>
      <c r="CM667">
        <v>3</v>
      </c>
      <c r="CN667">
        <v>3</v>
      </c>
      <c r="CO667">
        <v>4</v>
      </c>
      <c r="CP667">
        <v>3</v>
      </c>
      <c r="CQ667">
        <v>3</v>
      </c>
      <c r="CR667">
        <v>3</v>
      </c>
      <c r="CS667">
        <v>2</v>
      </c>
      <c r="CT667">
        <v>3</v>
      </c>
      <c r="CU667">
        <v>3</v>
      </c>
      <c r="CV667">
        <v>1</v>
      </c>
      <c r="CW667">
        <v>2</v>
      </c>
      <c r="CX667">
        <v>2</v>
      </c>
      <c r="CY667">
        <v>3</v>
      </c>
      <c r="CZ667">
        <v>3</v>
      </c>
      <c r="DA667" s="57" t="s">
        <v>125</v>
      </c>
    </row>
    <row r="668" spans="1:105">
      <c r="A668">
        <v>661</v>
      </c>
      <c r="B668" s="9">
        <v>2</v>
      </c>
      <c r="C668" s="9">
        <v>4</v>
      </c>
      <c r="D668" s="9">
        <v>1</v>
      </c>
      <c r="E668" s="9">
        <v>15</v>
      </c>
      <c r="F668" s="9">
        <v>0</v>
      </c>
      <c r="G668" s="9">
        <v>1</v>
      </c>
      <c r="H668" s="9">
        <v>1</v>
      </c>
      <c r="I668" s="9">
        <v>0</v>
      </c>
      <c r="J668" s="9">
        <v>1</v>
      </c>
      <c r="K668" s="9">
        <v>0</v>
      </c>
      <c r="L668" s="9">
        <v>0</v>
      </c>
      <c r="M668" s="9">
        <v>2</v>
      </c>
      <c r="N668" s="9">
        <v>3</v>
      </c>
      <c r="O668" s="9">
        <v>0</v>
      </c>
      <c r="P668" s="9">
        <v>0</v>
      </c>
      <c r="Q668" s="9">
        <v>4</v>
      </c>
      <c r="R668" s="9">
        <v>4</v>
      </c>
      <c r="S668" s="9">
        <v>0</v>
      </c>
      <c r="T668" s="9"/>
      <c r="U668" s="9">
        <v>1</v>
      </c>
      <c r="V668" s="9">
        <v>1</v>
      </c>
      <c r="W668" s="9">
        <v>0</v>
      </c>
      <c r="X668" s="9">
        <v>1</v>
      </c>
      <c r="Y668" s="9">
        <v>0</v>
      </c>
      <c r="Z668" s="9">
        <v>0</v>
      </c>
      <c r="AA668" s="9">
        <v>0</v>
      </c>
      <c r="AB668" s="9">
        <v>0</v>
      </c>
      <c r="AC668" s="9"/>
      <c r="AD668" s="9">
        <v>2</v>
      </c>
      <c r="AE668" s="9"/>
      <c r="AF668" s="9">
        <v>1</v>
      </c>
      <c r="AG668" s="9">
        <v>0</v>
      </c>
      <c r="AH668" s="9">
        <v>1</v>
      </c>
      <c r="AI668" s="9">
        <v>0</v>
      </c>
      <c r="AJ668" s="9">
        <v>0</v>
      </c>
      <c r="AK668" s="9">
        <v>0</v>
      </c>
      <c r="AL668" s="9"/>
      <c r="AM668" s="9">
        <v>1</v>
      </c>
      <c r="AN668" s="9">
        <v>1</v>
      </c>
      <c r="AO668" s="9">
        <v>1</v>
      </c>
      <c r="AP668" s="9">
        <v>0</v>
      </c>
      <c r="AQ668" s="9">
        <v>0</v>
      </c>
      <c r="AR668" s="9">
        <v>0</v>
      </c>
      <c r="AS668" s="9"/>
      <c r="AT668" s="9">
        <v>1</v>
      </c>
      <c r="AU668" s="9">
        <v>2</v>
      </c>
      <c r="AV668" s="75">
        <v>2</v>
      </c>
      <c r="AW668" s="75">
        <v>1</v>
      </c>
      <c r="AX668" s="75">
        <v>1</v>
      </c>
      <c r="AY668" s="9">
        <v>1</v>
      </c>
      <c r="AZ668" s="9">
        <v>1</v>
      </c>
      <c r="BA668" s="9">
        <v>1</v>
      </c>
      <c r="BB668" s="9">
        <v>2</v>
      </c>
      <c r="BC668" s="9">
        <v>1</v>
      </c>
      <c r="BD668" s="9">
        <v>1</v>
      </c>
      <c r="BE668" s="9">
        <v>1</v>
      </c>
      <c r="BF668" s="9">
        <v>1</v>
      </c>
      <c r="BG668" s="9">
        <v>1</v>
      </c>
      <c r="BH668">
        <v>1</v>
      </c>
      <c r="BI668">
        <v>2</v>
      </c>
      <c r="BJ668" s="58">
        <v>1</v>
      </c>
      <c r="BK668">
        <v>2</v>
      </c>
      <c r="BL668">
        <v>1</v>
      </c>
      <c r="BM668">
        <v>1</v>
      </c>
      <c r="BN668">
        <v>1</v>
      </c>
      <c r="BO668">
        <v>2</v>
      </c>
      <c r="BP668">
        <v>1</v>
      </c>
      <c r="BQ668">
        <v>1</v>
      </c>
      <c r="BR668">
        <v>1</v>
      </c>
      <c r="BS668">
        <v>1</v>
      </c>
      <c r="BT668">
        <v>1</v>
      </c>
      <c r="BU668">
        <v>1</v>
      </c>
      <c r="BV668">
        <v>1</v>
      </c>
      <c r="BW668">
        <v>2</v>
      </c>
      <c r="BX668">
        <v>2</v>
      </c>
      <c r="BY668">
        <v>1</v>
      </c>
      <c r="BZ668">
        <v>1</v>
      </c>
      <c r="CA668">
        <v>1</v>
      </c>
      <c r="CB668">
        <v>1</v>
      </c>
      <c r="CC668">
        <v>1</v>
      </c>
      <c r="CD668">
        <v>1</v>
      </c>
      <c r="CE668">
        <v>2</v>
      </c>
      <c r="CF668">
        <v>1</v>
      </c>
      <c r="CG668">
        <v>2</v>
      </c>
      <c r="CH668">
        <v>2</v>
      </c>
      <c r="CI668">
        <v>2</v>
      </c>
      <c r="CJ668">
        <v>1</v>
      </c>
      <c r="CK668">
        <v>2</v>
      </c>
      <c r="CL668">
        <v>1</v>
      </c>
      <c r="CM668">
        <v>4</v>
      </c>
      <c r="CN668">
        <v>4</v>
      </c>
      <c r="CO668">
        <v>4</v>
      </c>
      <c r="CP668">
        <v>3</v>
      </c>
      <c r="CQ668">
        <v>3</v>
      </c>
      <c r="CR668">
        <v>3</v>
      </c>
      <c r="CS668">
        <v>4</v>
      </c>
      <c r="CT668">
        <v>2</v>
      </c>
      <c r="CU668">
        <v>3</v>
      </c>
      <c r="CV668">
        <v>2</v>
      </c>
      <c r="CW668">
        <v>1</v>
      </c>
      <c r="CX668">
        <v>3</v>
      </c>
      <c r="CY668">
        <v>4</v>
      </c>
      <c r="CZ668">
        <v>3</v>
      </c>
      <c r="DA668" s="57">
        <v>3</v>
      </c>
    </row>
    <row r="669" spans="1:105">
      <c r="A669">
        <v>662</v>
      </c>
      <c r="B669" s="9">
        <v>2</v>
      </c>
      <c r="C669" s="9">
        <v>4</v>
      </c>
      <c r="D669" s="9">
        <v>4</v>
      </c>
      <c r="E669" s="9">
        <v>15</v>
      </c>
      <c r="F669" s="9">
        <v>0</v>
      </c>
      <c r="G669" s="9">
        <v>0</v>
      </c>
      <c r="H669" s="9">
        <v>1</v>
      </c>
      <c r="I669" s="9">
        <v>0</v>
      </c>
      <c r="J669" s="9">
        <v>0</v>
      </c>
      <c r="K669" s="9">
        <v>0</v>
      </c>
      <c r="L669" s="9">
        <v>0</v>
      </c>
      <c r="M669" s="9">
        <v>2</v>
      </c>
      <c r="N669" s="9">
        <v>3</v>
      </c>
      <c r="O669" s="9">
        <v>0</v>
      </c>
      <c r="P669" s="9">
        <v>0</v>
      </c>
      <c r="Q669" s="9">
        <v>0</v>
      </c>
      <c r="R669" s="9">
        <v>4</v>
      </c>
      <c r="S669" s="9">
        <v>3</v>
      </c>
      <c r="T669" s="9"/>
      <c r="U669" s="9">
        <v>0</v>
      </c>
      <c r="V669" s="9">
        <v>1</v>
      </c>
      <c r="W669" s="9">
        <v>0</v>
      </c>
      <c r="X669" s="9">
        <v>1</v>
      </c>
      <c r="Y669" s="9">
        <v>0</v>
      </c>
      <c r="Z669" s="9">
        <v>0</v>
      </c>
      <c r="AA669" s="9">
        <v>0</v>
      </c>
      <c r="AB669" s="9">
        <v>0</v>
      </c>
      <c r="AC669" s="9"/>
      <c r="AD669" s="9">
        <v>2</v>
      </c>
      <c r="AE669" s="9"/>
      <c r="AF669" s="9">
        <v>1</v>
      </c>
      <c r="AG669" s="9">
        <v>0</v>
      </c>
      <c r="AH669" s="9">
        <v>1</v>
      </c>
      <c r="AI669" s="9">
        <v>0</v>
      </c>
      <c r="AJ669" s="9">
        <v>0</v>
      </c>
      <c r="AK669" s="9">
        <v>0</v>
      </c>
      <c r="AL669" s="9"/>
      <c r="AM669" s="9">
        <v>1</v>
      </c>
      <c r="AN669" s="9">
        <v>1</v>
      </c>
      <c r="AO669" s="9">
        <v>1</v>
      </c>
      <c r="AP669" s="9">
        <v>1</v>
      </c>
      <c r="AQ669" s="9">
        <v>0</v>
      </c>
      <c r="AR669" s="9">
        <v>0</v>
      </c>
      <c r="AS669" s="9"/>
      <c r="AT669" s="9">
        <v>2</v>
      </c>
      <c r="AU669" s="9">
        <v>1</v>
      </c>
      <c r="AV669" s="75">
        <v>2</v>
      </c>
      <c r="AW669" s="75">
        <v>2</v>
      </c>
      <c r="AX669" s="75">
        <v>1</v>
      </c>
      <c r="AY669" s="9">
        <v>1</v>
      </c>
      <c r="AZ669" s="9">
        <v>1</v>
      </c>
      <c r="BA669" s="9">
        <v>1</v>
      </c>
      <c r="BB669" s="9">
        <v>2</v>
      </c>
      <c r="BC669" s="9">
        <v>1</v>
      </c>
      <c r="BD669" s="9">
        <v>1</v>
      </c>
      <c r="BE669" s="9">
        <v>2</v>
      </c>
      <c r="BF669" s="9">
        <v>1</v>
      </c>
      <c r="BG669" s="9">
        <v>2</v>
      </c>
      <c r="BH669">
        <v>2</v>
      </c>
      <c r="BI669">
        <v>2</v>
      </c>
      <c r="BJ669" s="58">
        <v>1</v>
      </c>
      <c r="BK669">
        <v>2</v>
      </c>
      <c r="BL669">
        <v>1</v>
      </c>
      <c r="BM669">
        <v>1</v>
      </c>
      <c r="BN669">
        <v>1</v>
      </c>
      <c r="BO669">
        <v>1</v>
      </c>
      <c r="BP669">
        <v>1</v>
      </c>
      <c r="BQ669">
        <v>1</v>
      </c>
      <c r="BR669">
        <v>1</v>
      </c>
      <c r="BS669">
        <v>1</v>
      </c>
      <c r="BT669">
        <v>1</v>
      </c>
      <c r="BU669">
        <v>1</v>
      </c>
      <c r="BV669">
        <v>2</v>
      </c>
      <c r="BW669">
        <v>2</v>
      </c>
      <c r="BX669">
        <v>2</v>
      </c>
      <c r="BY669">
        <v>1</v>
      </c>
      <c r="BZ669">
        <v>2</v>
      </c>
      <c r="CA669">
        <v>2</v>
      </c>
      <c r="CB669">
        <v>2</v>
      </c>
      <c r="CC669">
        <v>2</v>
      </c>
      <c r="CD669">
        <v>1</v>
      </c>
      <c r="CE669">
        <v>2</v>
      </c>
      <c r="CF669">
        <v>1</v>
      </c>
      <c r="CG669">
        <v>2</v>
      </c>
      <c r="CH669">
        <v>2</v>
      </c>
      <c r="CI669">
        <v>1</v>
      </c>
      <c r="CJ669">
        <v>1</v>
      </c>
      <c r="CK669">
        <v>2</v>
      </c>
      <c r="CL669">
        <v>1</v>
      </c>
      <c r="CM669">
        <v>2</v>
      </c>
      <c r="CO669">
        <v>4</v>
      </c>
      <c r="CP669">
        <v>2</v>
      </c>
      <c r="CQ669">
        <v>3</v>
      </c>
      <c r="CR669">
        <v>3</v>
      </c>
      <c r="CS669">
        <v>3</v>
      </c>
      <c r="CT669">
        <v>3</v>
      </c>
      <c r="CU669">
        <v>3</v>
      </c>
      <c r="CV669">
        <v>2</v>
      </c>
      <c r="CW669">
        <v>1</v>
      </c>
      <c r="CX669">
        <v>3</v>
      </c>
      <c r="CY669">
        <v>3</v>
      </c>
      <c r="CZ669">
        <v>3</v>
      </c>
      <c r="DA669" s="57">
        <v>3</v>
      </c>
    </row>
    <row r="670" spans="1:105">
      <c r="A670">
        <v>663</v>
      </c>
      <c r="B670" s="9">
        <v>1</v>
      </c>
      <c r="C670" s="9">
        <v>7</v>
      </c>
      <c r="D670" s="9">
        <v>7</v>
      </c>
      <c r="E670" s="9">
        <v>1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1</v>
      </c>
      <c r="L670" s="9">
        <v>0</v>
      </c>
      <c r="M670" s="9">
        <v>1</v>
      </c>
      <c r="N670" s="9">
        <v>3</v>
      </c>
      <c r="O670" s="9">
        <v>3</v>
      </c>
      <c r="P670" s="9">
        <v>3</v>
      </c>
      <c r="Q670" s="9">
        <v>3</v>
      </c>
      <c r="R670" s="9">
        <v>3</v>
      </c>
      <c r="S670" s="9">
        <v>3</v>
      </c>
      <c r="T670" s="9"/>
      <c r="U670" s="9">
        <v>0</v>
      </c>
      <c r="V670" s="9">
        <v>0</v>
      </c>
      <c r="W670" s="9">
        <v>1</v>
      </c>
      <c r="X670" s="9">
        <v>0</v>
      </c>
      <c r="Y670" s="9">
        <v>1</v>
      </c>
      <c r="Z670" s="9">
        <v>1</v>
      </c>
      <c r="AA670" s="9">
        <v>0</v>
      </c>
      <c r="AB670" s="9">
        <v>0</v>
      </c>
      <c r="AC670" s="9"/>
      <c r="AD670" s="9">
        <v>4</v>
      </c>
      <c r="AE670" s="9"/>
      <c r="AF670" s="9">
        <v>1</v>
      </c>
      <c r="AG670" s="9">
        <v>1</v>
      </c>
      <c r="AH670" s="9">
        <v>0</v>
      </c>
      <c r="AI670" s="9">
        <v>0</v>
      </c>
      <c r="AJ670" s="9">
        <v>0</v>
      </c>
      <c r="AK670" s="9">
        <v>0</v>
      </c>
      <c r="AL670" s="9"/>
      <c r="AM670" s="9">
        <v>1</v>
      </c>
      <c r="AN670" s="9">
        <v>1</v>
      </c>
      <c r="AO670" s="9">
        <v>1</v>
      </c>
      <c r="AP670" s="9">
        <v>1</v>
      </c>
      <c r="AQ670" s="9">
        <v>0</v>
      </c>
      <c r="AR670" s="9">
        <v>0</v>
      </c>
      <c r="AS670" s="9"/>
      <c r="AT670" s="9">
        <v>1</v>
      </c>
      <c r="AU670" s="9">
        <v>3</v>
      </c>
      <c r="AV670" s="75">
        <v>2</v>
      </c>
      <c r="AW670" s="75">
        <v>1</v>
      </c>
      <c r="AX670" s="75">
        <v>2</v>
      </c>
      <c r="AY670" s="9" t="s">
        <v>125</v>
      </c>
      <c r="AZ670" s="9">
        <v>2</v>
      </c>
      <c r="BA670" s="9" t="s">
        <v>125</v>
      </c>
      <c r="BB670" s="9" t="s">
        <v>125</v>
      </c>
      <c r="BC670" s="9">
        <v>1</v>
      </c>
      <c r="BD670" s="9">
        <v>1</v>
      </c>
      <c r="BE670" s="9">
        <v>1</v>
      </c>
      <c r="BF670" s="9">
        <v>1</v>
      </c>
      <c r="BG670" s="9">
        <v>1</v>
      </c>
      <c r="BH670">
        <v>1</v>
      </c>
      <c r="BI670">
        <v>2</v>
      </c>
      <c r="BJ670" s="58">
        <v>1</v>
      </c>
      <c r="BK670">
        <v>2</v>
      </c>
      <c r="BL670">
        <v>1</v>
      </c>
      <c r="BM670">
        <v>1</v>
      </c>
      <c r="BN670">
        <v>2</v>
      </c>
      <c r="BO670">
        <v>1</v>
      </c>
      <c r="BP670">
        <v>2</v>
      </c>
      <c r="BQ670" t="s">
        <v>125</v>
      </c>
      <c r="BR670">
        <v>1</v>
      </c>
      <c r="BS670">
        <v>2</v>
      </c>
      <c r="BT670" t="s">
        <v>125</v>
      </c>
      <c r="BU670">
        <v>1</v>
      </c>
      <c r="BV670">
        <v>2</v>
      </c>
      <c r="BW670">
        <v>2</v>
      </c>
      <c r="BX670">
        <v>2</v>
      </c>
      <c r="BY670">
        <v>1</v>
      </c>
      <c r="BZ670">
        <v>1</v>
      </c>
      <c r="CA670">
        <v>2</v>
      </c>
      <c r="CB670">
        <v>2</v>
      </c>
      <c r="CC670">
        <v>2</v>
      </c>
      <c r="CD670">
        <v>2</v>
      </c>
      <c r="CE670">
        <v>2</v>
      </c>
      <c r="CF670">
        <v>2</v>
      </c>
      <c r="CG670">
        <v>2</v>
      </c>
      <c r="CH670">
        <v>2</v>
      </c>
      <c r="CI670">
        <v>1</v>
      </c>
      <c r="CJ670">
        <v>1</v>
      </c>
      <c r="CK670">
        <v>2</v>
      </c>
      <c r="CL670">
        <v>1</v>
      </c>
      <c r="CM670">
        <v>3</v>
      </c>
      <c r="CN670">
        <v>3</v>
      </c>
      <c r="CO670">
        <v>4</v>
      </c>
      <c r="CP670">
        <v>3</v>
      </c>
      <c r="CQ670">
        <v>3</v>
      </c>
      <c r="CR670">
        <v>3</v>
      </c>
      <c r="CS670">
        <v>3</v>
      </c>
      <c r="CT670">
        <v>2</v>
      </c>
      <c r="CU670">
        <v>3</v>
      </c>
      <c r="CV670">
        <v>3</v>
      </c>
      <c r="CW670">
        <v>1</v>
      </c>
      <c r="CX670">
        <v>3</v>
      </c>
      <c r="CY670">
        <v>1</v>
      </c>
      <c r="CZ670">
        <v>3</v>
      </c>
      <c r="DA670" s="57" t="s">
        <v>125</v>
      </c>
    </row>
    <row r="671" spans="1:105">
      <c r="A671">
        <v>664</v>
      </c>
      <c r="B671" s="9">
        <v>1</v>
      </c>
      <c r="C671" s="9">
        <v>9</v>
      </c>
      <c r="D671" s="9">
        <v>7</v>
      </c>
      <c r="E671" s="9">
        <v>9</v>
      </c>
      <c r="F671" s="9">
        <v>0</v>
      </c>
      <c r="G671" s="9">
        <v>0</v>
      </c>
      <c r="H671" s="9">
        <v>0</v>
      </c>
      <c r="I671" s="9">
        <v>1</v>
      </c>
      <c r="J671" s="9">
        <v>0</v>
      </c>
      <c r="K671" s="9">
        <v>0</v>
      </c>
      <c r="L671" s="9">
        <v>0</v>
      </c>
      <c r="M671" s="9">
        <v>2</v>
      </c>
      <c r="N671" s="9"/>
      <c r="O671" s="9"/>
      <c r="P671" s="9"/>
      <c r="Q671" s="9">
        <v>4</v>
      </c>
      <c r="R671" s="9"/>
      <c r="S671" s="9"/>
      <c r="T671" s="9"/>
      <c r="U671" s="9">
        <v>0</v>
      </c>
      <c r="V671" s="9">
        <v>0</v>
      </c>
      <c r="W671" s="9">
        <v>0</v>
      </c>
      <c r="X671" s="9">
        <v>0</v>
      </c>
      <c r="Y671" s="9">
        <v>1</v>
      </c>
      <c r="Z671" s="9">
        <v>1</v>
      </c>
      <c r="AA671" s="9">
        <v>0</v>
      </c>
      <c r="AB671" s="9">
        <v>0</v>
      </c>
      <c r="AC671" s="9"/>
      <c r="AD671" s="9">
        <v>4</v>
      </c>
      <c r="AE671" s="9"/>
      <c r="AF671" s="9">
        <v>1</v>
      </c>
      <c r="AG671" s="9">
        <v>1</v>
      </c>
      <c r="AH671" s="9">
        <v>0</v>
      </c>
      <c r="AI671" s="9">
        <v>0</v>
      </c>
      <c r="AJ671" s="9">
        <v>1</v>
      </c>
      <c r="AK671" s="9">
        <v>0</v>
      </c>
      <c r="AL671" s="9"/>
      <c r="AM671" s="9">
        <v>1</v>
      </c>
      <c r="AN671" s="9">
        <v>1</v>
      </c>
      <c r="AO671" s="9">
        <v>1</v>
      </c>
      <c r="AP671" s="9">
        <v>1</v>
      </c>
      <c r="AQ671" s="9">
        <v>0</v>
      </c>
      <c r="AR671" s="9">
        <v>0</v>
      </c>
      <c r="AS671" s="9"/>
      <c r="AT671" s="9">
        <v>4</v>
      </c>
      <c r="AU671" s="9">
        <v>1</v>
      </c>
      <c r="AV671" s="75">
        <v>1</v>
      </c>
      <c r="AW671" s="75">
        <v>1</v>
      </c>
      <c r="AX671" s="75">
        <v>1</v>
      </c>
      <c r="AY671" s="9">
        <v>2</v>
      </c>
      <c r="AZ671" s="9">
        <v>1</v>
      </c>
      <c r="BA671" s="9">
        <v>1</v>
      </c>
      <c r="BB671" s="9">
        <v>2</v>
      </c>
      <c r="BC671" s="9">
        <v>2</v>
      </c>
      <c r="BD671" s="9">
        <v>1</v>
      </c>
      <c r="BE671" s="9">
        <v>1</v>
      </c>
      <c r="BF671" s="9">
        <v>2</v>
      </c>
      <c r="BG671" s="9" t="s">
        <v>125</v>
      </c>
      <c r="BH671">
        <v>2</v>
      </c>
      <c r="BI671">
        <v>1</v>
      </c>
      <c r="BJ671" s="58">
        <v>1</v>
      </c>
      <c r="BK671">
        <v>2</v>
      </c>
      <c r="BL671">
        <v>1</v>
      </c>
      <c r="BM671">
        <v>2</v>
      </c>
      <c r="BO671">
        <v>2</v>
      </c>
      <c r="BP671">
        <v>2</v>
      </c>
      <c r="BQ671" t="s">
        <v>125</v>
      </c>
      <c r="BT671" t="s">
        <v>125</v>
      </c>
      <c r="BU671">
        <v>1</v>
      </c>
      <c r="BV671">
        <v>2</v>
      </c>
      <c r="BW671">
        <v>2</v>
      </c>
      <c r="BX671">
        <v>2</v>
      </c>
      <c r="BY671">
        <v>2</v>
      </c>
      <c r="BZ671">
        <v>1</v>
      </c>
      <c r="CA671">
        <v>2</v>
      </c>
      <c r="CB671">
        <v>2</v>
      </c>
      <c r="CC671">
        <v>1</v>
      </c>
      <c r="CD671">
        <v>2</v>
      </c>
      <c r="CE671">
        <v>2</v>
      </c>
      <c r="CF671">
        <v>2</v>
      </c>
      <c r="CG671">
        <v>1</v>
      </c>
      <c r="CH671">
        <v>1</v>
      </c>
      <c r="CI671">
        <v>2</v>
      </c>
      <c r="CJ671">
        <v>1</v>
      </c>
      <c r="CK671">
        <v>2</v>
      </c>
      <c r="CL671">
        <v>1</v>
      </c>
      <c r="CM671">
        <v>3</v>
      </c>
      <c r="CN671">
        <v>4</v>
      </c>
      <c r="CO671">
        <v>4</v>
      </c>
      <c r="CP671">
        <v>2</v>
      </c>
      <c r="CQ671">
        <v>4</v>
      </c>
      <c r="CR671">
        <v>4</v>
      </c>
      <c r="CS671">
        <v>4</v>
      </c>
      <c r="CT671">
        <v>4</v>
      </c>
      <c r="CU671">
        <v>4</v>
      </c>
      <c r="CV671">
        <v>3</v>
      </c>
      <c r="CW671">
        <v>1</v>
      </c>
      <c r="CX671">
        <v>2</v>
      </c>
      <c r="CY671">
        <v>1</v>
      </c>
      <c r="DA671" s="57" t="s">
        <v>125</v>
      </c>
    </row>
    <row r="672" spans="1:105">
      <c r="A672">
        <v>665</v>
      </c>
      <c r="B672" s="9">
        <v>2</v>
      </c>
      <c r="C672" s="9">
        <v>9</v>
      </c>
      <c r="D672" s="9">
        <v>5</v>
      </c>
      <c r="E672" s="9">
        <v>10</v>
      </c>
      <c r="F672" s="9">
        <v>0</v>
      </c>
      <c r="G672" s="9">
        <v>0</v>
      </c>
      <c r="H672" s="9">
        <v>0</v>
      </c>
      <c r="I672" s="9">
        <v>1</v>
      </c>
      <c r="J672" s="9">
        <v>0</v>
      </c>
      <c r="K672" s="9">
        <v>0</v>
      </c>
      <c r="L672" s="9">
        <v>0</v>
      </c>
      <c r="M672" s="9">
        <v>2</v>
      </c>
      <c r="N672" s="9"/>
      <c r="O672" s="9"/>
      <c r="P672" s="9"/>
      <c r="Q672" s="9">
        <v>4</v>
      </c>
      <c r="R672" s="9">
        <v>4</v>
      </c>
      <c r="S672" s="9"/>
      <c r="T672" s="9"/>
      <c r="U672" s="9">
        <v>0</v>
      </c>
      <c r="V672" s="9">
        <v>0</v>
      </c>
      <c r="W672" s="9">
        <v>0</v>
      </c>
      <c r="X672" s="9">
        <v>0</v>
      </c>
      <c r="Y672" s="9">
        <v>1</v>
      </c>
      <c r="Z672" s="9">
        <v>0</v>
      </c>
      <c r="AA672" s="9">
        <v>0</v>
      </c>
      <c r="AB672" s="9">
        <v>0</v>
      </c>
      <c r="AC672" s="9"/>
      <c r="AD672" s="9">
        <v>4</v>
      </c>
      <c r="AE672" s="9"/>
      <c r="AF672" s="9">
        <v>1</v>
      </c>
      <c r="AG672" s="9">
        <v>1</v>
      </c>
      <c r="AH672" s="9">
        <v>0</v>
      </c>
      <c r="AI672" s="9">
        <v>0</v>
      </c>
      <c r="AJ672" s="9">
        <v>1</v>
      </c>
      <c r="AK672" s="9">
        <v>0</v>
      </c>
      <c r="AL672" s="9"/>
      <c r="AM672" s="9">
        <v>1</v>
      </c>
      <c r="AN672" s="9">
        <v>1</v>
      </c>
      <c r="AO672" s="9">
        <v>1</v>
      </c>
      <c r="AP672" s="9">
        <v>1</v>
      </c>
      <c r="AQ672" s="9">
        <v>0</v>
      </c>
      <c r="AR672" s="9">
        <v>0</v>
      </c>
      <c r="AS672" s="9"/>
      <c r="AT672" s="9">
        <v>3</v>
      </c>
      <c r="AU672" s="9">
        <v>3</v>
      </c>
      <c r="AV672" s="75">
        <v>1</v>
      </c>
      <c r="AW672" s="75">
        <v>2</v>
      </c>
      <c r="AX672" s="75">
        <v>1</v>
      </c>
      <c r="AY672" s="9">
        <v>1</v>
      </c>
      <c r="AZ672" s="9">
        <v>2</v>
      </c>
      <c r="BA672" s="9" t="s">
        <v>125</v>
      </c>
      <c r="BB672" s="9" t="s">
        <v>125</v>
      </c>
      <c r="BC672" s="9">
        <v>2</v>
      </c>
      <c r="BD672" s="9">
        <v>2</v>
      </c>
      <c r="BE672" s="9" t="s">
        <v>125</v>
      </c>
      <c r="BF672" s="9">
        <v>1</v>
      </c>
      <c r="BG672" s="9">
        <v>1</v>
      </c>
      <c r="BH672">
        <v>1</v>
      </c>
      <c r="BI672">
        <v>2</v>
      </c>
      <c r="BJ672" s="58">
        <v>2</v>
      </c>
      <c r="BK672">
        <v>2</v>
      </c>
      <c r="BL672">
        <v>1</v>
      </c>
      <c r="BM672">
        <v>1</v>
      </c>
      <c r="BN672">
        <v>1</v>
      </c>
      <c r="BO672">
        <v>2</v>
      </c>
      <c r="BP672">
        <v>2</v>
      </c>
      <c r="BQ672" t="s">
        <v>125</v>
      </c>
      <c r="BR672">
        <v>2</v>
      </c>
      <c r="BS672">
        <v>1</v>
      </c>
      <c r="BT672">
        <v>1</v>
      </c>
      <c r="BU672">
        <v>1</v>
      </c>
      <c r="BV672">
        <v>2</v>
      </c>
      <c r="BW672">
        <v>2</v>
      </c>
      <c r="BX672">
        <v>1</v>
      </c>
      <c r="BY672">
        <v>2</v>
      </c>
      <c r="BZ672">
        <v>2</v>
      </c>
      <c r="CA672">
        <v>2</v>
      </c>
      <c r="CB672">
        <v>2</v>
      </c>
      <c r="CC672">
        <v>2</v>
      </c>
      <c r="CD672">
        <v>2</v>
      </c>
      <c r="CE672">
        <v>1</v>
      </c>
      <c r="CF672">
        <v>2</v>
      </c>
      <c r="CG672">
        <v>2</v>
      </c>
      <c r="CH672">
        <v>2</v>
      </c>
      <c r="CI672">
        <v>2</v>
      </c>
      <c r="CJ672">
        <v>1</v>
      </c>
      <c r="CK672">
        <v>2</v>
      </c>
      <c r="CL672">
        <v>1</v>
      </c>
      <c r="CM672">
        <v>3</v>
      </c>
      <c r="CN672">
        <v>3</v>
      </c>
      <c r="CO672">
        <v>4</v>
      </c>
      <c r="CP672">
        <v>3</v>
      </c>
      <c r="CQ672">
        <v>3</v>
      </c>
      <c r="CR672">
        <v>3</v>
      </c>
      <c r="CS672">
        <v>4</v>
      </c>
      <c r="CT672">
        <v>4</v>
      </c>
      <c r="CU672">
        <v>3</v>
      </c>
      <c r="CV672">
        <v>2</v>
      </c>
      <c r="CW672">
        <v>1</v>
      </c>
      <c r="CX672">
        <v>3</v>
      </c>
      <c r="CY672">
        <v>1</v>
      </c>
      <c r="CZ672">
        <v>3</v>
      </c>
      <c r="DA672" s="57" t="s">
        <v>125</v>
      </c>
    </row>
    <row r="673" spans="1:105">
      <c r="A673">
        <v>666</v>
      </c>
      <c r="B673" s="9">
        <v>1</v>
      </c>
      <c r="C673" s="9">
        <v>9</v>
      </c>
      <c r="D673" s="9">
        <v>7</v>
      </c>
      <c r="E673" s="9">
        <v>12</v>
      </c>
      <c r="F673" s="9">
        <v>1</v>
      </c>
      <c r="G673" s="9">
        <v>0</v>
      </c>
      <c r="H673" s="9">
        <v>0</v>
      </c>
      <c r="I673" s="9">
        <v>1</v>
      </c>
      <c r="J673" s="9">
        <v>0</v>
      </c>
      <c r="K673" s="9">
        <v>0</v>
      </c>
      <c r="L673" s="9">
        <v>0</v>
      </c>
      <c r="M673" s="9">
        <v>2</v>
      </c>
      <c r="N673" s="9">
        <v>4</v>
      </c>
      <c r="O673" s="9">
        <v>4</v>
      </c>
      <c r="P673" s="9">
        <v>4</v>
      </c>
      <c r="Q673" s="9">
        <v>4</v>
      </c>
      <c r="R673" s="9">
        <v>4</v>
      </c>
      <c r="S673" s="9">
        <v>4</v>
      </c>
      <c r="T673" s="9"/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1</v>
      </c>
      <c r="AC673" s="9"/>
      <c r="AD673" s="9">
        <v>5</v>
      </c>
      <c r="AE673" s="9"/>
      <c r="AF673" s="9">
        <v>1</v>
      </c>
      <c r="AG673" s="9">
        <v>1</v>
      </c>
      <c r="AH673" s="9">
        <v>0</v>
      </c>
      <c r="AI673" s="9">
        <v>0</v>
      </c>
      <c r="AJ673" s="9">
        <v>0</v>
      </c>
      <c r="AK673" s="9">
        <v>0</v>
      </c>
      <c r="AL673" s="9"/>
      <c r="AM673" s="9">
        <v>1</v>
      </c>
      <c r="AN673" s="9">
        <v>1</v>
      </c>
      <c r="AO673" s="9">
        <v>0</v>
      </c>
      <c r="AP673" s="9">
        <v>1</v>
      </c>
      <c r="AQ673" s="9">
        <v>0</v>
      </c>
      <c r="AR673" s="9">
        <v>0</v>
      </c>
      <c r="AS673" s="9"/>
      <c r="AT673" s="9">
        <v>1</v>
      </c>
      <c r="AU673" s="9">
        <v>3</v>
      </c>
      <c r="AV673" s="75">
        <v>1</v>
      </c>
      <c r="AW673" s="75">
        <v>1</v>
      </c>
      <c r="AX673" s="75">
        <v>1</v>
      </c>
      <c r="AY673" s="9">
        <v>1</v>
      </c>
      <c r="AZ673" s="9">
        <v>1</v>
      </c>
      <c r="BA673" s="9">
        <v>2</v>
      </c>
      <c r="BB673" s="9">
        <v>2</v>
      </c>
      <c r="BC673" s="9">
        <v>1</v>
      </c>
      <c r="BD673" s="9">
        <v>1</v>
      </c>
      <c r="BE673" s="9">
        <v>1</v>
      </c>
      <c r="BF673" s="9">
        <v>2</v>
      </c>
      <c r="BG673" s="9" t="s">
        <v>125</v>
      </c>
      <c r="BH673">
        <v>1</v>
      </c>
      <c r="BI673">
        <v>2</v>
      </c>
      <c r="BJ673" s="58">
        <v>2</v>
      </c>
      <c r="BK673">
        <v>2</v>
      </c>
      <c r="BL673">
        <v>1</v>
      </c>
      <c r="BM673">
        <v>2</v>
      </c>
      <c r="BN673">
        <v>1</v>
      </c>
      <c r="BO673">
        <v>2</v>
      </c>
      <c r="BP673">
        <v>1</v>
      </c>
      <c r="BQ673">
        <v>1</v>
      </c>
      <c r="BR673">
        <v>1</v>
      </c>
      <c r="BS673">
        <v>1</v>
      </c>
      <c r="BT673">
        <v>1</v>
      </c>
      <c r="BU673">
        <v>1</v>
      </c>
      <c r="BV673">
        <v>1</v>
      </c>
      <c r="BW673">
        <v>1</v>
      </c>
      <c r="BX673">
        <v>1</v>
      </c>
      <c r="BY673">
        <v>2</v>
      </c>
      <c r="BZ673">
        <v>2</v>
      </c>
      <c r="CA673">
        <v>2</v>
      </c>
      <c r="CB673">
        <v>2</v>
      </c>
      <c r="CC673">
        <v>2</v>
      </c>
      <c r="CD673">
        <v>2</v>
      </c>
      <c r="CE673">
        <v>2</v>
      </c>
      <c r="CF673">
        <v>1</v>
      </c>
      <c r="CG673">
        <v>2</v>
      </c>
      <c r="CH673">
        <v>2</v>
      </c>
      <c r="CI673">
        <v>2</v>
      </c>
      <c r="CJ673">
        <v>2</v>
      </c>
      <c r="CK673">
        <v>2</v>
      </c>
      <c r="CL673">
        <v>2</v>
      </c>
      <c r="CM673" t="s">
        <v>125</v>
      </c>
      <c r="CN673" t="s">
        <v>125</v>
      </c>
      <c r="CO673">
        <v>4</v>
      </c>
      <c r="CP673">
        <v>2</v>
      </c>
      <c r="CQ673">
        <v>3</v>
      </c>
      <c r="CR673">
        <v>3</v>
      </c>
      <c r="CS673">
        <v>4</v>
      </c>
      <c r="CT673">
        <v>4</v>
      </c>
      <c r="CU673">
        <v>3</v>
      </c>
      <c r="CV673">
        <v>3</v>
      </c>
      <c r="CW673">
        <v>2</v>
      </c>
      <c r="CX673">
        <v>3</v>
      </c>
      <c r="CY673">
        <v>4</v>
      </c>
      <c r="CZ673">
        <v>3</v>
      </c>
      <c r="DA673" s="57">
        <v>3</v>
      </c>
    </row>
    <row r="674" spans="1:105">
      <c r="A674">
        <v>667</v>
      </c>
      <c r="B674" s="9">
        <v>2</v>
      </c>
      <c r="C674" s="9">
        <v>3</v>
      </c>
      <c r="D674" s="9">
        <v>2</v>
      </c>
      <c r="E674" s="9">
        <v>3</v>
      </c>
      <c r="F674" s="9">
        <v>1</v>
      </c>
      <c r="G674" s="9">
        <v>1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2</v>
      </c>
      <c r="N674" s="9">
        <v>4</v>
      </c>
      <c r="O674" s="9">
        <v>0</v>
      </c>
      <c r="P674" s="9">
        <v>0</v>
      </c>
      <c r="Q674" s="9">
        <v>0</v>
      </c>
      <c r="R674" s="9">
        <v>4</v>
      </c>
      <c r="S674" s="9">
        <v>0</v>
      </c>
      <c r="T674" s="9"/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1</v>
      </c>
      <c r="AB674" s="9">
        <v>0</v>
      </c>
      <c r="AC674" s="9"/>
      <c r="AD674" s="9">
        <v>2</v>
      </c>
      <c r="AE674" s="9"/>
      <c r="AF674" s="9">
        <v>1</v>
      </c>
      <c r="AG674" s="9">
        <v>0</v>
      </c>
      <c r="AH674" s="9">
        <v>1</v>
      </c>
      <c r="AI674" s="9">
        <v>1</v>
      </c>
      <c r="AJ674" s="9">
        <v>0</v>
      </c>
      <c r="AK674" s="9">
        <v>0</v>
      </c>
      <c r="AL674" s="9"/>
      <c r="AM674" s="9">
        <v>1</v>
      </c>
      <c r="AN674" s="9">
        <v>1</v>
      </c>
      <c r="AO674" s="9">
        <v>1</v>
      </c>
      <c r="AP674" s="9">
        <v>1</v>
      </c>
      <c r="AQ674" s="9">
        <v>0</v>
      </c>
      <c r="AR674" s="9">
        <v>0</v>
      </c>
      <c r="AS674" s="9"/>
      <c r="AT674" s="9">
        <v>1</v>
      </c>
      <c r="AU674" s="9">
        <v>3</v>
      </c>
      <c r="AV674" s="75">
        <v>1</v>
      </c>
      <c r="AW674" s="75">
        <v>2</v>
      </c>
      <c r="AX674" s="75">
        <v>1</v>
      </c>
      <c r="AY674" s="9">
        <v>1</v>
      </c>
      <c r="AZ674" s="9">
        <v>1</v>
      </c>
      <c r="BA674" s="9">
        <v>1</v>
      </c>
      <c r="BB674" s="9">
        <v>2</v>
      </c>
      <c r="BC674" s="9">
        <v>1</v>
      </c>
      <c r="BD674" s="9">
        <v>1</v>
      </c>
      <c r="BE674" s="9">
        <v>1</v>
      </c>
      <c r="BF674" s="9">
        <v>1</v>
      </c>
      <c r="BG674" s="9">
        <v>1</v>
      </c>
      <c r="BH674">
        <v>1</v>
      </c>
      <c r="BI674">
        <v>2</v>
      </c>
      <c r="BJ674" s="58">
        <v>2</v>
      </c>
      <c r="BK674">
        <v>1</v>
      </c>
      <c r="BL674">
        <v>1</v>
      </c>
      <c r="BM674">
        <v>1</v>
      </c>
      <c r="BN674">
        <v>1</v>
      </c>
      <c r="BO674">
        <v>2</v>
      </c>
      <c r="BP674">
        <v>1</v>
      </c>
      <c r="BQ674">
        <v>1</v>
      </c>
      <c r="BR674">
        <v>1</v>
      </c>
      <c r="BS674">
        <v>1</v>
      </c>
      <c r="BT674">
        <v>1</v>
      </c>
      <c r="BU674">
        <v>1</v>
      </c>
      <c r="BV674">
        <v>2</v>
      </c>
      <c r="BW674">
        <v>2</v>
      </c>
      <c r="BX674">
        <v>2</v>
      </c>
      <c r="BY674">
        <v>1</v>
      </c>
      <c r="BZ674">
        <v>2</v>
      </c>
      <c r="CA674">
        <v>2</v>
      </c>
      <c r="CB674">
        <v>2</v>
      </c>
      <c r="CC674">
        <v>2</v>
      </c>
      <c r="CD674">
        <v>1</v>
      </c>
      <c r="CE674">
        <v>2</v>
      </c>
      <c r="CF674">
        <v>1</v>
      </c>
      <c r="CG674">
        <v>1</v>
      </c>
      <c r="CH674">
        <v>2</v>
      </c>
      <c r="CI674">
        <v>1</v>
      </c>
      <c r="CJ674">
        <v>1</v>
      </c>
      <c r="CK674">
        <v>2</v>
      </c>
      <c r="CL674">
        <v>1</v>
      </c>
      <c r="CM674">
        <v>4</v>
      </c>
      <c r="CN674">
        <v>4</v>
      </c>
      <c r="CO674">
        <v>4</v>
      </c>
      <c r="CP674">
        <v>2</v>
      </c>
      <c r="CQ674">
        <v>2</v>
      </c>
      <c r="CR674">
        <v>3</v>
      </c>
      <c r="CS674">
        <v>4</v>
      </c>
      <c r="CT674">
        <v>4</v>
      </c>
      <c r="CU674">
        <v>2</v>
      </c>
      <c r="CV674">
        <v>2</v>
      </c>
      <c r="CW674">
        <v>1</v>
      </c>
      <c r="CX674">
        <v>3</v>
      </c>
      <c r="CY674">
        <v>4</v>
      </c>
      <c r="CZ674">
        <v>3</v>
      </c>
      <c r="DA674" s="57">
        <v>3</v>
      </c>
    </row>
    <row r="675" spans="1:105">
      <c r="A675">
        <v>668</v>
      </c>
      <c r="B675" s="9">
        <v>1</v>
      </c>
      <c r="C675" s="9">
        <v>5</v>
      </c>
      <c r="D675" s="9">
        <v>2</v>
      </c>
      <c r="E675" s="9">
        <v>15</v>
      </c>
      <c r="F675" s="9">
        <v>0</v>
      </c>
      <c r="G675" s="9">
        <v>0</v>
      </c>
      <c r="H675" s="9">
        <v>0</v>
      </c>
      <c r="I675" s="9">
        <v>1</v>
      </c>
      <c r="J675" s="9">
        <v>0</v>
      </c>
      <c r="K675" s="9">
        <v>0</v>
      </c>
      <c r="L675" s="9">
        <v>0</v>
      </c>
      <c r="M675" s="9">
        <v>2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/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1</v>
      </c>
      <c r="AB675" s="9">
        <v>0</v>
      </c>
      <c r="AC675" s="9"/>
      <c r="AD675" s="9">
        <v>3</v>
      </c>
      <c r="AE675" s="9"/>
      <c r="AF675" s="9">
        <v>1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/>
      <c r="AM675" s="9">
        <v>1</v>
      </c>
      <c r="AN675" s="9">
        <v>1</v>
      </c>
      <c r="AO675" s="9">
        <v>0</v>
      </c>
      <c r="AP675" s="9">
        <v>0</v>
      </c>
      <c r="AQ675" s="9">
        <v>0</v>
      </c>
      <c r="AR675" s="9">
        <v>0</v>
      </c>
      <c r="AS675" s="9"/>
      <c r="AT675" s="9">
        <v>1</v>
      </c>
      <c r="AU675" s="9">
        <v>3</v>
      </c>
      <c r="AV675" s="75">
        <v>1</v>
      </c>
      <c r="AW675" s="75">
        <v>2</v>
      </c>
      <c r="AX675" s="75">
        <v>1</v>
      </c>
      <c r="AY675" s="9">
        <v>2</v>
      </c>
      <c r="AZ675" s="9">
        <v>1</v>
      </c>
      <c r="BA675" s="9">
        <v>1</v>
      </c>
      <c r="BB675" s="9">
        <v>2</v>
      </c>
      <c r="BC675" s="9">
        <v>2</v>
      </c>
      <c r="BD675" s="9">
        <v>1</v>
      </c>
      <c r="BE675" s="9">
        <v>2</v>
      </c>
      <c r="BF675" s="9">
        <v>1</v>
      </c>
      <c r="BG675" s="9">
        <v>1</v>
      </c>
      <c r="BH675">
        <v>2</v>
      </c>
      <c r="BI675">
        <v>2</v>
      </c>
      <c r="BJ675" s="58">
        <v>2</v>
      </c>
      <c r="BK675">
        <v>2</v>
      </c>
      <c r="BL675">
        <v>2</v>
      </c>
      <c r="BM675">
        <v>2</v>
      </c>
      <c r="BN675">
        <v>1</v>
      </c>
      <c r="BO675">
        <v>2</v>
      </c>
      <c r="BP675">
        <v>2</v>
      </c>
      <c r="BQ675" t="s">
        <v>125</v>
      </c>
      <c r="BR675">
        <v>1</v>
      </c>
      <c r="BS675">
        <v>2</v>
      </c>
      <c r="BT675" t="s">
        <v>125</v>
      </c>
      <c r="BU675">
        <v>1</v>
      </c>
      <c r="BV675">
        <v>2</v>
      </c>
      <c r="BW675">
        <v>2</v>
      </c>
      <c r="BX675">
        <v>1</v>
      </c>
      <c r="BY675">
        <v>1</v>
      </c>
      <c r="BZ675">
        <v>2</v>
      </c>
      <c r="CA675">
        <v>2</v>
      </c>
      <c r="CB675">
        <v>2</v>
      </c>
      <c r="CC675">
        <v>2</v>
      </c>
      <c r="CD675">
        <v>1</v>
      </c>
      <c r="CE675">
        <v>1</v>
      </c>
      <c r="CF675">
        <v>1</v>
      </c>
      <c r="CG675">
        <v>2</v>
      </c>
      <c r="CH675">
        <v>2</v>
      </c>
      <c r="CI675">
        <v>2</v>
      </c>
      <c r="CJ675">
        <v>2</v>
      </c>
      <c r="CK675">
        <v>2</v>
      </c>
      <c r="CL675">
        <v>2</v>
      </c>
      <c r="CM675" t="s">
        <v>125</v>
      </c>
      <c r="CN675" t="s">
        <v>125</v>
      </c>
      <c r="CO675">
        <v>4</v>
      </c>
      <c r="CP675">
        <v>1</v>
      </c>
      <c r="CQ675">
        <v>1</v>
      </c>
      <c r="CR675">
        <v>3</v>
      </c>
      <c r="CS675">
        <v>4</v>
      </c>
      <c r="CT675">
        <v>4</v>
      </c>
      <c r="CU675">
        <v>1</v>
      </c>
      <c r="CV675">
        <v>2</v>
      </c>
      <c r="CW675">
        <v>1</v>
      </c>
      <c r="CX675">
        <v>3</v>
      </c>
      <c r="CY675">
        <v>3</v>
      </c>
      <c r="CZ675">
        <v>1</v>
      </c>
      <c r="DA675" s="57" t="s">
        <v>125</v>
      </c>
    </row>
    <row r="676" spans="1:105">
      <c r="A676">
        <v>669</v>
      </c>
      <c r="B676" s="9">
        <v>1</v>
      </c>
      <c r="C676" s="9">
        <v>6</v>
      </c>
      <c r="D676" s="9">
        <v>1</v>
      </c>
      <c r="E676" s="9">
        <v>11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1</v>
      </c>
      <c r="M676" s="9">
        <v>2</v>
      </c>
      <c r="N676" s="9">
        <v>0</v>
      </c>
      <c r="O676" s="9">
        <v>0</v>
      </c>
      <c r="P676" s="9">
        <v>0</v>
      </c>
      <c r="Q676" s="9">
        <v>0</v>
      </c>
      <c r="R676" s="9">
        <v>2</v>
      </c>
      <c r="S676" s="9">
        <v>2</v>
      </c>
      <c r="T676" s="9"/>
      <c r="U676" s="9">
        <v>1</v>
      </c>
      <c r="V676" s="9">
        <v>1</v>
      </c>
      <c r="W676" s="9">
        <v>0</v>
      </c>
      <c r="X676" s="9">
        <v>0</v>
      </c>
      <c r="Y676" s="9">
        <v>1</v>
      </c>
      <c r="Z676" s="9">
        <v>0</v>
      </c>
      <c r="AA676" s="9">
        <v>0</v>
      </c>
      <c r="AB676" s="9">
        <v>0</v>
      </c>
      <c r="AC676" s="9"/>
      <c r="AD676" s="9">
        <v>1</v>
      </c>
      <c r="AE676" s="9"/>
      <c r="AF676" s="9">
        <v>1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/>
      <c r="AM676" s="9">
        <v>1</v>
      </c>
      <c r="AN676" s="9">
        <v>1</v>
      </c>
      <c r="AO676" s="9">
        <v>0</v>
      </c>
      <c r="AP676" s="9">
        <v>1</v>
      </c>
      <c r="AQ676" s="9">
        <v>0</v>
      </c>
      <c r="AR676" s="9">
        <v>0</v>
      </c>
      <c r="AS676" s="9"/>
      <c r="AT676" s="9">
        <v>3</v>
      </c>
      <c r="AU676" s="9">
        <v>3</v>
      </c>
      <c r="AV676" s="75">
        <v>2</v>
      </c>
      <c r="AW676" s="75">
        <v>2</v>
      </c>
      <c r="AX676" s="75">
        <v>2</v>
      </c>
      <c r="AY676" s="9" t="s">
        <v>125</v>
      </c>
      <c r="AZ676" s="9">
        <v>1</v>
      </c>
      <c r="BA676" s="9">
        <v>2</v>
      </c>
      <c r="BB676" s="9">
        <v>2</v>
      </c>
      <c r="BC676" s="9">
        <v>2</v>
      </c>
      <c r="BD676" s="9">
        <v>1</v>
      </c>
      <c r="BE676" s="9">
        <v>2</v>
      </c>
      <c r="BF676" s="9">
        <v>2</v>
      </c>
      <c r="BG676" s="9" t="s">
        <v>125</v>
      </c>
      <c r="BH676">
        <v>1</v>
      </c>
      <c r="BI676">
        <v>2</v>
      </c>
      <c r="BJ676" s="58">
        <v>1</v>
      </c>
      <c r="BK676">
        <v>2</v>
      </c>
      <c r="BL676">
        <v>2</v>
      </c>
      <c r="BM676">
        <v>2</v>
      </c>
      <c r="BN676">
        <v>2</v>
      </c>
      <c r="BO676">
        <v>2</v>
      </c>
      <c r="BP676">
        <v>2</v>
      </c>
      <c r="BQ676" t="s">
        <v>125</v>
      </c>
      <c r="BR676">
        <v>2</v>
      </c>
      <c r="BS676">
        <v>2</v>
      </c>
      <c r="BT676" t="s">
        <v>125</v>
      </c>
      <c r="BU676">
        <v>1</v>
      </c>
      <c r="BV676">
        <v>2</v>
      </c>
      <c r="BW676">
        <v>2</v>
      </c>
      <c r="BX676">
        <v>2</v>
      </c>
      <c r="BY676">
        <v>2</v>
      </c>
      <c r="BZ676">
        <v>2</v>
      </c>
      <c r="CA676">
        <v>2</v>
      </c>
      <c r="CB676">
        <v>2</v>
      </c>
      <c r="CC676">
        <v>2</v>
      </c>
      <c r="CD676">
        <v>2</v>
      </c>
      <c r="CE676">
        <v>2</v>
      </c>
      <c r="CF676">
        <v>2</v>
      </c>
      <c r="CG676">
        <v>2</v>
      </c>
      <c r="CH676">
        <v>2</v>
      </c>
      <c r="CI676">
        <v>2</v>
      </c>
      <c r="CJ676">
        <v>2</v>
      </c>
      <c r="CK676">
        <v>2</v>
      </c>
      <c r="CL676">
        <v>2</v>
      </c>
      <c r="CM676" t="s">
        <v>125</v>
      </c>
      <c r="CN676" t="s">
        <v>125</v>
      </c>
      <c r="CO676">
        <v>4</v>
      </c>
      <c r="CP676">
        <v>2</v>
      </c>
      <c r="CQ676">
        <v>3</v>
      </c>
      <c r="CR676">
        <v>2</v>
      </c>
      <c r="CS676">
        <v>3</v>
      </c>
      <c r="CT676">
        <v>1</v>
      </c>
      <c r="CU676">
        <v>2</v>
      </c>
      <c r="CV676">
        <v>1</v>
      </c>
      <c r="CW676">
        <v>1</v>
      </c>
      <c r="CX676">
        <v>3</v>
      </c>
      <c r="CY676">
        <v>1</v>
      </c>
      <c r="CZ676">
        <v>0</v>
      </c>
      <c r="DA676" s="57" t="s">
        <v>125</v>
      </c>
    </row>
    <row r="677" spans="1:105">
      <c r="A677">
        <v>670</v>
      </c>
      <c r="B677" s="9">
        <v>2</v>
      </c>
      <c r="C677" s="9">
        <v>5</v>
      </c>
      <c r="D677" s="9">
        <v>4</v>
      </c>
      <c r="E677" s="9">
        <v>13</v>
      </c>
      <c r="F677" s="9">
        <v>0</v>
      </c>
      <c r="G677" s="9">
        <v>0</v>
      </c>
      <c r="H677" s="9">
        <v>0</v>
      </c>
      <c r="I677" s="9">
        <v>1</v>
      </c>
      <c r="J677" s="9">
        <v>0</v>
      </c>
      <c r="K677" s="9">
        <v>0</v>
      </c>
      <c r="L677" s="9">
        <v>0</v>
      </c>
      <c r="M677" s="9">
        <v>2</v>
      </c>
      <c r="N677" s="9">
        <v>1</v>
      </c>
      <c r="O677" s="9">
        <v>4</v>
      </c>
      <c r="P677" s="9">
        <v>3</v>
      </c>
      <c r="Q677" s="9">
        <v>0</v>
      </c>
      <c r="R677" s="9">
        <v>4</v>
      </c>
      <c r="S677" s="9">
        <v>4</v>
      </c>
      <c r="T677" s="9"/>
      <c r="U677" s="9">
        <v>1</v>
      </c>
      <c r="V677" s="9">
        <v>0</v>
      </c>
      <c r="W677" s="9">
        <v>0</v>
      </c>
      <c r="X677" s="9">
        <v>0</v>
      </c>
      <c r="Y677" s="9">
        <v>1</v>
      </c>
      <c r="Z677" s="9">
        <v>1</v>
      </c>
      <c r="AA677" s="9">
        <v>0</v>
      </c>
      <c r="AB677" s="9">
        <v>0</v>
      </c>
      <c r="AC677" s="9"/>
      <c r="AD677" s="9">
        <v>3</v>
      </c>
      <c r="AE677" s="9"/>
      <c r="AF677" s="9">
        <v>1</v>
      </c>
      <c r="AG677" s="9">
        <v>1</v>
      </c>
      <c r="AH677" s="9">
        <v>1</v>
      </c>
      <c r="AI677" s="9">
        <v>0</v>
      </c>
      <c r="AJ677" s="9">
        <v>0</v>
      </c>
      <c r="AK677" s="9">
        <v>0</v>
      </c>
      <c r="AL677" s="9"/>
      <c r="AM677" s="9">
        <v>1</v>
      </c>
      <c r="AN677" s="9">
        <v>1</v>
      </c>
      <c r="AO677" s="9">
        <v>0</v>
      </c>
      <c r="AP677" s="9">
        <v>0</v>
      </c>
      <c r="AQ677" s="9">
        <v>0</v>
      </c>
      <c r="AR677" s="9">
        <v>0</v>
      </c>
      <c r="AS677" s="9"/>
      <c r="AT677" s="9">
        <v>2</v>
      </c>
      <c r="AU677" s="9">
        <v>4</v>
      </c>
      <c r="AV677" s="75">
        <v>2</v>
      </c>
      <c r="AW677" s="75">
        <v>1</v>
      </c>
      <c r="AX677" s="75">
        <v>1</v>
      </c>
      <c r="AY677" s="9">
        <v>1</v>
      </c>
      <c r="AZ677" s="9">
        <v>1</v>
      </c>
      <c r="BA677" s="9">
        <v>1</v>
      </c>
      <c r="BB677" s="9">
        <v>2</v>
      </c>
      <c r="BC677" s="9">
        <v>1</v>
      </c>
      <c r="BD677" s="9">
        <v>1</v>
      </c>
      <c r="BE677" s="9">
        <v>2</v>
      </c>
      <c r="BF677" s="9">
        <v>1</v>
      </c>
      <c r="BG677" s="9">
        <v>1</v>
      </c>
      <c r="BH677">
        <v>2</v>
      </c>
      <c r="BI677">
        <v>1</v>
      </c>
      <c r="BJ677" s="58">
        <v>1</v>
      </c>
      <c r="BK677">
        <v>2</v>
      </c>
      <c r="BL677">
        <v>1</v>
      </c>
      <c r="BM677">
        <v>2</v>
      </c>
      <c r="BN677">
        <v>1</v>
      </c>
      <c r="BO677">
        <v>2</v>
      </c>
      <c r="BP677">
        <v>2</v>
      </c>
      <c r="BQ677" t="s">
        <v>125</v>
      </c>
      <c r="BR677">
        <v>1</v>
      </c>
      <c r="BS677">
        <v>1</v>
      </c>
      <c r="BT677">
        <v>1</v>
      </c>
      <c r="BU677">
        <v>1</v>
      </c>
      <c r="BV677">
        <v>1</v>
      </c>
      <c r="BW677">
        <v>2</v>
      </c>
      <c r="BX677">
        <v>1</v>
      </c>
      <c r="BY677">
        <v>1</v>
      </c>
      <c r="BZ677">
        <v>2</v>
      </c>
      <c r="CA677">
        <v>1</v>
      </c>
      <c r="CB677">
        <v>2</v>
      </c>
      <c r="CC677">
        <v>2</v>
      </c>
      <c r="CD677">
        <v>2</v>
      </c>
      <c r="CE677">
        <v>2</v>
      </c>
      <c r="CF677">
        <v>1</v>
      </c>
      <c r="CG677">
        <v>2</v>
      </c>
      <c r="CH677">
        <v>2</v>
      </c>
      <c r="CI677">
        <v>2</v>
      </c>
      <c r="CJ677">
        <v>1</v>
      </c>
      <c r="CK677">
        <v>2</v>
      </c>
      <c r="CL677">
        <v>1</v>
      </c>
      <c r="CM677">
        <v>3</v>
      </c>
      <c r="CN677">
        <v>3</v>
      </c>
      <c r="CO677">
        <v>4</v>
      </c>
      <c r="CP677">
        <v>3</v>
      </c>
      <c r="CQ677">
        <v>2</v>
      </c>
      <c r="CR677">
        <v>2</v>
      </c>
      <c r="CS677">
        <v>2</v>
      </c>
      <c r="CT677">
        <v>4</v>
      </c>
      <c r="CU677">
        <v>3</v>
      </c>
      <c r="CV677">
        <v>2</v>
      </c>
      <c r="CW677">
        <v>1</v>
      </c>
      <c r="CX677">
        <v>3</v>
      </c>
      <c r="CY677">
        <v>3</v>
      </c>
      <c r="CZ677">
        <v>3</v>
      </c>
      <c r="DA677" s="57" t="s">
        <v>125</v>
      </c>
    </row>
    <row r="678" spans="1:105">
      <c r="A678">
        <v>671</v>
      </c>
      <c r="B678" s="9">
        <v>2</v>
      </c>
      <c r="C678" s="9">
        <v>6</v>
      </c>
      <c r="D678" s="9">
        <v>5</v>
      </c>
      <c r="E678" s="9">
        <v>1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1</v>
      </c>
      <c r="L678" s="9">
        <v>0</v>
      </c>
      <c r="M678" s="9">
        <v>2</v>
      </c>
      <c r="N678" s="9">
        <v>4</v>
      </c>
      <c r="O678" s="9">
        <v>4</v>
      </c>
      <c r="P678" s="9">
        <v>4</v>
      </c>
      <c r="Q678" s="9">
        <v>4</v>
      </c>
      <c r="R678" s="9">
        <v>4</v>
      </c>
      <c r="S678" s="9">
        <v>4</v>
      </c>
      <c r="T678" s="9"/>
      <c r="U678" s="9">
        <v>0</v>
      </c>
      <c r="V678" s="9">
        <v>0</v>
      </c>
      <c r="W678" s="9">
        <v>0</v>
      </c>
      <c r="X678" s="9">
        <v>0</v>
      </c>
      <c r="Y678" s="9">
        <v>1</v>
      </c>
      <c r="Z678" s="9">
        <v>0</v>
      </c>
      <c r="AA678" s="9">
        <v>0</v>
      </c>
      <c r="AB678" s="9">
        <v>0</v>
      </c>
      <c r="AC678" s="9"/>
      <c r="AD678" s="9">
        <v>2</v>
      </c>
      <c r="AE678" s="9"/>
      <c r="AF678" s="9">
        <v>1</v>
      </c>
      <c r="AG678" s="9">
        <v>1</v>
      </c>
      <c r="AH678" s="9">
        <v>0</v>
      </c>
      <c r="AI678" s="9">
        <v>0</v>
      </c>
      <c r="AJ678" s="9">
        <v>0</v>
      </c>
      <c r="AK678" s="9">
        <v>0</v>
      </c>
      <c r="AL678" s="9"/>
      <c r="AM678" s="9">
        <v>1</v>
      </c>
      <c r="AN678" s="9">
        <v>1</v>
      </c>
      <c r="AO678" s="9">
        <v>1</v>
      </c>
      <c r="AP678" s="9">
        <v>1</v>
      </c>
      <c r="AQ678" s="9">
        <v>0</v>
      </c>
      <c r="AR678" s="9">
        <v>0</v>
      </c>
      <c r="AS678" s="9"/>
      <c r="AT678" s="9">
        <v>1</v>
      </c>
      <c r="AU678" s="9">
        <v>3</v>
      </c>
      <c r="AV678" s="75">
        <v>2</v>
      </c>
      <c r="AW678" s="75">
        <v>1</v>
      </c>
      <c r="AX678" s="75">
        <v>2</v>
      </c>
      <c r="AY678" s="9" t="s">
        <v>125</v>
      </c>
      <c r="AZ678" s="9">
        <v>1</v>
      </c>
      <c r="BA678" s="9">
        <v>1</v>
      </c>
      <c r="BB678" s="9">
        <v>2</v>
      </c>
      <c r="BC678" s="9">
        <v>1</v>
      </c>
      <c r="BD678" s="9">
        <v>1</v>
      </c>
      <c r="BE678" s="9">
        <v>1</v>
      </c>
      <c r="BF678" s="9">
        <v>1</v>
      </c>
      <c r="BG678" s="9">
        <v>1</v>
      </c>
      <c r="BH678">
        <v>1</v>
      </c>
      <c r="BI678">
        <v>2</v>
      </c>
      <c r="BJ678" s="58">
        <v>2</v>
      </c>
      <c r="BK678">
        <v>2</v>
      </c>
      <c r="BL678">
        <v>2</v>
      </c>
      <c r="BM678">
        <v>1</v>
      </c>
      <c r="BN678">
        <v>1</v>
      </c>
      <c r="BO678">
        <v>2</v>
      </c>
      <c r="BP678">
        <v>2</v>
      </c>
      <c r="BQ678" t="s">
        <v>125</v>
      </c>
      <c r="BR678">
        <v>1</v>
      </c>
      <c r="BS678">
        <v>1</v>
      </c>
      <c r="BT678">
        <v>2</v>
      </c>
      <c r="BU678">
        <v>1</v>
      </c>
      <c r="BV678">
        <v>1</v>
      </c>
      <c r="BW678">
        <v>1</v>
      </c>
      <c r="BX678">
        <v>2</v>
      </c>
      <c r="BY678">
        <v>2</v>
      </c>
      <c r="BZ678">
        <v>2</v>
      </c>
      <c r="CA678">
        <v>2</v>
      </c>
      <c r="CB678">
        <v>2</v>
      </c>
      <c r="CC678">
        <v>2</v>
      </c>
      <c r="CD678">
        <v>2</v>
      </c>
      <c r="CE678">
        <v>2</v>
      </c>
      <c r="CF678">
        <v>1</v>
      </c>
      <c r="CG678">
        <v>2</v>
      </c>
      <c r="CH678">
        <v>2</v>
      </c>
      <c r="CI678">
        <v>1</v>
      </c>
      <c r="CJ678">
        <v>1</v>
      </c>
      <c r="CK678">
        <v>2</v>
      </c>
      <c r="CL678">
        <v>2</v>
      </c>
      <c r="CM678" t="s">
        <v>125</v>
      </c>
      <c r="CN678" t="s">
        <v>125</v>
      </c>
      <c r="CO678">
        <v>4</v>
      </c>
      <c r="CP678">
        <v>2</v>
      </c>
      <c r="CQ678">
        <v>3</v>
      </c>
      <c r="CR678">
        <v>3</v>
      </c>
      <c r="CS678">
        <v>4</v>
      </c>
      <c r="CT678">
        <v>3</v>
      </c>
      <c r="CU678">
        <v>3</v>
      </c>
      <c r="CV678">
        <v>3</v>
      </c>
      <c r="CW678">
        <v>1</v>
      </c>
      <c r="CX678">
        <v>3</v>
      </c>
      <c r="CY678">
        <v>1</v>
      </c>
      <c r="CZ678">
        <v>3</v>
      </c>
      <c r="DA678" s="57" t="s">
        <v>125</v>
      </c>
    </row>
    <row r="679" spans="1:105">
      <c r="A679">
        <v>672</v>
      </c>
      <c r="B679" s="9">
        <v>2</v>
      </c>
      <c r="C679" s="9">
        <v>8</v>
      </c>
      <c r="D679" s="9">
        <v>5</v>
      </c>
      <c r="E679" s="9">
        <v>12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1</v>
      </c>
      <c r="L679" s="9">
        <v>0</v>
      </c>
      <c r="M679" s="9">
        <v>2</v>
      </c>
      <c r="N679" s="9">
        <v>4</v>
      </c>
      <c r="O679" s="9">
        <v>4</v>
      </c>
      <c r="P679" s="9">
        <v>4</v>
      </c>
      <c r="Q679" s="9">
        <v>4</v>
      </c>
      <c r="R679" s="9">
        <v>4</v>
      </c>
      <c r="S679" s="9">
        <v>4</v>
      </c>
      <c r="T679" s="9"/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1</v>
      </c>
      <c r="AB679" s="9">
        <v>0</v>
      </c>
      <c r="AC679" s="9"/>
      <c r="AD679" s="9">
        <v>4</v>
      </c>
      <c r="AE679" s="9"/>
      <c r="AF679" s="9">
        <v>1</v>
      </c>
      <c r="AG679" s="9">
        <v>1</v>
      </c>
      <c r="AH679" s="9">
        <v>0</v>
      </c>
      <c r="AI679" s="9">
        <v>0</v>
      </c>
      <c r="AJ679" s="9">
        <v>1</v>
      </c>
      <c r="AK679" s="9">
        <v>0</v>
      </c>
      <c r="AL679" s="9"/>
      <c r="AM679" s="9">
        <v>1</v>
      </c>
      <c r="AN679" s="9">
        <v>1</v>
      </c>
      <c r="AO679" s="9">
        <v>1</v>
      </c>
      <c r="AP679" s="9">
        <v>1</v>
      </c>
      <c r="AQ679" s="9">
        <v>0</v>
      </c>
      <c r="AR679" s="9">
        <v>0</v>
      </c>
      <c r="AS679" s="9"/>
      <c r="AT679" s="9">
        <v>3</v>
      </c>
      <c r="AU679" s="9">
        <v>3</v>
      </c>
      <c r="AV679" s="75">
        <v>1</v>
      </c>
      <c r="AW679" s="75">
        <v>1</v>
      </c>
      <c r="AX679" s="75">
        <v>1</v>
      </c>
      <c r="AY679" s="9">
        <v>2</v>
      </c>
      <c r="AZ679" s="9">
        <v>1</v>
      </c>
      <c r="BA679" s="9">
        <v>1</v>
      </c>
      <c r="BB679" s="9">
        <v>2</v>
      </c>
      <c r="BC679" s="9">
        <v>2</v>
      </c>
      <c r="BD679" s="9"/>
      <c r="BE679" s="9" t="s">
        <v>125</v>
      </c>
      <c r="BF679" s="9">
        <v>1</v>
      </c>
      <c r="BG679" s="9">
        <v>1</v>
      </c>
      <c r="BH679">
        <v>1</v>
      </c>
      <c r="BI679">
        <v>2</v>
      </c>
      <c r="BJ679" s="58">
        <v>1</v>
      </c>
      <c r="BK679">
        <v>2</v>
      </c>
      <c r="BL679">
        <v>1</v>
      </c>
      <c r="BM679">
        <v>1</v>
      </c>
      <c r="BN679">
        <v>1</v>
      </c>
      <c r="BO679">
        <v>2</v>
      </c>
      <c r="BP679">
        <v>2</v>
      </c>
      <c r="BQ679" t="s">
        <v>125</v>
      </c>
      <c r="BR679">
        <v>1</v>
      </c>
      <c r="BS679">
        <v>1</v>
      </c>
      <c r="BT679">
        <v>1</v>
      </c>
      <c r="BU679">
        <v>1</v>
      </c>
      <c r="BV679">
        <v>1</v>
      </c>
      <c r="BW679">
        <v>2</v>
      </c>
      <c r="BX679">
        <v>2</v>
      </c>
      <c r="BY679">
        <v>1</v>
      </c>
      <c r="BZ679">
        <v>2</v>
      </c>
      <c r="CA679">
        <v>1</v>
      </c>
      <c r="CB679">
        <v>2</v>
      </c>
      <c r="CC679">
        <v>2</v>
      </c>
      <c r="CD679">
        <v>2</v>
      </c>
      <c r="CE679">
        <v>2</v>
      </c>
      <c r="CF679">
        <v>1</v>
      </c>
      <c r="CG679">
        <v>2</v>
      </c>
      <c r="CH679">
        <v>2</v>
      </c>
      <c r="CI679">
        <v>2</v>
      </c>
      <c r="CJ679">
        <v>1</v>
      </c>
      <c r="CK679">
        <v>2</v>
      </c>
      <c r="CL679">
        <v>1</v>
      </c>
      <c r="CM679">
        <v>3</v>
      </c>
      <c r="CN679">
        <v>3</v>
      </c>
      <c r="CO679">
        <v>4</v>
      </c>
      <c r="CP679">
        <v>2</v>
      </c>
      <c r="CQ679">
        <v>4</v>
      </c>
      <c r="CR679">
        <v>4</v>
      </c>
      <c r="CS679">
        <v>4</v>
      </c>
      <c r="CT679">
        <v>4</v>
      </c>
      <c r="CU679">
        <v>4</v>
      </c>
      <c r="CV679">
        <v>4</v>
      </c>
      <c r="CW679">
        <v>2</v>
      </c>
      <c r="CX679">
        <v>3</v>
      </c>
      <c r="CY679">
        <v>4</v>
      </c>
      <c r="CZ679">
        <v>4</v>
      </c>
      <c r="DA679" s="57" t="s">
        <v>125</v>
      </c>
    </row>
    <row r="680" spans="1:105">
      <c r="A680">
        <v>673</v>
      </c>
      <c r="B680" s="9">
        <v>2</v>
      </c>
      <c r="C680" s="9">
        <v>9</v>
      </c>
      <c r="D680" s="9">
        <v>5</v>
      </c>
      <c r="E680" s="9">
        <v>12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1</v>
      </c>
      <c r="L680" s="9">
        <v>0</v>
      </c>
      <c r="M680" s="9">
        <v>2</v>
      </c>
      <c r="N680" s="9">
        <v>3</v>
      </c>
      <c r="O680" s="9">
        <v>4</v>
      </c>
      <c r="P680" s="9">
        <v>3</v>
      </c>
      <c r="Q680" s="9">
        <v>4</v>
      </c>
      <c r="R680" s="9">
        <v>4</v>
      </c>
      <c r="S680" s="9">
        <v>3</v>
      </c>
      <c r="T680" s="9"/>
      <c r="U680" s="9">
        <v>0</v>
      </c>
      <c r="V680" s="9">
        <v>0</v>
      </c>
      <c r="W680" s="9">
        <v>1</v>
      </c>
      <c r="X680" s="9">
        <v>0</v>
      </c>
      <c r="Y680" s="9">
        <v>1</v>
      </c>
      <c r="Z680" s="9">
        <v>1</v>
      </c>
      <c r="AA680" s="9">
        <v>0</v>
      </c>
      <c r="AB680" s="9">
        <v>0</v>
      </c>
      <c r="AC680" s="9"/>
      <c r="AD680" s="9">
        <v>4</v>
      </c>
      <c r="AE680" s="9"/>
      <c r="AF680" s="9">
        <v>1</v>
      </c>
      <c r="AG680" s="9">
        <v>1</v>
      </c>
      <c r="AH680" s="9">
        <v>0</v>
      </c>
      <c r="AI680" s="9">
        <v>0</v>
      </c>
      <c r="AJ680" s="9">
        <v>1</v>
      </c>
      <c r="AK680" s="9">
        <v>0</v>
      </c>
      <c r="AL680" s="9"/>
      <c r="AM680" s="9">
        <v>1</v>
      </c>
      <c r="AN680" s="9">
        <v>1</v>
      </c>
      <c r="AO680" s="9">
        <v>1</v>
      </c>
      <c r="AP680" s="9">
        <v>1</v>
      </c>
      <c r="AQ680" s="9">
        <v>0</v>
      </c>
      <c r="AR680" s="9">
        <v>0</v>
      </c>
      <c r="AS680" s="9"/>
      <c r="AT680" s="9">
        <v>4</v>
      </c>
      <c r="AU680" s="9">
        <v>3</v>
      </c>
      <c r="AV680" s="75">
        <v>1</v>
      </c>
      <c r="AW680" s="75">
        <v>2</v>
      </c>
      <c r="AX680" s="75">
        <v>1</v>
      </c>
      <c r="AY680" s="9">
        <v>1</v>
      </c>
      <c r="AZ680" s="9">
        <v>1</v>
      </c>
      <c r="BA680" s="9">
        <v>1</v>
      </c>
      <c r="BB680" s="9">
        <v>2</v>
      </c>
      <c r="BC680" s="9">
        <v>1</v>
      </c>
      <c r="BD680" s="9">
        <v>1</v>
      </c>
      <c r="BE680" s="9">
        <v>2</v>
      </c>
      <c r="BF680" s="9">
        <v>2</v>
      </c>
      <c r="BG680" s="9" t="s">
        <v>125</v>
      </c>
      <c r="BH680">
        <v>1</v>
      </c>
      <c r="BI680">
        <v>2</v>
      </c>
      <c r="BJ680" s="58">
        <v>1</v>
      </c>
      <c r="BK680">
        <v>1</v>
      </c>
      <c r="BL680">
        <v>1</v>
      </c>
      <c r="BM680">
        <v>2</v>
      </c>
      <c r="BN680">
        <v>1</v>
      </c>
      <c r="BO680">
        <v>2</v>
      </c>
      <c r="BP680">
        <v>2</v>
      </c>
      <c r="BQ680" t="s">
        <v>125</v>
      </c>
      <c r="BR680">
        <v>1</v>
      </c>
      <c r="BS680">
        <v>1</v>
      </c>
      <c r="BT680">
        <v>1</v>
      </c>
      <c r="BU680">
        <v>1</v>
      </c>
      <c r="BV680">
        <v>1</v>
      </c>
      <c r="BW680">
        <v>1</v>
      </c>
      <c r="BX680">
        <v>2</v>
      </c>
      <c r="BY680">
        <v>1</v>
      </c>
      <c r="BZ680">
        <v>1</v>
      </c>
      <c r="CA680">
        <v>1</v>
      </c>
      <c r="CB680">
        <v>2</v>
      </c>
      <c r="CC680">
        <v>2</v>
      </c>
      <c r="CD680">
        <v>2</v>
      </c>
      <c r="CE680">
        <v>2</v>
      </c>
      <c r="CF680">
        <v>1</v>
      </c>
      <c r="CG680">
        <v>1</v>
      </c>
      <c r="CH680">
        <v>2</v>
      </c>
      <c r="CI680">
        <v>1</v>
      </c>
      <c r="CJ680">
        <v>1</v>
      </c>
      <c r="CK680">
        <v>2</v>
      </c>
      <c r="CL680">
        <v>2</v>
      </c>
      <c r="CM680" t="s">
        <v>125</v>
      </c>
      <c r="CN680" t="s">
        <v>125</v>
      </c>
      <c r="CO680">
        <v>4</v>
      </c>
      <c r="CP680">
        <v>3</v>
      </c>
      <c r="CQ680">
        <v>4</v>
      </c>
      <c r="CR680">
        <v>4</v>
      </c>
      <c r="CS680">
        <v>4</v>
      </c>
      <c r="CT680">
        <v>3</v>
      </c>
      <c r="CU680">
        <v>4</v>
      </c>
      <c r="CV680">
        <v>2</v>
      </c>
      <c r="CW680">
        <v>3</v>
      </c>
      <c r="CX680">
        <v>3</v>
      </c>
      <c r="CY680">
        <v>4</v>
      </c>
      <c r="CZ680">
        <v>4</v>
      </c>
      <c r="DA680" s="57" t="s">
        <v>125</v>
      </c>
    </row>
    <row r="681" spans="1:105">
      <c r="A681">
        <v>674</v>
      </c>
      <c r="B681" s="9">
        <v>1</v>
      </c>
      <c r="C681" s="9">
        <v>3</v>
      </c>
      <c r="D681" s="9">
        <v>1</v>
      </c>
      <c r="E681" s="9">
        <v>9</v>
      </c>
      <c r="F681" s="9">
        <v>0</v>
      </c>
      <c r="G681" s="9">
        <v>0</v>
      </c>
      <c r="H681" s="9">
        <v>0</v>
      </c>
      <c r="I681" s="9">
        <v>0</v>
      </c>
      <c r="J681" s="9">
        <v>1</v>
      </c>
      <c r="K681" s="9">
        <v>0</v>
      </c>
      <c r="L681" s="9">
        <v>0</v>
      </c>
      <c r="M681" s="9">
        <v>1</v>
      </c>
      <c r="N681" s="9">
        <v>3</v>
      </c>
      <c r="O681" s="9">
        <v>4</v>
      </c>
      <c r="P681" s="9">
        <v>3</v>
      </c>
      <c r="Q681" s="9">
        <v>4</v>
      </c>
      <c r="R681" s="9">
        <v>4</v>
      </c>
      <c r="S681" s="9">
        <v>4</v>
      </c>
      <c r="T681" s="9"/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1</v>
      </c>
      <c r="AB681" s="9">
        <v>0</v>
      </c>
      <c r="AC681" s="9"/>
      <c r="AD681" s="9">
        <v>3</v>
      </c>
      <c r="AE681" s="9"/>
      <c r="AF681" s="9">
        <v>1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/>
      <c r="AM681" s="9">
        <v>1</v>
      </c>
      <c r="AN681" s="9">
        <v>1</v>
      </c>
      <c r="AO681" s="9">
        <v>1</v>
      </c>
      <c r="AP681" s="9">
        <v>1</v>
      </c>
      <c r="AQ681" s="9">
        <v>0</v>
      </c>
      <c r="AR681" s="9">
        <v>0</v>
      </c>
      <c r="AS681" s="9"/>
      <c r="AT681" s="9">
        <v>3</v>
      </c>
      <c r="AU681" s="9">
        <v>1</v>
      </c>
      <c r="AV681" s="75">
        <v>1</v>
      </c>
      <c r="AW681" s="75">
        <v>2</v>
      </c>
      <c r="AX681" s="75">
        <v>1</v>
      </c>
      <c r="AY681" s="9">
        <v>2</v>
      </c>
      <c r="AZ681" s="9">
        <v>1</v>
      </c>
      <c r="BA681" s="9">
        <v>2</v>
      </c>
      <c r="BB681" s="9">
        <v>2</v>
      </c>
      <c r="BC681" s="9">
        <v>2</v>
      </c>
      <c r="BD681" s="9">
        <v>1</v>
      </c>
      <c r="BE681" s="9">
        <v>2</v>
      </c>
      <c r="BF681" s="9">
        <v>1</v>
      </c>
      <c r="BG681" s="9">
        <v>1</v>
      </c>
      <c r="BH681">
        <v>2</v>
      </c>
      <c r="BI681">
        <v>2</v>
      </c>
      <c r="BJ681" s="58">
        <v>1</v>
      </c>
      <c r="BK681">
        <v>2</v>
      </c>
      <c r="BL681">
        <v>1</v>
      </c>
      <c r="BM681">
        <v>2</v>
      </c>
      <c r="BN681">
        <v>2</v>
      </c>
      <c r="BO681">
        <v>2</v>
      </c>
      <c r="BP681">
        <v>2</v>
      </c>
      <c r="BQ681" t="s">
        <v>125</v>
      </c>
      <c r="BR681">
        <v>2</v>
      </c>
      <c r="BS681">
        <v>2</v>
      </c>
      <c r="BT681" t="s">
        <v>125</v>
      </c>
      <c r="BU681">
        <v>1</v>
      </c>
      <c r="BV681">
        <v>1</v>
      </c>
      <c r="BW681">
        <v>2</v>
      </c>
      <c r="BX681">
        <v>2</v>
      </c>
      <c r="BY681">
        <v>2</v>
      </c>
      <c r="BZ681">
        <v>2</v>
      </c>
      <c r="CA681">
        <v>2</v>
      </c>
      <c r="CB681">
        <v>2</v>
      </c>
      <c r="CC681">
        <v>2</v>
      </c>
      <c r="CD681">
        <v>2</v>
      </c>
      <c r="CE681">
        <v>2</v>
      </c>
      <c r="CF681">
        <v>2</v>
      </c>
      <c r="CG681">
        <v>2</v>
      </c>
      <c r="CH681">
        <v>2</v>
      </c>
      <c r="CI681">
        <v>2</v>
      </c>
      <c r="CJ681">
        <v>2</v>
      </c>
      <c r="CK681">
        <v>2</v>
      </c>
      <c r="CL681">
        <v>2</v>
      </c>
      <c r="CM681" t="s">
        <v>125</v>
      </c>
      <c r="CN681" t="s">
        <v>125</v>
      </c>
      <c r="CO681">
        <v>4</v>
      </c>
      <c r="CP681">
        <v>2</v>
      </c>
      <c r="CQ681">
        <v>2</v>
      </c>
      <c r="CR681">
        <v>2</v>
      </c>
      <c r="CS681">
        <v>4</v>
      </c>
      <c r="CT681">
        <v>4</v>
      </c>
      <c r="CU681">
        <v>4</v>
      </c>
      <c r="CV681">
        <v>2</v>
      </c>
      <c r="CW681">
        <v>1</v>
      </c>
      <c r="CX681">
        <v>3</v>
      </c>
      <c r="CY681">
        <v>1</v>
      </c>
      <c r="CZ681">
        <v>0</v>
      </c>
      <c r="DA681" s="57" t="s">
        <v>125</v>
      </c>
    </row>
    <row r="682" spans="1:105">
      <c r="A682">
        <v>675</v>
      </c>
      <c r="B682" s="9">
        <v>2</v>
      </c>
      <c r="C682" s="9">
        <v>8</v>
      </c>
      <c r="D682" s="9">
        <v>5</v>
      </c>
      <c r="E682" s="9">
        <v>4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1</v>
      </c>
      <c r="L682" s="9">
        <v>0</v>
      </c>
      <c r="M682" s="9">
        <v>2</v>
      </c>
      <c r="N682" s="9">
        <v>0</v>
      </c>
      <c r="O682" s="9">
        <v>0</v>
      </c>
      <c r="P682" s="9">
        <v>0</v>
      </c>
      <c r="Q682" s="9">
        <v>4</v>
      </c>
      <c r="R682" s="9">
        <v>4</v>
      </c>
      <c r="S682" s="9">
        <v>0</v>
      </c>
      <c r="T682" s="9"/>
      <c r="U682" s="9">
        <v>0</v>
      </c>
      <c r="V682" s="9">
        <v>0</v>
      </c>
      <c r="W682" s="9">
        <v>0</v>
      </c>
      <c r="X682" s="9">
        <v>0</v>
      </c>
      <c r="Y682" s="9">
        <v>1</v>
      </c>
      <c r="Z682" s="9">
        <v>0</v>
      </c>
      <c r="AA682" s="9">
        <v>0</v>
      </c>
      <c r="AB682" s="9">
        <v>0</v>
      </c>
      <c r="AC682" s="9"/>
      <c r="AD682" s="9">
        <v>3</v>
      </c>
      <c r="AE682" s="9"/>
      <c r="AF682" s="9">
        <v>1</v>
      </c>
      <c r="AG682" s="9">
        <v>1</v>
      </c>
      <c r="AH682" s="9">
        <v>0</v>
      </c>
      <c r="AI682" s="9">
        <v>0</v>
      </c>
      <c r="AJ682" s="9">
        <v>1</v>
      </c>
      <c r="AK682" s="9">
        <v>0</v>
      </c>
      <c r="AL682" s="9"/>
      <c r="AM682" s="9">
        <v>1</v>
      </c>
      <c r="AN682" s="9">
        <v>1</v>
      </c>
      <c r="AO682" s="9">
        <v>1</v>
      </c>
      <c r="AP682" s="9">
        <v>1</v>
      </c>
      <c r="AQ682" s="9">
        <v>0</v>
      </c>
      <c r="AR682" s="9">
        <v>0</v>
      </c>
      <c r="AS682" s="9"/>
      <c r="AT682" s="9">
        <v>1</v>
      </c>
      <c r="AU682" s="9">
        <v>1</v>
      </c>
      <c r="AV682" s="75">
        <v>1</v>
      </c>
      <c r="AW682" s="75">
        <v>1</v>
      </c>
      <c r="AX682" s="75">
        <v>1</v>
      </c>
      <c r="AY682" s="9">
        <v>2</v>
      </c>
      <c r="AZ682" s="9">
        <v>1</v>
      </c>
      <c r="BA682" s="9">
        <v>1</v>
      </c>
      <c r="BB682" s="9">
        <v>1</v>
      </c>
      <c r="BC682" s="9">
        <v>1</v>
      </c>
      <c r="BD682" s="9">
        <v>1</v>
      </c>
      <c r="BE682" s="9">
        <v>1</v>
      </c>
      <c r="BF682" s="9">
        <v>1</v>
      </c>
      <c r="BG682" s="9">
        <v>1</v>
      </c>
      <c r="BH682">
        <v>1</v>
      </c>
      <c r="BI682">
        <v>2</v>
      </c>
      <c r="BJ682" s="58">
        <v>1</v>
      </c>
      <c r="BK682">
        <v>1</v>
      </c>
      <c r="BL682">
        <v>1</v>
      </c>
      <c r="BM682">
        <v>1</v>
      </c>
      <c r="BN682">
        <v>1</v>
      </c>
      <c r="BO682">
        <v>2</v>
      </c>
      <c r="BP682">
        <v>2</v>
      </c>
      <c r="BQ682" t="s">
        <v>125</v>
      </c>
      <c r="BR682">
        <v>2</v>
      </c>
      <c r="BS682">
        <v>2</v>
      </c>
      <c r="BT682" t="s">
        <v>125</v>
      </c>
      <c r="BU682">
        <v>1</v>
      </c>
      <c r="BV682">
        <v>1</v>
      </c>
      <c r="BW682">
        <v>2</v>
      </c>
      <c r="BX682">
        <v>2</v>
      </c>
      <c r="BY682">
        <v>2</v>
      </c>
      <c r="BZ682">
        <v>2</v>
      </c>
      <c r="CA682">
        <v>1</v>
      </c>
      <c r="CB682">
        <v>2</v>
      </c>
      <c r="CC682">
        <v>1</v>
      </c>
      <c r="CD682">
        <v>1</v>
      </c>
      <c r="CE682">
        <v>2</v>
      </c>
      <c r="CF682">
        <v>1</v>
      </c>
      <c r="CG682">
        <v>1</v>
      </c>
      <c r="CH682">
        <v>1</v>
      </c>
      <c r="CI682">
        <v>2</v>
      </c>
      <c r="CJ682">
        <v>1</v>
      </c>
      <c r="CK682">
        <v>2</v>
      </c>
      <c r="CL682">
        <v>1</v>
      </c>
      <c r="CM682">
        <v>4</v>
      </c>
      <c r="CN682">
        <v>4</v>
      </c>
      <c r="CO682">
        <v>4</v>
      </c>
      <c r="CP682">
        <v>3</v>
      </c>
      <c r="CQ682">
        <v>3</v>
      </c>
      <c r="CR682">
        <v>4</v>
      </c>
      <c r="CS682">
        <v>4</v>
      </c>
      <c r="CT682">
        <v>2</v>
      </c>
      <c r="CU682">
        <v>3</v>
      </c>
      <c r="CV682">
        <v>3</v>
      </c>
      <c r="CW682">
        <v>1</v>
      </c>
      <c r="CX682">
        <v>2</v>
      </c>
      <c r="CY682">
        <v>1</v>
      </c>
      <c r="CZ682">
        <v>3</v>
      </c>
      <c r="DA682" s="57" t="s">
        <v>125</v>
      </c>
    </row>
    <row r="683" spans="1:105">
      <c r="A683">
        <v>676</v>
      </c>
      <c r="B683" s="9">
        <v>2</v>
      </c>
      <c r="C683" s="9">
        <v>8</v>
      </c>
      <c r="D683" s="9">
        <v>4</v>
      </c>
      <c r="E683" s="9">
        <v>5</v>
      </c>
      <c r="F683" s="9">
        <v>0</v>
      </c>
      <c r="G683" s="9">
        <v>0</v>
      </c>
      <c r="H683" s="9">
        <v>1</v>
      </c>
      <c r="I683" s="9">
        <v>1</v>
      </c>
      <c r="J683" s="9">
        <v>0</v>
      </c>
      <c r="K683" s="9">
        <v>0</v>
      </c>
      <c r="L683" s="9">
        <v>0</v>
      </c>
      <c r="M683" s="9">
        <v>2</v>
      </c>
      <c r="N683" s="9">
        <v>3</v>
      </c>
      <c r="O683" s="9">
        <v>3</v>
      </c>
      <c r="P683" s="9">
        <v>3</v>
      </c>
      <c r="Q683" s="9">
        <v>4</v>
      </c>
      <c r="R683" s="9">
        <v>4</v>
      </c>
      <c r="S683" s="9">
        <v>3</v>
      </c>
      <c r="T683" s="9"/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1</v>
      </c>
      <c r="AA683" s="9">
        <v>0</v>
      </c>
      <c r="AB683" s="9">
        <v>0</v>
      </c>
      <c r="AC683" s="9"/>
      <c r="AD683" s="9"/>
      <c r="AE683" s="9"/>
      <c r="AF683" s="9">
        <v>1</v>
      </c>
      <c r="AG683" s="9">
        <v>1</v>
      </c>
      <c r="AH683" s="9">
        <v>0</v>
      </c>
      <c r="AI683" s="9">
        <v>0</v>
      </c>
      <c r="AJ683" s="9">
        <v>0</v>
      </c>
      <c r="AK683" s="9">
        <v>0</v>
      </c>
      <c r="AL683" s="9"/>
      <c r="AM683" s="9">
        <v>1</v>
      </c>
      <c r="AN683" s="9">
        <v>1</v>
      </c>
      <c r="AO683" s="9">
        <v>1</v>
      </c>
      <c r="AP683" s="9">
        <v>0</v>
      </c>
      <c r="AQ683" s="9">
        <v>0</v>
      </c>
      <c r="AR683" s="9">
        <v>0</v>
      </c>
      <c r="AS683" s="9"/>
      <c r="AT683" s="9">
        <v>1</v>
      </c>
      <c r="AU683" s="9">
        <v>1</v>
      </c>
      <c r="AV683" s="75">
        <v>1</v>
      </c>
      <c r="AW683" s="75">
        <v>2</v>
      </c>
      <c r="AX683" s="75">
        <v>1</v>
      </c>
      <c r="AY683" s="9"/>
      <c r="AZ683" s="9">
        <v>1</v>
      </c>
      <c r="BA683" s="9"/>
      <c r="BB683" s="9"/>
      <c r="BC683" s="9">
        <v>1</v>
      </c>
      <c r="BD683" s="9">
        <v>1</v>
      </c>
      <c r="BE683" s="9">
        <v>1</v>
      </c>
      <c r="BF683" s="9">
        <v>1</v>
      </c>
      <c r="BG683" s="9">
        <v>1</v>
      </c>
      <c r="BH683">
        <v>1</v>
      </c>
      <c r="BI683">
        <v>2</v>
      </c>
      <c r="BK683">
        <v>2</v>
      </c>
      <c r="BL683">
        <v>1</v>
      </c>
      <c r="BM683">
        <v>2</v>
      </c>
      <c r="BN683">
        <v>1</v>
      </c>
      <c r="BP683">
        <v>2</v>
      </c>
      <c r="BQ683" t="s">
        <v>125</v>
      </c>
      <c r="BR683">
        <v>2</v>
      </c>
      <c r="BS683">
        <v>1</v>
      </c>
      <c r="BT683">
        <v>1</v>
      </c>
      <c r="BU683">
        <v>1</v>
      </c>
      <c r="BV683">
        <v>2</v>
      </c>
      <c r="BW683">
        <v>2</v>
      </c>
      <c r="BY683">
        <v>1</v>
      </c>
      <c r="BZ683">
        <v>2</v>
      </c>
      <c r="CA683">
        <v>1</v>
      </c>
      <c r="CB683">
        <v>2</v>
      </c>
      <c r="CC683">
        <v>2</v>
      </c>
      <c r="CE683">
        <v>2</v>
      </c>
      <c r="CF683">
        <v>2</v>
      </c>
      <c r="CG683">
        <v>2</v>
      </c>
      <c r="CH683">
        <v>2</v>
      </c>
      <c r="CJ683">
        <v>1</v>
      </c>
      <c r="CK683">
        <v>2</v>
      </c>
      <c r="CL683">
        <v>2</v>
      </c>
      <c r="CM683" t="s">
        <v>125</v>
      </c>
      <c r="CN683" t="s">
        <v>125</v>
      </c>
      <c r="CO683">
        <v>4</v>
      </c>
      <c r="CP683">
        <v>3</v>
      </c>
      <c r="CQ683">
        <v>3</v>
      </c>
      <c r="CR683">
        <v>3</v>
      </c>
      <c r="CS683">
        <v>4</v>
      </c>
      <c r="CT683">
        <v>3</v>
      </c>
      <c r="CU683">
        <v>4</v>
      </c>
      <c r="CV683">
        <v>3</v>
      </c>
      <c r="CW683">
        <v>2</v>
      </c>
      <c r="CX683">
        <v>3</v>
      </c>
      <c r="CY683">
        <v>3</v>
      </c>
      <c r="CZ683">
        <v>3</v>
      </c>
      <c r="DA683" s="57">
        <v>3</v>
      </c>
    </row>
    <row r="684" spans="1:105">
      <c r="A684">
        <v>677</v>
      </c>
      <c r="B684" s="9">
        <v>2</v>
      </c>
      <c r="C684" s="9">
        <v>5</v>
      </c>
      <c r="D684" s="9">
        <v>4</v>
      </c>
      <c r="E684" s="9">
        <v>5</v>
      </c>
      <c r="F684" s="9">
        <v>0</v>
      </c>
      <c r="G684" s="9">
        <v>0</v>
      </c>
      <c r="H684" s="9">
        <v>0</v>
      </c>
      <c r="I684" s="9">
        <v>1</v>
      </c>
      <c r="J684" s="9">
        <v>0</v>
      </c>
      <c r="K684" s="9">
        <v>0</v>
      </c>
      <c r="L684" s="9">
        <v>0</v>
      </c>
      <c r="M684" s="9">
        <v>2</v>
      </c>
      <c r="N684" s="9">
        <v>0</v>
      </c>
      <c r="O684" s="9">
        <v>0</v>
      </c>
      <c r="P684" s="9">
        <v>0</v>
      </c>
      <c r="Q684" s="9">
        <v>0</v>
      </c>
      <c r="R684" s="9">
        <v>3</v>
      </c>
      <c r="S684" s="9">
        <v>3</v>
      </c>
      <c r="T684" s="9"/>
      <c r="U684" s="9">
        <v>0</v>
      </c>
      <c r="V684" s="9">
        <v>1</v>
      </c>
      <c r="W684" s="9">
        <v>0</v>
      </c>
      <c r="X684" s="9">
        <v>0</v>
      </c>
      <c r="Y684" s="9">
        <v>1</v>
      </c>
      <c r="Z684" s="9">
        <v>1</v>
      </c>
      <c r="AA684" s="9">
        <v>0</v>
      </c>
      <c r="AB684" s="9">
        <v>0</v>
      </c>
      <c r="AC684" s="9"/>
      <c r="AD684" s="9">
        <v>1</v>
      </c>
      <c r="AE684" s="9"/>
      <c r="AF684" s="9">
        <v>1</v>
      </c>
      <c r="AG684" s="9">
        <v>0</v>
      </c>
      <c r="AH684" s="9">
        <v>1</v>
      </c>
      <c r="AI684" s="9">
        <v>0</v>
      </c>
      <c r="AJ684" s="9">
        <v>0</v>
      </c>
      <c r="AK684" s="9">
        <v>0</v>
      </c>
      <c r="AL684" s="9"/>
      <c r="AM684" s="9">
        <v>1</v>
      </c>
      <c r="AN684" s="9">
        <v>1</v>
      </c>
      <c r="AO684" s="9">
        <v>1</v>
      </c>
      <c r="AP684" s="9">
        <v>1</v>
      </c>
      <c r="AQ684" s="9">
        <v>0</v>
      </c>
      <c r="AR684" s="9">
        <v>0</v>
      </c>
      <c r="AS684" s="9"/>
      <c r="AT684" s="9">
        <v>3</v>
      </c>
      <c r="AU684" s="9">
        <v>3</v>
      </c>
      <c r="AV684" s="75">
        <v>1</v>
      </c>
      <c r="AW684" s="75">
        <v>1</v>
      </c>
      <c r="AX684" s="75">
        <v>1</v>
      </c>
      <c r="AY684" s="9">
        <v>1</v>
      </c>
      <c r="AZ684" s="9">
        <v>1</v>
      </c>
      <c r="BA684" s="9">
        <v>1</v>
      </c>
      <c r="BB684" s="9">
        <v>2</v>
      </c>
      <c r="BC684" s="9">
        <v>1</v>
      </c>
      <c r="BD684" s="9">
        <v>1</v>
      </c>
      <c r="BE684" s="9">
        <v>1</v>
      </c>
      <c r="BF684" s="9">
        <v>1</v>
      </c>
      <c r="BG684" s="9">
        <v>1</v>
      </c>
      <c r="BH684">
        <v>1</v>
      </c>
      <c r="BI684">
        <v>1</v>
      </c>
      <c r="BJ684" s="58">
        <v>1</v>
      </c>
      <c r="BK684">
        <v>1</v>
      </c>
      <c r="BL684">
        <v>1</v>
      </c>
      <c r="BM684">
        <v>1</v>
      </c>
      <c r="BN684">
        <v>1</v>
      </c>
      <c r="BO684">
        <v>1</v>
      </c>
      <c r="BP684">
        <v>2</v>
      </c>
      <c r="BQ684" t="s">
        <v>125</v>
      </c>
      <c r="BR684">
        <v>1</v>
      </c>
      <c r="BS684">
        <v>1</v>
      </c>
      <c r="BT684">
        <v>1</v>
      </c>
      <c r="BU684">
        <v>1</v>
      </c>
      <c r="BV684">
        <v>2</v>
      </c>
      <c r="BW684">
        <v>2</v>
      </c>
      <c r="BX684">
        <v>2</v>
      </c>
      <c r="BY684">
        <v>2</v>
      </c>
      <c r="BZ684">
        <v>2</v>
      </c>
      <c r="CA684">
        <v>2</v>
      </c>
      <c r="CB684">
        <v>1</v>
      </c>
      <c r="CC684">
        <v>2</v>
      </c>
      <c r="CD684">
        <v>2</v>
      </c>
      <c r="CE684">
        <v>2</v>
      </c>
      <c r="CF684">
        <v>2</v>
      </c>
      <c r="CG684">
        <v>1</v>
      </c>
      <c r="CH684">
        <v>1</v>
      </c>
      <c r="CI684">
        <v>1</v>
      </c>
      <c r="CJ684">
        <v>1</v>
      </c>
      <c r="CK684">
        <v>1</v>
      </c>
      <c r="CL684">
        <v>1</v>
      </c>
      <c r="CM684">
        <v>3</v>
      </c>
      <c r="CN684">
        <v>3</v>
      </c>
      <c r="CO684">
        <v>4</v>
      </c>
      <c r="CP684">
        <v>2</v>
      </c>
      <c r="CQ684">
        <v>3</v>
      </c>
      <c r="CR684">
        <v>3</v>
      </c>
      <c r="CS684">
        <v>3</v>
      </c>
      <c r="CT684">
        <v>4</v>
      </c>
      <c r="CU684">
        <v>3</v>
      </c>
      <c r="CV684">
        <v>2</v>
      </c>
      <c r="CW684">
        <v>2</v>
      </c>
      <c r="CX684">
        <v>2</v>
      </c>
      <c r="CY684">
        <v>3</v>
      </c>
      <c r="CZ684">
        <v>3</v>
      </c>
      <c r="DA684" s="57" t="s">
        <v>125</v>
      </c>
    </row>
    <row r="685" spans="1:105">
      <c r="A685">
        <v>678</v>
      </c>
      <c r="B685" s="9"/>
      <c r="C685" s="9">
        <v>9</v>
      </c>
      <c r="D685" s="9">
        <v>7</v>
      </c>
      <c r="E685" s="9">
        <v>9</v>
      </c>
      <c r="F685" s="9">
        <v>0</v>
      </c>
      <c r="G685" s="9">
        <v>0</v>
      </c>
      <c r="H685" s="9">
        <v>0</v>
      </c>
      <c r="I685" s="9">
        <v>1</v>
      </c>
      <c r="J685" s="9">
        <v>0</v>
      </c>
      <c r="K685" s="9">
        <v>0</v>
      </c>
      <c r="L685" s="9">
        <v>0</v>
      </c>
      <c r="M685" s="9">
        <v>2</v>
      </c>
      <c r="N685" s="9">
        <v>4</v>
      </c>
      <c r="O685" s="9">
        <v>3</v>
      </c>
      <c r="P685" s="9">
        <v>3</v>
      </c>
      <c r="Q685" s="9">
        <v>3</v>
      </c>
      <c r="R685" s="9">
        <v>3</v>
      </c>
      <c r="S685" s="9">
        <v>3</v>
      </c>
      <c r="T685" s="9"/>
      <c r="U685" s="9">
        <v>0</v>
      </c>
      <c r="V685" s="9">
        <v>0</v>
      </c>
      <c r="W685" s="9">
        <v>0</v>
      </c>
      <c r="X685" s="9">
        <v>0</v>
      </c>
      <c r="Y685" s="9">
        <v>1</v>
      </c>
      <c r="Z685" s="9">
        <v>1</v>
      </c>
      <c r="AA685" s="9">
        <v>0</v>
      </c>
      <c r="AB685" s="9">
        <v>0</v>
      </c>
      <c r="AC685" s="9"/>
      <c r="AD685" s="9">
        <v>4</v>
      </c>
      <c r="AE685" s="9"/>
      <c r="AF685" s="9">
        <v>1</v>
      </c>
      <c r="AG685" s="9">
        <v>1</v>
      </c>
      <c r="AH685" s="9">
        <v>0</v>
      </c>
      <c r="AI685" s="9">
        <v>0</v>
      </c>
      <c r="AJ685" s="9">
        <v>0</v>
      </c>
      <c r="AK685" s="9">
        <v>0</v>
      </c>
      <c r="AL685" s="9"/>
      <c r="AM685" s="9">
        <v>1</v>
      </c>
      <c r="AN685" s="9">
        <v>1</v>
      </c>
      <c r="AO685" s="9">
        <v>0</v>
      </c>
      <c r="AP685" s="9">
        <v>1</v>
      </c>
      <c r="AQ685" s="9">
        <v>0</v>
      </c>
      <c r="AR685" s="9">
        <v>0</v>
      </c>
      <c r="AS685" s="9"/>
      <c r="AT685" s="9">
        <v>4</v>
      </c>
      <c r="AU685" s="9">
        <v>3</v>
      </c>
      <c r="AV685" s="75">
        <v>2</v>
      </c>
      <c r="AW685" s="75">
        <v>1</v>
      </c>
      <c r="AX685" s="75">
        <v>2</v>
      </c>
      <c r="AY685" s="9" t="s">
        <v>125</v>
      </c>
      <c r="AZ685" s="9">
        <v>1</v>
      </c>
      <c r="BA685" s="9">
        <v>1</v>
      </c>
      <c r="BB685" s="9">
        <v>1</v>
      </c>
      <c r="BC685" s="9">
        <v>1</v>
      </c>
      <c r="BD685" s="9">
        <v>1</v>
      </c>
      <c r="BE685" s="9">
        <v>1</v>
      </c>
      <c r="BF685" s="9">
        <v>2</v>
      </c>
      <c r="BG685" s="9" t="s">
        <v>125</v>
      </c>
      <c r="BH685">
        <v>1</v>
      </c>
      <c r="BI685">
        <v>2</v>
      </c>
      <c r="BJ685" s="58">
        <v>1</v>
      </c>
      <c r="BK685">
        <v>2</v>
      </c>
      <c r="BL685">
        <v>2</v>
      </c>
      <c r="BM685">
        <v>1</v>
      </c>
      <c r="BN685">
        <v>1</v>
      </c>
      <c r="BO685">
        <v>2</v>
      </c>
      <c r="BP685">
        <v>2</v>
      </c>
      <c r="BQ685" t="s">
        <v>125</v>
      </c>
      <c r="BR685">
        <v>2</v>
      </c>
      <c r="BS685">
        <v>2</v>
      </c>
      <c r="BT685" t="s">
        <v>125</v>
      </c>
      <c r="BU685">
        <v>1</v>
      </c>
      <c r="BV685">
        <v>1</v>
      </c>
      <c r="BW685">
        <v>2</v>
      </c>
      <c r="BX685">
        <v>2</v>
      </c>
      <c r="BY685">
        <v>2</v>
      </c>
      <c r="BZ685">
        <v>2</v>
      </c>
      <c r="CA685">
        <v>2</v>
      </c>
      <c r="CB685">
        <v>2</v>
      </c>
      <c r="CC685">
        <v>1</v>
      </c>
      <c r="CD685">
        <v>2</v>
      </c>
      <c r="CE685">
        <v>2</v>
      </c>
      <c r="CF685">
        <v>1</v>
      </c>
      <c r="CG685">
        <v>1</v>
      </c>
      <c r="CH685">
        <v>1</v>
      </c>
      <c r="CJ685">
        <v>1</v>
      </c>
      <c r="CK685">
        <v>2</v>
      </c>
      <c r="CL685">
        <v>1</v>
      </c>
      <c r="CM685">
        <v>3</v>
      </c>
      <c r="CO685">
        <v>4</v>
      </c>
      <c r="CP685">
        <v>2</v>
      </c>
      <c r="CQ685">
        <v>3</v>
      </c>
      <c r="CR685">
        <v>3</v>
      </c>
      <c r="CS685">
        <v>4</v>
      </c>
      <c r="CT685">
        <v>4</v>
      </c>
      <c r="CU685">
        <v>3</v>
      </c>
      <c r="CV685">
        <v>2</v>
      </c>
      <c r="CW685">
        <v>2</v>
      </c>
      <c r="CX685">
        <v>2</v>
      </c>
      <c r="CY685">
        <v>3</v>
      </c>
      <c r="CZ685">
        <v>3</v>
      </c>
      <c r="DA685" s="57" t="s">
        <v>125</v>
      </c>
    </row>
    <row r="686" spans="1:105">
      <c r="A686">
        <v>679</v>
      </c>
      <c r="B686" s="9">
        <v>2</v>
      </c>
      <c r="C686" s="9">
        <v>4</v>
      </c>
      <c r="D686" s="9">
        <v>3</v>
      </c>
      <c r="E686" s="9">
        <v>5</v>
      </c>
      <c r="F686" s="9">
        <v>0</v>
      </c>
      <c r="G686" s="9">
        <v>1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2</v>
      </c>
      <c r="N686" s="9">
        <v>4</v>
      </c>
      <c r="O686" s="9">
        <v>4</v>
      </c>
      <c r="P686" s="9">
        <v>4</v>
      </c>
      <c r="Q686" s="9">
        <v>4</v>
      </c>
      <c r="R686" s="9">
        <v>4</v>
      </c>
      <c r="S686" s="9">
        <v>4</v>
      </c>
      <c r="T686" s="9"/>
      <c r="U686" s="9">
        <v>1</v>
      </c>
      <c r="V686" s="9">
        <v>0</v>
      </c>
      <c r="W686" s="9">
        <v>0</v>
      </c>
      <c r="X686" s="9">
        <v>1</v>
      </c>
      <c r="Y686" s="9">
        <v>1</v>
      </c>
      <c r="Z686" s="9">
        <v>0</v>
      </c>
      <c r="AA686" s="9">
        <v>0</v>
      </c>
      <c r="AB686" s="9">
        <v>0</v>
      </c>
      <c r="AC686" s="9"/>
      <c r="AD686" s="9">
        <v>4</v>
      </c>
      <c r="AE686" s="9"/>
      <c r="AF686" s="9">
        <v>1</v>
      </c>
      <c r="AG686" s="9">
        <v>0</v>
      </c>
      <c r="AH686" s="9">
        <v>1</v>
      </c>
      <c r="AI686" s="9">
        <v>1</v>
      </c>
      <c r="AJ686" s="9">
        <v>0</v>
      </c>
      <c r="AK686" s="9">
        <v>0</v>
      </c>
      <c r="AL686" s="9"/>
      <c r="AM686" s="9">
        <v>1</v>
      </c>
      <c r="AN686" s="9">
        <v>1</v>
      </c>
      <c r="AO686" s="9">
        <v>1</v>
      </c>
      <c r="AP686" s="9">
        <v>1</v>
      </c>
      <c r="AQ686" s="9">
        <v>0</v>
      </c>
      <c r="AR686" s="9">
        <v>0</v>
      </c>
      <c r="AS686" s="9"/>
      <c r="AT686" s="9">
        <v>1</v>
      </c>
      <c r="AU686" s="9">
        <v>3</v>
      </c>
      <c r="AV686" s="75">
        <v>1</v>
      </c>
      <c r="AW686" s="75">
        <v>1</v>
      </c>
      <c r="AX686" s="75">
        <v>1</v>
      </c>
      <c r="AY686" s="9">
        <v>1</v>
      </c>
      <c r="AZ686" s="9">
        <v>1</v>
      </c>
      <c r="BA686" s="9">
        <v>1</v>
      </c>
      <c r="BB686" s="9">
        <v>2</v>
      </c>
      <c r="BC686" s="9">
        <v>1</v>
      </c>
      <c r="BD686" s="9">
        <v>1</v>
      </c>
      <c r="BE686" s="9">
        <v>2</v>
      </c>
      <c r="BF686" s="9">
        <v>1</v>
      </c>
      <c r="BG686" s="9">
        <v>1</v>
      </c>
      <c r="BH686">
        <v>2</v>
      </c>
      <c r="BI686">
        <v>1</v>
      </c>
      <c r="BJ686" s="58">
        <v>1</v>
      </c>
      <c r="BK686">
        <v>1</v>
      </c>
      <c r="BL686">
        <v>1</v>
      </c>
      <c r="BM686">
        <v>1</v>
      </c>
      <c r="BN686">
        <v>1</v>
      </c>
      <c r="BO686">
        <v>2</v>
      </c>
      <c r="BP686">
        <v>1</v>
      </c>
      <c r="BQ686">
        <v>1</v>
      </c>
      <c r="BR686">
        <v>1</v>
      </c>
      <c r="BS686">
        <v>2</v>
      </c>
      <c r="BT686" t="s">
        <v>125</v>
      </c>
      <c r="BU686">
        <v>1</v>
      </c>
      <c r="BV686">
        <v>2</v>
      </c>
      <c r="BW686">
        <v>2</v>
      </c>
      <c r="BX686">
        <v>2</v>
      </c>
      <c r="BY686">
        <v>1</v>
      </c>
      <c r="BZ686">
        <v>2</v>
      </c>
      <c r="CA686">
        <v>2</v>
      </c>
      <c r="CB686">
        <v>2</v>
      </c>
      <c r="CC686">
        <v>1</v>
      </c>
      <c r="CD686">
        <v>1</v>
      </c>
      <c r="CE686">
        <v>2</v>
      </c>
      <c r="CF686">
        <v>1</v>
      </c>
      <c r="CG686">
        <v>1</v>
      </c>
      <c r="CH686">
        <v>1</v>
      </c>
      <c r="CI686">
        <v>1</v>
      </c>
      <c r="CJ686">
        <v>1</v>
      </c>
      <c r="CK686">
        <v>2</v>
      </c>
      <c r="CL686">
        <v>1</v>
      </c>
      <c r="CM686">
        <v>3</v>
      </c>
      <c r="CN686">
        <v>3</v>
      </c>
      <c r="CO686">
        <v>4</v>
      </c>
      <c r="CP686">
        <v>3</v>
      </c>
      <c r="CQ686">
        <v>4</v>
      </c>
      <c r="CR686">
        <v>3</v>
      </c>
      <c r="CS686">
        <v>4</v>
      </c>
      <c r="CT686">
        <v>4</v>
      </c>
      <c r="CU686">
        <v>3</v>
      </c>
      <c r="CV686">
        <v>1</v>
      </c>
      <c r="CW686">
        <v>1</v>
      </c>
      <c r="CX686">
        <v>3</v>
      </c>
      <c r="CY686">
        <v>3</v>
      </c>
      <c r="CZ686">
        <v>4</v>
      </c>
      <c r="DA686" s="57">
        <v>4</v>
      </c>
    </row>
    <row r="687" spans="1:105">
      <c r="A687">
        <v>680</v>
      </c>
      <c r="B687" s="9">
        <v>2</v>
      </c>
      <c r="C687" s="9">
        <v>8</v>
      </c>
      <c r="D687" s="9">
        <v>7</v>
      </c>
      <c r="E687" s="9">
        <v>9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1</v>
      </c>
      <c r="L687" s="9">
        <v>0</v>
      </c>
      <c r="M687" s="9">
        <v>2</v>
      </c>
      <c r="N687" s="9">
        <v>4</v>
      </c>
      <c r="O687" s="9">
        <v>4</v>
      </c>
      <c r="P687" s="9">
        <v>4</v>
      </c>
      <c r="Q687" s="9">
        <v>4</v>
      </c>
      <c r="R687" s="9">
        <v>4</v>
      </c>
      <c r="S687" s="9">
        <v>3</v>
      </c>
      <c r="T687" s="9"/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1</v>
      </c>
      <c r="AB687" s="9">
        <v>0</v>
      </c>
      <c r="AC687" s="9"/>
      <c r="AD687" s="9">
        <v>2</v>
      </c>
      <c r="AE687" s="9"/>
      <c r="AF687" s="9">
        <v>1</v>
      </c>
      <c r="AG687" s="9">
        <v>1</v>
      </c>
      <c r="AH687" s="9">
        <v>0</v>
      </c>
      <c r="AI687" s="9">
        <v>0</v>
      </c>
      <c r="AJ687" s="9">
        <v>0</v>
      </c>
      <c r="AK687" s="9">
        <v>0</v>
      </c>
      <c r="AL687" s="9"/>
      <c r="AM687" s="9">
        <v>1</v>
      </c>
      <c r="AN687" s="9">
        <v>1</v>
      </c>
      <c r="AO687" s="9">
        <v>0</v>
      </c>
      <c r="AP687" s="9">
        <v>1</v>
      </c>
      <c r="AQ687" s="9">
        <v>0</v>
      </c>
      <c r="AR687" s="9">
        <v>0</v>
      </c>
      <c r="AS687" s="9"/>
      <c r="AT687" s="9">
        <v>3</v>
      </c>
      <c r="AU687" s="9">
        <v>3</v>
      </c>
      <c r="AV687" s="75">
        <v>2</v>
      </c>
      <c r="AW687" s="75">
        <v>2</v>
      </c>
      <c r="AX687" s="75">
        <v>2</v>
      </c>
      <c r="AY687" s="9" t="s">
        <v>125</v>
      </c>
      <c r="AZ687" s="9">
        <v>1</v>
      </c>
      <c r="BA687" s="9">
        <v>1</v>
      </c>
      <c r="BB687" s="9">
        <v>2</v>
      </c>
      <c r="BC687" s="9">
        <v>2</v>
      </c>
      <c r="BD687" s="9">
        <v>1</v>
      </c>
      <c r="BE687" s="9">
        <v>2</v>
      </c>
      <c r="BF687" s="9">
        <v>1</v>
      </c>
      <c r="BG687" s="9">
        <v>1</v>
      </c>
      <c r="BH687">
        <v>1</v>
      </c>
      <c r="BI687">
        <v>2</v>
      </c>
      <c r="BJ687" s="58">
        <v>1</v>
      </c>
      <c r="BK687">
        <v>2</v>
      </c>
      <c r="BL687">
        <v>1</v>
      </c>
      <c r="BM687">
        <v>1</v>
      </c>
      <c r="BN687">
        <v>2</v>
      </c>
      <c r="BO687">
        <v>2</v>
      </c>
      <c r="BP687">
        <v>1</v>
      </c>
      <c r="BQ687">
        <v>1</v>
      </c>
      <c r="BR687">
        <v>1</v>
      </c>
      <c r="BS687">
        <v>1</v>
      </c>
      <c r="BT687">
        <v>1</v>
      </c>
      <c r="BU687">
        <v>2</v>
      </c>
      <c r="BV687">
        <v>2</v>
      </c>
      <c r="BW687">
        <v>2</v>
      </c>
      <c r="BX687">
        <v>2</v>
      </c>
      <c r="BY687">
        <v>2</v>
      </c>
      <c r="BZ687">
        <v>2</v>
      </c>
      <c r="CA687">
        <v>2</v>
      </c>
      <c r="CB687">
        <v>2</v>
      </c>
      <c r="CC687">
        <v>2</v>
      </c>
      <c r="CD687">
        <v>1</v>
      </c>
      <c r="CE687">
        <v>2</v>
      </c>
      <c r="CF687">
        <v>1</v>
      </c>
      <c r="CG687">
        <v>2</v>
      </c>
      <c r="CH687">
        <v>2</v>
      </c>
      <c r="CI687">
        <v>1</v>
      </c>
      <c r="CJ687">
        <v>1</v>
      </c>
      <c r="CK687">
        <v>1</v>
      </c>
      <c r="CL687">
        <v>2</v>
      </c>
      <c r="CM687" t="s">
        <v>125</v>
      </c>
      <c r="CN687" t="s">
        <v>125</v>
      </c>
      <c r="CO687">
        <v>4</v>
      </c>
      <c r="CP687">
        <v>2</v>
      </c>
      <c r="CQ687">
        <v>4</v>
      </c>
      <c r="CR687">
        <v>4</v>
      </c>
      <c r="CS687">
        <v>4</v>
      </c>
      <c r="CT687">
        <v>3</v>
      </c>
      <c r="CU687">
        <v>4</v>
      </c>
      <c r="CV687">
        <v>4</v>
      </c>
      <c r="CW687">
        <v>1</v>
      </c>
      <c r="CX687">
        <v>3</v>
      </c>
      <c r="CY687">
        <v>3</v>
      </c>
      <c r="CZ687">
        <v>4</v>
      </c>
      <c r="DA687" s="57" t="s">
        <v>125</v>
      </c>
    </row>
    <row r="688" spans="1:105">
      <c r="A688">
        <v>681</v>
      </c>
      <c r="B688" s="9">
        <v>1</v>
      </c>
      <c r="C688" s="9">
        <v>8</v>
      </c>
      <c r="D688" s="9">
        <v>4</v>
      </c>
      <c r="E688" s="9">
        <v>5</v>
      </c>
      <c r="F688" s="9">
        <v>0</v>
      </c>
      <c r="G688" s="9">
        <v>0</v>
      </c>
      <c r="H688" s="9">
        <v>0</v>
      </c>
      <c r="I688" s="9">
        <v>0</v>
      </c>
      <c r="J688" s="9">
        <v>1</v>
      </c>
      <c r="K688" s="9">
        <v>0</v>
      </c>
      <c r="L688" s="9">
        <v>0</v>
      </c>
      <c r="M688" s="9">
        <v>1</v>
      </c>
      <c r="N688" s="9">
        <v>0</v>
      </c>
      <c r="O688" s="9">
        <v>0</v>
      </c>
      <c r="P688" s="9">
        <v>0</v>
      </c>
      <c r="Q688" s="9">
        <v>0</v>
      </c>
      <c r="R688" s="9">
        <v>1</v>
      </c>
      <c r="S688" s="9">
        <v>0</v>
      </c>
      <c r="T688" s="9"/>
      <c r="U688" s="9">
        <v>0</v>
      </c>
      <c r="V688" s="9">
        <v>0</v>
      </c>
      <c r="W688" s="9">
        <v>1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/>
      <c r="AD688" s="9">
        <v>4</v>
      </c>
      <c r="AE688" s="9"/>
      <c r="AF688" s="9">
        <v>1</v>
      </c>
      <c r="AG688" s="9">
        <v>1</v>
      </c>
      <c r="AH688" s="9">
        <v>0</v>
      </c>
      <c r="AI688" s="9">
        <v>0</v>
      </c>
      <c r="AJ688" s="9">
        <v>0</v>
      </c>
      <c r="AK688" s="9">
        <v>0</v>
      </c>
      <c r="AL688" s="9"/>
      <c r="AM688" s="9">
        <v>0</v>
      </c>
      <c r="AN688" s="9">
        <v>1</v>
      </c>
      <c r="AO688" s="9">
        <v>1</v>
      </c>
      <c r="AP688" s="9">
        <v>0</v>
      </c>
      <c r="AQ688" s="9">
        <v>0</v>
      </c>
      <c r="AR688" s="9">
        <v>0</v>
      </c>
      <c r="AS688" s="9"/>
      <c r="AT688" s="9">
        <v>1</v>
      </c>
      <c r="AU688" s="9">
        <v>3</v>
      </c>
      <c r="AV688" s="75">
        <v>1</v>
      </c>
      <c r="AW688" s="75">
        <v>2</v>
      </c>
      <c r="AX688" s="75">
        <v>1</v>
      </c>
      <c r="AY688" s="9">
        <v>1</v>
      </c>
      <c r="AZ688" s="9">
        <v>1</v>
      </c>
      <c r="BA688" s="9">
        <v>1</v>
      </c>
      <c r="BB688" s="9">
        <v>2</v>
      </c>
      <c r="BC688" s="9">
        <v>2</v>
      </c>
      <c r="BD688" s="9">
        <v>1</v>
      </c>
      <c r="BE688" s="9">
        <v>2</v>
      </c>
      <c r="BF688" s="9">
        <v>1</v>
      </c>
      <c r="BG688" s="9">
        <v>1</v>
      </c>
      <c r="BH688">
        <v>1</v>
      </c>
      <c r="BI688">
        <v>2</v>
      </c>
      <c r="BJ688" s="58">
        <v>2</v>
      </c>
      <c r="BK688">
        <v>1</v>
      </c>
      <c r="BL688">
        <v>1</v>
      </c>
      <c r="BM688">
        <v>1</v>
      </c>
      <c r="BN688">
        <v>1</v>
      </c>
      <c r="BO688">
        <v>2</v>
      </c>
      <c r="BP688">
        <v>2</v>
      </c>
      <c r="BQ688" t="s">
        <v>125</v>
      </c>
      <c r="BR688">
        <v>1</v>
      </c>
      <c r="BS688">
        <v>2</v>
      </c>
      <c r="BT688" t="s">
        <v>125</v>
      </c>
      <c r="BU688">
        <v>2</v>
      </c>
      <c r="BV688">
        <v>2</v>
      </c>
      <c r="BW688">
        <v>1</v>
      </c>
      <c r="BX688">
        <v>2</v>
      </c>
      <c r="BY688">
        <v>2</v>
      </c>
      <c r="BZ688">
        <v>2</v>
      </c>
      <c r="CA688">
        <v>1</v>
      </c>
      <c r="CB688">
        <v>2</v>
      </c>
      <c r="CC688">
        <v>2</v>
      </c>
      <c r="CD688">
        <v>2</v>
      </c>
      <c r="CE688">
        <v>2</v>
      </c>
      <c r="CF688">
        <v>2</v>
      </c>
      <c r="CG688">
        <v>1</v>
      </c>
      <c r="CH688">
        <v>1</v>
      </c>
      <c r="CI688">
        <v>2</v>
      </c>
      <c r="CJ688">
        <v>1</v>
      </c>
      <c r="CK688">
        <v>2</v>
      </c>
      <c r="CL688">
        <v>1</v>
      </c>
      <c r="CM688">
        <v>4</v>
      </c>
      <c r="CN688">
        <v>4</v>
      </c>
      <c r="CO688">
        <v>4</v>
      </c>
      <c r="CP688">
        <v>3</v>
      </c>
      <c r="CQ688">
        <v>4</v>
      </c>
      <c r="CR688">
        <v>4</v>
      </c>
      <c r="CS688">
        <v>4</v>
      </c>
      <c r="CT688">
        <v>4</v>
      </c>
      <c r="CU688">
        <v>4</v>
      </c>
      <c r="CV688">
        <v>3</v>
      </c>
      <c r="CW688">
        <v>1</v>
      </c>
      <c r="CX688">
        <v>4</v>
      </c>
      <c r="CY688">
        <v>1</v>
      </c>
      <c r="CZ688">
        <v>0</v>
      </c>
      <c r="DA688" s="57" t="s">
        <v>125</v>
      </c>
    </row>
    <row r="689" spans="1:105">
      <c r="A689">
        <v>682</v>
      </c>
      <c r="B689" s="9">
        <v>2</v>
      </c>
      <c r="C689" s="9">
        <v>3</v>
      </c>
      <c r="D689" s="9">
        <v>5</v>
      </c>
      <c r="E689" s="9">
        <v>9</v>
      </c>
      <c r="F689" s="9">
        <v>1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3</v>
      </c>
      <c r="N689" s="9">
        <v>4</v>
      </c>
      <c r="O689" s="9">
        <v>4</v>
      </c>
      <c r="P689" s="9">
        <v>4</v>
      </c>
      <c r="Q689" s="9">
        <v>3</v>
      </c>
      <c r="R689" s="9">
        <v>3</v>
      </c>
      <c r="S689" s="9">
        <v>4</v>
      </c>
      <c r="T689" s="9"/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1</v>
      </c>
      <c r="AA689" s="9">
        <v>0</v>
      </c>
      <c r="AB689" s="9">
        <v>0</v>
      </c>
      <c r="AC689" s="9"/>
      <c r="AD689" s="9">
        <v>2</v>
      </c>
      <c r="AE689" s="9"/>
      <c r="AF689" s="9">
        <v>1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/>
      <c r="AM689" s="9">
        <v>1</v>
      </c>
      <c r="AN689" s="9">
        <v>1</v>
      </c>
      <c r="AO689" s="9">
        <v>1</v>
      </c>
      <c r="AP689" s="9">
        <v>1</v>
      </c>
      <c r="AQ689" s="9">
        <v>0</v>
      </c>
      <c r="AR689" s="9">
        <v>0</v>
      </c>
      <c r="AS689" s="9"/>
      <c r="AT689" s="9">
        <v>1</v>
      </c>
      <c r="AU689" s="9">
        <v>2</v>
      </c>
      <c r="AV689" s="75">
        <v>1</v>
      </c>
      <c r="AW689" s="75">
        <v>2</v>
      </c>
      <c r="AX689" s="75">
        <v>1</v>
      </c>
      <c r="AY689" s="9">
        <v>2</v>
      </c>
      <c r="AZ689" s="9">
        <v>1</v>
      </c>
      <c r="BA689" s="9">
        <v>2</v>
      </c>
      <c r="BB689" s="9">
        <v>2</v>
      </c>
      <c r="BC689" s="9">
        <v>2</v>
      </c>
      <c r="BD689" s="9">
        <v>1</v>
      </c>
      <c r="BE689" s="9">
        <v>2</v>
      </c>
      <c r="BF689" s="9">
        <v>1</v>
      </c>
      <c r="BG689" s="9">
        <v>1</v>
      </c>
      <c r="BH689">
        <v>2</v>
      </c>
      <c r="BI689">
        <v>2</v>
      </c>
      <c r="BJ689" s="58">
        <v>1</v>
      </c>
      <c r="BK689">
        <v>2</v>
      </c>
      <c r="BL689">
        <v>2</v>
      </c>
      <c r="BM689">
        <v>1</v>
      </c>
      <c r="BN689">
        <v>1</v>
      </c>
      <c r="BO689">
        <v>2</v>
      </c>
      <c r="BP689">
        <v>1</v>
      </c>
      <c r="BQ689">
        <v>1</v>
      </c>
      <c r="BR689">
        <v>1</v>
      </c>
      <c r="BS689">
        <v>2</v>
      </c>
      <c r="BT689" t="s">
        <v>125</v>
      </c>
      <c r="BU689">
        <v>1</v>
      </c>
      <c r="BV689">
        <v>2</v>
      </c>
      <c r="BW689">
        <v>2</v>
      </c>
      <c r="BX689">
        <v>2</v>
      </c>
      <c r="BY689">
        <v>2</v>
      </c>
      <c r="BZ689">
        <v>2</v>
      </c>
      <c r="CA689">
        <v>2</v>
      </c>
      <c r="CB689">
        <v>2</v>
      </c>
      <c r="CC689">
        <v>1</v>
      </c>
      <c r="CD689">
        <v>2</v>
      </c>
      <c r="CE689">
        <v>2</v>
      </c>
      <c r="CF689">
        <v>1</v>
      </c>
      <c r="CG689">
        <v>2</v>
      </c>
      <c r="CH689">
        <v>2</v>
      </c>
      <c r="CI689">
        <v>2</v>
      </c>
      <c r="CJ689">
        <v>1</v>
      </c>
      <c r="CK689">
        <v>2</v>
      </c>
      <c r="CL689">
        <v>2</v>
      </c>
      <c r="CM689" t="s">
        <v>125</v>
      </c>
      <c r="CN689" t="s">
        <v>125</v>
      </c>
      <c r="CO689">
        <v>4</v>
      </c>
      <c r="CP689">
        <v>2</v>
      </c>
      <c r="CQ689">
        <v>2</v>
      </c>
      <c r="CR689">
        <v>2</v>
      </c>
      <c r="CS689">
        <v>2</v>
      </c>
      <c r="CT689">
        <v>3</v>
      </c>
      <c r="CU689">
        <v>3</v>
      </c>
      <c r="CV689">
        <v>2</v>
      </c>
      <c r="CW689">
        <v>1</v>
      </c>
      <c r="CX689">
        <v>2</v>
      </c>
      <c r="CY689">
        <v>1</v>
      </c>
      <c r="CZ689">
        <v>3</v>
      </c>
      <c r="DA689" s="57">
        <v>3</v>
      </c>
    </row>
    <row r="690" spans="1:105">
      <c r="A690">
        <v>683</v>
      </c>
      <c r="B690" s="9">
        <v>1</v>
      </c>
      <c r="C690" s="9">
        <v>5</v>
      </c>
      <c r="D690" s="9">
        <v>1</v>
      </c>
      <c r="E690" s="9">
        <v>11</v>
      </c>
      <c r="F690" s="9">
        <v>0</v>
      </c>
      <c r="G690" s="9">
        <v>0</v>
      </c>
      <c r="H690" s="9">
        <v>0</v>
      </c>
      <c r="I690" s="9">
        <v>1</v>
      </c>
      <c r="J690" s="9">
        <v>0</v>
      </c>
      <c r="K690" s="9">
        <v>0</v>
      </c>
      <c r="L690" s="9">
        <v>0</v>
      </c>
      <c r="M690" s="9">
        <v>1</v>
      </c>
      <c r="N690" s="9">
        <v>4</v>
      </c>
      <c r="O690" s="9">
        <v>4</v>
      </c>
      <c r="P690" s="9">
        <v>4</v>
      </c>
      <c r="Q690" s="9">
        <v>4</v>
      </c>
      <c r="R690" s="9">
        <v>1</v>
      </c>
      <c r="S690" s="9">
        <v>3</v>
      </c>
      <c r="T690" s="9"/>
      <c r="U690" s="9">
        <v>1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/>
      <c r="AD690" s="9">
        <v>1</v>
      </c>
      <c r="AE690" s="9"/>
      <c r="AF690" s="9">
        <v>1</v>
      </c>
      <c r="AG690" s="9">
        <v>0</v>
      </c>
      <c r="AH690" s="9">
        <v>1</v>
      </c>
      <c r="AI690" s="9">
        <v>0</v>
      </c>
      <c r="AJ690" s="9">
        <v>0</v>
      </c>
      <c r="AK690" s="9">
        <v>0</v>
      </c>
      <c r="AL690" s="9"/>
      <c r="AM690" s="9">
        <v>0</v>
      </c>
      <c r="AN690" s="9">
        <v>1</v>
      </c>
      <c r="AO690" s="9">
        <v>0</v>
      </c>
      <c r="AP690" s="9">
        <v>1</v>
      </c>
      <c r="AQ690" s="9">
        <v>0</v>
      </c>
      <c r="AR690" s="9">
        <v>0</v>
      </c>
      <c r="AS690" s="9"/>
      <c r="AT690" s="9">
        <v>2</v>
      </c>
      <c r="AU690" s="9">
        <v>3</v>
      </c>
      <c r="AV690" s="75">
        <v>1</v>
      </c>
      <c r="AW690" s="75">
        <v>2</v>
      </c>
      <c r="AX690" s="75">
        <v>1</v>
      </c>
      <c r="AY690" s="9">
        <v>2</v>
      </c>
      <c r="AZ690" s="9">
        <v>1</v>
      </c>
      <c r="BA690" s="9">
        <v>1</v>
      </c>
      <c r="BB690" s="9">
        <v>2</v>
      </c>
      <c r="BC690" s="9">
        <v>1</v>
      </c>
      <c r="BD690" s="9">
        <v>1</v>
      </c>
      <c r="BE690" s="9">
        <v>2</v>
      </c>
      <c r="BF690" s="9">
        <v>1</v>
      </c>
      <c r="BG690" s="9">
        <v>1</v>
      </c>
      <c r="BH690">
        <v>1</v>
      </c>
      <c r="BI690">
        <v>2</v>
      </c>
      <c r="BJ690" s="58">
        <v>2</v>
      </c>
      <c r="BK690">
        <v>2</v>
      </c>
      <c r="BL690">
        <v>2</v>
      </c>
      <c r="BM690">
        <v>2</v>
      </c>
      <c r="BN690">
        <v>1</v>
      </c>
      <c r="BO690">
        <v>2</v>
      </c>
      <c r="BP690">
        <v>2</v>
      </c>
      <c r="BQ690" t="s">
        <v>125</v>
      </c>
      <c r="BR690">
        <v>1</v>
      </c>
      <c r="BS690">
        <v>1</v>
      </c>
      <c r="BT690">
        <v>1</v>
      </c>
      <c r="BU690">
        <v>1</v>
      </c>
      <c r="BV690">
        <v>2</v>
      </c>
      <c r="BW690">
        <v>1</v>
      </c>
      <c r="BX690">
        <v>2</v>
      </c>
      <c r="BY690">
        <v>2</v>
      </c>
      <c r="BZ690">
        <v>2</v>
      </c>
      <c r="CA690">
        <v>2</v>
      </c>
      <c r="CB690">
        <v>2</v>
      </c>
      <c r="CC690">
        <v>2</v>
      </c>
      <c r="CD690">
        <v>1</v>
      </c>
      <c r="CE690">
        <v>2</v>
      </c>
      <c r="CF690">
        <v>1</v>
      </c>
      <c r="CG690">
        <v>1</v>
      </c>
      <c r="CH690">
        <v>2</v>
      </c>
      <c r="CI690">
        <v>2</v>
      </c>
      <c r="CJ690">
        <v>1</v>
      </c>
      <c r="CK690">
        <v>2</v>
      </c>
      <c r="CL690">
        <v>2</v>
      </c>
      <c r="CM690" t="s">
        <v>125</v>
      </c>
      <c r="CN690" t="s">
        <v>125</v>
      </c>
      <c r="CO690">
        <v>3</v>
      </c>
      <c r="CP690">
        <v>4</v>
      </c>
      <c r="CQ690">
        <v>4</v>
      </c>
      <c r="CR690">
        <v>3</v>
      </c>
      <c r="CS690">
        <v>3</v>
      </c>
      <c r="CT690">
        <v>4</v>
      </c>
      <c r="CU690">
        <v>3</v>
      </c>
      <c r="CV690">
        <v>3</v>
      </c>
      <c r="CW690">
        <v>2</v>
      </c>
      <c r="CX690">
        <v>3</v>
      </c>
      <c r="CY690">
        <v>3</v>
      </c>
      <c r="CZ690">
        <v>3</v>
      </c>
      <c r="DA690" s="57" t="s">
        <v>125</v>
      </c>
    </row>
    <row r="691" spans="1:105">
      <c r="A691">
        <v>684</v>
      </c>
      <c r="B691" s="9">
        <v>1</v>
      </c>
      <c r="C691" s="9">
        <v>8</v>
      </c>
      <c r="D691" s="9">
        <v>3</v>
      </c>
      <c r="E691" s="9">
        <v>16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1</v>
      </c>
      <c r="L691" s="9">
        <v>0</v>
      </c>
      <c r="M691" s="9">
        <v>2</v>
      </c>
      <c r="N691" s="9">
        <v>4</v>
      </c>
      <c r="O691" s="9">
        <v>4</v>
      </c>
      <c r="P691" s="9">
        <v>4</v>
      </c>
      <c r="Q691" s="9">
        <v>4</v>
      </c>
      <c r="R691" s="9">
        <v>4</v>
      </c>
      <c r="S691" s="9">
        <v>4</v>
      </c>
      <c r="T691" s="9"/>
      <c r="U691" s="9">
        <v>1</v>
      </c>
      <c r="V691" s="9">
        <v>1</v>
      </c>
      <c r="W691" s="9">
        <v>0</v>
      </c>
      <c r="X691" s="9">
        <v>0</v>
      </c>
      <c r="Y691" s="9">
        <v>1</v>
      </c>
      <c r="Z691" s="9">
        <v>0</v>
      </c>
      <c r="AA691" s="9">
        <v>0</v>
      </c>
      <c r="AB691" s="9">
        <v>0</v>
      </c>
      <c r="AC691" s="9"/>
      <c r="AD691" s="9">
        <v>1</v>
      </c>
      <c r="AE691" s="9"/>
      <c r="AF691" s="9">
        <v>1</v>
      </c>
      <c r="AG691" s="9">
        <v>1</v>
      </c>
      <c r="AH691" s="9">
        <v>0</v>
      </c>
      <c r="AI691" s="9">
        <v>0</v>
      </c>
      <c r="AJ691" s="9">
        <v>0</v>
      </c>
      <c r="AK691" s="9">
        <v>0</v>
      </c>
      <c r="AL691" s="9"/>
      <c r="AM691" s="9">
        <v>1</v>
      </c>
      <c r="AN691" s="9">
        <v>1</v>
      </c>
      <c r="AO691" s="9">
        <v>1</v>
      </c>
      <c r="AP691" s="9">
        <v>0</v>
      </c>
      <c r="AQ691" s="9">
        <v>0</v>
      </c>
      <c r="AR691" s="9">
        <v>0</v>
      </c>
      <c r="AS691" s="9"/>
      <c r="AT691" s="9">
        <v>1</v>
      </c>
      <c r="AU691" s="9">
        <v>3</v>
      </c>
      <c r="AV691" s="75">
        <v>2</v>
      </c>
      <c r="AW691" s="75">
        <v>2</v>
      </c>
      <c r="AX691" s="75">
        <v>1</v>
      </c>
      <c r="AY691" s="9">
        <v>2</v>
      </c>
      <c r="AZ691" s="9">
        <v>1</v>
      </c>
      <c r="BA691" s="9">
        <v>1</v>
      </c>
      <c r="BB691" s="9">
        <v>1</v>
      </c>
      <c r="BC691" s="9">
        <v>2</v>
      </c>
      <c r="BD691" s="9">
        <v>1</v>
      </c>
      <c r="BE691" s="9">
        <v>2</v>
      </c>
      <c r="BF691" s="9">
        <v>2</v>
      </c>
      <c r="BG691" s="9" t="s">
        <v>125</v>
      </c>
      <c r="BH691">
        <v>2</v>
      </c>
      <c r="BI691">
        <v>2</v>
      </c>
      <c r="BJ691" s="58">
        <v>2</v>
      </c>
      <c r="BK691">
        <v>1</v>
      </c>
      <c r="BL691">
        <v>1</v>
      </c>
      <c r="BM691">
        <v>1</v>
      </c>
      <c r="BN691">
        <v>1</v>
      </c>
      <c r="BO691">
        <v>2</v>
      </c>
      <c r="BP691">
        <v>2</v>
      </c>
      <c r="BQ691" t="s">
        <v>125</v>
      </c>
      <c r="BR691">
        <v>2</v>
      </c>
      <c r="BS691">
        <v>2</v>
      </c>
      <c r="BT691" t="s">
        <v>125</v>
      </c>
      <c r="BU691">
        <v>1</v>
      </c>
      <c r="BV691">
        <v>1</v>
      </c>
      <c r="BW691">
        <v>2</v>
      </c>
      <c r="BX691">
        <v>2</v>
      </c>
      <c r="BY691">
        <v>2</v>
      </c>
      <c r="BZ691">
        <v>2</v>
      </c>
      <c r="CA691">
        <v>2</v>
      </c>
      <c r="CB691">
        <v>2</v>
      </c>
      <c r="CC691">
        <v>2</v>
      </c>
      <c r="CD691">
        <v>2</v>
      </c>
      <c r="CE691">
        <v>2</v>
      </c>
      <c r="CF691">
        <v>1</v>
      </c>
      <c r="CG691">
        <v>1</v>
      </c>
      <c r="CH691">
        <v>2</v>
      </c>
      <c r="CI691">
        <v>2</v>
      </c>
      <c r="CJ691">
        <v>2</v>
      </c>
      <c r="CK691">
        <v>2</v>
      </c>
      <c r="CL691">
        <v>1</v>
      </c>
      <c r="CM691">
        <v>4</v>
      </c>
      <c r="CN691">
        <v>4</v>
      </c>
      <c r="CO691">
        <v>4</v>
      </c>
      <c r="CP691">
        <v>4</v>
      </c>
      <c r="CQ691">
        <v>4</v>
      </c>
      <c r="CR691">
        <v>4</v>
      </c>
      <c r="CS691">
        <v>4</v>
      </c>
      <c r="CT691">
        <v>4</v>
      </c>
      <c r="CU691">
        <v>4</v>
      </c>
      <c r="CV691">
        <v>3</v>
      </c>
      <c r="CW691">
        <v>1</v>
      </c>
      <c r="CX691">
        <v>4</v>
      </c>
      <c r="CY691">
        <v>3</v>
      </c>
      <c r="CZ691">
        <v>4</v>
      </c>
      <c r="DA691" s="57" t="s">
        <v>125</v>
      </c>
    </row>
    <row r="692" spans="1:105">
      <c r="A692">
        <v>685</v>
      </c>
      <c r="B692" s="9">
        <v>1</v>
      </c>
      <c r="C692" s="9">
        <v>4</v>
      </c>
      <c r="D692" s="9">
        <v>1</v>
      </c>
      <c r="E692" s="9">
        <v>1</v>
      </c>
      <c r="F692" s="9">
        <v>0</v>
      </c>
      <c r="G692" s="9">
        <v>0</v>
      </c>
      <c r="H692" s="9">
        <v>0</v>
      </c>
      <c r="I692" s="9">
        <v>0</v>
      </c>
      <c r="J692" s="9">
        <v>1</v>
      </c>
      <c r="K692" s="9">
        <v>0</v>
      </c>
      <c r="L692" s="9">
        <v>0</v>
      </c>
      <c r="M692" s="9">
        <v>1</v>
      </c>
      <c r="N692" s="9">
        <v>3</v>
      </c>
      <c r="O692" s="9">
        <v>3</v>
      </c>
      <c r="P692" s="9">
        <v>4</v>
      </c>
      <c r="Q692" s="9">
        <v>3</v>
      </c>
      <c r="R692" s="9">
        <v>3</v>
      </c>
      <c r="S692" s="9">
        <v>3</v>
      </c>
      <c r="T692" s="9"/>
      <c r="U692" s="9">
        <v>1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/>
      <c r="AD692" s="9">
        <v>4</v>
      </c>
      <c r="AE692" s="9"/>
      <c r="AF692" s="9">
        <v>1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/>
      <c r="AM692" s="9">
        <v>0</v>
      </c>
      <c r="AN692" s="9">
        <v>1</v>
      </c>
      <c r="AO692" s="9">
        <v>0</v>
      </c>
      <c r="AP692" s="9">
        <v>0</v>
      </c>
      <c r="AQ692" s="9">
        <v>0</v>
      </c>
      <c r="AR692" s="9">
        <v>0</v>
      </c>
      <c r="AS692" s="9"/>
      <c r="AT692" s="9">
        <v>3</v>
      </c>
      <c r="AU692" s="9">
        <v>4</v>
      </c>
      <c r="AV692" s="75">
        <v>1</v>
      </c>
      <c r="AW692" s="75">
        <v>1</v>
      </c>
      <c r="AX692" s="75">
        <v>2</v>
      </c>
      <c r="AY692" s="9" t="s">
        <v>125</v>
      </c>
      <c r="AZ692" s="9">
        <v>1</v>
      </c>
      <c r="BA692" s="9">
        <v>1</v>
      </c>
      <c r="BB692" s="9">
        <v>2</v>
      </c>
      <c r="BC692" s="9">
        <v>2</v>
      </c>
      <c r="BD692" s="9">
        <v>1</v>
      </c>
      <c r="BE692" s="9">
        <v>1</v>
      </c>
      <c r="BF692" s="9">
        <v>1</v>
      </c>
      <c r="BG692" s="9">
        <v>1</v>
      </c>
      <c r="BH692">
        <v>1</v>
      </c>
      <c r="BI692">
        <v>1</v>
      </c>
      <c r="BJ692" s="58">
        <v>2</v>
      </c>
      <c r="BK692">
        <v>2</v>
      </c>
      <c r="BL692">
        <v>2</v>
      </c>
      <c r="BM692">
        <v>2</v>
      </c>
      <c r="BN692">
        <v>2</v>
      </c>
      <c r="BO692">
        <v>2</v>
      </c>
      <c r="BP692">
        <v>2</v>
      </c>
      <c r="BQ692" t="s">
        <v>125</v>
      </c>
      <c r="BR692">
        <v>2</v>
      </c>
      <c r="BS692">
        <v>1</v>
      </c>
      <c r="BT692">
        <v>1</v>
      </c>
      <c r="BU692">
        <v>2</v>
      </c>
      <c r="BV692">
        <v>2</v>
      </c>
      <c r="BW692">
        <v>1</v>
      </c>
      <c r="BX692">
        <v>2</v>
      </c>
      <c r="BY692">
        <v>2</v>
      </c>
      <c r="BZ692">
        <v>2</v>
      </c>
      <c r="CA692">
        <v>2</v>
      </c>
      <c r="CB692">
        <v>2</v>
      </c>
      <c r="CC692">
        <v>2</v>
      </c>
      <c r="CD692">
        <v>2</v>
      </c>
      <c r="CE692">
        <v>2</v>
      </c>
      <c r="CF692">
        <v>2</v>
      </c>
      <c r="CG692">
        <v>2</v>
      </c>
      <c r="CH692">
        <v>2</v>
      </c>
      <c r="CI692">
        <v>2</v>
      </c>
      <c r="CJ692">
        <v>2</v>
      </c>
      <c r="CK692">
        <v>2</v>
      </c>
      <c r="CL692">
        <v>2</v>
      </c>
      <c r="CM692" t="s">
        <v>125</v>
      </c>
      <c r="CN692" t="s">
        <v>125</v>
      </c>
      <c r="CO692">
        <v>3</v>
      </c>
      <c r="CP692">
        <v>2</v>
      </c>
      <c r="CQ692">
        <v>2</v>
      </c>
      <c r="CR692">
        <v>2</v>
      </c>
      <c r="CS692">
        <v>2</v>
      </c>
      <c r="CT692">
        <v>2</v>
      </c>
      <c r="CU692">
        <v>2</v>
      </c>
      <c r="CV692">
        <v>3</v>
      </c>
      <c r="CW692">
        <v>1</v>
      </c>
      <c r="CX692">
        <v>2</v>
      </c>
      <c r="CY692">
        <v>1</v>
      </c>
      <c r="CZ692">
        <v>2</v>
      </c>
      <c r="DA692" s="57" t="s">
        <v>125</v>
      </c>
    </row>
    <row r="693" spans="1:105">
      <c r="A693">
        <v>686</v>
      </c>
      <c r="B693" s="9">
        <v>1</v>
      </c>
      <c r="C693" s="9">
        <v>5</v>
      </c>
      <c r="D693" s="9">
        <v>1</v>
      </c>
      <c r="E693" s="9">
        <v>2</v>
      </c>
      <c r="F693" s="9">
        <v>0</v>
      </c>
      <c r="G693" s="9">
        <v>0</v>
      </c>
      <c r="H693" s="9">
        <v>0</v>
      </c>
      <c r="I693" s="9">
        <v>1</v>
      </c>
      <c r="J693" s="9">
        <v>1</v>
      </c>
      <c r="K693" s="9">
        <v>0</v>
      </c>
      <c r="L693" s="9">
        <v>0</v>
      </c>
      <c r="M693" s="9">
        <v>2</v>
      </c>
      <c r="N693" s="9"/>
      <c r="O693" s="9"/>
      <c r="P693" s="9"/>
      <c r="Q693" s="9">
        <v>3</v>
      </c>
      <c r="R693" s="9"/>
      <c r="S693" s="9"/>
      <c r="T693" s="9"/>
      <c r="U693" s="9">
        <v>0</v>
      </c>
      <c r="V693" s="9">
        <v>0</v>
      </c>
      <c r="W693" s="9">
        <v>0</v>
      </c>
      <c r="X693" s="9">
        <v>0</v>
      </c>
      <c r="Y693" s="9">
        <v>1</v>
      </c>
      <c r="Z693" s="9">
        <v>0</v>
      </c>
      <c r="AA693" s="9">
        <v>0</v>
      </c>
      <c r="AB693" s="9">
        <v>0</v>
      </c>
      <c r="AC693" s="9"/>
      <c r="AD693" s="9">
        <v>3</v>
      </c>
      <c r="AE693" s="9"/>
      <c r="AF693" s="9">
        <v>1</v>
      </c>
      <c r="AG693" s="9">
        <v>1</v>
      </c>
      <c r="AH693" s="9">
        <v>1</v>
      </c>
      <c r="AI693" s="9">
        <v>1</v>
      </c>
      <c r="AJ693" s="9">
        <v>0</v>
      </c>
      <c r="AK693" s="9">
        <v>0</v>
      </c>
      <c r="AL693" s="9"/>
      <c r="AM693" s="9">
        <v>0</v>
      </c>
      <c r="AN693" s="9">
        <v>0</v>
      </c>
      <c r="AO693" s="9">
        <v>0</v>
      </c>
      <c r="AP693" s="9">
        <v>0</v>
      </c>
      <c r="AQ693" s="9">
        <v>1</v>
      </c>
      <c r="AR693" s="9">
        <v>0</v>
      </c>
      <c r="AS693" s="9"/>
      <c r="AT693" s="9">
        <v>1</v>
      </c>
      <c r="AU693" s="9">
        <v>3</v>
      </c>
      <c r="AV693" s="75">
        <v>2</v>
      </c>
      <c r="AW693" s="75">
        <v>1</v>
      </c>
      <c r="AX693" s="75">
        <v>1</v>
      </c>
      <c r="AY693" s="9">
        <v>1</v>
      </c>
      <c r="AZ693" s="9">
        <v>1</v>
      </c>
      <c r="BA693" s="9">
        <v>2</v>
      </c>
      <c r="BB693" s="9"/>
      <c r="BC693" s="9">
        <v>1</v>
      </c>
      <c r="BD693" s="9">
        <v>1</v>
      </c>
      <c r="BE693" s="9">
        <v>1</v>
      </c>
      <c r="BF693" s="9">
        <v>1</v>
      </c>
      <c r="BG693" s="9">
        <v>2</v>
      </c>
      <c r="BH693">
        <v>1</v>
      </c>
      <c r="BI693">
        <v>1</v>
      </c>
      <c r="BJ693" s="58">
        <v>1</v>
      </c>
      <c r="BK693">
        <v>2</v>
      </c>
      <c r="BL693">
        <v>2</v>
      </c>
      <c r="BM693">
        <v>1</v>
      </c>
      <c r="BN693">
        <v>1</v>
      </c>
      <c r="BO693">
        <v>2</v>
      </c>
      <c r="BP693">
        <v>2</v>
      </c>
      <c r="BQ693" t="s">
        <v>125</v>
      </c>
      <c r="BR693">
        <v>1</v>
      </c>
      <c r="BS693">
        <v>1</v>
      </c>
      <c r="BT693">
        <v>1</v>
      </c>
      <c r="BU693">
        <v>1</v>
      </c>
      <c r="BV693">
        <v>1</v>
      </c>
      <c r="BW693">
        <v>1</v>
      </c>
      <c r="BX693">
        <v>1</v>
      </c>
      <c r="BY693">
        <v>2</v>
      </c>
      <c r="BZ693">
        <v>2</v>
      </c>
      <c r="CA693">
        <v>2</v>
      </c>
      <c r="CB693">
        <v>2</v>
      </c>
      <c r="CC693">
        <v>2</v>
      </c>
      <c r="CD693">
        <v>2</v>
      </c>
      <c r="CE693">
        <v>2</v>
      </c>
      <c r="CF693">
        <v>2</v>
      </c>
      <c r="CG693">
        <v>2</v>
      </c>
      <c r="CH693">
        <v>2</v>
      </c>
      <c r="CI693">
        <v>2</v>
      </c>
      <c r="CJ693">
        <v>2</v>
      </c>
      <c r="CK693">
        <v>2</v>
      </c>
      <c r="CL693">
        <v>1</v>
      </c>
      <c r="CM693">
        <v>2</v>
      </c>
      <c r="CN693">
        <v>4</v>
      </c>
      <c r="CO693">
        <v>4</v>
      </c>
      <c r="CP693">
        <v>2</v>
      </c>
      <c r="CQ693">
        <v>3</v>
      </c>
      <c r="CR693">
        <v>3</v>
      </c>
      <c r="CS693">
        <v>3</v>
      </c>
      <c r="CT693">
        <v>2</v>
      </c>
      <c r="CU693">
        <v>2</v>
      </c>
      <c r="CV693">
        <v>1</v>
      </c>
      <c r="CW693">
        <v>1</v>
      </c>
      <c r="CX693">
        <v>2</v>
      </c>
      <c r="CY693">
        <v>1</v>
      </c>
      <c r="CZ693">
        <v>2</v>
      </c>
      <c r="DA693" s="57" t="s">
        <v>125</v>
      </c>
    </row>
    <row r="694" spans="1:105">
      <c r="A694">
        <v>687</v>
      </c>
      <c r="B694" s="9">
        <v>2</v>
      </c>
      <c r="C694" s="9">
        <v>3</v>
      </c>
      <c r="D694" s="9">
        <v>2</v>
      </c>
      <c r="E694" s="9">
        <v>2</v>
      </c>
      <c r="F694" s="9">
        <v>1</v>
      </c>
      <c r="G694" s="9">
        <v>1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1</v>
      </c>
      <c r="N694" s="9">
        <v>4</v>
      </c>
      <c r="O694" s="9">
        <v>0</v>
      </c>
      <c r="P694" s="9">
        <v>3</v>
      </c>
      <c r="Q694" s="9">
        <v>0</v>
      </c>
      <c r="R694" s="9">
        <v>4</v>
      </c>
      <c r="S694" s="9">
        <v>0</v>
      </c>
      <c r="T694" s="9"/>
      <c r="U694" s="9">
        <v>0</v>
      </c>
      <c r="V694" s="9">
        <v>0</v>
      </c>
      <c r="W694" s="9">
        <v>0</v>
      </c>
      <c r="X694" s="9">
        <v>1</v>
      </c>
      <c r="Y694" s="9">
        <v>1</v>
      </c>
      <c r="Z694" s="9">
        <v>1</v>
      </c>
      <c r="AA694" s="9">
        <v>0</v>
      </c>
      <c r="AB694" s="9">
        <v>0</v>
      </c>
      <c r="AC694" s="9"/>
      <c r="AD694" s="9">
        <v>3</v>
      </c>
      <c r="AE694" s="9"/>
      <c r="AF694" s="9">
        <v>1</v>
      </c>
      <c r="AG694" s="9">
        <v>0</v>
      </c>
      <c r="AH694" s="9">
        <v>1</v>
      </c>
      <c r="AI694" s="9">
        <v>0</v>
      </c>
      <c r="AJ694" s="9">
        <v>0</v>
      </c>
      <c r="AK694" s="9">
        <v>0</v>
      </c>
      <c r="AL694" s="9"/>
      <c r="AM694" s="9">
        <v>1</v>
      </c>
      <c r="AN694" s="9">
        <v>1</v>
      </c>
      <c r="AO694" s="9">
        <v>0</v>
      </c>
      <c r="AP694" s="9">
        <v>0</v>
      </c>
      <c r="AQ694" s="9">
        <v>0</v>
      </c>
      <c r="AR694" s="9">
        <v>0</v>
      </c>
      <c r="AS694" s="9"/>
      <c r="AT694" s="9">
        <v>1</v>
      </c>
      <c r="AU694" s="9">
        <v>1</v>
      </c>
      <c r="AV694" s="75">
        <v>1</v>
      </c>
      <c r="AW694" s="75">
        <v>1</v>
      </c>
      <c r="AX694" s="75">
        <v>1</v>
      </c>
      <c r="AY694" s="9">
        <v>1</v>
      </c>
      <c r="AZ694" s="9">
        <v>1</v>
      </c>
      <c r="BA694" s="9">
        <v>1</v>
      </c>
      <c r="BB694" s="9">
        <v>2</v>
      </c>
      <c r="BC694" s="9">
        <v>1</v>
      </c>
      <c r="BD694" s="9">
        <v>1</v>
      </c>
      <c r="BE694" s="9">
        <v>2</v>
      </c>
      <c r="BF694" s="9">
        <v>1</v>
      </c>
      <c r="BG694" s="9">
        <v>1</v>
      </c>
      <c r="BH694">
        <v>2</v>
      </c>
      <c r="BI694">
        <v>1</v>
      </c>
      <c r="BJ694" s="58">
        <v>1</v>
      </c>
      <c r="BK694">
        <v>2</v>
      </c>
      <c r="BL694">
        <v>2</v>
      </c>
      <c r="BM694">
        <v>1</v>
      </c>
      <c r="BN694">
        <v>1</v>
      </c>
      <c r="BO694">
        <v>2</v>
      </c>
      <c r="BP694">
        <v>1</v>
      </c>
      <c r="BQ694">
        <v>1</v>
      </c>
      <c r="BR694">
        <v>1</v>
      </c>
      <c r="BS694">
        <v>2</v>
      </c>
      <c r="BT694" t="s">
        <v>125</v>
      </c>
      <c r="BU694">
        <v>1</v>
      </c>
      <c r="BV694">
        <v>2</v>
      </c>
      <c r="BW694">
        <v>2</v>
      </c>
      <c r="BX694">
        <v>2</v>
      </c>
      <c r="BY694">
        <v>1</v>
      </c>
      <c r="BZ694">
        <v>2</v>
      </c>
      <c r="CA694">
        <v>2</v>
      </c>
      <c r="CB694">
        <v>2</v>
      </c>
      <c r="CC694">
        <v>1</v>
      </c>
      <c r="CD694">
        <v>2</v>
      </c>
      <c r="CE694">
        <v>2</v>
      </c>
      <c r="CF694">
        <v>1</v>
      </c>
      <c r="CG694">
        <v>1</v>
      </c>
      <c r="CH694">
        <v>1</v>
      </c>
      <c r="CI694">
        <v>2</v>
      </c>
      <c r="CJ694">
        <v>1</v>
      </c>
      <c r="CK694">
        <v>2</v>
      </c>
      <c r="CL694">
        <v>1</v>
      </c>
      <c r="CM694">
        <v>3</v>
      </c>
      <c r="CN694">
        <v>3</v>
      </c>
      <c r="CO694">
        <v>2</v>
      </c>
      <c r="CP694">
        <v>2</v>
      </c>
      <c r="CQ694">
        <v>3</v>
      </c>
      <c r="CR694">
        <v>3</v>
      </c>
      <c r="CS694">
        <v>3</v>
      </c>
      <c r="CT694">
        <v>3</v>
      </c>
      <c r="CU694">
        <v>2</v>
      </c>
      <c r="CV694">
        <v>2</v>
      </c>
      <c r="CW694">
        <v>1</v>
      </c>
      <c r="CX694">
        <v>3</v>
      </c>
      <c r="CY694">
        <v>3</v>
      </c>
      <c r="CZ694">
        <v>3</v>
      </c>
      <c r="DA694" s="57">
        <v>3</v>
      </c>
    </row>
    <row r="695" spans="1:105">
      <c r="A695">
        <v>688</v>
      </c>
      <c r="B695" s="9">
        <v>2</v>
      </c>
      <c r="C695" s="9">
        <v>7</v>
      </c>
      <c r="D695" s="9">
        <v>5</v>
      </c>
      <c r="E695" s="9">
        <v>16</v>
      </c>
      <c r="F695" s="9">
        <v>0</v>
      </c>
      <c r="G695" s="9">
        <v>0</v>
      </c>
      <c r="H695" s="9">
        <v>0</v>
      </c>
      <c r="I695" s="9">
        <v>1</v>
      </c>
      <c r="J695" s="9">
        <v>1</v>
      </c>
      <c r="K695" s="9">
        <v>0</v>
      </c>
      <c r="L695" s="9">
        <v>0</v>
      </c>
      <c r="M695" s="9">
        <v>2</v>
      </c>
      <c r="N695" s="9">
        <v>0</v>
      </c>
      <c r="O695" s="9">
        <v>0</v>
      </c>
      <c r="P695" s="9">
        <v>0</v>
      </c>
      <c r="Q695" s="9">
        <v>0</v>
      </c>
      <c r="R695" s="9">
        <v>3</v>
      </c>
      <c r="S695" s="9">
        <v>0</v>
      </c>
      <c r="T695" s="9"/>
      <c r="U695" s="9">
        <v>0</v>
      </c>
      <c r="V695" s="9">
        <v>0</v>
      </c>
      <c r="W695" s="9">
        <v>0</v>
      </c>
      <c r="X695" s="9">
        <v>0</v>
      </c>
      <c r="Y695" s="9">
        <v>1</v>
      </c>
      <c r="Z695" s="9">
        <v>1</v>
      </c>
      <c r="AA695" s="9">
        <v>0</v>
      </c>
      <c r="AB695" s="9">
        <v>0</v>
      </c>
      <c r="AC695" s="9"/>
      <c r="AD695" s="9"/>
      <c r="AE695" s="9"/>
      <c r="AF695" s="9">
        <v>0</v>
      </c>
      <c r="AG695" s="9">
        <v>0</v>
      </c>
      <c r="AH695" s="9">
        <v>1</v>
      </c>
      <c r="AI695" s="9">
        <v>0</v>
      </c>
      <c r="AJ695" s="9">
        <v>1</v>
      </c>
      <c r="AK695" s="9">
        <v>0</v>
      </c>
      <c r="AL695" s="9"/>
      <c r="AM695" s="9">
        <v>1</v>
      </c>
      <c r="AN695" s="9">
        <v>1</v>
      </c>
      <c r="AO695" s="9">
        <v>1</v>
      </c>
      <c r="AP695" s="9">
        <v>1</v>
      </c>
      <c r="AQ695" s="9">
        <v>0</v>
      </c>
      <c r="AR695" s="9">
        <v>0</v>
      </c>
      <c r="AS695" s="9"/>
      <c r="AT695" s="9">
        <v>1</v>
      </c>
      <c r="AU695" s="9">
        <v>3</v>
      </c>
      <c r="AV695" s="75">
        <v>1</v>
      </c>
      <c r="AW695" s="75">
        <v>2</v>
      </c>
      <c r="AX695" s="75">
        <v>1</v>
      </c>
      <c r="AY695" s="9">
        <v>1</v>
      </c>
      <c r="AZ695" s="9">
        <v>1</v>
      </c>
      <c r="BA695" s="9">
        <v>1</v>
      </c>
      <c r="BB695" s="9"/>
      <c r="BC695" s="9">
        <v>2</v>
      </c>
      <c r="BD695" s="9">
        <v>1</v>
      </c>
      <c r="BE695" s="9"/>
      <c r="BF695" s="9">
        <v>1</v>
      </c>
      <c r="BG695" s="9">
        <v>1</v>
      </c>
      <c r="BH695">
        <v>1</v>
      </c>
      <c r="BI695">
        <v>2</v>
      </c>
      <c r="BJ695" s="58">
        <v>1</v>
      </c>
      <c r="BK695">
        <v>2</v>
      </c>
      <c r="BL695">
        <v>1</v>
      </c>
      <c r="BM695">
        <v>1</v>
      </c>
      <c r="BN695">
        <v>1</v>
      </c>
      <c r="BO695">
        <v>2</v>
      </c>
      <c r="BP695">
        <v>2</v>
      </c>
      <c r="BQ695" t="s">
        <v>125</v>
      </c>
      <c r="BR695">
        <v>1</v>
      </c>
      <c r="BS695">
        <v>1</v>
      </c>
      <c r="BT695">
        <v>2</v>
      </c>
      <c r="BU695">
        <v>1</v>
      </c>
      <c r="BW695">
        <v>1</v>
      </c>
      <c r="BX695">
        <v>2</v>
      </c>
      <c r="BY695">
        <v>1</v>
      </c>
      <c r="BZ695">
        <v>1</v>
      </c>
      <c r="CA695">
        <v>2</v>
      </c>
      <c r="CB695">
        <v>2</v>
      </c>
      <c r="CC695">
        <v>2</v>
      </c>
      <c r="CD695">
        <v>2</v>
      </c>
      <c r="CE695">
        <v>2</v>
      </c>
      <c r="CF695">
        <v>1</v>
      </c>
      <c r="CG695">
        <v>1</v>
      </c>
      <c r="CH695">
        <v>2</v>
      </c>
      <c r="CI695">
        <v>2</v>
      </c>
      <c r="CJ695">
        <v>1</v>
      </c>
      <c r="CK695">
        <v>2</v>
      </c>
      <c r="CL695">
        <v>1</v>
      </c>
      <c r="CM695">
        <v>1</v>
      </c>
      <c r="CO695">
        <v>4</v>
      </c>
      <c r="CP695">
        <v>2</v>
      </c>
      <c r="CQ695">
        <v>3</v>
      </c>
      <c r="CR695">
        <v>3</v>
      </c>
      <c r="CS695">
        <v>4</v>
      </c>
      <c r="CT695">
        <v>4</v>
      </c>
      <c r="CU695">
        <v>3</v>
      </c>
      <c r="CV695">
        <v>1</v>
      </c>
      <c r="CW695">
        <v>1</v>
      </c>
      <c r="CX695">
        <v>3</v>
      </c>
      <c r="CY695">
        <v>3</v>
      </c>
      <c r="CZ695">
        <v>0</v>
      </c>
      <c r="DA695" s="57" t="s">
        <v>125</v>
      </c>
    </row>
    <row r="696" spans="1:105">
      <c r="A696">
        <v>689</v>
      </c>
      <c r="B696" s="9">
        <v>1</v>
      </c>
      <c r="C696" s="9">
        <v>6</v>
      </c>
      <c r="D696" s="9">
        <v>7</v>
      </c>
      <c r="E696" s="9">
        <v>4</v>
      </c>
      <c r="F696" s="9">
        <v>0</v>
      </c>
      <c r="G696" s="9">
        <v>0</v>
      </c>
      <c r="H696" s="9">
        <v>0</v>
      </c>
      <c r="I696" s="9">
        <v>0</v>
      </c>
      <c r="J696" s="9">
        <v>1</v>
      </c>
      <c r="K696" s="9">
        <v>0</v>
      </c>
      <c r="L696" s="9">
        <v>0</v>
      </c>
      <c r="M696" s="9">
        <v>1</v>
      </c>
      <c r="N696" s="9">
        <v>4</v>
      </c>
      <c r="O696" s="9">
        <v>4</v>
      </c>
      <c r="P696" s="9">
        <v>3</v>
      </c>
      <c r="Q696" s="9">
        <v>4</v>
      </c>
      <c r="R696" s="9">
        <v>4</v>
      </c>
      <c r="S696" s="9">
        <v>4</v>
      </c>
      <c r="T696" s="9"/>
      <c r="U696" s="9">
        <v>1</v>
      </c>
      <c r="V696" s="9">
        <v>0</v>
      </c>
      <c r="W696" s="9">
        <v>0</v>
      </c>
      <c r="X696" s="9">
        <v>0</v>
      </c>
      <c r="Y696" s="9">
        <v>1</v>
      </c>
      <c r="Z696" s="9">
        <v>0</v>
      </c>
      <c r="AA696" s="9">
        <v>0</v>
      </c>
      <c r="AB696" s="9">
        <v>0</v>
      </c>
      <c r="AC696" s="9"/>
      <c r="AD696" s="9">
        <v>1</v>
      </c>
      <c r="AE696" s="9"/>
      <c r="AF696" s="9">
        <v>1</v>
      </c>
      <c r="AG696" s="9">
        <v>0</v>
      </c>
      <c r="AH696" s="9">
        <v>1</v>
      </c>
      <c r="AI696" s="9">
        <v>0</v>
      </c>
      <c r="AJ696" s="9">
        <v>0</v>
      </c>
      <c r="AK696" s="9">
        <v>0</v>
      </c>
      <c r="AL696" s="9"/>
      <c r="AM696" s="9">
        <v>1</v>
      </c>
      <c r="AN696" s="9">
        <v>1</v>
      </c>
      <c r="AO696" s="9">
        <v>0</v>
      </c>
      <c r="AP696" s="9">
        <v>0</v>
      </c>
      <c r="AQ696" s="9">
        <v>0</v>
      </c>
      <c r="AR696" s="9">
        <v>0</v>
      </c>
      <c r="AS696" s="9"/>
      <c r="AT696" s="9">
        <v>1</v>
      </c>
      <c r="AU696" s="9">
        <v>1</v>
      </c>
      <c r="AV696" s="75">
        <v>2</v>
      </c>
      <c r="AW696" s="75">
        <v>1</v>
      </c>
      <c r="AX696" s="75">
        <v>1</v>
      </c>
      <c r="AY696" s="9">
        <v>2</v>
      </c>
      <c r="AZ696" s="9">
        <v>1</v>
      </c>
      <c r="BA696" s="9">
        <v>1</v>
      </c>
      <c r="BB696" s="9">
        <v>2</v>
      </c>
      <c r="BC696" s="9">
        <v>1</v>
      </c>
      <c r="BD696" s="9">
        <v>1</v>
      </c>
      <c r="BE696" s="9">
        <v>1</v>
      </c>
      <c r="BF696" s="9">
        <v>1</v>
      </c>
      <c r="BG696" s="9">
        <v>1</v>
      </c>
      <c r="BH696">
        <v>1</v>
      </c>
      <c r="BI696">
        <v>2</v>
      </c>
      <c r="BJ696" s="58">
        <v>2</v>
      </c>
      <c r="BK696">
        <v>2</v>
      </c>
      <c r="BL696">
        <v>1</v>
      </c>
      <c r="BM696">
        <v>1</v>
      </c>
      <c r="BN696">
        <v>1</v>
      </c>
      <c r="BO696">
        <v>2</v>
      </c>
      <c r="BP696">
        <v>2</v>
      </c>
      <c r="BQ696" t="s">
        <v>125</v>
      </c>
      <c r="BR696">
        <v>2</v>
      </c>
      <c r="BS696">
        <v>2</v>
      </c>
      <c r="BT696" t="s">
        <v>125</v>
      </c>
      <c r="BU696">
        <v>1</v>
      </c>
      <c r="BV696">
        <v>2</v>
      </c>
      <c r="BW696">
        <v>2</v>
      </c>
      <c r="BX696">
        <v>1</v>
      </c>
      <c r="BY696">
        <v>2</v>
      </c>
      <c r="BZ696">
        <v>2</v>
      </c>
      <c r="CA696">
        <v>2</v>
      </c>
      <c r="CB696">
        <v>2</v>
      </c>
      <c r="CC696">
        <v>1</v>
      </c>
      <c r="CD696">
        <v>2</v>
      </c>
      <c r="CE696">
        <v>2</v>
      </c>
      <c r="CF696">
        <v>1</v>
      </c>
      <c r="CG696">
        <v>1</v>
      </c>
      <c r="CH696">
        <v>2</v>
      </c>
      <c r="CI696">
        <v>1</v>
      </c>
      <c r="CJ696">
        <v>1</v>
      </c>
      <c r="CK696">
        <v>2</v>
      </c>
      <c r="CL696">
        <v>1</v>
      </c>
      <c r="CM696">
        <v>4</v>
      </c>
      <c r="CN696">
        <v>4</v>
      </c>
      <c r="CO696">
        <v>4</v>
      </c>
      <c r="CP696">
        <v>3</v>
      </c>
      <c r="CQ696">
        <v>3</v>
      </c>
      <c r="CR696">
        <v>4</v>
      </c>
      <c r="CS696">
        <v>4</v>
      </c>
      <c r="CT696">
        <v>3</v>
      </c>
      <c r="CU696">
        <v>3</v>
      </c>
      <c r="CV696">
        <v>2</v>
      </c>
      <c r="CW696">
        <v>2</v>
      </c>
      <c r="CX696">
        <v>3</v>
      </c>
      <c r="CY696">
        <v>3</v>
      </c>
      <c r="CZ696">
        <v>3</v>
      </c>
      <c r="DA696" s="57" t="s">
        <v>125</v>
      </c>
    </row>
    <row r="697" spans="1:105">
      <c r="A697">
        <v>690</v>
      </c>
      <c r="B697" s="9">
        <v>1</v>
      </c>
      <c r="C697" s="9">
        <v>3</v>
      </c>
      <c r="D697" s="9">
        <v>1</v>
      </c>
      <c r="E697" s="9">
        <v>1</v>
      </c>
      <c r="F697" s="9">
        <v>0</v>
      </c>
      <c r="G697" s="9">
        <v>0</v>
      </c>
      <c r="H697" s="9">
        <v>1</v>
      </c>
      <c r="I697" s="9">
        <v>0</v>
      </c>
      <c r="J697" s="9">
        <v>0</v>
      </c>
      <c r="K697" s="9">
        <v>0</v>
      </c>
      <c r="L697" s="9">
        <v>0</v>
      </c>
      <c r="M697" s="9">
        <v>2</v>
      </c>
      <c r="N697" s="9">
        <v>4</v>
      </c>
      <c r="O697" s="9">
        <v>0</v>
      </c>
      <c r="P697" s="9">
        <v>0</v>
      </c>
      <c r="Q697" s="9">
        <v>0</v>
      </c>
      <c r="R697" s="9">
        <v>3</v>
      </c>
      <c r="S697" s="9">
        <v>0</v>
      </c>
      <c r="T697" s="9"/>
      <c r="U697" s="9">
        <v>1</v>
      </c>
      <c r="V697" s="9">
        <v>0</v>
      </c>
      <c r="W697" s="9">
        <v>0</v>
      </c>
      <c r="X697" s="9">
        <v>1</v>
      </c>
      <c r="Y697" s="9">
        <v>0</v>
      </c>
      <c r="Z697" s="9">
        <v>1</v>
      </c>
      <c r="AA697" s="9">
        <v>0</v>
      </c>
      <c r="AB697" s="9">
        <v>0</v>
      </c>
      <c r="AC697" s="9"/>
      <c r="AD697" s="9">
        <v>1</v>
      </c>
      <c r="AE697" s="9"/>
      <c r="AF697" s="9">
        <v>1</v>
      </c>
      <c r="AG697" s="9">
        <v>0</v>
      </c>
      <c r="AH697" s="9">
        <v>1</v>
      </c>
      <c r="AI697" s="9">
        <v>0</v>
      </c>
      <c r="AJ697" s="9">
        <v>1</v>
      </c>
      <c r="AK697" s="9">
        <v>0</v>
      </c>
      <c r="AL697" s="9"/>
      <c r="AM697" s="9">
        <v>1</v>
      </c>
      <c r="AN697" s="9">
        <v>1</v>
      </c>
      <c r="AO697" s="9">
        <v>1</v>
      </c>
      <c r="AP697" s="9">
        <v>1</v>
      </c>
      <c r="AQ697" s="9">
        <v>0</v>
      </c>
      <c r="AR697" s="9">
        <v>0</v>
      </c>
      <c r="AS697" s="9"/>
      <c r="AT697" s="9">
        <v>4</v>
      </c>
      <c r="AU697" s="9">
        <v>3</v>
      </c>
      <c r="AV697" s="75">
        <v>2</v>
      </c>
      <c r="AW697" s="75">
        <v>2</v>
      </c>
      <c r="AX697" s="75">
        <v>1</v>
      </c>
      <c r="AY697" s="9">
        <v>2</v>
      </c>
      <c r="AZ697" s="9">
        <v>1</v>
      </c>
      <c r="BA697" s="9">
        <v>2</v>
      </c>
      <c r="BB697" s="9"/>
      <c r="BC697" s="9">
        <v>2</v>
      </c>
      <c r="BD697" s="9">
        <v>1</v>
      </c>
      <c r="BE697" s="9">
        <v>2</v>
      </c>
      <c r="BF697" s="9">
        <v>1</v>
      </c>
      <c r="BG697" s="9">
        <v>1</v>
      </c>
      <c r="BH697">
        <v>2</v>
      </c>
      <c r="BI697">
        <v>2</v>
      </c>
      <c r="BJ697" s="58">
        <v>2</v>
      </c>
      <c r="BK697">
        <v>2</v>
      </c>
      <c r="BL697">
        <v>1</v>
      </c>
      <c r="BM697">
        <v>2</v>
      </c>
      <c r="BN697">
        <v>1</v>
      </c>
      <c r="BO697">
        <v>1</v>
      </c>
      <c r="BP697">
        <v>1</v>
      </c>
      <c r="BQ697">
        <v>1</v>
      </c>
      <c r="BR697">
        <v>2</v>
      </c>
      <c r="BS697">
        <v>2</v>
      </c>
      <c r="BT697" t="s">
        <v>125</v>
      </c>
      <c r="BU697">
        <v>1</v>
      </c>
      <c r="BV697">
        <v>1</v>
      </c>
      <c r="BW697">
        <v>1</v>
      </c>
      <c r="BX697">
        <v>2</v>
      </c>
      <c r="BY697">
        <v>1</v>
      </c>
      <c r="BZ697">
        <v>2</v>
      </c>
      <c r="CA697">
        <v>1</v>
      </c>
      <c r="CB697">
        <v>1</v>
      </c>
      <c r="CC697">
        <v>2</v>
      </c>
      <c r="CD697">
        <v>1</v>
      </c>
      <c r="CE697">
        <v>2</v>
      </c>
      <c r="CF697">
        <v>1</v>
      </c>
      <c r="CG697">
        <v>2</v>
      </c>
      <c r="CH697">
        <v>2</v>
      </c>
      <c r="CI697">
        <v>2</v>
      </c>
      <c r="CJ697">
        <v>1</v>
      </c>
      <c r="CK697">
        <v>2</v>
      </c>
      <c r="CL697">
        <v>2</v>
      </c>
      <c r="CM697" t="s">
        <v>125</v>
      </c>
      <c r="CN697" t="s">
        <v>125</v>
      </c>
      <c r="CO697">
        <v>4</v>
      </c>
      <c r="CP697">
        <v>4</v>
      </c>
      <c r="CQ697">
        <v>4</v>
      </c>
      <c r="CR697">
        <v>3</v>
      </c>
      <c r="CS697">
        <v>3</v>
      </c>
      <c r="CT697">
        <v>4</v>
      </c>
      <c r="CU697">
        <v>3</v>
      </c>
      <c r="CV697">
        <v>3</v>
      </c>
      <c r="CW697">
        <v>1</v>
      </c>
      <c r="CX697">
        <v>3</v>
      </c>
      <c r="CY697">
        <v>3</v>
      </c>
      <c r="CZ697">
        <v>3</v>
      </c>
      <c r="DA697" s="57">
        <v>3</v>
      </c>
    </row>
    <row r="698" spans="1:105">
      <c r="A698">
        <v>691</v>
      </c>
      <c r="B698" s="9">
        <v>2</v>
      </c>
      <c r="C698" s="9">
        <v>5</v>
      </c>
      <c r="D698" s="9">
        <v>5</v>
      </c>
      <c r="E698" s="9">
        <v>8</v>
      </c>
      <c r="F698" s="9">
        <v>0</v>
      </c>
      <c r="G698" s="9">
        <v>0</v>
      </c>
      <c r="H698" s="9">
        <v>0</v>
      </c>
      <c r="I698" s="9">
        <v>1</v>
      </c>
      <c r="J698" s="9">
        <v>0</v>
      </c>
      <c r="K698" s="9">
        <v>0</v>
      </c>
      <c r="L698" s="9">
        <v>0</v>
      </c>
      <c r="M698" s="9">
        <v>2</v>
      </c>
      <c r="N698" s="9">
        <v>3</v>
      </c>
      <c r="O698" s="9">
        <v>3</v>
      </c>
      <c r="P698" s="9">
        <v>3</v>
      </c>
      <c r="Q698" s="9">
        <v>2</v>
      </c>
      <c r="R698" s="9">
        <v>3</v>
      </c>
      <c r="S698" s="9">
        <v>3</v>
      </c>
      <c r="T698" s="9"/>
      <c r="U698" s="9">
        <v>0</v>
      </c>
      <c r="V698" s="9">
        <v>0</v>
      </c>
      <c r="W698" s="9">
        <v>0</v>
      </c>
      <c r="X698" s="9">
        <v>0</v>
      </c>
      <c r="Y698" s="9">
        <v>1</v>
      </c>
      <c r="Z698" s="9">
        <v>0</v>
      </c>
      <c r="AA698" s="9">
        <v>0</v>
      </c>
      <c r="AB698" s="9">
        <v>0</v>
      </c>
      <c r="AC698" s="9"/>
      <c r="AD698" s="9">
        <v>1</v>
      </c>
      <c r="AE698" s="9"/>
      <c r="AF698" s="9">
        <v>1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/>
      <c r="AM698" s="9">
        <v>1</v>
      </c>
      <c r="AN698" s="9">
        <v>1</v>
      </c>
      <c r="AO698" s="9">
        <v>0</v>
      </c>
      <c r="AP698" s="9">
        <v>0</v>
      </c>
      <c r="AQ698" s="9">
        <v>0</v>
      </c>
      <c r="AR698" s="9">
        <v>0</v>
      </c>
      <c r="AS698" s="9"/>
      <c r="AT698" s="9">
        <v>3</v>
      </c>
      <c r="AU698" s="9">
        <v>3</v>
      </c>
      <c r="AV698" s="75">
        <v>2</v>
      </c>
      <c r="AW698" s="75">
        <v>2</v>
      </c>
      <c r="AX698" s="75">
        <v>1</v>
      </c>
      <c r="AY698" s="9">
        <v>2</v>
      </c>
      <c r="AZ698" s="9">
        <v>1</v>
      </c>
      <c r="BA698" s="9">
        <v>2</v>
      </c>
      <c r="BB698" s="9">
        <v>2</v>
      </c>
      <c r="BC698" s="9">
        <v>2</v>
      </c>
      <c r="BD698" s="9">
        <v>1</v>
      </c>
      <c r="BE698" s="9">
        <v>1</v>
      </c>
      <c r="BF698" s="9">
        <v>1</v>
      </c>
      <c r="BG698" s="9">
        <v>1</v>
      </c>
      <c r="BH698">
        <v>2</v>
      </c>
      <c r="BI698">
        <v>2</v>
      </c>
      <c r="BJ698" s="58">
        <v>2</v>
      </c>
      <c r="BK698">
        <v>2</v>
      </c>
      <c r="BL698">
        <v>2</v>
      </c>
      <c r="BM698">
        <v>2</v>
      </c>
      <c r="BN698">
        <v>1</v>
      </c>
      <c r="BO698">
        <v>2</v>
      </c>
      <c r="BP698">
        <v>2</v>
      </c>
      <c r="BQ698" t="s">
        <v>125</v>
      </c>
      <c r="BR698">
        <v>2</v>
      </c>
      <c r="BS698">
        <v>2</v>
      </c>
      <c r="BT698" t="s">
        <v>125</v>
      </c>
      <c r="BU698">
        <v>2</v>
      </c>
      <c r="BV698">
        <v>2</v>
      </c>
      <c r="BW698">
        <v>2</v>
      </c>
      <c r="BX698">
        <v>2</v>
      </c>
      <c r="BY698">
        <v>2</v>
      </c>
      <c r="BZ698">
        <v>2</v>
      </c>
      <c r="CA698">
        <v>2</v>
      </c>
      <c r="CB698">
        <v>2</v>
      </c>
      <c r="CC698">
        <v>2</v>
      </c>
      <c r="CD698">
        <v>2</v>
      </c>
      <c r="CE698">
        <v>2</v>
      </c>
      <c r="CF698">
        <v>2</v>
      </c>
      <c r="CG698">
        <v>2</v>
      </c>
      <c r="CH698">
        <v>2</v>
      </c>
      <c r="CI698">
        <v>2</v>
      </c>
      <c r="CJ698">
        <v>1</v>
      </c>
      <c r="CK698">
        <v>2</v>
      </c>
      <c r="CL698">
        <v>2</v>
      </c>
      <c r="CM698" t="s">
        <v>125</v>
      </c>
      <c r="CN698" t="s">
        <v>125</v>
      </c>
      <c r="CO698">
        <v>3</v>
      </c>
      <c r="CP698">
        <v>2</v>
      </c>
      <c r="CQ698">
        <v>3</v>
      </c>
      <c r="CR698">
        <v>3</v>
      </c>
      <c r="CS698">
        <v>4</v>
      </c>
      <c r="CT698">
        <v>4</v>
      </c>
      <c r="CU698">
        <v>3</v>
      </c>
      <c r="CV698">
        <v>3</v>
      </c>
      <c r="CW698">
        <v>1</v>
      </c>
      <c r="CX698">
        <v>2</v>
      </c>
      <c r="CY698">
        <v>3</v>
      </c>
      <c r="CZ698">
        <v>3</v>
      </c>
      <c r="DA698" s="57" t="s">
        <v>125</v>
      </c>
    </row>
    <row r="699" spans="1:105">
      <c r="A699">
        <v>692</v>
      </c>
      <c r="B699" s="9">
        <v>2</v>
      </c>
      <c r="C699" s="9">
        <v>6</v>
      </c>
      <c r="D699" s="9">
        <v>7</v>
      </c>
      <c r="E699" s="9">
        <v>15</v>
      </c>
      <c r="F699" s="9">
        <v>0</v>
      </c>
      <c r="G699" s="9">
        <v>0</v>
      </c>
      <c r="H699" s="9">
        <v>0</v>
      </c>
      <c r="I699" s="9">
        <v>1</v>
      </c>
      <c r="J699" s="9">
        <v>0</v>
      </c>
      <c r="K699" s="9">
        <v>0</v>
      </c>
      <c r="L699" s="9">
        <v>0</v>
      </c>
      <c r="M699" s="9">
        <v>3</v>
      </c>
      <c r="N699" s="9"/>
      <c r="O699" s="9"/>
      <c r="P699" s="9"/>
      <c r="Q699" s="9"/>
      <c r="R699" s="9"/>
      <c r="S699" s="9"/>
      <c r="T699" s="9"/>
      <c r="U699" s="9">
        <v>1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/>
      <c r="AD699" s="9">
        <v>1</v>
      </c>
      <c r="AE699" s="9"/>
      <c r="AF699" s="9">
        <v>1</v>
      </c>
      <c r="AG699" s="9">
        <v>0</v>
      </c>
      <c r="AH699" s="9">
        <v>0</v>
      </c>
      <c r="AI699" s="9">
        <v>0</v>
      </c>
      <c r="AJ699" s="9">
        <v>1</v>
      </c>
      <c r="AK699" s="9">
        <v>0</v>
      </c>
      <c r="AL699" s="9"/>
      <c r="AM699" s="9">
        <v>1</v>
      </c>
      <c r="AN699" s="9">
        <v>1</v>
      </c>
      <c r="AO699" s="9">
        <v>1</v>
      </c>
      <c r="AP699" s="9">
        <v>1</v>
      </c>
      <c r="AQ699" s="9">
        <v>0</v>
      </c>
      <c r="AR699" s="9">
        <v>0</v>
      </c>
      <c r="AS699" s="9"/>
      <c r="AT699" s="9">
        <v>4</v>
      </c>
      <c r="AU699" s="9">
        <v>2</v>
      </c>
      <c r="AV699" s="75">
        <v>2</v>
      </c>
      <c r="AW699" s="75">
        <v>2</v>
      </c>
      <c r="AX699" s="75">
        <v>1</v>
      </c>
      <c r="AY699" s="9">
        <v>2</v>
      </c>
      <c r="AZ699" s="9">
        <v>1</v>
      </c>
      <c r="BA699" s="9">
        <v>1</v>
      </c>
      <c r="BB699" s="9">
        <v>2</v>
      </c>
      <c r="BC699" s="9">
        <v>2</v>
      </c>
      <c r="BD699" s="9">
        <v>2</v>
      </c>
      <c r="BE699" s="9" t="s">
        <v>125</v>
      </c>
      <c r="BF699" s="9">
        <v>2</v>
      </c>
      <c r="BG699" s="9" t="s">
        <v>125</v>
      </c>
      <c r="BH699">
        <v>1</v>
      </c>
      <c r="BI699">
        <v>1</v>
      </c>
      <c r="BJ699" s="58">
        <v>1</v>
      </c>
      <c r="BK699">
        <v>2</v>
      </c>
      <c r="BL699">
        <v>2</v>
      </c>
      <c r="BM699">
        <v>2</v>
      </c>
      <c r="BN699">
        <v>2</v>
      </c>
      <c r="BO699">
        <v>2</v>
      </c>
      <c r="BP699">
        <v>2</v>
      </c>
      <c r="BQ699" t="s">
        <v>125</v>
      </c>
      <c r="BR699">
        <v>2</v>
      </c>
      <c r="BS699">
        <v>2</v>
      </c>
      <c r="BT699" t="s">
        <v>125</v>
      </c>
      <c r="BU699">
        <v>1</v>
      </c>
      <c r="BV699">
        <v>2</v>
      </c>
      <c r="BW699">
        <v>2</v>
      </c>
      <c r="BX699">
        <v>2</v>
      </c>
      <c r="BY699">
        <v>2</v>
      </c>
      <c r="BZ699">
        <v>2</v>
      </c>
      <c r="CA699">
        <v>2</v>
      </c>
      <c r="CB699">
        <v>2</v>
      </c>
      <c r="CC699">
        <v>2</v>
      </c>
      <c r="CD699">
        <v>2</v>
      </c>
      <c r="CE699">
        <v>2</v>
      </c>
      <c r="CF699">
        <v>1</v>
      </c>
      <c r="CG699">
        <v>1</v>
      </c>
      <c r="CH699">
        <v>1</v>
      </c>
      <c r="CI699">
        <v>2</v>
      </c>
      <c r="CJ699">
        <v>1</v>
      </c>
      <c r="CK699">
        <v>2</v>
      </c>
      <c r="CL699">
        <v>2</v>
      </c>
      <c r="CM699" t="s">
        <v>125</v>
      </c>
      <c r="CN699" t="s">
        <v>125</v>
      </c>
      <c r="CO699">
        <v>3</v>
      </c>
      <c r="CP699">
        <v>1</v>
      </c>
      <c r="CQ699">
        <v>2</v>
      </c>
      <c r="CR699">
        <v>2</v>
      </c>
      <c r="CS699">
        <v>2</v>
      </c>
      <c r="CT699">
        <v>4</v>
      </c>
      <c r="CU699">
        <v>3</v>
      </c>
      <c r="CV699">
        <v>2</v>
      </c>
      <c r="CW699">
        <v>1</v>
      </c>
      <c r="CX699">
        <v>1</v>
      </c>
      <c r="CY699">
        <v>3</v>
      </c>
      <c r="CZ699">
        <v>0</v>
      </c>
      <c r="DA699" s="57" t="s">
        <v>125</v>
      </c>
    </row>
    <row r="700" spans="1:105">
      <c r="A700">
        <v>693</v>
      </c>
      <c r="B700" s="9">
        <v>2</v>
      </c>
      <c r="C700" s="9">
        <v>4</v>
      </c>
      <c r="D700" s="9">
        <v>5</v>
      </c>
      <c r="E700" s="9">
        <v>12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1</v>
      </c>
      <c r="L700" s="9">
        <v>0</v>
      </c>
      <c r="M700" s="9">
        <v>3</v>
      </c>
      <c r="N700" s="9">
        <v>0</v>
      </c>
      <c r="O700" s="9">
        <v>0</v>
      </c>
      <c r="P700" s="9">
        <v>0</v>
      </c>
      <c r="Q700" s="9">
        <v>0</v>
      </c>
      <c r="R700" s="9">
        <v>3</v>
      </c>
      <c r="S700" s="9">
        <v>0</v>
      </c>
      <c r="T700" s="9"/>
      <c r="U700" s="9">
        <v>1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/>
      <c r="AD700" s="9">
        <v>1</v>
      </c>
      <c r="AE700" s="9"/>
      <c r="AF700" s="9">
        <v>1</v>
      </c>
      <c r="AG700" s="9">
        <v>0</v>
      </c>
      <c r="AH700" s="9">
        <v>1</v>
      </c>
      <c r="AI700" s="9">
        <v>1</v>
      </c>
      <c r="AJ700" s="9">
        <v>0</v>
      </c>
      <c r="AK700" s="9">
        <v>0</v>
      </c>
      <c r="AL700" s="9"/>
      <c r="AM700" s="9">
        <v>1</v>
      </c>
      <c r="AN700" s="9">
        <v>1</v>
      </c>
      <c r="AO700" s="9">
        <v>0</v>
      </c>
      <c r="AP700" s="9">
        <v>0</v>
      </c>
      <c r="AQ700" s="9">
        <v>0</v>
      </c>
      <c r="AR700" s="9">
        <v>0</v>
      </c>
      <c r="AS700" s="9"/>
      <c r="AT700" s="9">
        <v>1</v>
      </c>
      <c r="AU700" s="9">
        <v>1</v>
      </c>
      <c r="AV700" s="75">
        <v>2</v>
      </c>
      <c r="AW700" s="75">
        <v>2</v>
      </c>
      <c r="AX700" s="75">
        <v>1</v>
      </c>
      <c r="AY700" s="9">
        <v>1</v>
      </c>
      <c r="AZ700" s="9">
        <v>1</v>
      </c>
      <c r="BA700" s="9"/>
      <c r="BB700" s="9"/>
      <c r="BC700" s="9">
        <v>2</v>
      </c>
      <c r="BD700" s="9">
        <v>1</v>
      </c>
      <c r="BE700" s="9">
        <v>2</v>
      </c>
      <c r="BF700" s="9">
        <v>1</v>
      </c>
      <c r="BG700" s="9">
        <v>1</v>
      </c>
      <c r="BH700">
        <v>1</v>
      </c>
      <c r="BI700">
        <v>2</v>
      </c>
      <c r="BJ700" s="58">
        <v>1</v>
      </c>
      <c r="BK700">
        <v>2</v>
      </c>
      <c r="BL700">
        <v>1</v>
      </c>
      <c r="BM700">
        <v>1</v>
      </c>
      <c r="BN700">
        <v>1</v>
      </c>
      <c r="BO700">
        <v>2</v>
      </c>
      <c r="BP700">
        <v>1</v>
      </c>
      <c r="BQ700">
        <v>1</v>
      </c>
      <c r="BR700">
        <v>2</v>
      </c>
      <c r="BS700">
        <v>2</v>
      </c>
      <c r="BT700" t="s">
        <v>125</v>
      </c>
      <c r="BU700">
        <v>1</v>
      </c>
      <c r="BV700">
        <v>1</v>
      </c>
      <c r="BW700">
        <v>1</v>
      </c>
      <c r="BX700">
        <v>2</v>
      </c>
      <c r="BY700">
        <v>1</v>
      </c>
      <c r="BZ700">
        <v>2</v>
      </c>
      <c r="CA700">
        <v>2</v>
      </c>
      <c r="CB700">
        <v>2</v>
      </c>
      <c r="CC700">
        <v>1</v>
      </c>
      <c r="CD700">
        <v>2</v>
      </c>
      <c r="CE700">
        <v>2</v>
      </c>
      <c r="CF700">
        <v>1</v>
      </c>
      <c r="CG700">
        <v>2</v>
      </c>
      <c r="CH700">
        <v>2</v>
      </c>
      <c r="CI700">
        <v>2</v>
      </c>
      <c r="CJ700">
        <v>1</v>
      </c>
      <c r="CK700">
        <v>2</v>
      </c>
      <c r="CL700">
        <v>1</v>
      </c>
      <c r="CM700">
        <v>3</v>
      </c>
      <c r="CN700">
        <v>3</v>
      </c>
      <c r="CO700">
        <v>3</v>
      </c>
      <c r="CP700">
        <v>3</v>
      </c>
      <c r="CQ700">
        <v>3</v>
      </c>
      <c r="CR700">
        <v>3</v>
      </c>
      <c r="CS700">
        <v>3</v>
      </c>
      <c r="CT700">
        <v>3</v>
      </c>
      <c r="CU700">
        <v>3</v>
      </c>
      <c r="CV700">
        <v>3</v>
      </c>
      <c r="CW700">
        <v>1</v>
      </c>
      <c r="CX700">
        <v>2</v>
      </c>
      <c r="CY700">
        <v>3</v>
      </c>
      <c r="CZ700">
        <v>0</v>
      </c>
      <c r="DA700" s="57" t="s">
        <v>125</v>
      </c>
    </row>
    <row r="701" spans="1:105">
      <c r="A701">
        <v>694</v>
      </c>
      <c r="B701" s="9">
        <v>2</v>
      </c>
      <c r="C701" s="9">
        <v>2</v>
      </c>
      <c r="D701" s="9">
        <v>6</v>
      </c>
      <c r="E701" s="9">
        <v>1</v>
      </c>
      <c r="F701" s="9">
        <v>0</v>
      </c>
      <c r="G701" s="9">
        <v>0</v>
      </c>
      <c r="H701" s="9">
        <v>0</v>
      </c>
      <c r="I701" s="9">
        <v>1</v>
      </c>
      <c r="J701" s="9">
        <v>1</v>
      </c>
      <c r="K701" s="9">
        <v>0</v>
      </c>
      <c r="L701" s="9">
        <v>0</v>
      </c>
      <c r="M701" s="9">
        <v>1</v>
      </c>
      <c r="N701" s="9">
        <v>1</v>
      </c>
      <c r="O701" s="9">
        <v>3</v>
      </c>
      <c r="P701" s="9">
        <v>2</v>
      </c>
      <c r="Q701" s="9">
        <v>4</v>
      </c>
      <c r="R701" s="9">
        <v>4</v>
      </c>
      <c r="S701" s="9">
        <v>4</v>
      </c>
      <c r="T701" s="9"/>
      <c r="U701" s="9">
        <v>1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/>
      <c r="AD701" s="9">
        <v>1</v>
      </c>
      <c r="AE701" s="9"/>
      <c r="AF701" s="9">
        <v>1</v>
      </c>
      <c r="AG701" s="9">
        <v>0</v>
      </c>
      <c r="AH701" s="9">
        <v>0</v>
      </c>
      <c r="AI701" s="9">
        <v>1</v>
      </c>
      <c r="AJ701" s="9">
        <v>0</v>
      </c>
      <c r="AK701" s="9">
        <v>0</v>
      </c>
      <c r="AL701" s="9"/>
      <c r="AM701" s="9">
        <v>1</v>
      </c>
      <c r="AN701" s="9">
        <v>1</v>
      </c>
      <c r="AO701" s="9">
        <v>1</v>
      </c>
      <c r="AP701" s="9">
        <v>1</v>
      </c>
      <c r="AQ701" s="9">
        <v>0</v>
      </c>
      <c r="AR701" s="9">
        <v>0</v>
      </c>
      <c r="AS701" s="9"/>
      <c r="AT701" s="9">
        <v>1</v>
      </c>
      <c r="AU701" s="9">
        <v>3</v>
      </c>
      <c r="AV701" s="75">
        <v>2</v>
      </c>
      <c r="AW701" s="75">
        <v>2</v>
      </c>
      <c r="AX701" s="75">
        <v>1</v>
      </c>
      <c r="AY701" s="9">
        <v>1</v>
      </c>
      <c r="AZ701" s="9">
        <v>1</v>
      </c>
      <c r="BA701" s="9">
        <v>1</v>
      </c>
      <c r="BB701" s="9">
        <v>2</v>
      </c>
      <c r="BC701" s="9">
        <v>1</v>
      </c>
      <c r="BD701" s="9">
        <v>1</v>
      </c>
      <c r="BE701" s="9">
        <v>1</v>
      </c>
      <c r="BF701" s="9">
        <v>1</v>
      </c>
      <c r="BG701" s="9">
        <v>1</v>
      </c>
      <c r="BH701">
        <v>2</v>
      </c>
      <c r="BI701">
        <v>2</v>
      </c>
      <c r="BJ701" s="58">
        <v>2</v>
      </c>
      <c r="BK701">
        <v>2</v>
      </c>
      <c r="BL701">
        <v>1</v>
      </c>
      <c r="BM701">
        <v>1</v>
      </c>
      <c r="BN701">
        <v>1</v>
      </c>
      <c r="BO701">
        <v>2</v>
      </c>
      <c r="BP701">
        <v>2</v>
      </c>
      <c r="BQ701" t="s">
        <v>125</v>
      </c>
      <c r="BR701">
        <v>1</v>
      </c>
      <c r="BS701">
        <v>2</v>
      </c>
      <c r="BT701" t="s">
        <v>125</v>
      </c>
      <c r="BU701">
        <v>1</v>
      </c>
      <c r="BV701">
        <v>1</v>
      </c>
      <c r="BW701">
        <v>1</v>
      </c>
      <c r="BX701">
        <v>2</v>
      </c>
      <c r="BY701">
        <v>2</v>
      </c>
      <c r="BZ701">
        <v>2</v>
      </c>
      <c r="CA701">
        <v>2</v>
      </c>
      <c r="CB701">
        <v>2</v>
      </c>
      <c r="CC701">
        <v>2</v>
      </c>
      <c r="CD701">
        <v>2</v>
      </c>
      <c r="CE701">
        <v>1</v>
      </c>
      <c r="CF701">
        <v>2</v>
      </c>
      <c r="CG701">
        <v>2</v>
      </c>
      <c r="CH701">
        <v>2</v>
      </c>
      <c r="CI701">
        <v>2</v>
      </c>
      <c r="CJ701">
        <v>2</v>
      </c>
      <c r="CK701">
        <v>2</v>
      </c>
      <c r="CL701">
        <v>2</v>
      </c>
      <c r="CM701" t="s">
        <v>125</v>
      </c>
      <c r="CN701" t="s">
        <v>125</v>
      </c>
      <c r="CO701">
        <v>4</v>
      </c>
      <c r="CP701">
        <v>2</v>
      </c>
      <c r="CQ701">
        <v>4</v>
      </c>
      <c r="CR701">
        <v>3</v>
      </c>
      <c r="CS701">
        <v>3</v>
      </c>
      <c r="CT701">
        <v>4</v>
      </c>
      <c r="CU701">
        <v>3</v>
      </c>
      <c r="CV701">
        <v>3</v>
      </c>
      <c r="CW701">
        <v>1</v>
      </c>
      <c r="CX701">
        <v>2</v>
      </c>
      <c r="CY701">
        <v>1</v>
      </c>
      <c r="CZ701">
        <v>3</v>
      </c>
      <c r="DA701" s="57" t="s">
        <v>125</v>
      </c>
    </row>
    <row r="702" spans="1:105">
      <c r="A702">
        <v>695</v>
      </c>
      <c r="B702" s="9">
        <v>1</v>
      </c>
      <c r="C702" s="9">
        <v>9</v>
      </c>
      <c r="D702" s="9">
        <v>7</v>
      </c>
      <c r="E702" s="9">
        <v>13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1</v>
      </c>
      <c r="L702" s="9">
        <v>0</v>
      </c>
      <c r="M702" s="9">
        <v>2</v>
      </c>
      <c r="N702" s="9">
        <v>3</v>
      </c>
      <c r="O702" s="9">
        <v>4</v>
      </c>
      <c r="P702" s="9">
        <v>2</v>
      </c>
      <c r="Q702" s="9">
        <v>4</v>
      </c>
      <c r="R702" s="9">
        <v>4</v>
      </c>
      <c r="S702" s="9">
        <v>3</v>
      </c>
      <c r="T702" s="9"/>
      <c r="U702" s="9">
        <v>0</v>
      </c>
      <c r="V702" s="9">
        <v>0</v>
      </c>
      <c r="W702" s="9">
        <v>0</v>
      </c>
      <c r="X702" s="9">
        <v>0</v>
      </c>
      <c r="Y702" s="9">
        <v>1</v>
      </c>
      <c r="Z702" s="9">
        <v>1</v>
      </c>
      <c r="AA702" s="9">
        <v>0</v>
      </c>
      <c r="AB702" s="9">
        <v>0</v>
      </c>
      <c r="AC702" s="9"/>
      <c r="AD702" s="9">
        <v>2</v>
      </c>
      <c r="AE702" s="9"/>
      <c r="AF702" s="9">
        <v>1</v>
      </c>
      <c r="AG702" s="9">
        <v>1</v>
      </c>
      <c r="AH702" s="9">
        <v>1</v>
      </c>
      <c r="AI702" s="9">
        <v>0</v>
      </c>
      <c r="AJ702" s="9">
        <v>0</v>
      </c>
      <c r="AK702" s="9">
        <v>0</v>
      </c>
      <c r="AL702" s="9"/>
      <c r="AM702" s="9">
        <v>1</v>
      </c>
      <c r="AN702" s="9">
        <v>1</v>
      </c>
      <c r="AO702" s="9">
        <v>1</v>
      </c>
      <c r="AP702" s="9">
        <v>1</v>
      </c>
      <c r="AQ702" s="9">
        <v>0</v>
      </c>
      <c r="AR702" s="9">
        <v>0</v>
      </c>
      <c r="AS702" s="9"/>
      <c r="AT702" s="9">
        <v>1</v>
      </c>
      <c r="AU702" s="9">
        <v>1</v>
      </c>
      <c r="AV702" s="75">
        <v>1</v>
      </c>
      <c r="AW702" s="75">
        <v>2</v>
      </c>
      <c r="AX702" s="75">
        <v>1</v>
      </c>
      <c r="AY702" s="9">
        <v>2</v>
      </c>
      <c r="AZ702" s="9">
        <v>1</v>
      </c>
      <c r="BA702" s="9">
        <v>1</v>
      </c>
      <c r="BB702" s="9">
        <v>2</v>
      </c>
      <c r="BC702" s="9">
        <v>1</v>
      </c>
      <c r="BD702" s="9">
        <v>2</v>
      </c>
      <c r="BE702" s="9" t="s">
        <v>125</v>
      </c>
      <c r="BF702" s="9">
        <v>1</v>
      </c>
      <c r="BG702" s="9">
        <v>1</v>
      </c>
      <c r="BH702">
        <v>1</v>
      </c>
      <c r="BI702">
        <v>2</v>
      </c>
      <c r="BJ702" s="58">
        <v>1</v>
      </c>
      <c r="BK702">
        <v>1</v>
      </c>
      <c r="BL702">
        <v>1</v>
      </c>
      <c r="BM702">
        <v>2</v>
      </c>
      <c r="BN702">
        <v>1</v>
      </c>
      <c r="BO702">
        <v>2</v>
      </c>
      <c r="BP702">
        <v>2</v>
      </c>
      <c r="BQ702" t="s">
        <v>125</v>
      </c>
      <c r="BR702">
        <v>1</v>
      </c>
      <c r="BS702">
        <v>2</v>
      </c>
      <c r="BT702" t="s">
        <v>125</v>
      </c>
      <c r="BU702">
        <v>1</v>
      </c>
      <c r="BV702">
        <v>1</v>
      </c>
      <c r="BW702">
        <v>1</v>
      </c>
      <c r="BX702">
        <v>1</v>
      </c>
      <c r="BY702">
        <v>1</v>
      </c>
      <c r="BZ702">
        <v>2</v>
      </c>
      <c r="CA702">
        <v>1</v>
      </c>
      <c r="CB702">
        <v>2</v>
      </c>
      <c r="CC702">
        <v>1</v>
      </c>
      <c r="CD702">
        <v>2</v>
      </c>
      <c r="CE702">
        <v>2</v>
      </c>
      <c r="CF702">
        <v>1</v>
      </c>
      <c r="CG702">
        <v>1</v>
      </c>
      <c r="CH702">
        <v>1</v>
      </c>
      <c r="CI702">
        <v>1</v>
      </c>
      <c r="CJ702">
        <v>1</v>
      </c>
      <c r="CK702">
        <v>2</v>
      </c>
      <c r="CL702">
        <v>1</v>
      </c>
      <c r="CM702">
        <v>3</v>
      </c>
      <c r="CN702">
        <v>4</v>
      </c>
      <c r="CO702">
        <v>4</v>
      </c>
      <c r="CP702">
        <v>3</v>
      </c>
      <c r="CQ702">
        <v>3</v>
      </c>
      <c r="CR702">
        <v>3</v>
      </c>
      <c r="CS702">
        <v>3</v>
      </c>
      <c r="CT702">
        <v>4</v>
      </c>
      <c r="CU702">
        <v>3</v>
      </c>
      <c r="CV702">
        <v>2</v>
      </c>
      <c r="CW702">
        <v>3</v>
      </c>
      <c r="CX702">
        <v>3</v>
      </c>
      <c r="CY702">
        <v>4</v>
      </c>
      <c r="CZ702">
        <v>0</v>
      </c>
      <c r="DA702" s="57" t="s">
        <v>125</v>
      </c>
    </row>
    <row r="703" spans="1:105">
      <c r="A703">
        <v>696</v>
      </c>
      <c r="B703" s="9">
        <v>2</v>
      </c>
      <c r="C703" s="9">
        <v>5</v>
      </c>
      <c r="D703" s="9">
        <v>1</v>
      </c>
      <c r="E703" s="9">
        <v>5</v>
      </c>
      <c r="F703" s="9">
        <v>0</v>
      </c>
      <c r="G703" s="9">
        <v>0</v>
      </c>
      <c r="H703" s="9">
        <v>1</v>
      </c>
      <c r="I703" s="9">
        <v>0</v>
      </c>
      <c r="J703" s="9">
        <v>1</v>
      </c>
      <c r="K703" s="9">
        <v>0</v>
      </c>
      <c r="L703" s="9">
        <v>0</v>
      </c>
      <c r="M703" s="9">
        <v>2</v>
      </c>
      <c r="N703" s="9">
        <v>4</v>
      </c>
      <c r="O703" s="9">
        <v>0</v>
      </c>
      <c r="P703" s="9">
        <v>0</v>
      </c>
      <c r="Q703" s="9">
        <v>4</v>
      </c>
      <c r="R703" s="9">
        <v>4</v>
      </c>
      <c r="S703" s="9">
        <v>3</v>
      </c>
      <c r="T703" s="9"/>
      <c r="U703" s="9">
        <v>1</v>
      </c>
      <c r="V703" s="9">
        <v>0</v>
      </c>
      <c r="W703" s="9">
        <v>0</v>
      </c>
      <c r="X703" s="9">
        <v>1</v>
      </c>
      <c r="Y703" s="9">
        <v>0</v>
      </c>
      <c r="Z703" s="9">
        <v>0</v>
      </c>
      <c r="AA703" s="9">
        <v>0</v>
      </c>
      <c r="AB703" s="9">
        <v>0</v>
      </c>
      <c r="AC703" s="9"/>
      <c r="AD703" s="9">
        <v>1</v>
      </c>
      <c r="AE703" s="9"/>
      <c r="AF703" s="9">
        <v>1</v>
      </c>
      <c r="AG703" s="9">
        <v>1</v>
      </c>
      <c r="AH703" s="9">
        <v>1</v>
      </c>
      <c r="AI703" s="9">
        <v>0</v>
      </c>
      <c r="AJ703" s="9">
        <v>0</v>
      </c>
      <c r="AK703" s="9">
        <v>0</v>
      </c>
      <c r="AL703" s="9"/>
      <c r="AM703" s="9">
        <v>0</v>
      </c>
      <c r="AN703" s="9">
        <v>1</v>
      </c>
      <c r="AO703" s="9">
        <v>0</v>
      </c>
      <c r="AP703" s="9">
        <v>1</v>
      </c>
      <c r="AQ703" s="9">
        <v>0</v>
      </c>
      <c r="AR703" s="9">
        <v>0</v>
      </c>
      <c r="AS703" s="9"/>
      <c r="AT703" s="9">
        <v>1</v>
      </c>
      <c r="AU703" s="9">
        <v>3</v>
      </c>
      <c r="AV703" s="75">
        <v>1</v>
      </c>
      <c r="AW703" s="75">
        <v>1</v>
      </c>
      <c r="AX703" s="75">
        <v>1</v>
      </c>
      <c r="AY703" s="9">
        <v>2</v>
      </c>
      <c r="AZ703" s="9">
        <v>1</v>
      </c>
      <c r="BA703" s="9">
        <v>1</v>
      </c>
      <c r="BB703" s="9">
        <v>2</v>
      </c>
      <c r="BC703" s="9">
        <v>1</v>
      </c>
      <c r="BD703" s="9">
        <v>1</v>
      </c>
      <c r="BE703" s="9">
        <v>2</v>
      </c>
      <c r="BF703" s="9">
        <v>1</v>
      </c>
      <c r="BG703" s="9">
        <v>1</v>
      </c>
      <c r="BH703">
        <v>2</v>
      </c>
      <c r="BI703">
        <v>2</v>
      </c>
      <c r="BJ703" s="58">
        <v>1</v>
      </c>
      <c r="BK703">
        <v>2</v>
      </c>
      <c r="BM703">
        <v>1</v>
      </c>
      <c r="BN703">
        <v>1</v>
      </c>
      <c r="BO703">
        <v>1</v>
      </c>
      <c r="BP703">
        <v>1</v>
      </c>
      <c r="BQ703">
        <v>1</v>
      </c>
      <c r="BR703">
        <v>1</v>
      </c>
      <c r="BS703">
        <v>2</v>
      </c>
      <c r="BT703" t="s">
        <v>125</v>
      </c>
      <c r="BU703">
        <v>1</v>
      </c>
      <c r="BV703">
        <v>1</v>
      </c>
      <c r="BW703">
        <v>1</v>
      </c>
      <c r="BX703">
        <v>2</v>
      </c>
      <c r="BY703">
        <v>1</v>
      </c>
      <c r="BZ703">
        <v>2</v>
      </c>
      <c r="CA703">
        <v>2</v>
      </c>
      <c r="CB703">
        <v>2</v>
      </c>
      <c r="CC703">
        <v>2</v>
      </c>
      <c r="CD703">
        <v>2</v>
      </c>
      <c r="CE703">
        <v>2</v>
      </c>
      <c r="CF703">
        <v>2</v>
      </c>
      <c r="CG703">
        <v>1</v>
      </c>
      <c r="CH703">
        <v>1</v>
      </c>
      <c r="CI703">
        <v>2</v>
      </c>
      <c r="CJ703">
        <v>1</v>
      </c>
      <c r="CK703">
        <v>2</v>
      </c>
      <c r="CL703">
        <v>1</v>
      </c>
      <c r="CM703">
        <v>3</v>
      </c>
      <c r="CO703">
        <v>4</v>
      </c>
      <c r="CP703">
        <v>2</v>
      </c>
      <c r="CQ703">
        <v>3</v>
      </c>
      <c r="CR703">
        <v>3</v>
      </c>
      <c r="CS703">
        <v>4</v>
      </c>
      <c r="CT703">
        <v>4</v>
      </c>
      <c r="CU703">
        <v>4</v>
      </c>
      <c r="CV703">
        <v>2</v>
      </c>
      <c r="CW703">
        <v>1</v>
      </c>
      <c r="CX703">
        <v>3</v>
      </c>
      <c r="CY703">
        <v>3</v>
      </c>
      <c r="CZ703">
        <v>3</v>
      </c>
      <c r="DA703" s="57">
        <v>3</v>
      </c>
    </row>
    <row r="704" spans="1:105">
      <c r="A704">
        <v>697</v>
      </c>
      <c r="B704" s="9">
        <v>1</v>
      </c>
      <c r="C704" s="9">
        <v>4</v>
      </c>
      <c r="D704" s="9">
        <v>1</v>
      </c>
      <c r="E704" s="9">
        <v>1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1</v>
      </c>
      <c r="L704" s="9">
        <v>0</v>
      </c>
      <c r="M704" s="9">
        <v>2</v>
      </c>
      <c r="N704" s="9">
        <v>0</v>
      </c>
      <c r="O704" s="9">
        <v>0</v>
      </c>
      <c r="P704" s="9">
        <v>0</v>
      </c>
      <c r="Q704" s="9">
        <v>0</v>
      </c>
      <c r="R704" s="9">
        <v>4</v>
      </c>
      <c r="S704" s="9">
        <v>3</v>
      </c>
      <c r="T704" s="9"/>
      <c r="U704" s="9">
        <v>0</v>
      </c>
      <c r="V704" s="9">
        <v>1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/>
      <c r="AD704" s="9">
        <v>1</v>
      </c>
      <c r="AE704" s="9"/>
      <c r="AF704" s="9">
        <v>1</v>
      </c>
      <c r="AG704" s="9">
        <v>0</v>
      </c>
      <c r="AH704" s="9">
        <v>1</v>
      </c>
      <c r="AI704" s="9">
        <v>1</v>
      </c>
      <c r="AJ704" s="9">
        <v>0</v>
      </c>
      <c r="AK704" s="9">
        <v>0</v>
      </c>
      <c r="AL704" s="9"/>
      <c r="AM704" s="9">
        <v>1</v>
      </c>
      <c r="AN704" s="9">
        <v>1</v>
      </c>
      <c r="AO704" s="9">
        <v>1</v>
      </c>
      <c r="AP704" s="9">
        <v>1</v>
      </c>
      <c r="AQ704" s="9">
        <v>0</v>
      </c>
      <c r="AR704" s="9">
        <v>0</v>
      </c>
      <c r="AS704" s="9"/>
      <c r="AT704" s="9">
        <v>1</v>
      </c>
      <c r="AU704" s="9">
        <v>1</v>
      </c>
      <c r="AV704" s="75">
        <v>2</v>
      </c>
      <c r="AW704" s="75">
        <v>2</v>
      </c>
      <c r="AX704" s="75">
        <v>1</v>
      </c>
      <c r="AY704" s="9">
        <v>2</v>
      </c>
      <c r="AZ704" s="9">
        <v>1</v>
      </c>
      <c r="BA704" s="9">
        <v>1</v>
      </c>
      <c r="BB704" s="9">
        <v>2</v>
      </c>
      <c r="BC704" s="9">
        <v>2</v>
      </c>
      <c r="BD704" s="9">
        <v>1</v>
      </c>
      <c r="BE704" s="9">
        <v>2</v>
      </c>
      <c r="BF704" s="9">
        <v>1</v>
      </c>
      <c r="BG704" s="9">
        <v>1</v>
      </c>
      <c r="BH704">
        <v>2</v>
      </c>
      <c r="BI704">
        <v>2</v>
      </c>
      <c r="BJ704" s="58">
        <v>1</v>
      </c>
      <c r="BK704">
        <v>2</v>
      </c>
      <c r="BL704">
        <v>1</v>
      </c>
      <c r="BM704">
        <v>1</v>
      </c>
      <c r="BN704">
        <v>2</v>
      </c>
      <c r="BO704">
        <v>1</v>
      </c>
      <c r="BP704">
        <v>2</v>
      </c>
      <c r="BQ704" t="s">
        <v>125</v>
      </c>
      <c r="BR704">
        <v>2</v>
      </c>
      <c r="BS704">
        <v>2</v>
      </c>
      <c r="BT704" t="s">
        <v>125</v>
      </c>
      <c r="BU704">
        <v>1</v>
      </c>
      <c r="BV704">
        <v>2</v>
      </c>
      <c r="BW704">
        <v>2</v>
      </c>
      <c r="BX704">
        <v>2</v>
      </c>
      <c r="BY704">
        <v>1</v>
      </c>
      <c r="BZ704">
        <v>1</v>
      </c>
      <c r="CA704">
        <v>2</v>
      </c>
      <c r="CB704">
        <v>2</v>
      </c>
      <c r="CC704">
        <v>1</v>
      </c>
      <c r="CD704">
        <v>2</v>
      </c>
      <c r="CE704">
        <v>2</v>
      </c>
      <c r="CF704">
        <v>2</v>
      </c>
      <c r="CG704">
        <v>2</v>
      </c>
      <c r="CH704">
        <v>2</v>
      </c>
      <c r="CI704">
        <v>2</v>
      </c>
      <c r="CJ704">
        <v>1</v>
      </c>
      <c r="CK704">
        <v>2</v>
      </c>
      <c r="CL704">
        <v>1</v>
      </c>
      <c r="CM704">
        <v>3</v>
      </c>
      <c r="CN704">
        <v>3</v>
      </c>
      <c r="CO704">
        <v>4</v>
      </c>
      <c r="CP704">
        <v>4</v>
      </c>
      <c r="CQ704">
        <v>2</v>
      </c>
      <c r="CR704">
        <v>4</v>
      </c>
      <c r="CS704">
        <v>4</v>
      </c>
      <c r="CT704">
        <v>4</v>
      </c>
      <c r="CU704">
        <v>4</v>
      </c>
      <c r="CV704">
        <v>4</v>
      </c>
      <c r="CW704">
        <v>1</v>
      </c>
      <c r="CX704">
        <v>3</v>
      </c>
      <c r="CY704">
        <v>1</v>
      </c>
      <c r="CZ704">
        <v>3</v>
      </c>
      <c r="DA704" s="57" t="s">
        <v>125</v>
      </c>
    </row>
    <row r="705" spans="1:105">
      <c r="A705">
        <v>698</v>
      </c>
      <c r="B705" s="9">
        <v>2</v>
      </c>
      <c r="C705" s="9">
        <v>4</v>
      </c>
      <c r="D705" s="9">
        <v>1</v>
      </c>
      <c r="E705" s="9">
        <v>8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1</v>
      </c>
      <c r="L705" s="9">
        <v>0</v>
      </c>
      <c r="M705" s="9">
        <v>2</v>
      </c>
      <c r="N705" s="9">
        <v>4</v>
      </c>
      <c r="O705" s="9">
        <v>3</v>
      </c>
      <c r="P705" s="9">
        <v>4</v>
      </c>
      <c r="Q705" s="9">
        <v>4</v>
      </c>
      <c r="R705" s="9">
        <v>4</v>
      </c>
      <c r="S705" s="9">
        <v>3</v>
      </c>
      <c r="T705" s="9"/>
      <c r="U705" s="9">
        <v>0</v>
      </c>
      <c r="V705" s="9">
        <v>0</v>
      </c>
      <c r="W705" s="9">
        <v>0</v>
      </c>
      <c r="X705" s="9">
        <v>0</v>
      </c>
      <c r="Y705" s="9">
        <v>1</v>
      </c>
      <c r="Z705" s="9">
        <v>0</v>
      </c>
      <c r="AA705" s="9">
        <v>0</v>
      </c>
      <c r="AB705" s="9">
        <v>0</v>
      </c>
      <c r="AC705" s="9"/>
      <c r="AD705" s="9">
        <v>2</v>
      </c>
      <c r="AE705" s="9"/>
      <c r="AF705" s="9">
        <v>1</v>
      </c>
      <c r="AG705" s="9">
        <v>0</v>
      </c>
      <c r="AH705" s="9">
        <v>1</v>
      </c>
      <c r="AI705" s="9">
        <v>0</v>
      </c>
      <c r="AJ705" s="9">
        <v>0</v>
      </c>
      <c r="AK705" s="9">
        <v>0</v>
      </c>
      <c r="AL705" s="9"/>
      <c r="AM705" s="9">
        <v>1</v>
      </c>
      <c r="AN705" s="9">
        <v>1</v>
      </c>
      <c r="AO705" s="9">
        <v>0</v>
      </c>
      <c r="AP705" s="9">
        <v>0</v>
      </c>
      <c r="AQ705" s="9">
        <v>0</v>
      </c>
      <c r="AR705" s="9">
        <v>0</v>
      </c>
      <c r="AS705" s="9"/>
      <c r="AT705" s="9">
        <v>1</v>
      </c>
      <c r="AU705" s="9">
        <v>2</v>
      </c>
      <c r="AV705" s="75">
        <v>1</v>
      </c>
      <c r="AW705" s="75">
        <v>1</v>
      </c>
      <c r="AX705" s="75">
        <v>1</v>
      </c>
      <c r="AY705" s="9">
        <v>2</v>
      </c>
      <c r="AZ705" s="9">
        <v>1</v>
      </c>
      <c r="BA705" s="9"/>
      <c r="BB705" s="9"/>
      <c r="BC705" s="9">
        <v>1</v>
      </c>
      <c r="BD705" s="9">
        <v>1</v>
      </c>
      <c r="BE705" s="9">
        <v>1</v>
      </c>
      <c r="BF705" s="9">
        <v>2</v>
      </c>
      <c r="BG705" s="9" t="s">
        <v>125</v>
      </c>
      <c r="BH705">
        <v>1</v>
      </c>
      <c r="BI705">
        <v>1</v>
      </c>
      <c r="BJ705" s="58">
        <v>1</v>
      </c>
      <c r="BK705">
        <v>2</v>
      </c>
      <c r="BL705">
        <v>1</v>
      </c>
      <c r="BM705">
        <v>1</v>
      </c>
      <c r="BN705">
        <v>2</v>
      </c>
      <c r="BO705">
        <v>2</v>
      </c>
      <c r="BP705">
        <v>2</v>
      </c>
      <c r="BQ705" t="s">
        <v>125</v>
      </c>
      <c r="BR705">
        <v>1</v>
      </c>
      <c r="BS705">
        <v>2</v>
      </c>
      <c r="BT705" t="s">
        <v>125</v>
      </c>
      <c r="BU705">
        <v>1</v>
      </c>
      <c r="BV705">
        <v>1</v>
      </c>
      <c r="BW705">
        <v>2</v>
      </c>
      <c r="BX705">
        <v>2</v>
      </c>
      <c r="BY705">
        <v>2</v>
      </c>
      <c r="BZ705">
        <v>2</v>
      </c>
      <c r="CA705">
        <v>2</v>
      </c>
      <c r="CB705">
        <v>2</v>
      </c>
      <c r="CC705">
        <v>2</v>
      </c>
      <c r="CD705">
        <v>2</v>
      </c>
      <c r="CE705">
        <v>2</v>
      </c>
      <c r="CF705">
        <v>2</v>
      </c>
      <c r="CG705">
        <v>2</v>
      </c>
      <c r="CH705">
        <v>2</v>
      </c>
      <c r="CI705">
        <v>2</v>
      </c>
      <c r="CJ705">
        <v>1</v>
      </c>
      <c r="CK705">
        <v>2</v>
      </c>
      <c r="CL705">
        <v>1</v>
      </c>
      <c r="CM705">
        <v>3</v>
      </c>
      <c r="CN705">
        <v>3</v>
      </c>
      <c r="CO705">
        <v>4</v>
      </c>
      <c r="CP705">
        <v>3</v>
      </c>
      <c r="CQ705">
        <v>3</v>
      </c>
      <c r="CR705">
        <v>4</v>
      </c>
      <c r="CS705">
        <v>4</v>
      </c>
      <c r="CT705">
        <v>3</v>
      </c>
      <c r="CU705">
        <v>3</v>
      </c>
      <c r="CV705">
        <v>3</v>
      </c>
      <c r="CW705">
        <v>1</v>
      </c>
      <c r="CX705">
        <v>3</v>
      </c>
      <c r="CY705">
        <v>3</v>
      </c>
      <c r="CZ705">
        <v>0</v>
      </c>
      <c r="DA705" s="57" t="s">
        <v>125</v>
      </c>
    </row>
    <row r="706" spans="1:105">
      <c r="A706">
        <v>699</v>
      </c>
      <c r="B706" s="9">
        <v>2</v>
      </c>
      <c r="C706" s="9">
        <v>4</v>
      </c>
      <c r="D706" s="9">
        <v>4</v>
      </c>
      <c r="E706" s="9">
        <v>5</v>
      </c>
      <c r="F706" s="9">
        <v>0</v>
      </c>
      <c r="G706" s="9">
        <v>1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2</v>
      </c>
      <c r="N706" s="9">
        <v>4</v>
      </c>
      <c r="O706" s="9">
        <v>0</v>
      </c>
      <c r="P706" s="9">
        <v>0</v>
      </c>
      <c r="Q706" s="9">
        <v>0</v>
      </c>
      <c r="R706" s="9">
        <v>4</v>
      </c>
      <c r="S706" s="9">
        <v>4</v>
      </c>
      <c r="T706" s="9"/>
      <c r="U706" s="9">
        <v>0</v>
      </c>
      <c r="V706" s="9">
        <v>0</v>
      </c>
      <c r="W706" s="9">
        <v>0</v>
      </c>
      <c r="X706" s="9">
        <v>1</v>
      </c>
      <c r="Y706" s="9">
        <v>0</v>
      </c>
      <c r="Z706" s="9">
        <v>0</v>
      </c>
      <c r="AA706" s="9">
        <v>0</v>
      </c>
      <c r="AB706" s="9">
        <v>0</v>
      </c>
      <c r="AC706" s="9"/>
      <c r="AD706" s="9">
        <v>2</v>
      </c>
      <c r="AE706" s="9"/>
      <c r="AF706" s="9">
        <v>0</v>
      </c>
      <c r="AG706" s="9">
        <v>0</v>
      </c>
      <c r="AH706" s="9">
        <v>1</v>
      </c>
      <c r="AI706" s="9">
        <v>0</v>
      </c>
      <c r="AJ706" s="9">
        <v>0</v>
      </c>
      <c r="AK706" s="9">
        <v>0</v>
      </c>
      <c r="AL706" s="9"/>
      <c r="AM706" s="9">
        <v>1</v>
      </c>
      <c r="AN706" s="9">
        <v>1</v>
      </c>
      <c r="AO706" s="9">
        <v>1</v>
      </c>
      <c r="AP706" s="9">
        <v>1</v>
      </c>
      <c r="AQ706" s="9">
        <v>0</v>
      </c>
      <c r="AR706" s="9">
        <v>0</v>
      </c>
      <c r="AS706" s="9"/>
      <c r="AT706" s="9">
        <v>1</v>
      </c>
      <c r="AU706" s="9">
        <v>3</v>
      </c>
      <c r="AV706" s="75">
        <v>2</v>
      </c>
      <c r="AW706" s="75">
        <v>2</v>
      </c>
      <c r="AX706" s="75">
        <v>1</v>
      </c>
      <c r="AY706" s="9">
        <v>1</v>
      </c>
      <c r="AZ706" s="9">
        <v>1</v>
      </c>
      <c r="BA706" s="9">
        <v>2</v>
      </c>
      <c r="BB706" s="9">
        <v>2</v>
      </c>
      <c r="BC706" s="9">
        <v>2</v>
      </c>
      <c r="BD706" s="9">
        <v>1</v>
      </c>
      <c r="BE706" s="9">
        <v>1</v>
      </c>
      <c r="BF706" s="9">
        <v>2</v>
      </c>
      <c r="BG706" s="9" t="s">
        <v>125</v>
      </c>
      <c r="BH706">
        <v>1</v>
      </c>
      <c r="BI706">
        <v>1</v>
      </c>
      <c r="BJ706" s="58">
        <v>2</v>
      </c>
      <c r="BK706">
        <v>2</v>
      </c>
      <c r="BL706">
        <v>1</v>
      </c>
      <c r="BM706">
        <v>1</v>
      </c>
      <c r="BN706">
        <v>1</v>
      </c>
      <c r="BO706">
        <v>2</v>
      </c>
      <c r="BP706">
        <v>1</v>
      </c>
      <c r="BQ706">
        <v>1</v>
      </c>
      <c r="BR706">
        <v>2</v>
      </c>
      <c r="BS706">
        <v>1</v>
      </c>
      <c r="BT706">
        <v>1</v>
      </c>
      <c r="BU706">
        <v>1</v>
      </c>
      <c r="BV706">
        <v>2</v>
      </c>
      <c r="BW706">
        <v>2</v>
      </c>
      <c r="BX706">
        <v>2</v>
      </c>
      <c r="BY706">
        <v>2</v>
      </c>
      <c r="BZ706">
        <v>2</v>
      </c>
      <c r="CA706">
        <v>2</v>
      </c>
      <c r="CB706">
        <v>2</v>
      </c>
      <c r="CC706">
        <v>1</v>
      </c>
      <c r="CD706">
        <v>2</v>
      </c>
      <c r="CE706">
        <v>2</v>
      </c>
      <c r="CF706">
        <v>1</v>
      </c>
      <c r="CG706">
        <v>2</v>
      </c>
      <c r="CH706">
        <v>2</v>
      </c>
      <c r="CI706">
        <v>2</v>
      </c>
      <c r="CJ706">
        <v>1</v>
      </c>
      <c r="CK706">
        <v>2</v>
      </c>
      <c r="CL706">
        <v>1</v>
      </c>
      <c r="CM706">
        <v>1</v>
      </c>
      <c r="CN706">
        <v>1</v>
      </c>
      <c r="CO706">
        <v>3</v>
      </c>
      <c r="CP706">
        <v>3</v>
      </c>
      <c r="CQ706">
        <v>3</v>
      </c>
      <c r="CR706">
        <v>3</v>
      </c>
      <c r="CS706">
        <v>3</v>
      </c>
      <c r="CT706">
        <v>3</v>
      </c>
      <c r="CU706">
        <v>3</v>
      </c>
      <c r="CV706">
        <v>1</v>
      </c>
      <c r="CW706">
        <v>1</v>
      </c>
      <c r="CX706">
        <v>2</v>
      </c>
      <c r="CY706">
        <v>3</v>
      </c>
      <c r="CZ706">
        <v>2</v>
      </c>
      <c r="DA706" s="57">
        <v>2</v>
      </c>
    </row>
    <row r="707" spans="1:105">
      <c r="A707">
        <v>700</v>
      </c>
      <c r="B707" s="9">
        <v>2</v>
      </c>
      <c r="C707" s="9">
        <v>9</v>
      </c>
      <c r="D707" s="9">
        <v>7</v>
      </c>
      <c r="E707" s="9">
        <v>16</v>
      </c>
      <c r="F707" s="9">
        <v>0</v>
      </c>
      <c r="G707" s="9">
        <v>0</v>
      </c>
      <c r="H707" s="9">
        <v>0</v>
      </c>
      <c r="I707" s="9">
        <v>1</v>
      </c>
      <c r="J707" s="9">
        <v>0</v>
      </c>
      <c r="K707" s="9">
        <v>0</v>
      </c>
      <c r="L707" s="9">
        <v>0</v>
      </c>
      <c r="M707" s="9">
        <v>2</v>
      </c>
      <c r="N707" s="9">
        <v>4</v>
      </c>
      <c r="O707" s="9">
        <v>4</v>
      </c>
      <c r="P707" s="9">
        <v>4</v>
      </c>
      <c r="Q707" s="9">
        <v>4</v>
      </c>
      <c r="R707" s="9">
        <v>4</v>
      </c>
      <c r="S707" s="9">
        <v>4</v>
      </c>
      <c r="T707" s="9"/>
      <c r="U707" s="9">
        <v>0</v>
      </c>
      <c r="V707" s="9">
        <v>0</v>
      </c>
      <c r="W707" s="9">
        <v>1</v>
      </c>
      <c r="X707" s="9">
        <v>0</v>
      </c>
      <c r="Y707" s="9">
        <v>1</v>
      </c>
      <c r="Z707" s="9">
        <v>0</v>
      </c>
      <c r="AA707" s="9">
        <v>0</v>
      </c>
      <c r="AB707" s="9">
        <v>0</v>
      </c>
      <c r="AC707" s="9"/>
      <c r="AD707" s="9">
        <v>4</v>
      </c>
      <c r="AE707" s="9"/>
      <c r="AF707" s="9">
        <v>1</v>
      </c>
      <c r="AG707" s="9">
        <v>1</v>
      </c>
      <c r="AH707" s="9">
        <v>0</v>
      </c>
      <c r="AI707" s="9">
        <v>0</v>
      </c>
      <c r="AJ707" s="9">
        <v>1</v>
      </c>
      <c r="AK707" s="9">
        <v>0</v>
      </c>
      <c r="AL707" s="9"/>
      <c r="AM707" s="9">
        <v>1</v>
      </c>
      <c r="AN707" s="9">
        <v>1</v>
      </c>
      <c r="AO707" s="9">
        <v>0</v>
      </c>
      <c r="AP707" s="9">
        <v>1</v>
      </c>
      <c r="AQ707" s="9">
        <v>0</v>
      </c>
      <c r="AR707" s="9">
        <v>0</v>
      </c>
      <c r="AS707" s="9"/>
      <c r="AT707" s="9">
        <v>4</v>
      </c>
      <c r="AU707" s="9">
        <v>1</v>
      </c>
      <c r="AV707" s="75">
        <v>2</v>
      </c>
      <c r="AW707" s="75">
        <v>2</v>
      </c>
      <c r="AX707" s="75">
        <v>1</v>
      </c>
      <c r="AY707" s="9">
        <v>1</v>
      </c>
      <c r="AZ707" s="9">
        <v>2</v>
      </c>
      <c r="BA707" s="9" t="s">
        <v>125</v>
      </c>
      <c r="BB707" s="9" t="s">
        <v>125</v>
      </c>
      <c r="BC707" s="9">
        <v>1</v>
      </c>
      <c r="BD707" s="9">
        <v>1</v>
      </c>
      <c r="BE707" s="9">
        <v>1</v>
      </c>
      <c r="BF707" s="9">
        <v>1</v>
      </c>
      <c r="BG707" s="9">
        <v>1</v>
      </c>
      <c r="BH707">
        <v>1</v>
      </c>
      <c r="BI707">
        <v>1</v>
      </c>
      <c r="BJ707" s="58">
        <v>1</v>
      </c>
      <c r="BK707">
        <v>1</v>
      </c>
      <c r="BL707">
        <v>1</v>
      </c>
      <c r="BM707">
        <v>1</v>
      </c>
      <c r="BN707">
        <v>1</v>
      </c>
      <c r="BO707">
        <v>2</v>
      </c>
      <c r="BP707">
        <v>1</v>
      </c>
      <c r="BQ707">
        <v>1</v>
      </c>
      <c r="BR707">
        <v>1</v>
      </c>
      <c r="BS707">
        <v>1</v>
      </c>
      <c r="BT707">
        <v>1</v>
      </c>
      <c r="BU707">
        <v>1</v>
      </c>
      <c r="BV707">
        <v>1</v>
      </c>
      <c r="BW707">
        <v>2</v>
      </c>
      <c r="BX707">
        <v>1</v>
      </c>
      <c r="BY707">
        <v>1</v>
      </c>
      <c r="BZ707">
        <v>1</v>
      </c>
      <c r="CA707">
        <v>1</v>
      </c>
      <c r="CB707">
        <v>2</v>
      </c>
      <c r="CC707">
        <v>2</v>
      </c>
      <c r="CD707">
        <v>2</v>
      </c>
      <c r="CE707">
        <v>2</v>
      </c>
      <c r="CF707">
        <v>2</v>
      </c>
      <c r="CG707">
        <v>1</v>
      </c>
      <c r="CH707">
        <v>1</v>
      </c>
      <c r="CI707">
        <v>1</v>
      </c>
      <c r="CJ707">
        <v>1</v>
      </c>
      <c r="CK707">
        <v>1</v>
      </c>
      <c r="CL707">
        <v>1</v>
      </c>
      <c r="CM707">
        <v>4</v>
      </c>
      <c r="CN707">
        <v>4</v>
      </c>
      <c r="CO707">
        <v>4</v>
      </c>
      <c r="CP707">
        <v>3</v>
      </c>
      <c r="CQ707">
        <v>4</v>
      </c>
      <c r="CR707">
        <v>3</v>
      </c>
      <c r="CS707">
        <v>4</v>
      </c>
      <c r="CT707">
        <v>3</v>
      </c>
      <c r="CU707">
        <v>3</v>
      </c>
      <c r="CV707">
        <v>1</v>
      </c>
      <c r="CW707">
        <v>1</v>
      </c>
      <c r="CX707">
        <v>2</v>
      </c>
      <c r="CY707">
        <v>1</v>
      </c>
      <c r="CZ707">
        <v>0</v>
      </c>
      <c r="DA707" s="57" t="s">
        <v>125</v>
      </c>
    </row>
    <row r="708" spans="1:105">
      <c r="A708">
        <v>701</v>
      </c>
      <c r="B708" s="9">
        <v>1</v>
      </c>
      <c r="C708" s="9">
        <v>3</v>
      </c>
      <c r="D708" s="9">
        <v>1</v>
      </c>
      <c r="E708" s="9">
        <v>10</v>
      </c>
      <c r="F708" s="9">
        <v>0</v>
      </c>
      <c r="G708" s="9">
        <v>0</v>
      </c>
      <c r="H708" s="9">
        <v>0</v>
      </c>
      <c r="I708" s="9">
        <v>1</v>
      </c>
      <c r="J708" s="9">
        <v>0</v>
      </c>
      <c r="K708" s="9">
        <v>0</v>
      </c>
      <c r="L708" s="9">
        <v>0</v>
      </c>
      <c r="M708" s="9">
        <v>1</v>
      </c>
      <c r="N708" s="9">
        <v>3</v>
      </c>
      <c r="O708" s="9">
        <v>3</v>
      </c>
      <c r="P708" s="9">
        <v>3</v>
      </c>
      <c r="Q708" s="9">
        <v>3</v>
      </c>
      <c r="R708" s="9">
        <v>4</v>
      </c>
      <c r="S708" s="9">
        <v>4</v>
      </c>
      <c r="T708" s="9"/>
      <c r="U708" s="9">
        <v>0</v>
      </c>
      <c r="V708" s="9">
        <v>0</v>
      </c>
      <c r="W708" s="9">
        <v>0</v>
      </c>
      <c r="X708" s="9">
        <v>0</v>
      </c>
      <c r="Y708" s="9">
        <v>1</v>
      </c>
      <c r="Z708" s="9">
        <v>0</v>
      </c>
      <c r="AA708" s="9">
        <v>0</v>
      </c>
      <c r="AB708" s="9">
        <v>0</v>
      </c>
      <c r="AC708" s="9"/>
      <c r="AD708" s="9">
        <v>3</v>
      </c>
      <c r="AE708" s="9"/>
      <c r="AF708" s="9">
        <v>0</v>
      </c>
      <c r="AG708" s="9">
        <v>0</v>
      </c>
      <c r="AH708" s="9">
        <v>1</v>
      </c>
      <c r="AI708" s="9">
        <v>0</v>
      </c>
      <c r="AJ708" s="9">
        <v>0</v>
      </c>
      <c r="AK708" s="9">
        <v>0</v>
      </c>
      <c r="AL708" s="9"/>
      <c r="AM708" s="9">
        <v>1</v>
      </c>
      <c r="AN708" s="9">
        <v>1</v>
      </c>
      <c r="AO708" s="9">
        <v>0</v>
      </c>
      <c r="AP708" s="9">
        <v>0</v>
      </c>
      <c r="AQ708" s="9">
        <v>0</v>
      </c>
      <c r="AR708" s="9">
        <v>0</v>
      </c>
      <c r="AS708" s="9"/>
      <c r="AT708" s="9">
        <v>1</v>
      </c>
      <c r="AU708" s="9">
        <v>2</v>
      </c>
      <c r="AV708" s="75">
        <v>2</v>
      </c>
      <c r="AW708" s="75">
        <v>2</v>
      </c>
      <c r="AX708" s="75">
        <v>1</v>
      </c>
      <c r="AY708" s="9">
        <v>2</v>
      </c>
      <c r="AZ708" s="9">
        <v>1</v>
      </c>
      <c r="BA708" s="9">
        <v>1</v>
      </c>
      <c r="BB708" s="9">
        <v>1</v>
      </c>
      <c r="BC708" s="9">
        <v>1</v>
      </c>
      <c r="BD708" s="9">
        <v>1</v>
      </c>
      <c r="BE708" s="9">
        <v>1</v>
      </c>
      <c r="BF708" s="9">
        <v>1</v>
      </c>
      <c r="BG708" s="9">
        <v>1</v>
      </c>
      <c r="BH708">
        <v>2</v>
      </c>
      <c r="BI708">
        <v>2</v>
      </c>
      <c r="BJ708" s="58">
        <v>2</v>
      </c>
      <c r="BK708">
        <v>2</v>
      </c>
      <c r="BL708">
        <v>2</v>
      </c>
      <c r="BM708">
        <v>1</v>
      </c>
      <c r="BN708">
        <v>2</v>
      </c>
      <c r="BO708">
        <v>2</v>
      </c>
      <c r="BP708">
        <v>2</v>
      </c>
      <c r="BQ708" t="s">
        <v>125</v>
      </c>
      <c r="BR708">
        <v>1</v>
      </c>
      <c r="BS708">
        <v>2</v>
      </c>
      <c r="BT708" t="s">
        <v>125</v>
      </c>
      <c r="BU708">
        <v>1</v>
      </c>
      <c r="BV708">
        <v>2</v>
      </c>
      <c r="BW708">
        <v>2</v>
      </c>
      <c r="BX708">
        <v>1</v>
      </c>
      <c r="BY708">
        <v>2</v>
      </c>
      <c r="BZ708">
        <v>2</v>
      </c>
      <c r="CA708">
        <v>2</v>
      </c>
      <c r="CB708">
        <v>2</v>
      </c>
      <c r="CC708">
        <v>2</v>
      </c>
      <c r="CD708">
        <v>2</v>
      </c>
      <c r="CE708">
        <v>2</v>
      </c>
      <c r="CF708">
        <v>2</v>
      </c>
      <c r="CG708">
        <v>2</v>
      </c>
      <c r="CH708">
        <v>2</v>
      </c>
      <c r="CI708">
        <v>2</v>
      </c>
      <c r="CJ708">
        <v>2</v>
      </c>
      <c r="CK708">
        <v>2</v>
      </c>
      <c r="CL708">
        <v>1</v>
      </c>
      <c r="CM708">
        <v>3</v>
      </c>
      <c r="CN708">
        <v>3</v>
      </c>
      <c r="CO708">
        <v>4</v>
      </c>
      <c r="CP708">
        <v>2</v>
      </c>
      <c r="CQ708">
        <v>3</v>
      </c>
      <c r="CR708">
        <v>3</v>
      </c>
      <c r="CS708">
        <v>3</v>
      </c>
      <c r="CT708">
        <v>4</v>
      </c>
      <c r="CU708">
        <v>3</v>
      </c>
      <c r="CV708">
        <v>2</v>
      </c>
      <c r="CW708">
        <v>1</v>
      </c>
      <c r="CX708">
        <v>3</v>
      </c>
      <c r="CY708">
        <v>3</v>
      </c>
      <c r="CZ708">
        <v>4</v>
      </c>
      <c r="DA708" s="57" t="s">
        <v>125</v>
      </c>
    </row>
    <row r="709" spans="1:105">
      <c r="A709">
        <v>702</v>
      </c>
      <c r="B709" s="9">
        <v>2</v>
      </c>
      <c r="C709" s="9">
        <v>9</v>
      </c>
      <c r="D709" s="9">
        <v>5</v>
      </c>
      <c r="E709" s="9">
        <v>6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1</v>
      </c>
      <c r="L709" s="9">
        <v>0</v>
      </c>
      <c r="M709" s="9">
        <v>2</v>
      </c>
      <c r="N709" s="9">
        <v>4</v>
      </c>
      <c r="O709" s="9">
        <v>4</v>
      </c>
      <c r="P709" s="9">
        <v>4</v>
      </c>
      <c r="Q709" s="9">
        <v>4</v>
      </c>
      <c r="R709" s="9">
        <v>4</v>
      </c>
      <c r="S709" s="9">
        <v>4</v>
      </c>
      <c r="T709" s="9"/>
      <c r="U709" s="9">
        <v>0</v>
      </c>
      <c r="V709" s="9">
        <v>0</v>
      </c>
      <c r="W709" s="9">
        <v>0</v>
      </c>
      <c r="X709" s="9">
        <v>0</v>
      </c>
      <c r="Y709" s="9">
        <v>1</v>
      </c>
      <c r="Z709" s="9">
        <v>1</v>
      </c>
      <c r="AA709" s="9">
        <v>0</v>
      </c>
      <c r="AB709" s="9">
        <v>0</v>
      </c>
      <c r="AC709" s="9"/>
      <c r="AD709" s="9">
        <v>4</v>
      </c>
      <c r="AE709" s="9"/>
      <c r="AF709" s="9">
        <v>1</v>
      </c>
      <c r="AG709" s="9">
        <v>1</v>
      </c>
      <c r="AH709" s="9">
        <v>0</v>
      </c>
      <c r="AI709" s="9">
        <v>0</v>
      </c>
      <c r="AJ709" s="9">
        <v>0</v>
      </c>
      <c r="AK709" s="9">
        <v>0</v>
      </c>
      <c r="AL709" s="9"/>
      <c r="AM709" s="9">
        <v>1</v>
      </c>
      <c r="AN709" s="9">
        <v>1</v>
      </c>
      <c r="AO709" s="9">
        <v>1</v>
      </c>
      <c r="AP709" s="9">
        <v>1</v>
      </c>
      <c r="AQ709" s="9">
        <v>0</v>
      </c>
      <c r="AR709" s="9">
        <v>0</v>
      </c>
      <c r="AS709" s="9"/>
      <c r="AT709" s="9">
        <v>1</v>
      </c>
      <c r="AU709" s="9">
        <v>4</v>
      </c>
      <c r="AV709" s="75">
        <v>1</v>
      </c>
      <c r="AW709" s="75">
        <v>1</v>
      </c>
      <c r="AX709" s="75">
        <v>1</v>
      </c>
      <c r="AY709" s="9"/>
      <c r="AZ709" s="9">
        <v>2</v>
      </c>
      <c r="BA709" s="9" t="s">
        <v>125</v>
      </c>
      <c r="BB709" s="9" t="s">
        <v>125</v>
      </c>
      <c r="BC709" s="9"/>
      <c r="BD709" s="9"/>
      <c r="BE709" s="9" t="s">
        <v>125</v>
      </c>
      <c r="BF709" s="9"/>
      <c r="BG709" s="9" t="s">
        <v>125</v>
      </c>
      <c r="BH709">
        <v>1</v>
      </c>
      <c r="BI709">
        <v>2</v>
      </c>
      <c r="BJ709" s="58">
        <v>1</v>
      </c>
      <c r="BK709">
        <v>1</v>
      </c>
      <c r="BL709">
        <v>1</v>
      </c>
      <c r="BM709">
        <v>1</v>
      </c>
      <c r="BN709">
        <v>1</v>
      </c>
      <c r="BO709">
        <v>2</v>
      </c>
      <c r="BQ709" t="s">
        <v>125</v>
      </c>
      <c r="BT709" t="s">
        <v>125</v>
      </c>
      <c r="BV709">
        <v>1</v>
      </c>
      <c r="BW709">
        <v>1</v>
      </c>
      <c r="CC709">
        <v>1</v>
      </c>
      <c r="CE709">
        <v>1</v>
      </c>
      <c r="CF709">
        <v>1</v>
      </c>
      <c r="CH709">
        <v>1</v>
      </c>
      <c r="CJ709">
        <v>1</v>
      </c>
      <c r="CL709">
        <v>1</v>
      </c>
      <c r="CM709">
        <v>4</v>
      </c>
      <c r="CN709">
        <v>4</v>
      </c>
      <c r="CO709">
        <v>4</v>
      </c>
      <c r="CP709">
        <v>3</v>
      </c>
      <c r="CQ709">
        <v>3</v>
      </c>
      <c r="CR709">
        <v>3</v>
      </c>
      <c r="CS709">
        <v>4</v>
      </c>
      <c r="CT709">
        <v>2</v>
      </c>
      <c r="CU709">
        <v>3</v>
      </c>
      <c r="CV709">
        <v>2</v>
      </c>
      <c r="CX709">
        <v>3</v>
      </c>
      <c r="CY709">
        <v>3</v>
      </c>
      <c r="CZ709">
        <v>3</v>
      </c>
      <c r="DA709" s="57" t="s">
        <v>125</v>
      </c>
    </row>
    <row r="710" spans="1:105">
      <c r="A710">
        <v>703</v>
      </c>
      <c r="B710" s="9">
        <v>1</v>
      </c>
      <c r="C710" s="9">
        <v>2</v>
      </c>
      <c r="D710" s="9">
        <v>1</v>
      </c>
      <c r="E710" s="9">
        <v>4</v>
      </c>
      <c r="F710" s="9">
        <v>0</v>
      </c>
      <c r="G710" s="9">
        <v>1</v>
      </c>
      <c r="H710" s="9">
        <v>1</v>
      </c>
      <c r="I710" s="9">
        <v>1</v>
      </c>
      <c r="J710" s="9">
        <v>1</v>
      </c>
      <c r="K710" s="9">
        <v>0</v>
      </c>
      <c r="L710" s="9">
        <v>0</v>
      </c>
      <c r="M710" s="9">
        <v>1</v>
      </c>
      <c r="N710" s="9">
        <v>3</v>
      </c>
      <c r="O710" s="9">
        <v>0</v>
      </c>
      <c r="P710" s="9">
        <v>3</v>
      </c>
      <c r="Q710" s="9">
        <v>3</v>
      </c>
      <c r="R710" s="9">
        <v>4</v>
      </c>
      <c r="S710" s="9">
        <v>3</v>
      </c>
      <c r="T710" s="9"/>
      <c r="U710" s="9">
        <v>1</v>
      </c>
      <c r="V710" s="9">
        <v>1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/>
      <c r="AD710" s="9">
        <v>1</v>
      </c>
      <c r="AE710" s="9"/>
      <c r="AF710" s="9">
        <v>1</v>
      </c>
      <c r="AG710" s="9">
        <v>0</v>
      </c>
      <c r="AH710" s="9">
        <v>1</v>
      </c>
      <c r="AI710" s="9">
        <v>1</v>
      </c>
      <c r="AJ710" s="9">
        <v>0</v>
      </c>
      <c r="AK710" s="9">
        <v>0</v>
      </c>
      <c r="AL710" s="9"/>
      <c r="AM710" s="9">
        <v>1</v>
      </c>
      <c r="AN710" s="9">
        <v>1</v>
      </c>
      <c r="AO710" s="9">
        <v>0</v>
      </c>
      <c r="AP710" s="9">
        <v>1</v>
      </c>
      <c r="AQ710" s="9">
        <v>0</v>
      </c>
      <c r="AR710" s="9">
        <v>0</v>
      </c>
      <c r="AS710" s="9"/>
      <c r="AT710" s="9">
        <v>4</v>
      </c>
      <c r="AU710" s="9">
        <v>4</v>
      </c>
      <c r="AV710" s="75">
        <v>1</v>
      </c>
      <c r="AW710" s="75">
        <v>1</v>
      </c>
      <c r="AX710" s="75">
        <v>1</v>
      </c>
      <c r="AY710" s="9">
        <v>1</v>
      </c>
      <c r="AZ710" s="9">
        <v>1</v>
      </c>
      <c r="BA710" s="9">
        <v>1</v>
      </c>
      <c r="BB710" s="9">
        <v>2</v>
      </c>
      <c r="BC710" s="9">
        <v>1</v>
      </c>
      <c r="BD710" s="9">
        <v>1</v>
      </c>
      <c r="BE710" s="9">
        <v>1</v>
      </c>
      <c r="BF710" s="9">
        <v>1</v>
      </c>
      <c r="BG710" s="9">
        <v>1</v>
      </c>
      <c r="BH710">
        <v>2</v>
      </c>
      <c r="BI710">
        <v>2</v>
      </c>
      <c r="BJ710" s="58">
        <v>1</v>
      </c>
      <c r="BK710">
        <v>1</v>
      </c>
      <c r="BL710">
        <v>1</v>
      </c>
      <c r="BM710">
        <v>1</v>
      </c>
      <c r="BN710">
        <v>1</v>
      </c>
      <c r="BO710">
        <v>2</v>
      </c>
      <c r="BP710">
        <v>1</v>
      </c>
      <c r="BQ710">
        <v>1</v>
      </c>
      <c r="BR710">
        <v>1</v>
      </c>
      <c r="BS710">
        <v>2</v>
      </c>
      <c r="BT710" t="s">
        <v>125</v>
      </c>
      <c r="BU710">
        <v>1</v>
      </c>
      <c r="BV710">
        <v>1</v>
      </c>
      <c r="BW710">
        <v>1</v>
      </c>
      <c r="BX710">
        <v>2</v>
      </c>
      <c r="BY710">
        <v>1</v>
      </c>
      <c r="BZ710">
        <v>2</v>
      </c>
      <c r="CA710">
        <v>1</v>
      </c>
      <c r="CB710">
        <v>2</v>
      </c>
      <c r="CC710">
        <v>1</v>
      </c>
      <c r="CD710">
        <v>1</v>
      </c>
      <c r="CE710">
        <v>2</v>
      </c>
      <c r="CF710">
        <v>1</v>
      </c>
      <c r="CG710">
        <v>2</v>
      </c>
      <c r="CH710">
        <v>2</v>
      </c>
      <c r="CI710">
        <v>2</v>
      </c>
      <c r="CJ710">
        <v>2</v>
      </c>
      <c r="CK710">
        <v>2</v>
      </c>
      <c r="CL710">
        <v>1</v>
      </c>
      <c r="CM710">
        <v>3</v>
      </c>
      <c r="CN710">
        <v>3</v>
      </c>
      <c r="CO710">
        <v>4</v>
      </c>
      <c r="CP710">
        <v>3</v>
      </c>
      <c r="CQ710">
        <v>4</v>
      </c>
      <c r="CR710">
        <v>3</v>
      </c>
      <c r="CS710">
        <v>4</v>
      </c>
      <c r="CT710">
        <v>3</v>
      </c>
      <c r="CU710">
        <v>3</v>
      </c>
      <c r="CV710">
        <v>3</v>
      </c>
      <c r="CW710">
        <v>1</v>
      </c>
      <c r="CX710">
        <v>3</v>
      </c>
      <c r="CY710">
        <v>3</v>
      </c>
      <c r="CZ710">
        <v>4</v>
      </c>
      <c r="DA710" s="57">
        <v>4</v>
      </c>
    </row>
    <row r="711" spans="1:105">
      <c r="A711">
        <v>704</v>
      </c>
      <c r="B711" s="9">
        <v>1</v>
      </c>
      <c r="C711" s="9">
        <v>4</v>
      </c>
      <c r="D711" s="9">
        <v>1</v>
      </c>
      <c r="E711" s="9">
        <v>13</v>
      </c>
      <c r="F711" s="9">
        <v>0</v>
      </c>
      <c r="G711" s="9">
        <v>1</v>
      </c>
      <c r="H711" s="9">
        <v>0</v>
      </c>
      <c r="I711" s="9">
        <v>1</v>
      </c>
      <c r="J711" s="9">
        <v>0</v>
      </c>
      <c r="K711" s="9">
        <v>0</v>
      </c>
      <c r="L711" s="9">
        <v>0</v>
      </c>
      <c r="M711" s="9">
        <v>2</v>
      </c>
      <c r="N711" s="9">
        <v>3</v>
      </c>
      <c r="O711" s="9">
        <v>3</v>
      </c>
      <c r="P711" s="9">
        <v>3</v>
      </c>
      <c r="Q711" s="9">
        <v>1</v>
      </c>
      <c r="R711" s="9">
        <v>4</v>
      </c>
      <c r="S711" s="9">
        <v>3</v>
      </c>
      <c r="T711" s="9"/>
      <c r="U711" s="9">
        <v>1</v>
      </c>
      <c r="V711" s="9">
        <v>1</v>
      </c>
      <c r="W711" s="9">
        <v>0</v>
      </c>
      <c r="X711" s="9">
        <v>0</v>
      </c>
      <c r="Y711" s="9">
        <v>1</v>
      </c>
      <c r="Z711" s="9">
        <v>0</v>
      </c>
      <c r="AA711" s="9">
        <v>0</v>
      </c>
      <c r="AB711" s="9">
        <v>0</v>
      </c>
      <c r="AC711" s="9"/>
      <c r="AD711" s="9">
        <v>1</v>
      </c>
      <c r="AE711" s="9"/>
      <c r="AF711" s="9">
        <v>1</v>
      </c>
      <c r="AG711" s="9">
        <v>0</v>
      </c>
      <c r="AH711" s="9">
        <v>1</v>
      </c>
      <c r="AI711" s="9">
        <v>0</v>
      </c>
      <c r="AJ711" s="9">
        <v>0</v>
      </c>
      <c r="AK711" s="9">
        <v>0</v>
      </c>
      <c r="AL711" s="9"/>
      <c r="AM711" s="9">
        <v>1</v>
      </c>
      <c r="AN711" s="9">
        <v>1</v>
      </c>
      <c r="AO711" s="9">
        <v>1</v>
      </c>
      <c r="AP711" s="9">
        <v>1</v>
      </c>
      <c r="AQ711" s="9">
        <v>0</v>
      </c>
      <c r="AR711" s="9">
        <v>1</v>
      </c>
      <c r="AS711" s="9"/>
      <c r="AT711" s="9">
        <v>1</v>
      </c>
      <c r="AU711" s="9">
        <v>3</v>
      </c>
      <c r="AV711" s="75">
        <v>1</v>
      </c>
      <c r="AW711" s="75">
        <v>2</v>
      </c>
      <c r="AX711" s="75">
        <v>2</v>
      </c>
      <c r="AY711" s="9" t="s">
        <v>125</v>
      </c>
      <c r="AZ711" s="9">
        <v>1</v>
      </c>
      <c r="BA711" s="9">
        <v>1</v>
      </c>
      <c r="BB711" s="9">
        <v>1</v>
      </c>
      <c r="BC711" s="9">
        <v>2</v>
      </c>
      <c r="BD711" s="9">
        <v>1</v>
      </c>
      <c r="BE711" s="9">
        <v>2</v>
      </c>
      <c r="BF711" s="9">
        <v>1</v>
      </c>
      <c r="BG711" s="9">
        <v>1</v>
      </c>
      <c r="BH711">
        <v>1</v>
      </c>
      <c r="BI711">
        <v>2</v>
      </c>
      <c r="BJ711" s="58">
        <v>1</v>
      </c>
      <c r="BK711">
        <v>2</v>
      </c>
      <c r="BL711">
        <v>1</v>
      </c>
      <c r="BM711">
        <v>2</v>
      </c>
      <c r="BN711">
        <v>1</v>
      </c>
      <c r="BO711">
        <v>2</v>
      </c>
      <c r="BP711">
        <v>1</v>
      </c>
      <c r="BQ711">
        <v>1</v>
      </c>
      <c r="BR711">
        <v>1</v>
      </c>
      <c r="BS711">
        <v>1</v>
      </c>
      <c r="BT711">
        <v>1</v>
      </c>
      <c r="BU711">
        <v>1</v>
      </c>
      <c r="BV711">
        <v>2</v>
      </c>
      <c r="BW711">
        <v>2</v>
      </c>
      <c r="BX711">
        <v>2</v>
      </c>
      <c r="BY711">
        <v>1</v>
      </c>
      <c r="BZ711">
        <v>2</v>
      </c>
      <c r="CA711">
        <v>2</v>
      </c>
      <c r="CB711">
        <v>2</v>
      </c>
      <c r="CC711">
        <v>2</v>
      </c>
      <c r="CD711">
        <v>1</v>
      </c>
      <c r="CE711">
        <v>2</v>
      </c>
      <c r="CF711">
        <v>1</v>
      </c>
      <c r="CG711">
        <v>2</v>
      </c>
      <c r="CH711">
        <v>2</v>
      </c>
      <c r="CI711">
        <v>2</v>
      </c>
      <c r="CJ711">
        <v>2</v>
      </c>
      <c r="CK711">
        <v>2</v>
      </c>
      <c r="CL711">
        <v>1</v>
      </c>
      <c r="CM711">
        <v>4</v>
      </c>
      <c r="CN711">
        <v>4</v>
      </c>
      <c r="CO711">
        <v>4</v>
      </c>
      <c r="CP711">
        <v>4</v>
      </c>
      <c r="CQ711">
        <v>4</v>
      </c>
      <c r="CR711">
        <v>4</v>
      </c>
      <c r="CS711">
        <v>4</v>
      </c>
      <c r="CT711">
        <v>4</v>
      </c>
      <c r="CU711">
        <v>4</v>
      </c>
      <c r="CV711">
        <v>2</v>
      </c>
      <c r="CW711">
        <v>1</v>
      </c>
      <c r="CX711">
        <v>3</v>
      </c>
      <c r="CY711">
        <v>3</v>
      </c>
      <c r="CZ711">
        <v>4</v>
      </c>
      <c r="DA711" s="57">
        <v>4</v>
      </c>
    </row>
    <row r="712" spans="1:105">
      <c r="A712">
        <v>705</v>
      </c>
      <c r="B712" s="9">
        <v>1</v>
      </c>
      <c r="C712" s="9">
        <v>4</v>
      </c>
      <c r="D712" s="9">
        <v>1</v>
      </c>
      <c r="E712" s="9">
        <v>12</v>
      </c>
      <c r="F712" s="9">
        <v>0</v>
      </c>
      <c r="G712" s="9">
        <v>1</v>
      </c>
      <c r="H712" s="9">
        <v>1</v>
      </c>
      <c r="I712" s="9">
        <v>0</v>
      </c>
      <c r="J712" s="9">
        <v>0</v>
      </c>
      <c r="K712" s="9">
        <v>0</v>
      </c>
      <c r="L712" s="9">
        <v>0</v>
      </c>
      <c r="M712" s="9">
        <v>2</v>
      </c>
      <c r="N712" s="9">
        <v>3</v>
      </c>
      <c r="O712" s="9">
        <v>3</v>
      </c>
      <c r="P712" s="9">
        <v>3</v>
      </c>
      <c r="Q712" s="9">
        <v>0</v>
      </c>
      <c r="R712" s="9">
        <v>3</v>
      </c>
      <c r="S712" s="9">
        <v>3</v>
      </c>
      <c r="T712" s="9"/>
      <c r="U712" s="9">
        <v>0</v>
      </c>
      <c r="V712" s="9">
        <v>0</v>
      </c>
      <c r="W712" s="9">
        <v>1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/>
      <c r="AD712" s="9">
        <v>2</v>
      </c>
      <c r="AE712" s="9"/>
      <c r="AF712" s="9">
        <v>1</v>
      </c>
      <c r="AG712" s="9">
        <v>0</v>
      </c>
      <c r="AH712" s="9">
        <v>1</v>
      </c>
      <c r="AI712" s="9">
        <v>0</v>
      </c>
      <c r="AJ712" s="9">
        <v>0</v>
      </c>
      <c r="AK712" s="9">
        <v>0</v>
      </c>
      <c r="AL712" s="9"/>
      <c r="AM712" s="9">
        <v>1</v>
      </c>
      <c r="AN712" s="9">
        <v>1</v>
      </c>
      <c r="AO712" s="9">
        <v>1</v>
      </c>
      <c r="AP712" s="9">
        <v>0</v>
      </c>
      <c r="AQ712" s="9">
        <v>0</v>
      </c>
      <c r="AR712" s="9">
        <v>0</v>
      </c>
      <c r="AS712" s="9"/>
      <c r="AT712" s="9">
        <v>3</v>
      </c>
      <c r="AU712" s="9">
        <v>2</v>
      </c>
      <c r="AV712" s="75">
        <v>1</v>
      </c>
      <c r="AW712" s="75">
        <v>1</v>
      </c>
      <c r="AX712" s="75">
        <v>1</v>
      </c>
      <c r="AY712" s="9">
        <v>1</v>
      </c>
      <c r="AZ712" s="9">
        <v>1</v>
      </c>
      <c r="BA712" s="9">
        <v>1</v>
      </c>
      <c r="BB712" s="9">
        <v>2</v>
      </c>
      <c r="BC712" s="9">
        <v>1</v>
      </c>
      <c r="BD712" s="9">
        <v>1</v>
      </c>
      <c r="BE712" s="9">
        <v>1</v>
      </c>
      <c r="BF712" s="9">
        <v>1</v>
      </c>
      <c r="BG712" s="9">
        <v>2</v>
      </c>
      <c r="BH712">
        <v>1</v>
      </c>
      <c r="BI712">
        <v>2</v>
      </c>
      <c r="BJ712" s="58">
        <v>1</v>
      </c>
      <c r="BK712">
        <v>2</v>
      </c>
      <c r="BL712">
        <v>1</v>
      </c>
      <c r="BM712">
        <v>2</v>
      </c>
      <c r="BN712">
        <v>2</v>
      </c>
      <c r="BO712">
        <v>2</v>
      </c>
      <c r="BP712">
        <v>1</v>
      </c>
      <c r="BQ712">
        <v>1</v>
      </c>
      <c r="BR712">
        <v>2</v>
      </c>
      <c r="BS712">
        <v>2</v>
      </c>
      <c r="BT712" t="s">
        <v>125</v>
      </c>
      <c r="BU712">
        <v>1</v>
      </c>
      <c r="BV712">
        <v>1</v>
      </c>
      <c r="BW712">
        <v>1</v>
      </c>
      <c r="BX712">
        <v>2</v>
      </c>
      <c r="BY712">
        <v>2</v>
      </c>
      <c r="BZ712">
        <v>2</v>
      </c>
      <c r="CA712">
        <v>2</v>
      </c>
      <c r="CB712">
        <v>2</v>
      </c>
      <c r="CC712">
        <v>1</v>
      </c>
      <c r="CD712">
        <v>2</v>
      </c>
      <c r="CE712">
        <v>2</v>
      </c>
      <c r="CF712">
        <v>2</v>
      </c>
      <c r="CG712">
        <v>2</v>
      </c>
      <c r="CH712">
        <v>2</v>
      </c>
      <c r="CI712">
        <v>1</v>
      </c>
      <c r="CJ712">
        <v>1</v>
      </c>
      <c r="CK712">
        <v>2</v>
      </c>
      <c r="CL712">
        <v>1</v>
      </c>
      <c r="CM712">
        <v>3</v>
      </c>
      <c r="CN712">
        <v>3</v>
      </c>
      <c r="CO712">
        <v>4</v>
      </c>
      <c r="CP712">
        <v>3</v>
      </c>
      <c r="CQ712">
        <v>3</v>
      </c>
      <c r="CR712">
        <v>2</v>
      </c>
      <c r="CS712">
        <v>2</v>
      </c>
      <c r="CT712">
        <v>3</v>
      </c>
      <c r="CU712">
        <v>3</v>
      </c>
      <c r="CV712">
        <v>2</v>
      </c>
      <c r="CW712">
        <v>1</v>
      </c>
      <c r="CX712">
        <v>2</v>
      </c>
      <c r="CY712">
        <v>3</v>
      </c>
      <c r="CZ712">
        <v>3</v>
      </c>
      <c r="DA712" s="57">
        <v>3</v>
      </c>
    </row>
    <row r="713" spans="1:105">
      <c r="A713">
        <v>706</v>
      </c>
      <c r="B713" s="9">
        <v>2</v>
      </c>
      <c r="C713" s="9">
        <v>3</v>
      </c>
      <c r="D713" s="9">
        <v>4</v>
      </c>
      <c r="E713" s="9">
        <v>9</v>
      </c>
      <c r="F713" s="9">
        <v>0</v>
      </c>
      <c r="G713" s="9">
        <v>1</v>
      </c>
      <c r="H713" s="9">
        <v>1</v>
      </c>
      <c r="I713" s="9">
        <v>1</v>
      </c>
      <c r="J713" s="9">
        <v>0</v>
      </c>
      <c r="K713" s="9">
        <v>0</v>
      </c>
      <c r="L713" s="9">
        <v>0</v>
      </c>
      <c r="M713" s="9">
        <v>2</v>
      </c>
      <c r="N713" s="9">
        <v>4</v>
      </c>
      <c r="O713" s="9">
        <v>0</v>
      </c>
      <c r="P713" s="9">
        <v>0</v>
      </c>
      <c r="Q713" s="9">
        <v>0</v>
      </c>
      <c r="R713" s="9">
        <v>4</v>
      </c>
      <c r="S713" s="9">
        <v>3</v>
      </c>
      <c r="T713" s="9"/>
      <c r="U713" s="9">
        <v>0</v>
      </c>
      <c r="V713" s="9">
        <v>0</v>
      </c>
      <c r="W713" s="9">
        <v>0</v>
      </c>
      <c r="X713" s="9">
        <v>1</v>
      </c>
      <c r="Y713" s="9">
        <v>0</v>
      </c>
      <c r="Z713" s="9">
        <v>0</v>
      </c>
      <c r="AA713" s="9">
        <v>0</v>
      </c>
      <c r="AB713" s="9">
        <v>0</v>
      </c>
      <c r="AC713" s="9"/>
      <c r="AD713" s="9">
        <v>2</v>
      </c>
      <c r="AE713" s="9"/>
      <c r="AF713" s="9">
        <v>1</v>
      </c>
      <c r="AG713" s="9">
        <v>0</v>
      </c>
      <c r="AH713" s="9">
        <v>1</v>
      </c>
      <c r="AI713" s="9">
        <v>1</v>
      </c>
      <c r="AJ713" s="9">
        <v>0</v>
      </c>
      <c r="AK713" s="9">
        <v>0</v>
      </c>
      <c r="AL713" s="9"/>
      <c r="AM713" s="9">
        <v>1</v>
      </c>
      <c r="AN713" s="9">
        <v>1</v>
      </c>
      <c r="AO713" s="9">
        <v>1</v>
      </c>
      <c r="AP713" s="9">
        <v>1</v>
      </c>
      <c r="AQ713" s="9">
        <v>0</v>
      </c>
      <c r="AR713" s="9">
        <v>0</v>
      </c>
      <c r="AS713" s="9"/>
      <c r="AT713" s="9">
        <v>1</v>
      </c>
      <c r="AU713" s="9">
        <v>3</v>
      </c>
      <c r="AV713" s="75">
        <v>2</v>
      </c>
      <c r="AW713" s="75">
        <v>1</v>
      </c>
      <c r="AX713" s="75">
        <v>1</v>
      </c>
      <c r="AY713" s="9">
        <v>1</v>
      </c>
      <c r="AZ713" s="9">
        <v>1</v>
      </c>
      <c r="BA713" s="9">
        <v>1</v>
      </c>
      <c r="BB713" s="9">
        <v>2</v>
      </c>
      <c r="BC713" s="9">
        <v>2</v>
      </c>
      <c r="BD713" s="9">
        <v>1</v>
      </c>
      <c r="BE713" s="9">
        <v>2</v>
      </c>
      <c r="BF713" s="9">
        <v>1</v>
      </c>
      <c r="BG713" s="9">
        <v>1</v>
      </c>
      <c r="BH713">
        <v>2</v>
      </c>
      <c r="BI713">
        <v>1</v>
      </c>
      <c r="BJ713" s="58">
        <v>2</v>
      </c>
      <c r="BK713">
        <v>1</v>
      </c>
      <c r="BL713">
        <v>2</v>
      </c>
      <c r="BM713">
        <v>1</v>
      </c>
      <c r="BN713">
        <v>1</v>
      </c>
      <c r="BO713">
        <v>2</v>
      </c>
      <c r="BP713">
        <v>1</v>
      </c>
      <c r="BQ713">
        <v>1</v>
      </c>
      <c r="BR713">
        <v>1</v>
      </c>
      <c r="BS713">
        <v>1</v>
      </c>
      <c r="BT713">
        <v>1</v>
      </c>
      <c r="BU713">
        <v>2</v>
      </c>
      <c r="BV713">
        <v>2</v>
      </c>
      <c r="BW713">
        <v>1</v>
      </c>
      <c r="BX713">
        <v>2</v>
      </c>
      <c r="BY713">
        <v>2</v>
      </c>
      <c r="BZ713">
        <v>2</v>
      </c>
      <c r="CA713">
        <v>2</v>
      </c>
      <c r="CB713">
        <v>2</v>
      </c>
      <c r="CC713">
        <v>1</v>
      </c>
      <c r="CD713">
        <v>2</v>
      </c>
      <c r="CE713">
        <v>2</v>
      </c>
      <c r="CF713">
        <v>1</v>
      </c>
      <c r="CG713">
        <v>1</v>
      </c>
      <c r="CH713">
        <v>2</v>
      </c>
      <c r="CI713">
        <v>2</v>
      </c>
      <c r="CJ713">
        <v>1</v>
      </c>
      <c r="CK713">
        <v>2</v>
      </c>
      <c r="CL713">
        <v>1</v>
      </c>
      <c r="CM713">
        <v>3</v>
      </c>
      <c r="CN713">
        <v>3</v>
      </c>
      <c r="CO713">
        <v>4</v>
      </c>
      <c r="CP713">
        <v>2</v>
      </c>
      <c r="CQ713">
        <v>3</v>
      </c>
      <c r="CR713">
        <v>2</v>
      </c>
      <c r="CS713">
        <v>3</v>
      </c>
      <c r="CT713">
        <v>4</v>
      </c>
      <c r="CU713">
        <v>4</v>
      </c>
      <c r="CV713">
        <v>4</v>
      </c>
      <c r="CW713">
        <v>1</v>
      </c>
      <c r="CX713">
        <v>3</v>
      </c>
      <c r="CY713">
        <v>4</v>
      </c>
      <c r="CZ713">
        <v>4</v>
      </c>
      <c r="DA713" s="57">
        <v>4</v>
      </c>
    </row>
    <row r="714" spans="1:105">
      <c r="A714">
        <v>707</v>
      </c>
      <c r="B714" s="9">
        <v>1</v>
      </c>
      <c r="C714" s="9">
        <v>5</v>
      </c>
      <c r="D714" s="9">
        <v>1</v>
      </c>
      <c r="E714" s="9">
        <v>1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1</v>
      </c>
      <c r="L714" s="9">
        <v>0</v>
      </c>
      <c r="M714" s="9">
        <v>2</v>
      </c>
      <c r="N714" s="9">
        <v>3</v>
      </c>
      <c r="O714" s="9">
        <v>4</v>
      </c>
      <c r="P714" s="9">
        <v>3</v>
      </c>
      <c r="Q714" s="9">
        <v>2</v>
      </c>
      <c r="R714" s="9">
        <v>2</v>
      </c>
      <c r="S714" s="9">
        <v>1</v>
      </c>
      <c r="T714" s="9"/>
      <c r="U714" s="9">
        <v>1</v>
      </c>
      <c r="V714" s="9">
        <v>1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/>
      <c r="AD714" s="9">
        <v>1</v>
      </c>
      <c r="AE714" s="9"/>
      <c r="AF714" s="9">
        <v>1</v>
      </c>
      <c r="AG714" s="9">
        <v>0</v>
      </c>
      <c r="AH714" s="9">
        <v>1</v>
      </c>
      <c r="AI714" s="9">
        <v>1</v>
      </c>
      <c r="AJ714" s="9">
        <v>0</v>
      </c>
      <c r="AK714" s="9">
        <v>0</v>
      </c>
      <c r="AL714" s="9"/>
      <c r="AM714" s="9">
        <v>1</v>
      </c>
      <c r="AN714" s="9">
        <v>1</v>
      </c>
      <c r="AO714" s="9">
        <v>0</v>
      </c>
      <c r="AP714" s="9">
        <v>0</v>
      </c>
      <c r="AQ714" s="9">
        <v>0</v>
      </c>
      <c r="AR714" s="9">
        <v>0</v>
      </c>
      <c r="AS714" s="9"/>
      <c r="AT714" s="9">
        <v>1</v>
      </c>
      <c r="AU714" s="9">
        <v>2</v>
      </c>
      <c r="AV714" s="75">
        <v>2</v>
      </c>
      <c r="AW714" s="75">
        <v>2</v>
      </c>
      <c r="AX714" s="75">
        <v>1</v>
      </c>
      <c r="AY714" s="9">
        <v>1</v>
      </c>
      <c r="AZ714" s="9">
        <v>1</v>
      </c>
      <c r="BA714" s="9">
        <v>2</v>
      </c>
      <c r="BB714" s="9">
        <v>2</v>
      </c>
      <c r="BC714" s="9">
        <v>2</v>
      </c>
      <c r="BD714" s="9">
        <v>1</v>
      </c>
      <c r="BE714" s="9">
        <v>2</v>
      </c>
      <c r="BF714" s="9">
        <v>2</v>
      </c>
      <c r="BG714" s="9" t="s">
        <v>125</v>
      </c>
      <c r="BH714">
        <v>1</v>
      </c>
      <c r="BI714">
        <v>1</v>
      </c>
      <c r="BJ714" s="58">
        <v>1</v>
      </c>
      <c r="BK714">
        <v>2</v>
      </c>
      <c r="BL714">
        <v>1</v>
      </c>
      <c r="BM714">
        <v>2</v>
      </c>
      <c r="BN714">
        <v>1</v>
      </c>
      <c r="BO714">
        <v>1</v>
      </c>
      <c r="BP714">
        <v>2</v>
      </c>
      <c r="BQ714" t="s">
        <v>125</v>
      </c>
      <c r="BR714">
        <v>1</v>
      </c>
      <c r="BS714">
        <v>2</v>
      </c>
      <c r="BT714" t="s">
        <v>125</v>
      </c>
      <c r="BU714">
        <v>2</v>
      </c>
      <c r="BV714">
        <v>2</v>
      </c>
      <c r="BW714">
        <v>1</v>
      </c>
      <c r="BX714">
        <v>2</v>
      </c>
      <c r="BY714">
        <v>2</v>
      </c>
      <c r="BZ714">
        <v>2</v>
      </c>
      <c r="CA714">
        <v>2</v>
      </c>
      <c r="CB714">
        <v>2</v>
      </c>
      <c r="CC714">
        <v>1</v>
      </c>
      <c r="CD714">
        <v>2</v>
      </c>
      <c r="CE714">
        <v>2</v>
      </c>
      <c r="CF714">
        <v>1</v>
      </c>
      <c r="CG714">
        <v>2</v>
      </c>
      <c r="CH714">
        <v>2</v>
      </c>
      <c r="CI714">
        <v>2</v>
      </c>
      <c r="CJ714">
        <v>2</v>
      </c>
      <c r="CK714">
        <v>2</v>
      </c>
      <c r="CL714">
        <v>2</v>
      </c>
      <c r="CM714" t="s">
        <v>125</v>
      </c>
      <c r="CN714" t="s">
        <v>125</v>
      </c>
      <c r="CO714">
        <v>2</v>
      </c>
      <c r="CP714">
        <v>2</v>
      </c>
      <c r="CQ714">
        <v>3</v>
      </c>
      <c r="CR714">
        <v>3</v>
      </c>
      <c r="CS714">
        <v>3</v>
      </c>
      <c r="CT714">
        <v>3</v>
      </c>
      <c r="CU714">
        <v>3</v>
      </c>
      <c r="CV714">
        <v>3</v>
      </c>
      <c r="CW714">
        <v>1</v>
      </c>
      <c r="CX714">
        <v>3</v>
      </c>
      <c r="CY714">
        <v>1</v>
      </c>
      <c r="CZ714">
        <v>3</v>
      </c>
      <c r="DA714" s="57" t="s">
        <v>125</v>
      </c>
    </row>
    <row r="715" spans="1:105">
      <c r="A715">
        <v>708</v>
      </c>
      <c r="B715" s="9">
        <v>2</v>
      </c>
      <c r="C715" s="9">
        <v>3</v>
      </c>
      <c r="D715" s="9">
        <v>1</v>
      </c>
      <c r="E715" s="9">
        <v>5</v>
      </c>
      <c r="F715" s="9">
        <v>1</v>
      </c>
      <c r="G715" s="9">
        <v>0</v>
      </c>
      <c r="H715" s="9">
        <v>0</v>
      </c>
      <c r="I715" s="9">
        <v>1</v>
      </c>
      <c r="J715" s="9">
        <v>1</v>
      </c>
      <c r="K715" s="9">
        <v>0</v>
      </c>
      <c r="L715" s="9">
        <v>0</v>
      </c>
      <c r="M715" s="9">
        <v>2</v>
      </c>
      <c r="N715" s="9">
        <v>1</v>
      </c>
      <c r="O715" s="9">
        <v>1</v>
      </c>
      <c r="P715" s="9">
        <v>4</v>
      </c>
      <c r="Q715" s="9">
        <v>4</v>
      </c>
      <c r="R715" s="9">
        <v>4</v>
      </c>
      <c r="S715" s="9">
        <v>0</v>
      </c>
      <c r="T715" s="9"/>
      <c r="U715" s="9">
        <v>0</v>
      </c>
      <c r="V715" s="9">
        <v>0</v>
      </c>
      <c r="W715" s="9">
        <v>0</v>
      </c>
      <c r="X715" s="9">
        <v>1</v>
      </c>
      <c r="Y715" s="9">
        <v>1</v>
      </c>
      <c r="Z715" s="9">
        <v>0</v>
      </c>
      <c r="AA715" s="9">
        <v>0</v>
      </c>
      <c r="AB715" s="9">
        <v>1</v>
      </c>
      <c r="AC715" s="9"/>
      <c r="AD715" s="9">
        <v>1</v>
      </c>
      <c r="AE715" s="9"/>
      <c r="AF715" s="9">
        <v>0</v>
      </c>
      <c r="AG715" s="9">
        <v>0</v>
      </c>
      <c r="AH715" s="9">
        <v>1</v>
      </c>
      <c r="AI715" s="9">
        <v>0</v>
      </c>
      <c r="AJ715" s="9">
        <v>1</v>
      </c>
      <c r="AK715" s="9">
        <v>0</v>
      </c>
      <c r="AL715" s="9"/>
      <c r="AM715" s="9">
        <v>1</v>
      </c>
      <c r="AN715" s="9">
        <v>0</v>
      </c>
      <c r="AO715" s="9">
        <v>0</v>
      </c>
      <c r="AP715" s="9">
        <v>0</v>
      </c>
      <c r="AQ715" s="9">
        <v>0</v>
      </c>
      <c r="AR715" s="9">
        <v>0</v>
      </c>
      <c r="AS715" s="9"/>
      <c r="AT715" s="9">
        <v>4</v>
      </c>
      <c r="AU715" s="9">
        <v>4</v>
      </c>
      <c r="AV715" s="75">
        <v>2</v>
      </c>
      <c r="AW715" s="75">
        <v>2</v>
      </c>
      <c r="AX715" s="75">
        <v>2</v>
      </c>
      <c r="AY715" s="9" t="s">
        <v>125</v>
      </c>
      <c r="AZ715" s="9">
        <v>1</v>
      </c>
      <c r="BA715" s="9">
        <v>2</v>
      </c>
      <c r="BB715" s="9"/>
      <c r="BC715" s="9">
        <v>2</v>
      </c>
      <c r="BD715" s="9">
        <v>1</v>
      </c>
      <c r="BE715" s="9">
        <v>2</v>
      </c>
      <c r="BF715" s="9">
        <v>1</v>
      </c>
      <c r="BG715" s="9">
        <v>1</v>
      </c>
      <c r="BH715">
        <v>2</v>
      </c>
      <c r="BI715">
        <v>2</v>
      </c>
      <c r="BJ715" s="58">
        <v>2</v>
      </c>
      <c r="BK715">
        <v>2</v>
      </c>
      <c r="BL715">
        <v>2</v>
      </c>
      <c r="BM715">
        <v>2</v>
      </c>
      <c r="BN715">
        <v>2</v>
      </c>
      <c r="BO715">
        <v>1</v>
      </c>
      <c r="BP715">
        <v>1</v>
      </c>
      <c r="BQ715">
        <v>1</v>
      </c>
      <c r="BR715">
        <v>2</v>
      </c>
      <c r="BS715">
        <v>2</v>
      </c>
      <c r="BT715" t="s">
        <v>125</v>
      </c>
      <c r="BU715">
        <v>2</v>
      </c>
      <c r="BV715">
        <v>2</v>
      </c>
      <c r="BW715">
        <v>2</v>
      </c>
      <c r="BX715">
        <v>2</v>
      </c>
      <c r="BY715">
        <v>2</v>
      </c>
      <c r="BZ715">
        <v>2</v>
      </c>
      <c r="CA715">
        <v>2</v>
      </c>
      <c r="CB715">
        <v>2</v>
      </c>
      <c r="CC715">
        <v>1</v>
      </c>
      <c r="CD715">
        <v>2</v>
      </c>
      <c r="CE715">
        <v>2</v>
      </c>
      <c r="CF715">
        <v>1</v>
      </c>
      <c r="CG715">
        <v>2</v>
      </c>
      <c r="CH715">
        <v>2</v>
      </c>
      <c r="CI715">
        <v>2</v>
      </c>
      <c r="CJ715">
        <v>1</v>
      </c>
      <c r="CK715">
        <v>2</v>
      </c>
      <c r="CL715">
        <v>1</v>
      </c>
      <c r="CM715">
        <v>1</v>
      </c>
      <c r="CN715">
        <v>1</v>
      </c>
      <c r="CO715">
        <v>4</v>
      </c>
      <c r="CP715">
        <v>3</v>
      </c>
      <c r="CQ715">
        <v>1</v>
      </c>
      <c r="CR715">
        <v>1</v>
      </c>
      <c r="CS715">
        <v>3</v>
      </c>
      <c r="CT715">
        <v>1</v>
      </c>
      <c r="CU715">
        <v>1</v>
      </c>
      <c r="CV715">
        <v>1</v>
      </c>
      <c r="CW715">
        <v>1</v>
      </c>
      <c r="CX715">
        <v>3</v>
      </c>
      <c r="CY715">
        <v>3</v>
      </c>
      <c r="CZ715">
        <v>1</v>
      </c>
      <c r="DA715" s="57">
        <v>1</v>
      </c>
    </row>
    <row r="716" spans="1:105">
      <c r="A716">
        <v>709</v>
      </c>
      <c r="B716" s="9">
        <v>1</v>
      </c>
      <c r="C716" s="9">
        <v>6</v>
      </c>
      <c r="D716" s="9">
        <v>1</v>
      </c>
      <c r="E716" s="9">
        <v>15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1</v>
      </c>
      <c r="L716" s="9">
        <v>0</v>
      </c>
      <c r="M716" s="9">
        <v>2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/>
      <c r="U716" s="9">
        <v>1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/>
      <c r="AD716" s="9">
        <v>5</v>
      </c>
      <c r="AE716" s="9"/>
      <c r="AF716" s="9">
        <v>1</v>
      </c>
      <c r="AG716" s="9">
        <v>1</v>
      </c>
      <c r="AH716" s="9">
        <v>1</v>
      </c>
      <c r="AI716" s="9">
        <v>0</v>
      </c>
      <c r="AJ716" s="9">
        <v>0</v>
      </c>
      <c r="AK716" s="9">
        <v>0</v>
      </c>
      <c r="AL716" s="9"/>
      <c r="AM716" s="9">
        <v>1</v>
      </c>
      <c r="AN716" s="9">
        <v>1</v>
      </c>
      <c r="AO716" s="9">
        <v>0</v>
      </c>
      <c r="AP716" s="9">
        <v>0</v>
      </c>
      <c r="AQ716" s="9">
        <v>0</v>
      </c>
      <c r="AR716" s="9">
        <v>0</v>
      </c>
      <c r="AS716" s="9"/>
      <c r="AT716" s="9">
        <v>2</v>
      </c>
      <c r="AU716" s="9">
        <v>1</v>
      </c>
      <c r="AV716" s="75">
        <v>2</v>
      </c>
      <c r="AW716" s="75">
        <v>2</v>
      </c>
      <c r="AX716" s="75">
        <v>1</v>
      </c>
      <c r="AY716" s="9">
        <v>2</v>
      </c>
      <c r="AZ716" s="9">
        <v>1</v>
      </c>
      <c r="BA716" s="9">
        <v>1</v>
      </c>
      <c r="BB716" s="9">
        <v>2</v>
      </c>
      <c r="BC716" s="9">
        <v>2</v>
      </c>
      <c r="BD716" s="9">
        <v>1</v>
      </c>
      <c r="BE716" s="9">
        <v>1</v>
      </c>
      <c r="BF716" s="9">
        <v>1</v>
      </c>
      <c r="BG716" s="9">
        <v>1</v>
      </c>
      <c r="BH716">
        <v>2</v>
      </c>
      <c r="BI716">
        <v>2</v>
      </c>
      <c r="BJ716" s="58">
        <v>1</v>
      </c>
      <c r="BK716">
        <v>2</v>
      </c>
      <c r="BL716">
        <v>2</v>
      </c>
      <c r="BM716">
        <v>2</v>
      </c>
      <c r="BN716">
        <v>2</v>
      </c>
      <c r="BO716">
        <v>2</v>
      </c>
      <c r="BP716">
        <v>2</v>
      </c>
      <c r="BQ716" t="s">
        <v>125</v>
      </c>
      <c r="BR716">
        <v>2</v>
      </c>
      <c r="BS716">
        <v>2</v>
      </c>
      <c r="BT716" t="s">
        <v>125</v>
      </c>
      <c r="BU716">
        <v>1</v>
      </c>
      <c r="BV716">
        <v>2</v>
      </c>
      <c r="BW716">
        <v>2</v>
      </c>
      <c r="BX716">
        <v>2</v>
      </c>
      <c r="BY716">
        <v>1</v>
      </c>
      <c r="BZ716">
        <v>2</v>
      </c>
      <c r="CA716">
        <v>2</v>
      </c>
      <c r="CB716">
        <v>2</v>
      </c>
      <c r="CC716">
        <v>1</v>
      </c>
      <c r="CD716">
        <v>1</v>
      </c>
      <c r="CE716">
        <v>2</v>
      </c>
      <c r="CF716">
        <v>1</v>
      </c>
      <c r="CG716">
        <v>1</v>
      </c>
      <c r="CH716">
        <v>1</v>
      </c>
      <c r="CI716">
        <v>2</v>
      </c>
      <c r="CJ716">
        <v>2</v>
      </c>
      <c r="CK716">
        <v>2</v>
      </c>
      <c r="CL716">
        <v>1</v>
      </c>
      <c r="CM716">
        <v>4</v>
      </c>
      <c r="CN716">
        <v>4</v>
      </c>
      <c r="CO716">
        <v>4</v>
      </c>
      <c r="CP716">
        <v>2</v>
      </c>
      <c r="CQ716">
        <v>4</v>
      </c>
      <c r="CR716">
        <v>3</v>
      </c>
      <c r="CS716">
        <v>3</v>
      </c>
      <c r="CT716">
        <v>3</v>
      </c>
      <c r="CU716">
        <v>2</v>
      </c>
      <c r="CV716">
        <v>1</v>
      </c>
      <c r="CW716">
        <v>1</v>
      </c>
      <c r="CX716">
        <v>3</v>
      </c>
      <c r="CY716">
        <v>1</v>
      </c>
      <c r="CZ716">
        <v>0</v>
      </c>
      <c r="DA716" s="57" t="s">
        <v>125</v>
      </c>
    </row>
    <row r="717" spans="1:105">
      <c r="A717">
        <v>710</v>
      </c>
      <c r="B717" s="9">
        <v>2</v>
      </c>
      <c r="C717" s="9">
        <v>1</v>
      </c>
      <c r="D717" s="9">
        <v>6</v>
      </c>
      <c r="E717" s="9">
        <v>5</v>
      </c>
      <c r="F717" s="9">
        <v>0</v>
      </c>
      <c r="G717" s="9">
        <v>0</v>
      </c>
      <c r="H717" s="9">
        <v>0</v>
      </c>
      <c r="I717" s="9">
        <v>1</v>
      </c>
      <c r="J717" s="9">
        <v>0</v>
      </c>
      <c r="K717" s="9">
        <v>0</v>
      </c>
      <c r="L717" s="9">
        <v>0</v>
      </c>
      <c r="M717" s="9">
        <v>2</v>
      </c>
      <c r="N717" s="9">
        <v>0</v>
      </c>
      <c r="O717" s="9">
        <v>0</v>
      </c>
      <c r="P717" s="9">
        <v>0</v>
      </c>
      <c r="Q717" s="9">
        <v>0</v>
      </c>
      <c r="R717" s="9">
        <v>4</v>
      </c>
      <c r="S717" s="9">
        <v>4</v>
      </c>
      <c r="T717" s="9"/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1</v>
      </c>
      <c r="AB717" s="9">
        <v>0</v>
      </c>
      <c r="AC717" s="9"/>
      <c r="AD717" s="9">
        <v>1</v>
      </c>
      <c r="AE717" s="9"/>
      <c r="AF717" s="9">
        <v>1</v>
      </c>
      <c r="AG717" s="9">
        <v>1</v>
      </c>
      <c r="AH717" s="9">
        <v>1</v>
      </c>
      <c r="AI717" s="9">
        <v>1</v>
      </c>
      <c r="AJ717" s="9">
        <v>0</v>
      </c>
      <c r="AK717" s="9">
        <v>0</v>
      </c>
      <c r="AL717" s="9"/>
      <c r="AM717" s="9">
        <v>1</v>
      </c>
      <c r="AN717" s="9">
        <v>1</v>
      </c>
      <c r="AO717" s="9">
        <v>1</v>
      </c>
      <c r="AP717" s="9">
        <v>1</v>
      </c>
      <c r="AQ717" s="9">
        <v>0</v>
      </c>
      <c r="AR717" s="9">
        <v>0</v>
      </c>
      <c r="AS717" s="9"/>
      <c r="AT717" s="9">
        <v>3</v>
      </c>
      <c r="AU717" s="9">
        <v>2</v>
      </c>
      <c r="AV717" s="75">
        <v>1</v>
      </c>
      <c r="AW717" s="75">
        <v>1</v>
      </c>
      <c r="AX717" s="75">
        <v>1</v>
      </c>
      <c r="AY717" s="9">
        <v>1</v>
      </c>
      <c r="AZ717" s="9">
        <v>2</v>
      </c>
      <c r="BA717" s="9" t="s">
        <v>125</v>
      </c>
      <c r="BB717" s="9" t="s">
        <v>125</v>
      </c>
      <c r="BC717" s="9">
        <v>1</v>
      </c>
      <c r="BD717" s="9">
        <v>1</v>
      </c>
      <c r="BE717" s="9">
        <v>1</v>
      </c>
      <c r="BF717" s="9">
        <v>1</v>
      </c>
      <c r="BG717" s="9">
        <v>1</v>
      </c>
      <c r="BH717">
        <v>1</v>
      </c>
      <c r="BI717">
        <v>2</v>
      </c>
      <c r="BJ717" s="58">
        <v>1</v>
      </c>
      <c r="BK717">
        <v>2</v>
      </c>
      <c r="BL717">
        <v>1</v>
      </c>
      <c r="BM717">
        <v>1</v>
      </c>
      <c r="BN717">
        <v>1</v>
      </c>
      <c r="BO717">
        <v>2</v>
      </c>
      <c r="BP717">
        <v>2</v>
      </c>
      <c r="BQ717" t="s">
        <v>125</v>
      </c>
      <c r="BR717">
        <v>1</v>
      </c>
      <c r="BS717">
        <v>2</v>
      </c>
      <c r="BT717" t="s">
        <v>125</v>
      </c>
      <c r="BU717">
        <v>1</v>
      </c>
      <c r="BV717">
        <v>2</v>
      </c>
      <c r="BW717">
        <v>1</v>
      </c>
      <c r="BX717">
        <v>2</v>
      </c>
      <c r="BY717">
        <v>1</v>
      </c>
      <c r="BZ717">
        <v>1</v>
      </c>
      <c r="CA717">
        <v>1</v>
      </c>
      <c r="CB717">
        <v>2</v>
      </c>
      <c r="CC717">
        <v>2</v>
      </c>
      <c r="CD717">
        <v>2</v>
      </c>
      <c r="CE717">
        <v>1</v>
      </c>
      <c r="CF717">
        <v>2</v>
      </c>
      <c r="CG717">
        <v>2</v>
      </c>
      <c r="CH717">
        <v>2</v>
      </c>
      <c r="CI717">
        <v>2</v>
      </c>
      <c r="CJ717">
        <v>2</v>
      </c>
      <c r="CK717">
        <v>2</v>
      </c>
      <c r="CL717">
        <v>2</v>
      </c>
      <c r="CM717" t="s">
        <v>125</v>
      </c>
      <c r="CN717" t="s">
        <v>125</v>
      </c>
      <c r="CO717">
        <v>4</v>
      </c>
      <c r="CP717">
        <v>2</v>
      </c>
      <c r="CQ717">
        <v>3</v>
      </c>
      <c r="CR717">
        <v>3</v>
      </c>
      <c r="CS717">
        <v>3</v>
      </c>
      <c r="CT717">
        <v>4</v>
      </c>
      <c r="CU717">
        <v>4</v>
      </c>
      <c r="CV717">
        <v>4</v>
      </c>
      <c r="CW717">
        <v>2</v>
      </c>
      <c r="CX717">
        <v>4</v>
      </c>
      <c r="CY717">
        <v>3</v>
      </c>
      <c r="CZ717">
        <v>3</v>
      </c>
      <c r="DA717" s="57" t="s">
        <v>125</v>
      </c>
    </row>
    <row r="718" spans="1:105">
      <c r="A718">
        <v>711</v>
      </c>
      <c r="B718" s="9">
        <v>2</v>
      </c>
      <c r="C718" s="9">
        <v>5</v>
      </c>
      <c r="D718" s="9">
        <v>4</v>
      </c>
      <c r="E718" s="9">
        <v>5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1</v>
      </c>
      <c r="M718" s="9">
        <v>1</v>
      </c>
      <c r="N718" s="9">
        <v>0</v>
      </c>
      <c r="O718" s="9">
        <v>0</v>
      </c>
      <c r="P718" s="9">
        <v>0</v>
      </c>
      <c r="Q718" s="9">
        <v>0</v>
      </c>
      <c r="R718" s="9">
        <v>4</v>
      </c>
      <c r="S718" s="9">
        <v>0</v>
      </c>
      <c r="T718" s="9"/>
      <c r="U718" s="9">
        <v>1</v>
      </c>
      <c r="V718" s="9">
        <v>1</v>
      </c>
      <c r="W718" s="9">
        <v>0</v>
      </c>
      <c r="X718" s="9">
        <v>0</v>
      </c>
      <c r="Y718" s="9">
        <v>1</v>
      </c>
      <c r="Z718" s="9">
        <v>0</v>
      </c>
      <c r="AA718" s="9">
        <v>0</v>
      </c>
      <c r="AB718" s="9">
        <v>0</v>
      </c>
      <c r="AC718" s="9"/>
      <c r="AD718" s="9">
        <v>1</v>
      </c>
      <c r="AE718" s="9"/>
      <c r="AF718" s="9">
        <v>1</v>
      </c>
      <c r="AG718" s="9">
        <v>0</v>
      </c>
      <c r="AH718" s="9">
        <v>1</v>
      </c>
      <c r="AI718" s="9">
        <v>0</v>
      </c>
      <c r="AJ718" s="9">
        <v>1</v>
      </c>
      <c r="AK718" s="9">
        <v>0</v>
      </c>
      <c r="AL718" s="9"/>
      <c r="AM718" s="9">
        <v>1</v>
      </c>
      <c r="AN718" s="9">
        <v>1</v>
      </c>
      <c r="AO718" s="9">
        <v>0</v>
      </c>
      <c r="AP718" s="9">
        <v>1</v>
      </c>
      <c r="AQ718" s="9">
        <v>0</v>
      </c>
      <c r="AR718" s="9">
        <v>0</v>
      </c>
      <c r="AS718" s="9"/>
      <c r="AT718" s="9">
        <v>4</v>
      </c>
      <c r="AU718" s="9">
        <v>2</v>
      </c>
      <c r="AV718" s="75">
        <v>1</v>
      </c>
      <c r="AW718" s="75">
        <v>1</v>
      </c>
      <c r="AX718" s="75">
        <v>1</v>
      </c>
      <c r="AY718" s="9">
        <v>1</v>
      </c>
      <c r="AZ718" s="9">
        <v>1</v>
      </c>
      <c r="BA718" s="9">
        <v>1</v>
      </c>
      <c r="BB718" s="9">
        <v>1</v>
      </c>
      <c r="BC718" s="9">
        <v>2</v>
      </c>
      <c r="BD718" s="9">
        <v>1</v>
      </c>
      <c r="BE718" s="9">
        <v>2</v>
      </c>
      <c r="BF718" s="9">
        <v>1</v>
      </c>
      <c r="BG718" s="9">
        <v>1</v>
      </c>
      <c r="BH718">
        <v>1</v>
      </c>
      <c r="BI718">
        <v>1</v>
      </c>
      <c r="BJ718" s="58">
        <v>1</v>
      </c>
      <c r="BK718">
        <v>1</v>
      </c>
      <c r="BL718">
        <v>1</v>
      </c>
      <c r="BM718">
        <v>2</v>
      </c>
      <c r="BN718">
        <v>2</v>
      </c>
      <c r="BO718">
        <v>2</v>
      </c>
      <c r="BP718">
        <v>2</v>
      </c>
      <c r="BQ718" t="s">
        <v>125</v>
      </c>
      <c r="BR718">
        <v>1</v>
      </c>
      <c r="BS718">
        <v>1</v>
      </c>
      <c r="BT718">
        <v>1</v>
      </c>
      <c r="BU718">
        <v>1</v>
      </c>
      <c r="BV718">
        <v>2</v>
      </c>
      <c r="BW718">
        <v>1</v>
      </c>
      <c r="BX718">
        <v>2</v>
      </c>
      <c r="BY718">
        <v>1</v>
      </c>
      <c r="BZ718">
        <v>2</v>
      </c>
      <c r="CA718">
        <v>2</v>
      </c>
      <c r="CB718">
        <v>2</v>
      </c>
      <c r="CC718">
        <v>2</v>
      </c>
      <c r="CD718">
        <v>1</v>
      </c>
      <c r="CE718">
        <v>2</v>
      </c>
      <c r="CF718">
        <v>2</v>
      </c>
      <c r="CG718">
        <v>1</v>
      </c>
      <c r="CH718">
        <v>1</v>
      </c>
      <c r="CI718">
        <v>1</v>
      </c>
      <c r="CJ718">
        <v>1</v>
      </c>
      <c r="CK718">
        <v>1</v>
      </c>
      <c r="CL718">
        <v>1</v>
      </c>
      <c r="CM718">
        <v>4</v>
      </c>
      <c r="CN718">
        <v>4</v>
      </c>
      <c r="CO718">
        <v>4</v>
      </c>
      <c r="CP718">
        <v>4</v>
      </c>
      <c r="CQ718">
        <v>4</v>
      </c>
      <c r="CR718">
        <v>4</v>
      </c>
      <c r="CS718">
        <v>4</v>
      </c>
      <c r="CT718">
        <v>4</v>
      </c>
      <c r="CU718">
        <v>3</v>
      </c>
      <c r="CV718">
        <v>4</v>
      </c>
      <c r="CW718">
        <v>2</v>
      </c>
      <c r="CX718">
        <v>3</v>
      </c>
      <c r="CY718">
        <v>4</v>
      </c>
      <c r="CZ718">
        <v>0</v>
      </c>
      <c r="DA718" s="57" t="s">
        <v>125</v>
      </c>
    </row>
    <row r="719" spans="1:105">
      <c r="A719">
        <v>712</v>
      </c>
      <c r="B719" s="9">
        <v>1</v>
      </c>
      <c r="C719" s="9">
        <v>1</v>
      </c>
      <c r="D719" s="9">
        <v>6</v>
      </c>
      <c r="E719" s="9">
        <v>11</v>
      </c>
      <c r="F719" s="9">
        <v>0</v>
      </c>
      <c r="G719" s="9">
        <v>0</v>
      </c>
      <c r="H719" s="9">
        <v>0</v>
      </c>
      <c r="I719" s="9">
        <v>1</v>
      </c>
      <c r="J719" s="9">
        <v>0</v>
      </c>
      <c r="K719" s="9">
        <v>0</v>
      </c>
      <c r="L719" s="9">
        <v>0</v>
      </c>
      <c r="M719" s="9">
        <v>1</v>
      </c>
      <c r="N719" s="9">
        <v>3</v>
      </c>
      <c r="O719" s="9">
        <v>4</v>
      </c>
      <c r="P719" s="9">
        <v>3</v>
      </c>
      <c r="Q719" s="9">
        <v>4</v>
      </c>
      <c r="R719" s="9">
        <v>4</v>
      </c>
      <c r="S719" s="9">
        <v>4</v>
      </c>
      <c r="T719" s="9"/>
      <c r="U719" s="9">
        <v>0</v>
      </c>
      <c r="V719" s="9">
        <v>0</v>
      </c>
      <c r="W719" s="9">
        <v>1</v>
      </c>
      <c r="X719" s="9">
        <v>0</v>
      </c>
      <c r="Y719" s="9">
        <v>1</v>
      </c>
      <c r="Z719" s="9">
        <v>0</v>
      </c>
      <c r="AA719" s="9">
        <v>0</v>
      </c>
      <c r="AB719" s="9">
        <v>0</v>
      </c>
      <c r="AC719" s="9"/>
      <c r="AD719" s="9">
        <v>3</v>
      </c>
      <c r="AE719" s="9"/>
      <c r="AF719" s="9">
        <v>1</v>
      </c>
      <c r="AG719" s="9">
        <v>1</v>
      </c>
      <c r="AH719" s="9">
        <v>1</v>
      </c>
      <c r="AI719" s="9">
        <v>1</v>
      </c>
      <c r="AJ719" s="9">
        <v>0</v>
      </c>
      <c r="AK719" s="9">
        <v>0</v>
      </c>
      <c r="AL719" s="9"/>
      <c r="AM719" s="9">
        <v>1</v>
      </c>
      <c r="AN719" s="9">
        <v>1</v>
      </c>
      <c r="AO719" s="9">
        <v>0</v>
      </c>
      <c r="AP719" s="9">
        <v>0</v>
      </c>
      <c r="AQ719" s="9">
        <v>0</v>
      </c>
      <c r="AR719" s="9">
        <v>0</v>
      </c>
      <c r="AS719" s="9"/>
      <c r="AT719" s="9">
        <v>3</v>
      </c>
      <c r="AU719" s="9">
        <v>3</v>
      </c>
      <c r="AV719" s="75">
        <v>1</v>
      </c>
      <c r="AW719" s="75">
        <v>1</v>
      </c>
      <c r="AX719" s="75">
        <v>2</v>
      </c>
      <c r="AY719" s="9" t="s">
        <v>125</v>
      </c>
      <c r="AZ719" s="9">
        <v>1</v>
      </c>
      <c r="BA719" s="9">
        <v>1</v>
      </c>
      <c r="BB719" s="9">
        <v>2</v>
      </c>
      <c r="BC719" s="9">
        <v>1</v>
      </c>
      <c r="BD719" s="9">
        <v>1</v>
      </c>
      <c r="BE719" s="9">
        <v>1</v>
      </c>
      <c r="BF719" s="9">
        <v>1</v>
      </c>
      <c r="BG719" s="9">
        <v>1</v>
      </c>
      <c r="BH719">
        <v>2</v>
      </c>
      <c r="BI719">
        <v>2</v>
      </c>
      <c r="BJ719" s="58">
        <v>2</v>
      </c>
      <c r="BK719">
        <v>2</v>
      </c>
      <c r="BL719">
        <v>1</v>
      </c>
      <c r="BM719">
        <v>1</v>
      </c>
      <c r="BN719">
        <v>2</v>
      </c>
      <c r="BO719">
        <v>2</v>
      </c>
      <c r="BP719">
        <v>2</v>
      </c>
      <c r="BQ719" t="s">
        <v>125</v>
      </c>
      <c r="BR719">
        <v>1</v>
      </c>
      <c r="BS719">
        <v>2</v>
      </c>
      <c r="BT719" t="s">
        <v>125</v>
      </c>
      <c r="BU719">
        <v>1</v>
      </c>
      <c r="BV719">
        <v>2</v>
      </c>
      <c r="BW719">
        <v>1</v>
      </c>
      <c r="BX719">
        <v>2</v>
      </c>
      <c r="BY719">
        <v>1</v>
      </c>
      <c r="BZ719">
        <v>2</v>
      </c>
      <c r="CA719">
        <v>1</v>
      </c>
      <c r="CB719">
        <v>2</v>
      </c>
      <c r="CC719">
        <v>2</v>
      </c>
      <c r="CD719">
        <v>1</v>
      </c>
      <c r="CE719">
        <v>1</v>
      </c>
      <c r="CF719">
        <v>1</v>
      </c>
      <c r="CG719">
        <v>2</v>
      </c>
      <c r="CH719">
        <v>2</v>
      </c>
      <c r="CI719">
        <v>2</v>
      </c>
      <c r="CJ719">
        <v>2</v>
      </c>
      <c r="CK719">
        <v>2</v>
      </c>
      <c r="CL719">
        <v>1</v>
      </c>
      <c r="CM719">
        <v>4</v>
      </c>
      <c r="CN719">
        <v>4</v>
      </c>
      <c r="CO719">
        <v>4</v>
      </c>
      <c r="CP719">
        <v>2</v>
      </c>
      <c r="CQ719">
        <v>4</v>
      </c>
      <c r="CR719">
        <v>3</v>
      </c>
      <c r="CS719">
        <v>3</v>
      </c>
      <c r="CT719">
        <v>3</v>
      </c>
      <c r="CU719">
        <v>4</v>
      </c>
      <c r="CV719">
        <v>4</v>
      </c>
      <c r="CW719">
        <v>1</v>
      </c>
      <c r="CX719">
        <v>3</v>
      </c>
      <c r="CY719">
        <v>3</v>
      </c>
      <c r="CZ719">
        <v>3</v>
      </c>
      <c r="DA719" s="57" t="s">
        <v>125</v>
      </c>
    </row>
    <row r="720" spans="1:105">
      <c r="A720">
        <v>713</v>
      </c>
      <c r="B720" s="9">
        <v>1</v>
      </c>
      <c r="C720" s="9">
        <v>4</v>
      </c>
      <c r="D720" s="9">
        <v>1</v>
      </c>
      <c r="E720" s="9">
        <v>10</v>
      </c>
      <c r="F720" s="9">
        <v>0</v>
      </c>
      <c r="G720" s="9">
        <v>1</v>
      </c>
      <c r="H720" s="9">
        <v>0</v>
      </c>
      <c r="I720" s="9">
        <v>1</v>
      </c>
      <c r="J720" s="9">
        <v>1</v>
      </c>
      <c r="K720" s="9">
        <v>0</v>
      </c>
      <c r="L720" s="9">
        <v>0</v>
      </c>
      <c r="M720" s="9">
        <v>2</v>
      </c>
      <c r="N720" s="9">
        <v>1</v>
      </c>
      <c r="O720" s="9">
        <v>3</v>
      </c>
      <c r="P720" s="9">
        <v>3</v>
      </c>
      <c r="Q720" s="9">
        <v>3</v>
      </c>
      <c r="R720" s="9">
        <v>3</v>
      </c>
      <c r="S720" s="9">
        <v>3</v>
      </c>
      <c r="T720" s="9"/>
      <c r="U720" s="9">
        <v>1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1</v>
      </c>
      <c r="AC720" s="9"/>
      <c r="AD720" s="9">
        <v>1</v>
      </c>
      <c r="AE720" s="9"/>
      <c r="AF720" s="9">
        <v>0</v>
      </c>
      <c r="AG720" s="9">
        <v>0</v>
      </c>
      <c r="AH720" s="9">
        <v>1</v>
      </c>
      <c r="AI720" s="9">
        <v>0</v>
      </c>
      <c r="AJ720" s="9">
        <v>0</v>
      </c>
      <c r="AK720" s="9">
        <v>0</v>
      </c>
      <c r="AL720" s="9"/>
      <c r="AM720" s="9">
        <v>1</v>
      </c>
      <c r="AN720" s="9">
        <v>1</v>
      </c>
      <c r="AO720" s="9">
        <v>0</v>
      </c>
      <c r="AP720" s="9">
        <v>0</v>
      </c>
      <c r="AQ720" s="9">
        <v>0</v>
      </c>
      <c r="AR720" s="9">
        <v>1</v>
      </c>
      <c r="AS720" s="9"/>
      <c r="AT720" s="9">
        <v>1</v>
      </c>
      <c r="AU720" s="9">
        <v>4</v>
      </c>
      <c r="AV720" s="75">
        <v>1</v>
      </c>
      <c r="AW720" s="75">
        <v>2</v>
      </c>
      <c r="AX720" s="75">
        <v>1</v>
      </c>
      <c r="AY720" s="9">
        <v>2</v>
      </c>
      <c r="AZ720" s="9">
        <v>1</v>
      </c>
      <c r="BA720" s="9">
        <v>1</v>
      </c>
      <c r="BB720" s="9">
        <v>2</v>
      </c>
      <c r="BC720" s="9">
        <v>2</v>
      </c>
      <c r="BD720" s="9">
        <v>1</v>
      </c>
      <c r="BE720" s="9">
        <v>1</v>
      </c>
      <c r="BF720" s="9">
        <v>1</v>
      </c>
      <c r="BG720" s="9">
        <v>1</v>
      </c>
      <c r="BH720">
        <v>2</v>
      </c>
      <c r="BI720">
        <v>1</v>
      </c>
      <c r="BJ720" s="58">
        <v>2</v>
      </c>
      <c r="BK720">
        <v>2</v>
      </c>
      <c r="BL720">
        <v>1</v>
      </c>
      <c r="BM720">
        <v>1</v>
      </c>
      <c r="BN720">
        <v>2</v>
      </c>
      <c r="BO720">
        <v>2</v>
      </c>
      <c r="BP720">
        <v>1</v>
      </c>
      <c r="BQ720">
        <v>1</v>
      </c>
      <c r="BR720">
        <v>1</v>
      </c>
      <c r="BS720">
        <v>1</v>
      </c>
      <c r="BT720">
        <v>1</v>
      </c>
      <c r="BU720">
        <v>1</v>
      </c>
      <c r="BV720">
        <v>1</v>
      </c>
      <c r="BW720">
        <v>1</v>
      </c>
      <c r="BX720">
        <v>2</v>
      </c>
      <c r="BY720">
        <v>2</v>
      </c>
      <c r="BZ720">
        <v>2</v>
      </c>
      <c r="CA720">
        <v>1</v>
      </c>
      <c r="CB720">
        <v>1</v>
      </c>
      <c r="CC720">
        <v>2</v>
      </c>
      <c r="CD720">
        <v>2</v>
      </c>
      <c r="CE720">
        <v>2</v>
      </c>
      <c r="CF720">
        <v>2</v>
      </c>
      <c r="CG720">
        <v>1</v>
      </c>
      <c r="CH720">
        <v>2</v>
      </c>
      <c r="CI720">
        <v>2</v>
      </c>
      <c r="CJ720">
        <v>2</v>
      </c>
      <c r="CK720">
        <v>2</v>
      </c>
      <c r="CL720">
        <v>2</v>
      </c>
      <c r="CM720" t="s">
        <v>125</v>
      </c>
      <c r="CN720" t="s">
        <v>125</v>
      </c>
      <c r="CO720">
        <v>4</v>
      </c>
      <c r="CP720">
        <v>1</v>
      </c>
      <c r="CQ720">
        <v>2</v>
      </c>
      <c r="CR720">
        <v>1</v>
      </c>
      <c r="CS720">
        <v>2</v>
      </c>
      <c r="CT720">
        <v>1</v>
      </c>
      <c r="CU720">
        <v>1</v>
      </c>
      <c r="CV720">
        <v>1</v>
      </c>
      <c r="CW720">
        <v>1</v>
      </c>
      <c r="CX720">
        <v>3</v>
      </c>
      <c r="CY720">
        <v>1</v>
      </c>
      <c r="CZ720">
        <v>1</v>
      </c>
      <c r="DA720" s="57">
        <v>1</v>
      </c>
    </row>
    <row r="721" spans="1:105">
      <c r="A721">
        <v>714</v>
      </c>
      <c r="B721" s="9">
        <v>1</v>
      </c>
      <c r="C721" s="9">
        <v>5</v>
      </c>
      <c r="D721" s="9">
        <v>1</v>
      </c>
      <c r="E721" s="9">
        <v>10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1</v>
      </c>
      <c r="L721" s="9">
        <v>0</v>
      </c>
      <c r="M721" s="9">
        <v>2</v>
      </c>
      <c r="N721" s="9">
        <v>0</v>
      </c>
      <c r="O721" s="9">
        <v>0</v>
      </c>
      <c r="P721" s="9">
        <v>0</v>
      </c>
      <c r="Q721" s="9">
        <v>0</v>
      </c>
      <c r="R721" s="9">
        <v>3</v>
      </c>
      <c r="S721" s="9">
        <v>0</v>
      </c>
      <c r="T721" s="9"/>
      <c r="U721" s="9">
        <v>0</v>
      </c>
      <c r="V721" s="9">
        <v>0</v>
      </c>
      <c r="W721" s="9">
        <v>1</v>
      </c>
      <c r="X721" s="9">
        <v>0</v>
      </c>
      <c r="Y721" s="9">
        <v>1</v>
      </c>
      <c r="Z721" s="9">
        <v>0</v>
      </c>
      <c r="AA721" s="9">
        <v>0</v>
      </c>
      <c r="AB721" s="9">
        <v>0</v>
      </c>
      <c r="AC721" s="9"/>
      <c r="AD721" s="9">
        <v>4</v>
      </c>
      <c r="AE721" s="9"/>
      <c r="AF721" s="9">
        <v>1</v>
      </c>
      <c r="AG721" s="9">
        <v>1</v>
      </c>
      <c r="AH721" s="9">
        <v>1</v>
      </c>
      <c r="AI721" s="9">
        <v>0</v>
      </c>
      <c r="AJ721" s="9">
        <v>0</v>
      </c>
      <c r="AK721" s="9">
        <v>0</v>
      </c>
      <c r="AL721" s="9"/>
      <c r="AM721" s="9">
        <v>1</v>
      </c>
      <c r="AN721" s="9">
        <v>1</v>
      </c>
      <c r="AO721" s="9">
        <v>1</v>
      </c>
      <c r="AP721" s="9">
        <v>1</v>
      </c>
      <c r="AQ721" s="9">
        <v>0</v>
      </c>
      <c r="AR721" s="9">
        <v>0</v>
      </c>
      <c r="AS721" s="9"/>
      <c r="AT721" s="9">
        <v>1</v>
      </c>
      <c r="AU721" s="9">
        <v>4</v>
      </c>
      <c r="AV721" s="75">
        <v>1</v>
      </c>
      <c r="AW721" s="75">
        <v>1</v>
      </c>
      <c r="AX721" s="75">
        <v>1</v>
      </c>
      <c r="AY721" s="9">
        <v>1</v>
      </c>
      <c r="AZ721" s="9">
        <v>1</v>
      </c>
      <c r="BA721" s="9">
        <v>1</v>
      </c>
      <c r="BB721" s="9">
        <v>2</v>
      </c>
      <c r="BC721" s="9">
        <v>1</v>
      </c>
      <c r="BD721" s="9">
        <v>1</v>
      </c>
      <c r="BE721" s="9">
        <v>1</v>
      </c>
      <c r="BF721" s="9">
        <v>1</v>
      </c>
      <c r="BG721" s="9">
        <v>1</v>
      </c>
      <c r="BH721">
        <v>1</v>
      </c>
      <c r="BI721">
        <v>2</v>
      </c>
      <c r="BJ721" s="58">
        <v>1</v>
      </c>
      <c r="BK721">
        <v>1</v>
      </c>
      <c r="BL721">
        <v>1</v>
      </c>
      <c r="BM721">
        <v>1</v>
      </c>
      <c r="BN721">
        <v>1</v>
      </c>
      <c r="BO721">
        <v>2</v>
      </c>
      <c r="BP721">
        <v>2</v>
      </c>
      <c r="BQ721" t="s">
        <v>125</v>
      </c>
      <c r="BR721">
        <v>1</v>
      </c>
      <c r="BS721">
        <v>1</v>
      </c>
      <c r="BT721">
        <v>1</v>
      </c>
      <c r="BU721">
        <v>1</v>
      </c>
      <c r="BV721">
        <v>1</v>
      </c>
      <c r="BW721">
        <v>1</v>
      </c>
      <c r="BX721">
        <v>2</v>
      </c>
      <c r="BY721">
        <v>1</v>
      </c>
      <c r="BZ721">
        <v>2</v>
      </c>
      <c r="CA721">
        <v>2</v>
      </c>
      <c r="CB721">
        <v>2</v>
      </c>
      <c r="CC721">
        <v>2</v>
      </c>
      <c r="CD721">
        <v>1</v>
      </c>
      <c r="CE721">
        <v>1</v>
      </c>
      <c r="CF721">
        <v>1</v>
      </c>
      <c r="CG721">
        <v>1</v>
      </c>
      <c r="CH721">
        <v>1</v>
      </c>
      <c r="CI721">
        <v>1</v>
      </c>
      <c r="CJ721">
        <v>1</v>
      </c>
      <c r="CK721">
        <v>2</v>
      </c>
      <c r="CL721">
        <v>2</v>
      </c>
      <c r="CM721" t="s">
        <v>125</v>
      </c>
      <c r="CN721" t="s">
        <v>125</v>
      </c>
      <c r="CO721">
        <v>4</v>
      </c>
      <c r="CP721">
        <v>4</v>
      </c>
      <c r="CQ721">
        <v>4</v>
      </c>
      <c r="CR721">
        <v>3</v>
      </c>
      <c r="CS721">
        <v>4</v>
      </c>
      <c r="CT721">
        <v>3</v>
      </c>
      <c r="CU721">
        <v>3</v>
      </c>
      <c r="CV721">
        <v>3</v>
      </c>
      <c r="CW721">
        <v>1</v>
      </c>
      <c r="CX721">
        <v>4</v>
      </c>
      <c r="CY721">
        <v>3</v>
      </c>
      <c r="CZ721">
        <v>0</v>
      </c>
      <c r="DA721" s="57" t="s">
        <v>125</v>
      </c>
    </row>
    <row r="722" spans="1:105">
      <c r="A722">
        <v>715</v>
      </c>
      <c r="B722" s="9">
        <v>2</v>
      </c>
      <c r="C722" s="9">
        <v>5</v>
      </c>
      <c r="D722" s="9">
        <v>1</v>
      </c>
      <c r="E722" s="9">
        <v>8</v>
      </c>
      <c r="F722" s="9">
        <v>0</v>
      </c>
      <c r="G722" s="9">
        <v>0</v>
      </c>
      <c r="H722" s="9">
        <v>0</v>
      </c>
      <c r="I722" s="9">
        <v>1</v>
      </c>
      <c r="J722" s="9">
        <v>0</v>
      </c>
      <c r="K722" s="9">
        <v>0</v>
      </c>
      <c r="L722" s="9">
        <v>0</v>
      </c>
      <c r="M722" s="9">
        <v>2</v>
      </c>
      <c r="N722" s="9">
        <v>3</v>
      </c>
      <c r="O722" s="9">
        <v>0</v>
      </c>
      <c r="P722" s="9">
        <v>0</v>
      </c>
      <c r="Q722" s="9">
        <v>0</v>
      </c>
      <c r="R722" s="9">
        <v>4</v>
      </c>
      <c r="S722" s="9">
        <v>3</v>
      </c>
      <c r="T722" s="9"/>
      <c r="U722" s="9">
        <v>1</v>
      </c>
      <c r="V722" s="9">
        <v>1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/>
      <c r="AD722" s="9">
        <v>1</v>
      </c>
      <c r="AE722" s="9"/>
      <c r="AF722" s="9">
        <v>1</v>
      </c>
      <c r="AG722" s="9">
        <v>0</v>
      </c>
      <c r="AH722" s="9">
        <v>0</v>
      </c>
      <c r="AI722" s="9">
        <v>1</v>
      </c>
      <c r="AJ722" s="9">
        <v>0</v>
      </c>
      <c r="AK722" s="9">
        <v>0</v>
      </c>
      <c r="AL722" s="9"/>
      <c r="AM722" s="9">
        <v>1</v>
      </c>
      <c r="AN722" s="9">
        <v>1</v>
      </c>
      <c r="AO722" s="9">
        <v>1</v>
      </c>
      <c r="AP722" s="9">
        <v>1</v>
      </c>
      <c r="AQ722" s="9">
        <v>0</v>
      </c>
      <c r="AR722" s="9">
        <v>0</v>
      </c>
      <c r="AS722" s="9"/>
      <c r="AT722" s="9">
        <v>1</v>
      </c>
      <c r="AU722" s="9">
        <v>2</v>
      </c>
      <c r="AV722" s="75">
        <v>2</v>
      </c>
      <c r="AW722" s="75">
        <v>2</v>
      </c>
      <c r="AX722" s="75">
        <v>1</v>
      </c>
      <c r="AY722" s="9">
        <v>1</v>
      </c>
      <c r="AZ722" s="9">
        <v>1</v>
      </c>
      <c r="BA722" s="9">
        <v>1</v>
      </c>
      <c r="BB722" s="9">
        <v>1</v>
      </c>
      <c r="BC722" s="9">
        <v>2</v>
      </c>
      <c r="BD722" s="9">
        <v>1</v>
      </c>
      <c r="BE722" s="9">
        <v>1</v>
      </c>
      <c r="BF722" s="9">
        <v>1</v>
      </c>
      <c r="BG722" s="9">
        <v>1</v>
      </c>
      <c r="BH722">
        <v>1</v>
      </c>
      <c r="BI722">
        <v>2</v>
      </c>
      <c r="BJ722" s="58">
        <v>1</v>
      </c>
      <c r="BK722">
        <v>2</v>
      </c>
      <c r="BL722">
        <v>1</v>
      </c>
      <c r="BM722">
        <v>2</v>
      </c>
      <c r="BN722">
        <v>1</v>
      </c>
      <c r="BO722">
        <v>2</v>
      </c>
      <c r="BP722">
        <v>2</v>
      </c>
      <c r="BQ722" t="s">
        <v>125</v>
      </c>
      <c r="BR722">
        <v>2</v>
      </c>
      <c r="BS722">
        <v>1</v>
      </c>
      <c r="BT722">
        <v>1</v>
      </c>
      <c r="BU722">
        <v>1</v>
      </c>
      <c r="BV722">
        <v>1</v>
      </c>
      <c r="BW722">
        <v>2</v>
      </c>
      <c r="BX722">
        <v>1</v>
      </c>
      <c r="BY722">
        <v>1</v>
      </c>
      <c r="BZ722">
        <v>2</v>
      </c>
      <c r="CA722">
        <v>2</v>
      </c>
      <c r="CB722">
        <v>2</v>
      </c>
      <c r="CC722">
        <v>1</v>
      </c>
      <c r="CD722">
        <v>1</v>
      </c>
      <c r="CE722">
        <v>2</v>
      </c>
      <c r="CF722">
        <v>1</v>
      </c>
      <c r="CG722">
        <v>2</v>
      </c>
      <c r="CH722">
        <v>2</v>
      </c>
      <c r="CI722">
        <v>2</v>
      </c>
      <c r="CJ722">
        <v>1</v>
      </c>
      <c r="CK722">
        <v>2</v>
      </c>
      <c r="CL722">
        <v>1</v>
      </c>
      <c r="CM722">
        <v>4</v>
      </c>
      <c r="CN722">
        <v>3</v>
      </c>
      <c r="CO722">
        <v>3</v>
      </c>
      <c r="CP722">
        <v>4</v>
      </c>
      <c r="CQ722">
        <v>4</v>
      </c>
      <c r="CR722">
        <v>4</v>
      </c>
      <c r="CS722">
        <v>4</v>
      </c>
      <c r="CT722">
        <v>3</v>
      </c>
      <c r="CU722">
        <v>3</v>
      </c>
      <c r="CV722">
        <v>2</v>
      </c>
      <c r="CW722">
        <v>2</v>
      </c>
      <c r="CX722">
        <v>4</v>
      </c>
      <c r="CY722">
        <v>3</v>
      </c>
      <c r="CZ722">
        <v>3</v>
      </c>
      <c r="DA722" s="57" t="s">
        <v>125</v>
      </c>
    </row>
    <row r="723" spans="1:105">
      <c r="A723">
        <v>716</v>
      </c>
      <c r="B723" s="9">
        <v>1</v>
      </c>
      <c r="C723" s="9">
        <v>5</v>
      </c>
      <c r="D723" s="9">
        <v>3</v>
      </c>
      <c r="E723" s="9">
        <v>16</v>
      </c>
      <c r="F723" s="9">
        <v>0</v>
      </c>
      <c r="G723" s="9">
        <v>0</v>
      </c>
      <c r="H723" s="9">
        <v>0</v>
      </c>
      <c r="I723" s="9">
        <v>0</v>
      </c>
      <c r="J723" s="9">
        <v>1</v>
      </c>
      <c r="K723" s="9">
        <v>0</v>
      </c>
      <c r="L723" s="9">
        <v>0</v>
      </c>
      <c r="M723" s="9">
        <v>2</v>
      </c>
      <c r="N723" s="9">
        <v>1</v>
      </c>
      <c r="O723" s="9"/>
      <c r="P723" s="9">
        <v>2</v>
      </c>
      <c r="Q723" s="9">
        <v>3</v>
      </c>
      <c r="R723" s="9">
        <v>4</v>
      </c>
      <c r="S723" s="9">
        <v>3</v>
      </c>
      <c r="T723" s="9"/>
      <c r="U723" s="9">
        <v>1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/>
      <c r="AD723" s="9">
        <v>3</v>
      </c>
      <c r="AE723" s="9"/>
      <c r="AF723" s="9">
        <v>1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/>
      <c r="AM723" s="9">
        <v>0</v>
      </c>
      <c r="AN723" s="9">
        <v>0</v>
      </c>
      <c r="AO723" s="9">
        <v>0</v>
      </c>
      <c r="AP723" s="9">
        <v>0</v>
      </c>
      <c r="AQ723" s="9">
        <v>1</v>
      </c>
      <c r="AR723" s="9">
        <v>0</v>
      </c>
      <c r="AS723" s="9"/>
      <c r="AT723" s="9">
        <v>3</v>
      </c>
      <c r="AU723" s="9">
        <v>3</v>
      </c>
      <c r="AV723" s="75">
        <v>2</v>
      </c>
      <c r="AW723" s="75">
        <v>2</v>
      </c>
      <c r="AX723" s="75">
        <v>2</v>
      </c>
      <c r="AY723" s="9" t="s">
        <v>125</v>
      </c>
      <c r="AZ723" s="9">
        <v>1</v>
      </c>
      <c r="BA723" s="9"/>
      <c r="BB723" s="9"/>
      <c r="BC723" s="9">
        <v>1</v>
      </c>
      <c r="BD723" s="9">
        <v>1</v>
      </c>
      <c r="BE723" s="9"/>
      <c r="BF723" s="9">
        <v>2</v>
      </c>
      <c r="BG723" s="9" t="s">
        <v>125</v>
      </c>
      <c r="BH723">
        <v>1</v>
      </c>
      <c r="BI723">
        <v>2</v>
      </c>
      <c r="BJ723" s="58">
        <v>2</v>
      </c>
      <c r="BK723">
        <v>2</v>
      </c>
      <c r="BL723">
        <v>2</v>
      </c>
      <c r="BM723">
        <v>2</v>
      </c>
      <c r="BN723">
        <v>2</v>
      </c>
      <c r="BO723">
        <v>2</v>
      </c>
      <c r="BP723">
        <v>2</v>
      </c>
      <c r="BQ723" t="s">
        <v>125</v>
      </c>
      <c r="BR723">
        <v>2</v>
      </c>
      <c r="BS723">
        <v>2</v>
      </c>
      <c r="BT723" t="s">
        <v>125</v>
      </c>
      <c r="BU723">
        <v>2</v>
      </c>
      <c r="BV723">
        <v>2</v>
      </c>
      <c r="BW723">
        <v>2</v>
      </c>
      <c r="BX723">
        <v>2</v>
      </c>
      <c r="BY723">
        <v>2</v>
      </c>
      <c r="BZ723">
        <v>2</v>
      </c>
      <c r="CA723">
        <v>2</v>
      </c>
      <c r="CB723">
        <v>2</v>
      </c>
      <c r="CC723">
        <v>2</v>
      </c>
      <c r="CD723">
        <v>2</v>
      </c>
      <c r="CE723">
        <v>2</v>
      </c>
      <c r="CF723">
        <v>2</v>
      </c>
      <c r="CG723">
        <v>2</v>
      </c>
      <c r="CH723">
        <v>2</v>
      </c>
      <c r="CI723">
        <v>2</v>
      </c>
      <c r="CJ723">
        <v>2</v>
      </c>
      <c r="CK723">
        <v>2</v>
      </c>
      <c r="CL723">
        <v>2</v>
      </c>
      <c r="CM723" t="s">
        <v>125</v>
      </c>
      <c r="CN723" t="s">
        <v>125</v>
      </c>
      <c r="CO723">
        <v>4</v>
      </c>
      <c r="CP723">
        <v>2</v>
      </c>
      <c r="CQ723">
        <v>2</v>
      </c>
      <c r="CR723">
        <v>2</v>
      </c>
      <c r="CS723">
        <v>2</v>
      </c>
      <c r="CT723">
        <v>2</v>
      </c>
      <c r="CU723">
        <v>2</v>
      </c>
      <c r="CV723">
        <v>2</v>
      </c>
      <c r="CW723">
        <v>1</v>
      </c>
      <c r="CX723">
        <v>2</v>
      </c>
      <c r="CY723">
        <v>1</v>
      </c>
      <c r="CZ723">
        <v>1</v>
      </c>
      <c r="DA723" s="57" t="s">
        <v>125</v>
      </c>
    </row>
    <row r="724" spans="1:105">
      <c r="A724">
        <v>717</v>
      </c>
      <c r="B724" s="9">
        <v>2</v>
      </c>
      <c r="C724" s="9">
        <v>5</v>
      </c>
      <c r="D724" s="9">
        <v>1</v>
      </c>
      <c r="E724" s="9">
        <v>1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1</v>
      </c>
      <c r="L724" s="9">
        <v>0</v>
      </c>
      <c r="M724" s="9">
        <v>2</v>
      </c>
      <c r="N724" s="9">
        <v>0</v>
      </c>
      <c r="O724" s="9">
        <v>0</v>
      </c>
      <c r="P724" s="9">
        <v>0</v>
      </c>
      <c r="Q724" s="9">
        <v>0</v>
      </c>
      <c r="R724" s="9">
        <v>1</v>
      </c>
      <c r="S724" s="9">
        <v>0</v>
      </c>
      <c r="T724" s="9"/>
      <c r="U724" s="9">
        <v>1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/>
      <c r="AD724" s="9">
        <v>1</v>
      </c>
      <c r="AE724" s="9"/>
      <c r="AF724" s="9">
        <v>1</v>
      </c>
      <c r="AG724" s="9">
        <v>0</v>
      </c>
      <c r="AH724" s="9">
        <v>1</v>
      </c>
      <c r="AI724" s="9">
        <v>0</v>
      </c>
      <c r="AJ724" s="9">
        <v>0</v>
      </c>
      <c r="AK724" s="9">
        <v>0</v>
      </c>
      <c r="AL724" s="9"/>
      <c r="AM724" s="9">
        <v>1</v>
      </c>
      <c r="AN724" s="9">
        <v>1</v>
      </c>
      <c r="AO724" s="9">
        <v>1</v>
      </c>
      <c r="AP724" s="9">
        <v>0</v>
      </c>
      <c r="AQ724" s="9">
        <v>0</v>
      </c>
      <c r="AR724" s="9">
        <v>0</v>
      </c>
      <c r="AS724" s="9"/>
      <c r="AT724" s="9">
        <v>4</v>
      </c>
      <c r="AU724" s="9">
        <v>2</v>
      </c>
      <c r="AV724" s="75">
        <v>2</v>
      </c>
      <c r="AW724" s="75">
        <v>2</v>
      </c>
      <c r="AX724" s="75">
        <v>1</v>
      </c>
      <c r="AY724" s="9">
        <v>1</v>
      </c>
      <c r="AZ724" s="9">
        <v>1</v>
      </c>
      <c r="BA724" s="9">
        <v>1</v>
      </c>
      <c r="BB724" s="9">
        <v>2</v>
      </c>
      <c r="BC724" s="9">
        <v>2</v>
      </c>
      <c r="BD724" s="9">
        <v>1</v>
      </c>
      <c r="BE724" s="9">
        <v>2</v>
      </c>
      <c r="BF724" s="9">
        <v>1</v>
      </c>
      <c r="BG724" s="9">
        <v>1</v>
      </c>
      <c r="BH724">
        <v>1</v>
      </c>
      <c r="BI724">
        <v>2</v>
      </c>
      <c r="BJ724" s="58">
        <v>1</v>
      </c>
      <c r="BK724">
        <v>1</v>
      </c>
      <c r="BL724">
        <v>1</v>
      </c>
      <c r="BM724">
        <v>1</v>
      </c>
      <c r="BN724">
        <v>1</v>
      </c>
      <c r="BO724">
        <v>2</v>
      </c>
      <c r="BP724">
        <v>1</v>
      </c>
      <c r="BQ724">
        <v>1</v>
      </c>
      <c r="BR724">
        <v>2</v>
      </c>
      <c r="BS724">
        <v>2</v>
      </c>
      <c r="BT724" t="s">
        <v>125</v>
      </c>
      <c r="BU724">
        <v>2</v>
      </c>
      <c r="BV724">
        <v>2</v>
      </c>
      <c r="BW724">
        <v>1</v>
      </c>
      <c r="BX724">
        <v>2</v>
      </c>
      <c r="BY724">
        <v>1</v>
      </c>
      <c r="BZ724">
        <v>2</v>
      </c>
      <c r="CA724">
        <v>2</v>
      </c>
      <c r="CB724">
        <v>2</v>
      </c>
      <c r="CC724">
        <v>2</v>
      </c>
      <c r="CD724">
        <v>1</v>
      </c>
      <c r="CE724">
        <v>2</v>
      </c>
      <c r="CF724">
        <v>1</v>
      </c>
      <c r="CG724">
        <v>2</v>
      </c>
      <c r="CH724">
        <v>1</v>
      </c>
      <c r="CI724">
        <v>2</v>
      </c>
      <c r="CJ724">
        <v>2</v>
      </c>
      <c r="CK724">
        <v>2</v>
      </c>
      <c r="CL724">
        <v>1</v>
      </c>
      <c r="CM724">
        <v>1</v>
      </c>
      <c r="CN724">
        <v>1</v>
      </c>
      <c r="CO724">
        <v>4</v>
      </c>
      <c r="CP724">
        <v>4</v>
      </c>
      <c r="CQ724">
        <v>4</v>
      </c>
      <c r="CR724">
        <v>2</v>
      </c>
      <c r="CS724">
        <v>2</v>
      </c>
      <c r="CT724">
        <v>4</v>
      </c>
      <c r="CU724">
        <v>2</v>
      </c>
      <c r="CV724">
        <v>1</v>
      </c>
      <c r="CW724">
        <v>1</v>
      </c>
      <c r="CX724">
        <v>4</v>
      </c>
      <c r="CY724">
        <v>4</v>
      </c>
      <c r="CZ724">
        <v>1</v>
      </c>
      <c r="DA724" s="57" t="s">
        <v>125</v>
      </c>
    </row>
    <row r="725" spans="1:105">
      <c r="A725">
        <v>718</v>
      </c>
      <c r="B725" s="9">
        <v>2</v>
      </c>
      <c r="C725" s="9">
        <v>5</v>
      </c>
      <c r="D725" s="9">
        <v>5</v>
      </c>
      <c r="E725" s="9">
        <v>7</v>
      </c>
      <c r="F725" s="9">
        <v>0</v>
      </c>
      <c r="G725" s="9">
        <v>0</v>
      </c>
      <c r="H725" s="9">
        <v>0</v>
      </c>
      <c r="I725" s="9">
        <v>1</v>
      </c>
      <c r="J725" s="9">
        <v>1</v>
      </c>
      <c r="K725" s="9">
        <v>0</v>
      </c>
      <c r="L725" s="9">
        <v>0</v>
      </c>
      <c r="M725" s="9">
        <v>1</v>
      </c>
      <c r="N725" s="9">
        <v>3</v>
      </c>
      <c r="O725" s="9">
        <v>1</v>
      </c>
      <c r="P725" s="9">
        <v>3</v>
      </c>
      <c r="Q725" s="9">
        <v>4</v>
      </c>
      <c r="R725" s="9">
        <v>4</v>
      </c>
      <c r="S725" s="9">
        <v>4</v>
      </c>
      <c r="T725" s="9"/>
      <c r="U725" s="9">
        <v>1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/>
      <c r="AD725" s="9">
        <v>5</v>
      </c>
      <c r="AE725" s="9"/>
      <c r="AF725" s="9">
        <v>1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/>
      <c r="AM725" s="9">
        <v>0</v>
      </c>
      <c r="AN725" s="9">
        <v>1</v>
      </c>
      <c r="AO725" s="9">
        <v>0</v>
      </c>
      <c r="AP725" s="9">
        <v>0</v>
      </c>
      <c r="AQ725" s="9">
        <v>0</v>
      </c>
      <c r="AR725" s="9">
        <v>0</v>
      </c>
      <c r="AS725" s="9"/>
      <c r="AT725" s="9">
        <v>3</v>
      </c>
      <c r="AU725" s="9">
        <v>3</v>
      </c>
      <c r="AV725" s="75">
        <v>1</v>
      </c>
      <c r="AW725" s="75">
        <v>1</v>
      </c>
      <c r="AX725" s="75">
        <v>1</v>
      </c>
      <c r="AY725" s="9">
        <v>1</v>
      </c>
      <c r="AZ725" s="9">
        <v>1</v>
      </c>
      <c r="BA725" s="9">
        <v>2</v>
      </c>
      <c r="BB725" s="9"/>
      <c r="BC725" s="9">
        <v>2</v>
      </c>
      <c r="BD725" s="9">
        <v>1</v>
      </c>
      <c r="BE725" s="9">
        <v>2</v>
      </c>
      <c r="BF725" s="9">
        <v>1</v>
      </c>
      <c r="BG725" s="9">
        <v>2</v>
      </c>
      <c r="BH725">
        <v>1</v>
      </c>
      <c r="BI725">
        <v>2</v>
      </c>
      <c r="BJ725" s="58">
        <v>2</v>
      </c>
      <c r="BK725">
        <v>1</v>
      </c>
      <c r="BL725">
        <v>1</v>
      </c>
      <c r="BM725">
        <v>1</v>
      </c>
      <c r="BN725">
        <v>2</v>
      </c>
      <c r="BO725">
        <v>2</v>
      </c>
      <c r="BP725">
        <v>2</v>
      </c>
      <c r="BQ725" t="s">
        <v>125</v>
      </c>
      <c r="BR725">
        <v>1</v>
      </c>
      <c r="BS725">
        <v>2</v>
      </c>
      <c r="BT725" t="s">
        <v>125</v>
      </c>
      <c r="BU725">
        <v>1</v>
      </c>
      <c r="BV725">
        <v>1</v>
      </c>
      <c r="BW725">
        <v>2</v>
      </c>
      <c r="BX725">
        <v>2</v>
      </c>
      <c r="BY725">
        <v>2</v>
      </c>
      <c r="BZ725">
        <v>2</v>
      </c>
      <c r="CA725">
        <v>1</v>
      </c>
      <c r="CB725">
        <v>2</v>
      </c>
      <c r="CC725">
        <v>1</v>
      </c>
      <c r="CD725">
        <v>2</v>
      </c>
      <c r="CE725">
        <v>2</v>
      </c>
      <c r="CF725">
        <v>2</v>
      </c>
      <c r="CG725">
        <v>1</v>
      </c>
      <c r="CH725">
        <v>1</v>
      </c>
      <c r="CI725">
        <v>2</v>
      </c>
      <c r="CJ725">
        <v>1</v>
      </c>
      <c r="CK725">
        <v>2</v>
      </c>
      <c r="CL725">
        <v>1</v>
      </c>
      <c r="CM725">
        <v>4</v>
      </c>
      <c r="CN725">
        <v>4</v>
      </c>
      <c r="CO725">
        <v>4</v>
      </c>
      <c r="CP725">
        <v>3</v>
      </c>
      <c r="CQ725">
        <v>4</v>
      </c>
      <c r="CR725">
        <v>4</v>
      </c>
      <c r="CS725">
        <v>4</v>
      </c>
      <c r="CT725">
        <v>2</v>
      </c>
      <c r="CU725">
        <v>4</v>
      </c>
      <c r="CV725">
        <v>4</v>
      </c>
      <c r="CW725">
        <v>1</v>
      </c>
      <c r="CX725">
        <v>4</v>
      </c>
      <c r="CY725">
        <v>4</v>
      </c>
      <c r="CZ725">
        <v>4</v>
      </c>
      <c r="DA725" s="57" t="s">
        <v>125</v>
      </c>
    </row>
    <row r="726" spans="1:105">
      <c r="A726">
        <v>719</v>
      </c>
      <c r="B726" s="9">
        <v>1</v>
      </c>
      <c r="C726" s="9">
        <v>4</v>
      </c>
      <c r="D726" s="9">
        <v>1</v>
      </c>
      <c r="E726" s="9">
        <v>3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1</v>
      </c>
      <c r="L726" s="9">
        <v>0</v>
      </c>
      <c r="M726" s="9">
        <v>2</v>
      </c>
      <c r="N726" s="9">
        <v>3</v>
      </c>
      <c r="O726" s="9">
        <v>1</v>
      </c>
      <c r="P726" s="9">
        <v>2</v>
      </c>
      <c r="Q726" s="9">
        <v>3</v>
      </c>
      <c r="R726" s="9">
        <v>3</v>
      </c>
      <c r="S726" s="9"/>
      <c r="T726" s="9"/>
      <c r="U726" s="9">
        <v>0</v>
      </c>
      <c r="V726" s="9">
        <v>0</v>
      </c>
      <c r="W726" s="9">
        <v>0</v>
      </c>
      <c r="X726" s="9">
        <v>0</v>
      </c>
      <c r="Y726" s="9">
        <v>1</v>
      </c>
      <c r="Z726" s="9">
        <v>0</v>
      </c>
      <c r="AA726" s="9">
        <v>0</v>
      </c>
      <c r="AB726" s="9">
        <v>0</v>
      </c>
      <c r="AC726" s="9"/>
      <c r="AD726" s="9">
        <v>2</v>
      </c>
      <c r="AE726" s="9"/>
      <c r="AF726" s="9">
        <v>0</v>
      </c>
      <c r="AG726" s="9">
        <v>0</v>
      </c>
      <c r="AH726" s="9">
        <v>1</v>
      </c>
      <c r="AI726" s="9">
        <v>0</v>
      </c>
      <c r="AJ726" s="9">
        <v>0</v>
      </c>
      <c r="AK726" s="9">
        <v>0</v>
      </c>
      <c r="AL726" s="9"/>
      <c r="AM726" s="9">
        <v>1</v>
      </c>
      <c r="AN726" s="9">
        <v>1</v>
      </c>
      <c r="AO726" s="9">
        <v>1</v>
      </c>
      <c r="AP726" s="9">
        <v>0</v>
      </c>
      <c r="AQ726" s="9">
        <v>0</v>
      </c>
      <c r="AR726" s="9">
        <v>0</v>
      </c>
      <c r="AS726" s="9"/>
      <c r="AT726" s="9">
        <v>2</v>
      </c>
      <c r="AU726" s="9">
        <v>1</v>
      </c>
      <c r="AV726" s="75">
        <v>1</v>
      </c>
      <c r="AW726" s="75">
        <v>2</v>
      </c>
      <c r="AX726" s="75">
        <v>1</v>
      </c>
      <c r="AY726" s="9">
        <v>1</v>
      </c>
      <c r="AZ726" s="9">
        <v>1</v>
      </c>
      <c r="BA726" s="9">
        <v>1</v>
      </c>
      <c r="BB726" s="9">
        <v>2</v>
      </c>
      <c r="BC726" s="9">
        <v>1</v>
      </c>
      <c r="BD726" s="9">
        <v>1</v>
      </c>
      <c r="BE726" s="9">
        <v>2</v>
      </c>
      <c r="BF726" s="9">
        <v>2</v>
      </c>
      <c r="BG726" s="9" t="s">
        <v>125</v>
      </c>
      <c r="BH726">
        <v>1</v>
      </c>
      <c r="BI726">
        <v>1</v>
      </c>
      <c r="BJ726" s="58">
        <v>1</v>
      </c>
      <c r="BK726">
        <v>2</v>
      </c>
      <c r="BL726">
        <v>2</v>
      </c>
      <c r="BM726">
        <v>1</v>
      </c>
      <c r="BN726">
        <v>1</v>
      </c>
      <c r="BO726">
        <v>2</v>
      </c>
      <c r="BP726">
        <v>2</v>
      </c>
      <c r="BQ726" t="s">
        <v>125</v>
      </c>
      <c r="BR726">
        <v>2</v>
      </c>
      <c r="BS726">
        <v>2</v>
      </c>
      <c r="BT726" t="s">
        <v>125</v>
      </c>
      <c r="BU726">
        <v>1</v>
      </c>
      <c r="BV726">
        <v>2</v>
      </c>
      <c r="BW726">
        <v>2</v>
      </c>
      <c r="BX726">
        <v>2</v>
      </c>
      <c r="BY726">
        <v>2</v>
      </c>
      <c r="BZ726">
        <v>2</v>
      </c>
      <c r="CA726">
        <v>2</v>
      </c>
      <c r="CB726">
        <v>2</v>
      </c>
      <c r="CC726">
        <v>2</v>
      </c>
      <c r="CD726">
        <v>2</v>
      </c>
      <c r="CE726">
        <v>2</v>
      </c>
      <c r="CF726">
        <v>1</v>
      </c>
      <c r="CG726">
        <v>2</v>
      </c>
      <c r="CH726">
        <v>1</v>
      </c>
      <c r="CI726">
        <v>2</v>
      </c>
      <c r="CJ726">
        <v>1</v>
      </c>
      <c r="CK726">
        <v>2</v>
      </c>
      <c r="CL726">
        <v>2</v>
      </c>
      <c r="CM726" t="s">
        <v>125</v>
      </c>
      <c r="CN726" t="s">
        <v>125</v>
      </c>
      <c r="CO726">
        <v>4</v>
      </c>
      <c r="CP726">
        <v>2</v>
      </c>
      <c r="CQ726">
        <v>3</v>
      </c>
      <c r="CR726">
        <v>2</v>
      </c>
      <c r="CS726">
        <v>1</v>
      </c>
      <c r="CT726">
        <v>1</v>
      </c>
      <c r="CU726">
        <v>2</v>
      </c>
      <c r="CV726">
        <v>2</v>
      </c>
      <c r="CW726">
        <v>2</v>
      </c>
      <c r="CX726">
        <v>2</v>
      </c>
      <c r="CY726">
        <v>3</v>
      </c>
      <c r="CZ726">
        <v>3</v>
      </c>
      <c r="DA726" s="57" t="s">
        <v>125</v>
      </c>
    </row>
    <row r="727" spans="1:105">
      <c r="A727">
        <v>720</v>
      </c>
      <c r="B727" s="9">
        <v>2</v>
      </c>
      <c r="C727" s="9">
        <v>3</v>
      </c>
      <c r="D727" s="9">
        <v>2</v>
      </c>
      <c r="E727" s="9">
        <v>5</v>
      </c>
      <c r="F727" s="9">
        <v>1</v>
      </c>
      <c r="G727" s="9">
        <v>0</v>
      </c>
      <c r="H727" s="9">
        <v>0</v>
      </c>
      <c r="I727" s="9">
        <v>0</v>
      </c>
      <c r="J727" s="9">
        <v>1</v>
      </c>
      <c r="K727" s="9">
        <v>0</v>
      </c>
      <c r="L727" s="9">
        <v>0</v>
      </c>
      <c r="M727" s="9">
        <v>3</v>
      </c>
      <c r="N727" s="9">
        <v>3</v>
      </c>
      <c r="O727" s="9">
        <v>3</v>
      </c>
      <c r="P727" s="9">
        <v>4</v>
      </c>
      <c r="Q727" s="9">
        <v>3</v>
      </c>
      <c r="R727" s="9">
        <v>4</v>
      </c>
      <c r="S727" s="9">
        <v>3</v>
      </c>
      <c r="T727" s="9"/>
      <c r="U727" s="9">
        <v>0</v>
      </c>
      <c r="V727" s="9">
        <v>0</v>
      </c>
      <c r="W727" s="9">
        <v>0</v>
      </c>
      <c r="X727" s="9">
        <v>1</v>
      </c>
      <c r="Y727" s="9">
        <v>1</v>
      </c>
      <c r="Z727" s="9">
        <v>1</v>
      </c>
      <c r="AA727" s="9">
        <v>0</v>
      </c>
      <c r="AB727" s="9">
        <v>0</v>
      </c>
      <c r="AC727" s="9"/>
      <c r="AD727" s="9">
        <v>2</v>
      </c>
      <c r="AE727" s="9"/>
      <c r="AF727" s="9">
        <v>1</v>
      </c>
      <c r="AG727" s="9">
        <v>1</v>
      </c>
      <c r="AH727" s="9">
        <v>0</v>
      </c>
      <c r="AI727" s="9">
        <v>0</v>
      </c>
      <c r="AJ727" s="9">
        <v>0</v>
      </c>
      <c r="AK727" s="9">
        <v>0</v>
      </c>
      <c r="AL727" s="9"/>
      <c r="AM727" s="9">
        <v>1</v>
      </c>
      <c r="AN727" s="9">
        <v>1</v>
      </c>
      <c r="AO727" s="9">
        <v>0</v>
      </c>
      <c r="AP727" s="9">
        <v>0</v>
      </c>
      <c r="AQ727" s="9">
        <v>0</v>
      </c>
      <c r="AR727" s="9">
        <v>1</v>
      </c>
      <c r="AS727" s="9"/>
      <c r="AT727" s="9">
        <v>1</v>
      </c>
      <c r="AU727" s="9">
        <v>4</v>
      </c>
      <c r="AV727" s="75">
        <v>2</v>
      </c>
      <c r="AW727" s="75">
        <v>1</v>
      </c>
      <c r="AX727" s="75">
        <v>2</v>
      </c>
      <c r="AY727" s="9" t="s">
        <v>125</v>
      </c>
      <c r="AZ727" s="9">
        <v>1</v>
      </c>
      <c r="BA727" s="9">
        <v>1</v>
      </c>
      <c r="BB727" s="9">
        <v>2</v>
      </c>
      <c r="BC727" s="9">
        <v>1</v>
      </c>
      <c r="BD727" s="9">
        <v>1</v>
      </c>
      <c r="BE727" s="9">
        <v>1</v>
      </c>
      <c r="BF727" s="9">
        <v>1</v>
      </c>
      <c r="BG727" s="9">
        <v>1</v>
      </c>
      <c r="BH727">
        <v>1</v>
      </c>
      <c r="BI727">
        <v>1</v>
      </c>
      <c r="BJ727" s="58">
        <v>1</v>
      </c>
      <c r="BK727">
        <v>2</v>
      </c>
      <c r="BL727">
        <v>1</v>
      </c>
      <c r="BM727">
        <v>1</v>
      </c>
      <c r="BN727">
        <v>1</v>
      </c>
      <c r="BO727">
        <v>2</v>
      </c>
      <c r="BP727">
        <v>1</v>
      </c>
      <c r="BQ727">
        <v>1</v>
      </c>
      <c r="BR727">
        <v>1</v>
      </c>
      <c r="BS727">
        <v>1</v>
      </c>
      <c r="BT727">
        <v>1</v>
      </c>
      <c r="BU727">
        <v>1</v>
      </c>
      <c r="BV727">
        <v>2</v>
      </c>
      <c r="BW727">
        <v>2</v>
      </c>
      <c r="BX727">
        <v>2</v>
      </c>
      <c r="BY727">
        <v>2</v>
      </c>
      <c r="BZ727">
        <v>2</v>
      </c>
      <c r="CA727">
        <v>1</v>
      </c>
      <c r="CB727">
        <v>1</v>
      </c>
      <c r="CC727">
        <v>1</v>
      </c>
      <c r="CD727">
        <v>1</v>
      </c>
      <c r="CE727">
        <v>2</v>
      </c>
      <c r="CF727">
        <v>1</v>
      </c>
      <c r="CG727">
        <v>1</v>
      </c>
      <c r="CH727">
        <v>2</v>
      </c>
      <c r="CI727">
        <v>2</v>
      </c>
      <c r="CJ727">
        <v>1</v>
      </c>
      <c r="CK727">
        <v>2</v>
      </c>
      <c r="CL727">
        <v>1</v>
      </c>
      <c r="CM727">
        <v>4</v>
      </c>
      <c r="CN727">
        <v>3</v>
      </c>
      <c r="CO727">
        <v>4</v>
      </c>
      <c r="CP727">
        <v>3</v>
      </c>
      <c r="CQ727">
        <v>4</v>
      </c>
      <c r="CR727">
        <v>4</v>
      </c>
      <c r="CS727">
        <v>4</v>
      </c>
      <c r="CT727">
        <v>4</v>
      </c>
      <c r="CU727">
        <v>4</v>
      </c>
      <c r="CV727">
        <v>3</v>
      </c>
      <c r="CW727">
        <v>2</v>
      </c>
      <c r="CX727">
        <v>4</v>
      </c>
      <c r="CY727">
        <v>3</v>
      </c>
      <c r="CZ727">
        <v>3</v>
      </c>
      <c r="DA727" s="57">
        <v>3</v>
      </c>
    </row>
    <row r="728" spans="1:105">
      <c r="A728">
        <v>721</v>
      </c>
      <c r="B728" s="9">
        <v>2</v>
      </c>
      <c r="C728" s="9">
        <v>8</v>
      </c>
      <c r="D728" s="9">
        <v>7</v>
      </c>
      <c r="E728" s="9">
        <v>11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1</v>
      </c>
      <c r="L728" s="9">
        <v>0</v>
      </c>
      <c r="M728" s="9">
        <v>2</v>
      </c>
      <c r="N728" s="9"/>
      <c r="O728" s="9">
        <v>4</v>
      </c>
      <c r="P728" s="9">
        <v>3</v>
      </c>
      <c r="Q728" s="9">
        <v>0</v>
      </c>
      <c r="R728" s="9">
        <v>2</v>
      </c>
      <c r="S728" s="9">
        <v>0</v>
      </c>
      <c r="T728" s="9"/>
      <c r="U728" s="9">
        <v>0</v>
      </c>
      <c r="V728" s="9">
        <v>0</v>
      </c>
      <c r="W728" s="9">
        <v>0</v>
      </c>
      <c r="X728" s="9">
        <v>0</v>
      </c>
      <c r="Y728" s="9">
        <v>1</v>
      </c>
      <c r="Z728" s="9">
        <v>0</v>
      </c>
      <c r="AA728" s="9">
        <v>0</v>
      </c>
      <c r="AB728" s="9">
        <v>0</v>
      </c>
      <c r="AC728" s="9"/>
      <c r="AD728" s="9">
        <v>2</v>
      </c>
      <c r="AE728" s="9"/>
      <c r="AF728" s="9">
        <v>1</v>
      </c>
      <c r="AG728" s="9">
        <v>0</v>
      </c>
      <c r="AH728" s="9">
        <v>1</v>
      </c>
      <c r="AI728" s="9">
        <v>0</v>
      </c>
      <c r="AJ728" s="9">
        <v>1</v>
      </c>
      <c r="AK728" s="9">
        <v>0</v>
      </c>
      <c r="AL728" s="9"/>
      <c r="AM728" s="9">
        <v>1</v>
      </c>
      <c r="AN728" s="9">
        <v>1</v>
      </c>
      <c r="AO728" s="9">
        <v>1</v>
      </c>
      <c r="AP728" s="9">
        <v>1</v>
      </c>
      <c r="AQ728" s="9">
        <v>0</v>
      </c>
      <c r="AR728" s="9">
        <v>1</v>
      </c>
      <c r="AS728" s="9"/>
      <c r="AT728" s="9">
        <v>1</v>
      </c>
      <c r="AU728" s="9">
        <v>3</v>
      </c>
      <c r="AV728" s="75">
        <v>2</v>
      </c>
      <c r="AW728" s="75">
        <v>1</v>
      </c>
      <c r="AX728" s="75">
        <v>1</v>
      </c>
      <c r="AY728" s="9">
        <v>1</v>
      </c>
      <c r="AZ728" s="9">
        <v>1</v>
      </c>
      <c r="BA728" s="9">
        <v>1</v>
      </c>
      <c r="BB728" s="9">
        <v>1</v>
      </c>
      <c r="BC728" s="9">
        <v>2</v>
      </c>
      <c r="BD728" s="9">
        <v>1</v>
      </c>
      <c r="BE728" s="9">
        <v>1</v>
      </c>
      <c r="BF728" s="9">
        <v>1</v>
      </c>
      <c r="BG728" s="9">
        <v>1</v>
      </c>
      <c r="BH728">
        <v>1</v>
      </c>
      <c r="BI728">
        <v>2</v>
      </c>
      <c r="BJ728" s="58">
        <v>1</v>
      </c>
      <c r="BK728">
        <v>2</v>
      </c>
      <c r="BL728">
        <v>2</v>
      </c>
      <c r="BM728">
        <v>1</v>
      </c>
      <c r="BN728">
        <v>2</v>
      </c>
      <c r="BO728">
        <v>2</v>
      </c>
      <c r="BP728">
        <v>2</v>
      </c>
      <c r="BQ728" t="s">
        <v>125</v>
      </c>
      <c r="BR728">
        <v>1</v>
      </c>
      <c r="BS728">
        <v>2</v>
      </c>
      <c r="BT728" t="s">
        <v>125</v>
      </c>
      <c r="BU728">
        <v>1</v>
      </c>
      <c r="BV728">
        <v>1</v>
      </c>
      <c r="BW728">
        <v>2</v>
      </c>
      <c r="BX728">
        <v>2</v>
      </c>
      <c r="BY728">
        <v>1</v>
      </c>
      <c r="BZ728">
        <v>2</v>
      </c>
      <c r="CA728">
        <v>1</v>
      </c>
      <c r="CB728">
        <v>2</v>
      </c>
      <c r="CC728">
        <v>2</v>
      </c>
      <c r="CD728">
        <v>1</v>
      </c>
      <c r="CE728">
        <v>2</v>
      </c>
      <c r="CF728">
        <v>1</v>
      </c>
      <c r="CG728">
        <v>1</v>
      </c>
      <c r="CH728">
        <v>2</v>
      </c>
      <c r="CI728">
        <v>2</v>
      </c>
      <c r="CJ728">
        <v>1</v>
      </c>
      <c r="CK728">
        <v>2</v>
      </c>
      <c r="CL728">
        <v>1</v>
      </c>
      <c r="CM728">
        <v>3</v>
      </c>
      <c r="CN728">
        <v>4</v>
      </c>
      <c r="CO728">
        <v>4</v>
      </c>
      <c r="CP728">
        <v>4</v>
      </c>
      <c r="CQ728">
        <v>4</v>
      </c>
      <c r="CR728">
        <v>3</v>
      </c>
      <c r="CS728">
        <v>3</v>
      </c>
      <c r="CT728">
        <v>3</v>
      </c>
      <c r="CU728">
        <v>2</v>
      </c>
      <c r="CV728">
        <v>3</v>
      </c>
      <c r="CW728">
        <v>1</v>
      </c>
      <c r="CX728">
        <v>3</v>
      </c>
      <c r="CY728">
        <v>3</v>
      </c>
      <c r="CZ728">
        <v>3</v>
      </c>
      <c r="DA728" s="57" t="s">
        <v>125</v>
      </c>
    </row>
    <row r="729" spans="1:105">
      <c r="A729">
        <v>722</v>
      </c>
      <c r="B729" s="9">
        <v>1</v>
      </c>
      <c r="C729" s="9">
        <v>3</v>
      </c>
      <c r="D729" s="9">
        <v>1</v>
      </c>
      <c r="E729" s="9">
        <v>14</v>
      </c>
      <c r="F729" s="9">
        <v>0</v>
      </c>
      <c r="G729" s="9">
        <v>1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3</v>
      </c>
      <c r="N729" s="9">
        <v>4</v>
      </c>
      <c r="O729" s="9">
        <v>4</v>
      </c>
      <c r="P729" s="9">
        <v>4</v>
      </c>
      <c r="Q729" s="9">
        <v>2</v>
      </c>
      <c r="R729" s="9">
        <v>4</v>
      </c>
      <c r="S729" s="9">
        <v>2</v>
      </c>
      <c r="T729" s="9"/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1</v>
      </c>
      <c r="AB729" s="9">
        <v>0</v>
      </c>
      <c r="AC729" s="9"/>
      <c r="AD729" s="9">
        <v>1</v>
      </c>
      <c r="AE729" s="9"/>
      <c r="AF729" s="9">
        <v>1</v>
      </c>
      <c r="AG729" s="9">
        <v>0</v>
      </c>
      <c r="AH729" s="9">
        <v>1</v>
      </c>
      <c r="AI729" s="9">
        <v>0</v>
      </c>
      <c r="AJ729" s="9">
        <v>0</v>
      </c>
      <c r="AK729" s="9">
        <v>0</v>
      </c>
      <c r="AL729" s="9"/>
      <c r="AM729" s="9">
        <v>0</v>
      </c>
      <c r="AN729" s="9">
        <v>1</v>
      </c>
      <c r="AO729" s="9">
        <v>0</v>
      </c>
      <c r="AP729" s="9">
        <v>0</v>
      </c>
      <c r="AQ729" s="9">
        <v>0</v>
      </c>
      <c r="AR729" s="9">
        <v>0</v>
      </c>
      <c r="AS729" s="9"/>
      <c r="AT729" s="9">
        <v>1</v>
      </c>
      <c r="AU729" s="9"/>
      <c r="AV729" s="75">
        <v>2</v>
      </c>
      <c r="AW729" s="75">
        <v>2</v>
      </c>
      <c r="AX729" s="75">
        <v>1</v>
      </c>
      <c r="AY729" s="9">
        <v>1</v>
      </c>
      <c r="AZ729" s="9">
        <v>1</v>
      </c>
      <c r="BA729" s="9">
        <v>1</v>
      </c>
      <c r="BB729" s="9">
        <v>2</v>
      </c>
      <c r="BC729" s="9">
        <v>1</v>
      </c>
      <c r="BD729" s="9">
        <v>1</v>
      </c>
      <c r="BE729" s="9">
        <v>2</v>
      </c>
      <c r="BF729" s="9">
        <v>1</v>
      </c>
      <c r="BG729" s="9">
        <v>1</v>
      </c>
      <c r="BH729">
        <v>2</v>
      </c>
      <c r="BI729">
        <v>2</v>
      </c>
      <c r="BJ729" s="58">
        <v>1</v>
      </c>
      <c r="BK729">
        <v>2</v>
      </c>
      <c r="BL729">
        <v>1</v>
      </c>
      <c r="BM729">
        <v>2</v>
      </c>
      <c r="BN729">
        <v>2</v>
      </c>
      <c r="BO729">
        <v>2</v>
      </c>
      <c r="BP729">
        <v>2</v>
      </c>
      <c r="BQ729" t="s">
        <v>125</v>
      </c>
      <c r="BR729">
        <v>2</v>
      </c>
      <c r="BS729">
        <v>2</v>
      </c>
      <c r="BT729" t="s">
        <v>125</v>
      </c>
      <c r="BU729">
        <v>1</v>
      </c>
      <c r="BV729">
        <v>1</v>
      </c>
      <c r="BW729">
        <v>1</v>
      </c>
      <c r="BX729">
        <v>2</v>
      </c>
      <c r="BY729">
        <v>2</v>
      </c>
      <c r="BZ729">
        <v>2</v>
      </c>
      <c r="CA729">
        <v>2</v>
      </c>
      <c r="CB729">
        <v>2</v>
      </c>
      <c r="CC729">
        <v>2</v>
      </c>
      <c r="CD729">
        <v>2</v>
      </c>
      <c r="CE729">
        <v>2</v>
      </c>
      <c r="CF729">
        <v>1</v>
      </c>
      <c r="CG729">
        <v>2</v>
      </c>
      <c r="CH729">
        <v>2</v>
      </c>
      <c r="CI729">
        <v>2</v>
      </c>
      <c r="CJ729">
        <v>2</v>
      </c>
      <c r="CK729">
        <v>2</v>
      </c>
      <c r="CL729">
        <v>1</v>
      </c>
      <c r="CM729">
        <v>4</v>
      </c>
      <c r="CN729">
        <v>4</v>
      </c>
      <c r="CO729">
        <v>4</v>
      </c>
      <c r="CP729">
        <v>2</v>
      </c>
      <c r="CQ729">
        <v>2</v>
      </c>
      <c r="CR729">
        <v>2</v>
      </c>
      <c r="CS729">
        <v>3</v>
      </c>
      <c r="CT729">
        <v>4</v>
      </c>
      <c r="CU729">
        <v>3</v>
      </c>
      <c r="CV729">
        <v>3</v>
      </c>
      <c r="CW729">
        <v>1</v>
      </c>
      <c r="CX729">
        <v>3</v>
      </c>
      <c r="CY729">
        <v>1</v>
      </c>
      <c r="CZ729">
        <v>3</v>
      </c>
      <c r="DA729" s="57">
        <v>3</v>
      </c>
    </row>
    <row r="730" spans="1:105">
      <c r="A730">
        <v>723</v>
      </c>
      <c r="B730" s="9">
        <v>2</v>
      </c>
      <c r="C730" s="9">
        <v>3</v>
      </c>
      <c r="D730" s="9">
        <v>3</v>
      </c>
      <c r="E730" s="9">
        <v>13</v>
      </c>
      <c r="F730" s="9">
        <v>1</v>
      </c>
      <c r="G730" s="9">
        <v>1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2</v>
      </c>
      <c r="N730" s="9">
        <v>4</v>
      </c>
      <c r="O730" s="9">
        <v>4</v>
      </c>
      <c r="P730" s="9">
        <v>4</v>
      </c>
      <c r="Q730" s="9">
        <v>4</v>
      </c>
      <c r="R730" s="9">
        <v>4</v>
      </c>
      <c r="S730" s="9">
        <v>4</v>
      </c>
      <c r="T730" s="9"/>
      <c r="U730" s="9">
        <v>0</v>
      </c>
      <c r="V730" s="9">
        <v>1</v>
      </c>
      <c r="W730" s="9">
        <v>0</v>
      </c>
      <c r="X730" s="9">
        <v>1</v>
      </c>
      <c r="Y730" s="9">
        <v>0</v>
      </c>
      <c r="Z730" s="9">
        <v>1</v>
      </c>
      <c r="AA730" s="9">
        <v>0</v>
      </c>
      <c r="AB730" s="9">
        <v>0</v>
      </c>
      <c r="AC730" s="9"/>
      <c r="AD730" s="9">
        <v>3</v>
      </c>
      <c r="AE730" s="9"/>
      <c r="AF730" s="9">
        <v>1</v>
      </c>
      <c r="AG730" s="9">
        <v>0</v>
      </c>
      <c r="AH730" s="9">
        <v>1</v>
      </c>
      <c r="AI730" s="9">
        <v>1</v>
      </c>
      <c r="AJ730" s="9">
        <v>0</v>
      </c>
      <c r="AK730" s="9">
        <v>0</v>
      </c>
      <c r="AL730" s="9"/>
      <c r="AM730" s="9">
        <v>1</v>
      </c>
      <c r="AN730" s="9">
        <v>1</v>
      </c>
      <c r="AO730" s="9">
        <v>0</v>
      </c>
      <c r="AP730" s="9">
        <v>1</v>
      </c>
      <c r="AQ730" s="9">
        <v>0</v>
      </c>
      <c r="AR730" s="9">
        <v>0</v>
      </c>
      <c r="AS730" s="9"/>
      <c r="AT730" s="9">
        <v>1</v>
      </c>
      <c r="AU730" s="9">
        <v>2</v>
      </c>
      <c r="AV730" s="75">
        <v>1</v>
      </c>
      <c r="AW730" s="75">
        <v>1</v>
      </c>
      <c r="AX730" s="75">
        <v>1</v>
      </c>
      <c r="AY730" s="9">
        <v>2</v>
      </c>
      <c r="AZ730" s="9">
        <v>1</v>
      </c>
      <c r="BA730" s="9">
        <v>1</v>
      </c>
      <c r="BB730" s="9">
        <v>2</v>
      </c>
      <c r="BC730" s="9">
        <v>2</v>
      </c>
      <c r="BD730" s="9">
        <v>1</v>
      </c>
      <c r="BE730" s="9">
        <v>1</v>
      </c>
      <c r="BF730" s="9">
        <v>1</v>
      </c>
      <c r="BG730" s="9">
        <v>1</v>
      </c>
      <c r="BH730">
        <v>2</v>
      </c>
      <c r="BI730">
        <v>1</v>
      </c>
      <c r="BJ730" s="58">
        <v>2</v>
      </c>
      <c r="BK730">
        <v>2</v>
      </c>
      <c r="BL730">
        <v>1</v>
      </c>
      <c r="BM730">
        <v>1</v>
      </c>
      <c r="BN730">
        <v>1</v>
      </c>
      <c r="BO730">
        <v>2</v>
      </c>
      <c r="BP730">
        <v>1</v>
      </c>
      <c r="BQ730">
        <v>1</v>
      </c>
      <c r="BR730">
        <v>1</v>
      </c>
      <c r="BS730">
        <v>2</v>
      </c>
      <c r="BT730" t="s">
        <v>125</v>
      </c>
      <c r="BU730">
        <v>1</v>
      </c>
      <c r="BV730">
        <v>1</v>
      </c>
      <c r="BW730">
        <v>2</v>
      </c>
      <c r="BX730">
        <v>2</v>
      </c>
      <c r="BY730">
        <v>1</v>
      </c>
      <c r="BZ730">
        <v>1</v>
      </c>
      <c r="CA730">
        <v>1</v>
      </c>
      <c r="CB730">
        <v>2</v>
      </c>
      <c r="CC730">
        <v>1</v>
      </c>
      <c r="CD730">
        <v>2</v>
      </c>
      <c r="CE730">
        <v>2</v>
      </c>
      <c r="CF730">
        <v>1</v>
      </c>
      <c r="CG730">
        <v>1</v>
      </c>
      <c r="CH730">
        <v>2</v>
      </c>
      <c r="CI730">
        <v>2</v>
      </c>
      <c r="CJ730">
        <v>2</v>
      </c>
      <c r="CK730">
        <v>2</v>
      </c>
      <c r="CL730">
        <v>1</v>
      </c>
      <c r="CM730">
        <v>3</v>
      </c>
      <c r="CN730">
        <v>4</v>
      </c>
      <c r="CO730">
        <v>4</v>
      </c>
      <c r="CP730">
        <v>2</v>
      </c>
      <c r="CQ730">
        <v>3</v>
      </c>
      <c r="CR730">
        <v>3</v>
      </c>
      <c r="CS730">
        <v>4</v>
      </c>
      <c r="CT730">
        <v>4</v>
      </c>
      <c r="CU730">
        <v>2</v>
      </c>
      <c r="CV730">
        <v>1</v>
      </c>
      <c r="CW730">
        <v>1</v>
      </c>
      <c r="CX730">
        <v>4</v>
      </c>
      <c r="CY730">
        <v>3</v>
      </c>
      <c r="CZ730">
        <v>4</v>
      </c>
      <c r="DA730" s="57">
        <v>4</v>
      </c>
    </row>
    <row r="731" spans="1:105">
      <c r="A731">
        <v>724</v>
      </c>
      <c r="B731" s="9">
        <v>2</v>
      </c>
      <c r="C731" s="9">
        <v>8</v>
      </c>
      <c r="D731" s="9">
        <v>5</v>
      </c>
      <c r="E731" s="9">
        <v>1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1</v>
      </c>
      <c r="M731" s="9">
        <v>1</v>
      </c>
      <c r="N731" s="9">
        <v>0</v>
      </c>
      <c r="O731" s="9">
        <v>4</v>
      </c>
      <c r="P731" s="9">
        <v>0</v>
      </c>
      <c r="Q731" s="9">
        <v>0</v>
      </c>
      <c r="R731" s="9">
        <v>3</v>
      </c>
      <c r="S731" s="9">
        <v>0</v>
      </c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>
        <v>4</v>
      </c>
      <c r="AE731" s="9"/>
      <c r="AF731" s="9">
        <v>1</v>
      </c>
      <c r="AG731" s="9">
        <v>1</v>
      </c>
      <c r="AH731" s="9">
        <v>0</v>
      </c>
      <c r="AI731" s="9">
        <v>0</v>
      </c>
      <c r="AJ731" s="9">
        <v>1</v>
      </c>
      <c r="AK731" s="9">
        <v>0</v>
      </c>
      <c r="AL731" s="9"/>
      <c r="AM731" s="9">
        <v>1</v>
      </c>
      <c r="AN731" s="9">
        <v>1</v>
      </c>
      <c r="AO731" s="9">
        <v>0</v>
      </c>
      <c r="AP731" s="9">
        <v>1</v>
      </c>
      <c r="AQ731" s="9">
        <v>0</v>
      </c>
      <c r="AR731" s="9">
        <v>0</v>
      </c>
      <c r="AS731" s="9"/>
      <c r="AT731" s="9">
        <v>4</v>
      </c>
      <c r="AU731" s="9">
        <v>3</v>
      </c>
      <c r="AV731" s="75">
        <v>2</v>
      </c>
      <c r="AW731" s="75">
        <v>2</v>
      </c>
      <c r="AX731" s="75">
        <v>2</v>
      </c>
      <c r="AY731" s="9" t="s">
        <v>125</v>
      </c>
      <c r="AZ731" s="9">
        <v>1</v>
      </c>
      <c r="BA731" s="9">
        <v>1</v>
      </c>
      <c r="BB731" s="9">
        <v>1</v>
      </c>
      <c r="BC731" s="9">
        <v>1</v>
      </c>
      <c r="BD731" s="9">
        <v>1</v>
      </c>
      <c r="BE731" s="9">
        <v>2</v>
      </c>
      <c r="BF731" s="9">
        <v>1</v>
      </c>
      <c r="BG731" s="9">
        <v>1</v>
      </c>
      <c r="BH731">
        <v>2</v>
      </c>
      <c r="BI731">
        <v>2</v>
      </c>
      <c r="BJ731" s="58">
        <v>1</v>
      </c>
      <c r="BK731">
        <v>2</v>
      </c>
      <c r="BL731">
        <v>1</v>
      </c>
      <c r="BM731">
        <v>1</v>
      </c>
      <c r="BN731">
        <v>2</v>
      </c>
      <c r="BO731">
        <v>2</v>
      </c>
      <c r="BP731">
        <v>2</v>
      </c>
      <c r="BQ731" t="s">
        <v>125</v>
      </c>
      <c r="BR731">
        <v>2</v>
      </c>
      <c r="BS731">
        <v>2</v>
      </c>
      <c r="BT731" t="s">
        <v>125</v>
      </c>
      <c r="BU731">
        <v>1</v>
      </c>
      <c r="BV731">
        <v>1</v>
      </c>
      <c r="BW731">
        <v>2</v>
      </c>
      <c r="BX731">
        <v>2</v>
      </c>
      <c r="BY731">
        <v>2</v>
      </c>
      <c r="BZ731">
        <v>2</v>
      </c>
      <c r="CA731">
        <v>2</v>
      </c>
      <c r="CB731">
        <v>2</v>
      </c>
      <c r="CC731">
        <v>2</v>
      </c>
      <c r="CD731">
        <v>2</v>
      </c>
      <c r="CE731">
        <v>2</v>
      </c>
      <c r="CF731">
        <v>2</v>
      </c>
      <c r="CG731">
        <v>2</v>
      </c>
      <c r="CH731">
        <v>2</v>
      </c>
      <c r="CI731">
        <v>2</v>
      </c>
      <c r="CJ731">
        <v>1</v>
      </c>
      <c r="CK731">
        <v>2</v>
      </c>
      <c r="CL731">
        <v>2</v>
      </c>
      <c r="CM731" t="s">
        <v>125</v>
      </c>
      <c r="CN731" t="s">
        <v>125</v>
      </c>
      <c r="CO731">
        <v>4</v>
      </c>
      <c r="CP731">
        <v>3</v>
      </c>
      <c r="CQ731">
        <v>3</v>
      </c>
      <c r="CR731">
        <v>3</v>
      </c>
      <c r="CS731">
        <v>4</v>
      </c>
      <c r="CW731">
        <v>1</v>
      </c>
      <c r="CX731">
        <v>3</v>
      </c>
      <c r="CY731">
        <v>1</v>
      </c>
      <c r="CZ731">
        <v>0</v>
      </c>
      <c r="DA731" s="57" t="s">
        <v>125</v>
      </c>
    </row>
    <row r="732" spans="1:105">
      <c r="A732">
        <v>725</v>
      </c>
      <c r="B732" s="9">
        <v>1</v>
      </c>
      <c r="C732" s="9">
        <v>7</v>
      </c>
      <c r="D732" s="9">
        <v>7</v>
      </c>
      <c r="E732" s="9">
        <v>6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1</v>
      </c>
      <c r="L732" s="9">
        <v>0</v>
      </c>
      <c r="M732" s="9">
        <v>2</v>
      </c>
      <c r="N732" s="9">
        <v>4</v>
      </c>
      <c r="O732" s="9">
        <v>4</v>
      </c>
      <c r="P732" s="9">
        <v>3</v>
      </c>
      <c r="Q732" s="9">
        <v>4</v>
      </c>
      <c r="R732" s="9">
        <v>0</v>
      </c>
      <c r="S732" s="9">
        <v>4</v>
      </c>
      <c r="T732" s="9"/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1</v>
      </c>
      <c r="AB732" s="9">
        <v>0</v>
      </c>
      <c r="AC732" s="9"/>
      <c r="AD732" s="9"/>
      <c r="AE732" s="9"/>
      <c r="AF732" s="9">
        <v>0</v>
      </c>
      <c r="AG732" s="9">
        <v>0</v>
      </c>
      <c r="AH732" s="9">
        <v>0</v>
      </c>
      <c r="AI732" s="9">
        <v>1</v>
      </c>
      <c r="AJ732" s="9">
        <v>0</v>
      </c>
      <c r="AK732" s="9">
        <v>0</v>
      </c>
      <c r="AL732" s="9"/>
      <c r="AM732" s="9">
        <v>1</v>
      </c>
      <c r="AN732" s="9">
        <v>1</v>
      </c>
      <c r="AO732" s="9">
        <v>0</v>
      </c>
      <c r="AP732" s="9">
        <v>0</v>
      </c>
      <c r="AQ732" s="9">
        <v>0</v>
      </c>
      <c r="AR732" s="9">
        <v>0</v>
      </c>
      <c r="AS732" s="9"/>
      <c r="AT732" s="9"/>
      <c r="AU732" s="9">
        <v>3</v>
      </c>
      <c r="AV732" s="75">
        <v>1</v>
      </c>
      <c r="AW732" s="75">
        <v>1</v>
      </c>
      <c r="AX732" s="75">
        <v>1</v>
      </c>
      <c r="AY732" s="9">
        <v>2</v>
      </c>
      <c r="AZ732" s="9">
        <v>1</v>
      </c>
      <c r="BA732" s="9">
        <v>1</v>
      </c>
      <c r="BB732" s="9">
        <v>2</v>
      </c>
      <c r="BC732" s="9">
        <v>2</v>
      </c>
      <c r="BD732" s="9">
        <v>1</v>
      </c>
      <c r="BE732" s="9">
        <v>2</v>
      </c>
      <c r="BF732" s="9">
        <v>2</v>
      </c>
      <c r="BG732" s="9" t="s">
        <v>125</v>
      </c>
      <c r="BH732">
        <v>1</v>
      </c>
      <c r="BI732">
        <v>2</v>
      </c>
      <c r="BJ732" s="58">
        <v>1</v>
      </c>
      <c r="BK732">
        <v>2</v>
      </c>
      <c r="BL732">
        <v>1</v>
      </c>
      <c r="BM732">
        <v>1</v>
      </c>
      <c r="BN732">
        <v>2</v>
      </c>
      <c r="BO732">
        <v>2</v>
      </c>
      <c r="BQ732" t="s">
        <v>125</v>
      </c>
      <c r="BR732">
        <v>2</v>
      </c>
      <c r="BS732">
        <v>2</v>
      </c>
      <c r="BT732" t="s">
        <v>125</v>
      </c>
      <c r="BU732">
        <v>1</v>
      </c>
      <c r="BV732">
        <v>1</v>
      </c>
      <c r="BW732">
        <v>1</v>
      </c>
      <c r="BX732">
        <v>2</v>
      </c>
      <c r="BY732">
        <v>1</v>
      </c>
      <c r="BZ732">
        <v>2</v>
      </c>
      <c r="CA732">
        <v>2</v>
      </c>
      <c r="CB732">
        <v>2</v>
      </c>
      <c r="CC732">
        <v>2</v>
      </c>
      <c r="CD732">
        <v>2</v>
      </c>
      <c r="CE732">
        <v>2</v>
      </c>
      <c r="CF732">
        <v>1</v>
      </c>
      <c r="CG732">
        <v>2</v>
      </c>
      <c r="CH732">
        <v>2</v>
      </c>
      <c r="CI732">
        <v>2</v>
      </c>
      <c r="CJ732">
        <v>2</v>
      </c>
      <c r="CK732">
        <v>2</v>
      </c>
      <c r="CL732">
        <v>2</v>
      </c>
      <c r="CM732" t="s">
        <v>125</v>
      </c>
      <c r="CN732" t="s">
        <v>125</v>
      </c>
      <c r="CO732">
        <v>4</v>
      </c>
      <c r="CP732">
        <v>1</v>
      </c>
      <c r="CQ732">
        <v>1</v>
      </c>
      <c r="CR732">
        <v>3</v>
      </c>
      <c r="CS732">
        <v>3</v>
      </c>
      <c r="CT732">
        <v>2</v>
      </c>
      <c r="CU732">
        <v>2</v>
      </c>
      <c r="CV732">
        <v>1</v>
      </c>
      <c r="CW732">
        <v>1</v>
      </c>
      <c r="CX732">
        <v>3</v>
      </c>
      <c r="CY732">
        <v>3</v>
      </c>
      <c r="CZ732">
        <v>3</v>
      </c>
      <c r="DA732" s="57" t="s">
        <v>125</v>
      </c>
    </row>
    <row r="733" spans="1:105">
      <c r="A733">
        <v>726</v>
      </c>
      <c r="B733" s="9">
        <v>2</v>
      </c>
      <c r="C733" s="9">
        <v>9</v>
      </c>
      <c r="D733" s="9">
        <v>5</v>
      </c>
      <c r="E733" s="9">
        <v>12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1</v>
      </c>
      <c r="M733" s="9">
        <v>2</v>
      </c>
      <c r="N733" s="9">
        <v>4</v>
      </c>
      <c r="O733" s="9">
        <v>4</v>
      </c>
      <c r="P733" s="9">
        <v>4</v>
      </c>
      <c r="Q733" s="9">
        <v>4</v>
      </c>
      <c r="R733" s="9">
        <v>4</v>
      </c>
      <c r="S733" s="9">
        <v>4</v>
      </c>
      <c r="T733" s="9"/>
      <c r="U733" s="9">
        <v>0</v>
      </c>
      <c r="V733" s="9">
        <v>0</v>
      </c>
      <c r="W733" s="9">
        <v>0</v>
      </c>
      <c r="X733" s="9">
        <v>0</v>
      </c>
      <c r="Y733" s="9">
        <v>1</v>
      </c>
      <c r="Z733" s="9">
        <v>0</v>
      </c>
      <c r="AA733" s="9">
        <v>0</v>
      </c>
      <c r="AB733" s="9">
        <v>0</v>
      </c>
      <c r="AC733" s="9"/>
      <c r="AD733" s="9">
        <v>4</v>
      </c>
      <c r="AE733" s="9"/>
      <c r="AF733" s="9">
        <v>1</v>
      </c>
      <c r="AG733" s="9">
        <v>1</v>
      </c>
      <c r="AH733" s="9">
        <v>1</v>
      </c>
      <c r="AI733" s="9">
        <v>0</v>
      </c>
      <c r="AJ733" s="9">
        <v>1</v>
      </c>
      <c r="AK733" s="9">
        <v>0</v>
      </c>
      <c r="AL733" s="9"/>
      <c r="AM733" s="9">
        <v>1</v>
      </c>
      <c r="AN733" s="9">
        <v>1</v>
      </c>
      <c r="AO733" s="9">
        <v>1</v>
      </c>
      <c r="AP733" s="9">
        <v>1</v>
      </c>
      <c r="AQ733" s="9">
        <v>0</v>
      </c>
      <c r="AR733" s="9">
        <v>0</v>
      </c>
      <c r="AS733" s="9"/>
      <c r="AT733" s="9">
        <v>2</v>
      </c>
      <c r="AU733" s="9">
        <v>1</v>
      </c>
      <c r="AV733" s="75">
        <v>2</v>
      </c>
      <c r="AW733" s="75">
        <v>2</v>
      </c>
      <c r="AX733" s="75">
        <v>2</v>
      </c>
      <c r="AY733" s="9" t="s">
        <v>125</v>
      </c>
      <c r="AZ733" s="9">
        <v>2</v>
      </c>
      <c r="BA733" s="9" t="s">
        <v>125</v>
      </c>
      <c r="BB733" s="9" t="s">
        <v>125</v>
      </c>
      <c r="BC733" s="9">
        <v>1</v>
      </c>
      <c r="BD733" s="9">
        <v>2</v>
      </c>
      <c r="BE733" s="9" t="s">
        <v>125</v>
      </c>
      <c r="BF733" s="9">
        <v>1</v>
      </c>
      <c r="BG733" s="9">
        <v>1</v>
      </c>
      <c r="BH733">
        <v>2</v>
      </c>
      <c r="BI733">
        <v>2</v>
      </c>
      <c r="BJ733" s="58">
        <v>1</v>
      </c>
      <c r="BK733">
        <v>2</v>
      </c>
      <c r="BL733">
        <v>1</v>
      </c>
      <c r="BM733">
        <v>1</v>
      </c>
      <c r="BN733">
        <v>1</v>
      </c>
      <c r="BO733">
        <v>2</v>
      </c>
      <c r="BP733">
        <v>2</v>
      </c>
      <c r="BQ733" t="s">
        <v>125</v>
      </c>
      <c r="BR733">
        <v>2</v>
      </c>
      <c r="BT733" t="s">
        <v>125</v>
      </c>
      <c r="BU733">
        <v>1</v>
      </c>
      <c r="BV733">
        <v>1</v>
      </c>
      <c r="BW733">
        <v>2</v>
      </c>
      <c r="BX733">
        <v>2</v>
      </c>
      <c r="BY733">
        <v>1</v>
      </c>
      <c r="BZ733">
        <v>1</v>
      </c>
      <c r="CA733">
        <v>1</v>
      </c>
      <c r="CB733">
        <v>2</v>
      </c>
      <c r="CC733">
        <v>2</v>
      </c>
      <c r="CD733">
        <v>1</v>
      </c>
      <c r="CE733">
        <v>2</v>
      </c>
      <c r="CF733">
        <v>2</v>
      </c>
      <c r="CG733">
        <v>2</v>
      </c>
      <c r="CH733">
        <v>2</v>
      </c>
      <c r="CI733">
        <v>2</v>
      </c>
      <c r="CJ733">
        <v>1</v>
      </c>
      <c r="CK733">
        <v>2</v>
      </c>
      <c r="CL733">
        <v>2</v>
      </c>
      <c r="CM733" t="s">
        <v>125</v>
      </c>
      <c r="CN733" t="s">
        <v>125</v>
      </c>
      <c r="CO733">
        <v>4</v>
      </c>
      <c r="CP733">
        <v>3</v>
      </c>
      <c r="CQ733">
        <v>4</v>
      </c>
      <c r="CR733">
        <v>3</v>
      </c>
      <c r="CS733">
        <v>4</v>
      </c>
      <c r="CT733">
        <v>3</v>
      </c>
      <c r="CU733">
        <v>3</v>
      </c>
      <c r="CV733">
        <v>4</v>
      </c>
      <c r="CW733">
        <v>2</v>
      </c>
      <c r="CX733">
        <v>3</v>
      </c>
      <c r="CY733">
        <v>1</v>
      </c>
      <c r="CZ733">
        <v>3</v>
      </c>
      <c r="DA733" s="57" t="s">
        <v>125</v>
      </c>
    </row>
    <row r="734" spans="1:105">
      <c r="A734">
        <v>727</v>
      </c>
      <c r="B734" s="9">
        <v>2</v>
      </c>
      <c r="C734" s="9">
        <v>4</v>
      </c>
      <c r="D734" s="9">
        <v>1</v>
      </c>
      <c r="E734" s="9">
        <v>3</v>
      </c>
      <c r="F734" s="9">
        <v>0</v>
      </c>
      <c r="G734" s="9">
        <v>0</v>
      </c>
      <c r="H734" s="9">
        <v>0</v>
      </c>
      <c r="I734" s="9">
        <v>0</v>
      </c>
      <c r="J734" s="9">
        <v>1</v>
      </c>
      <c r="K734" s="9">
        <v>0</v>
      </c>
      <c r="L734" s="9">
        <v>0</v>
      </c>
      <c r="M734" s="9">
        <v>1</v>
      </c>
      <c r="N734" s="9">
        <v>2</v>
      </c>
      <c r="O734" s="9">
        <v>3</v>
      </c>
      <c r="P734" s="9">
        <v>3</v>
      </c>
      <c r="Q734" s="9">
        <v>1</v>
      </c>
      <c r="R734" s="9">
        <v>3</v>
      </c>
      <c r="S734" s="9">
        <v>4</v>
      </c>
      <c r="T734" s="9"/>
      <c r="U734" s="9">
        <v>1</v>
      </c>
      <c r="V734" s="9">
        <v>1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/>
      <c r="AD734" s="9">
        <v>1</v>
      </c>
      <c r="AE734" s="9"/>
      <c r="AF734" s="9">
        <v>1</v>
      </c>
      <c r="AG734" s="9">
        <v>0</v>
      </c>
      <c r="AH734" s="9">
        <v>1</v>
      </c>
      <c r="AI734" s="9">
        <v>0</v>
      </c>
      <c r="AJ734" s="9">
        <v>0</v>
      </c>
      <c r="AK734" s="9">
        <v>0</v>
      </c>
      <c r="AL734" s="9"/>
      <c r="AM734" s="9">
        <v>1</v>
      </c>
      <c r="AN734" s="9">
        <v>1</v>
      </c>
      <c r="AO734" s="9">
        <v>1</v>
      </c>
      <c r="AP734" s="9">
        <v>1</v>
      </c>
      <c r="AQ734" s="9">
        <v>0</v>
      </c>
      <c r="AR734" s="9">
        <v>0</v>
      </c>
      <c r="AS734" s="9"/>
      <c r="AT734" s="9">
        <v>1</v>
      </c>
      <c r="AU734" s="9">
        <v>3</v>
      </c>
      <c r="AV734" s="75">
        <v>2</v>
      </c>
      <c r="AW734" s="75">
        <v>1</v>
      </c>
      <c r="AX734" s="75">
        <v>1</v>
      </c>
      <c r="AY734" s="9">
        <v>1</v>
      </c>
      <c r="AZ734" s="9">
        <v>1</v>
      </c>
      <c r="BA734" s="9">
        <v>1</v>
      </c>
      <c r="BB734" s="9">
        <v>2</v>
      </c>
      <c r="BC734" s="9">
        <v>1</v>
      </c>
      <c r="BD734" s="9">
        <v>1</v>
      </c>
      <c r="BE734" s="9">
        <v>2</v>
      </c>
      <c r="BF734" s="9">
        <v>1</v>
      </c>
      <c r="BG734" s="9">
        <v>1</v>
      </c>
      <c r="BH734">
        <v>2</v>
      </c>
      <c r="BI734">
        <v>2</v>
      </c>
      <c r="BJ734" s="58">
        <v>1</v>
      </c>
      <c r="BK734">
        <v>2</v>
      </c>
      <c r="BL734">
        <v>2</v>
      </c>
      <c r="BM734">
        <v>1</v>
      </c>
      <c r="BN734">
        <v>1</v>
      </c>
      <c r="BO734">
        <v>2</v>
      </c>
      <c r="BP734">
        <v>2</v>
      </c>
      <c r="BQ734" t="s">
        <v>125</v>
      </c>
      <c r="BR734">
        <v>1</v>
      </c>
      <c r="BS734">
        <v>2</v>
      </c>
      <c r="BT734" t="s">
        <v>125</v>
      </c>
      <c r="BU734">
        <v>1</v>
      </c>
      <c r="BV734">
        <v>1</v>
      </c>
      <c r="BW734">
        <v>2</v>
      </c>
      <c r="BX734">
        <v>2</v>
      </c>
      <c r="BY734">
        <v>1</v>
      </c>
      <c r="BZ734">
        <v>2</v>
      </c>
      <c r="CA734">
        <v>1</v>
      </c>
      <c r="CB734">
        <v>2</v>
      </c>
      <c r="CC734">
        <v>2</v>
      </c>
      <c r="CD734">
        <v>2</v>
      </c>
      <c r="CE734">
        <v>1</v>
      </c>
      <c r="CF734">
        <v>1</v>
      </c>
      <c r="CG734">
        <v>2</v>
      </c>
      <c r="CH734">
        <v>2</v>
      </c>
      <c r="CI734">
        <v>2</v>
      </c>
      <c r="CJ734">
        <v>1</v>
      </c>
      <c r="CK734">
        <v>2</v>
      </c>
      <c r="CL734">
        <v>2</v>
      </c>
      <c r="CM734" t="s">
        <v>125</v>
      </c>
      <c r="CN734" t="s">
        <v>125</v>
      </c>
      <c r="CO734">
        <v>4</v>
      </c>
      <c r="CP734">
        <v>3</v>
      </c>
      <c r="CQ734">
        <v>3</v>
      </c>
      <c r="CR734">
        <v>2</v>
      </c>
      <c r="CS734">
        <v>1</v>
      </c>
      <c r="CT734">
        <v>3</v>
      </c>
      <c r="CU734">
        <v>2</v>
      </c>
      <c r="CV734">
        <v>3</v>
      </c>
      <c r="CW734">
        <v>1</v>
      </c>
      <c r="CX734">
        <v>3</v>
      </c>
      <c r="CY734">
        <v>1</v>
      </c>
      <c r="CZ734">
        <v>3</v>
      </c>
      <c r="DA734" s="57" t="s">
        <v>125</v>
      </c>
    </row>
    <row r="735" spans="1:105">
      <c r="A735">
        <v>728</v>
      </c>
      <c r="B735" s="9">
        <v>1</v>
      </c>
      <c r="C735" s="9">
        <v>4</v>
      </c>
      <c r="D735" s="9">
        <v>1</v>
      </c>
      <c r="E735" s="9">
        <v>2</v>
      </c>
      <c r="F735" s="9">
        <v>0</v>
      </c>
      <c r="G735" s="9">
        <v>0</v>
      </c>
      <c r="H735" s="9">
        <v>0</v>
      </c>
      <c r="I735" s="9">
        <v>1</v>
      </c>
      <c r="J735" s="9">
        <v>0</v>
      </c>
      <c r="K735" s="9">
        <v>0</v>
      </c>
      <c r="L735" s="9">
        <v>0</v>
      </c>
      <c r="M735" s="9">
        <v>1</v>
      </c>
      <c r="N735" s="9">
        <v>4</v>
      </c>
      <c r="O735" s="9">
        <v>0</v>
      </c>
      <c r="P735" s="9">
        <v>0</v>
      </c>
      <c r="Q735" s="9">
        <v>0</v>
      </c>
      <c r="R735" s="9">
        <v>4</v>
      </c>
      <c r="S735" s="9">
        <v>4</v>
      </c>
      <c r="T735" s="9"/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1</v>
      </c>
      <c r="AB735" s="9">
        <v>0</v>
      </c>
      <c r="AC735" s="9"/>
      <c r="AD735" s="9">
        <v>1</v>
      </c>
      <c r="AE735" s="9"/>
      <c r="AF735" s="9">
        <v>0</v>
      </c>
      <c r="AG735" s="9">
        <v>0</v>
      </c>
      <c r="AH735" s="9">
        <v>1</v>
      </c>
      <c r="AI735" s="9">
        <v>0</v>
      </c>
      <c r="AJ735" s="9">
        <v>0</v>
      </c>
      <c r="AK735" s="9">
        <v>0</v>
      </c>
      <c r="AL735" s="9"/>
      <c r="AM735" s="9">
        <v>1</v>
      </c>
      <c r="AN735" s="9">
        <v>1</v>
      </c>
      <c r="AO735" s="9">
        <v>1</v>
      </c>
      <c r="AP735" s="9">
        <v>1</v>
      </c>
      <c r="AQ735" s="9">
        <v>0</v>
      </c>
      <c r="AR735" s="9">
        <v>0</v>
      </c>
      <c r="AS735" s="9"/>
      <c r="AT735" s="9">
        <v>1</v>
      </c>
      <c r="AU735" s="9">
        <v>3</v>
      </c>
      <c r="AV735" s="75">
        <v>2</v>
      </c>
      <c r="AW735" s="75">
        <v>1</v>
      </c>
      <c r="AX735" s="75">
        <v>1</v>
      </c>
      <c r="AY735" s="9">
        <v>1</v>
      </c>
      <c r="AZ735" s="9">
        <v>1</v>
      </c>
      <c r="BA735" s="9">
        <v>1</v>
      </c>
      <c r="BB735" s="9">
        <v>1</v>
      </c>
      <c r="BC735" s="9">
        <v>2</v>
      </c>
      <c r="BD735" s="9">
        <v>1</v>
      </c>
      <c r="BE735" s="9">
        <v>2</v>
      </c>
      <c r="BF735" s="9">
        <v>1</v>
      </c>
      <c r="BG735" s="9">
        <v>1</v>
      </c>
      <c r="BH735">
        <v>2</v>
      </c>
      <c r="BI735">
        <v>2</v>
      </c>
      <c r="BJ735" s="58">
        <v>1</v>
      </c>
      <c r="BK735">
        <v>2</v>
      </c>
      <c r="BL735">
        <v>1</v>
      </c>
      <c r="BM735">
        <v>1</v>
      </c>
      <c r="BN735">
        <v>1</v>
      </c>
      <c r="BO735">
        <v>2</v>
      </c>
      <c r="BP735">
        <v>2</v>
      </c>
      <c r="BQ735" t="s">
        <v>125</v>
      </c>
      <c r="BR735">
        <v>2</v>
      </c>
      <c r="BS735">
        <v>2</v>
      </c>
      <c r="BT735" t="s">
        <v>125</v>
      </c>
      <c r="BU735">
        <v>1</v>
      </c>
      <c r="BV735">
        <v>1</v>
      </c>
      <c r="BW735">
        <v>2</v>
      </c>
      <c r="BX735">
        <v>2</v>
      </c>
      <c r="BY735">
        <v>2</v>
      </c>
      <c r="BZ735">
        <v>2</v>
      </c>
      <c r="CA735">
        <v>1</v>
      </c>
      <c r="CB735">
        <v>2</v>
      </c>
      <c r="CC735">
        <v>2</v>
      </c>
      <c r="CD735">
        <v>2</v>
      </c>
      <c r="CE735">
        <v>2</v>
      </c>
      <c r="CF735">
        <v>2</v>
      </c>
      <c r="CG735">
        <v>2</v>
      </c>
      <c r="CH735">
        <v>1</v>
      </c>
      <c r="CI735">
        <v>2</v>
      </c>
      <c r="CJ735">
        <v>2</v>
      </c>
      <c r="CK735">
        <v>2</v>
      </c>
      <c r="CL735">
        <v>1</v>
      </c>
      <c r="CM735">
        <v>2</v>
      </c>
      <c r="CN735">
        <v>3</v>
      </c>
      <c r="CO735">
        <v>1</v>
      </c>
      <c r="CP735">
        <v>1</v>
      </c>
      <c r="CQ735">
        <v>1</v>
      </c>
      <c r="CR735">
        <v>1</v>
      </c>
      <c r="CS735">
        <v>4</v>
      </c>
      <c r="CT735">
        <v>3</v>
      </c>
      <c r="CU735">
        <v>3</v>
      </c>
      <c r="CV735">
        <v>3</v>
      </c>
      <c r="CW735">
        <v>1</v>
      </c>
      <c r="CX735">
        <v>3</v>
      </c>
      <c r="CY735">
        <v>3</v>
      </c>
      <c r="CZ735">
        <v>2</v>
      </c>
      <c r="DA735" s="57" t="s">
        <v>125</v>
      </c>
    </row>
    <row r="736" spans="1:105">
      <c r="A736">
        <v>729</v>
      </c>
      <c r="B736" s="9">
        <v>2</v>
      </c>
      <c r="C736" s="9">
        <v>2</v>
      </c>
      <c r="D736" s="9">
        <v>4</v>
      </c>
      <c r="E736" s="9">
        <v>1</v>
      </c>
      <c r="F736" s="9">
        <v>0</v>
      </c>
      <c r="G736" s="9">
        <v>0</v>
      </c>
      <c r="H736" s="9">
        <v>0</v>
      </c>
      <c r="I736" s="9">
        <v>1</v>
      </c>
      <c r="J736" s="9">
        <v>0</v>
      </c>
      <c r="K736" s="9">
        <v>0</v>
      </c>
      <c r="L736" s="9">
        <v>0</v>
      </c>
      <c r="M736" s="9">
        <v>1</v>
      </c>
      <c r="N736" s="9"/>
      <c r="O736" s="9"/>
      <c r="P736" s="9"/>
      <c r="Q736" s="9"/>
      <c r="R736" s="9">
        <v>4</v>
      </c>
      <c r="S736" s="9"/>
      <c r="T736" s="9"/>
      <c r="U736" s="9">
        <v>1</v>
      </c>
      <c r="V736" s="9">
        <v>0</v>
      </c>
      <c r="W736" s="9">
        <v>0</v>
      </c>
      <c r="X736" s="9">
        <v>0</v>
      </c>
      <c r="Y736" s="9">
        <v>1</v>
      </c>
      <c r="Z736" s="9">
        <v>1</v>
      </c>
      <c r="AA736" s="9">
        <v>0</v>
      </c>
      <c r="AB736" s="9">
        <v>0</v>
      </c>
      <c r="AC736" s="9"/>
      <c r="AD736" s="9">
        <v>3</v>
      </c>
      <c r="AE736" s="9"/>
      <c r="AF736" s="9">
        <v>1</v>
      </c>
      <c r="AG736" s="9">
        <v>0</v>
      </c>
      <c r="AH736" s="9">
        <v>0</v>
      </c>
      <c r="AI736" s="9">
        <v>1</v>
      </c>
      <c r="AJ736" s="9">
        <v>0</v>
      </c>
      <c r="AK736" s="9">
        <v>0</v>
      </c>
      <c r="AL736" s="9"/>
      <c r="AM736" s="9">
        <v>1</v>
      </c>
      <c r="AN736" s="9">
        <v>1</v>
      </c>
      <c r="AO736" s="9">
        <v>0</v>
      </c>
      <c r="AP736" s="9">
        <v>0</v>
      </c>
      <c r="AQ736" s="9">
        <v>0</v>
      </c>
      <c r="AR736" s="9">
        <v>0</v>
      </c>
      <c r="AS736" s="9"/>
      <c r="AT736" s="9">
        <v>2</v>
      </c>
      <c r="AU736" s="9">
        <v>3</v>
      </c>
      <c r="AV736" s="75">
        <v>2</v>
      </c>
      <c r="AW736" s="75">
        <v>1</v>
      </c>
      <c r="AX736" s="75">
        <v>2</v>
      </c>
      <c r="AY736" s="9" t="s">
        <v>125</v>
      </c>
      <c r="AZ736" s="9">
        <v>1</v>
      </c>
      <c r="BA736" s="9">
        <v>1</v>
      </c>
      <c r="BB736" s="9">
        <v>2</v>
      </c>
      <c r="BC736" s="9">
        <v>1</v>
      </c>
      <c r="BD736" s="9">
        <v>1</v>
      </c>
      <c r="BE736" s="9">
        <v>2</v>
      </c>
      <c r="BF736" s="9">
        <v>1</v>
      </c>
      <c r="BG736" s="9">
        <v>1</v>
      </c>
      <c r="BH736">
        <v>2</v>
      </c>
      <c r="BI736">
        <v>2</v>
      </c>
      <c r="BJ736" s="58">
        <v>2</v>
      </c>
      <c r="BK736">
        <v>2</v>
      </c>
      <c r="BL736">
        <v>1</v>
      </c>
      <c r="BM736">
        <v>1</v>
      </c>
      <c r="BN736">
        <v>1</v>
      </c>
      <c r="BO736">
        <v>2</v>
      </c>
      <c r="BP736">
        <v>2</v>
      </c>
      <c r="BQ736" t="s">
        <v>125</v>
      </c>
      <c r="BR736">
        <v>2</v>
      </c>
      <c r="BS736">
        <v>2</v>
      </c>
      <c r="BT736" t="s">
        <v>125</v>
      </c>
      <c r="BU736">
        <v>1</v>
      </c>
      <c r="BV736">
        <v>2</v>
      </c>
      <c r="BW736">
        <v>1</v>
      </c>
      <c r="BX736">
        <v>2</v>
      </c>
      <c r="BY736">
        <v>1</v>
      </c>
      <c r="BZ736">
        <v>1</v>
      </c>
      <c r="CA736">
        <v>1</v>
      </c>
      <c r="CB736">
        <v>2</v>
      </c>
      <c r="CC736">
        <v>2</v>
      </c>
      <c r="CD736">
        <v>2</v>
      </c>
      <c r="CE736">
        <v>2</v>
      </c>
      <c r="CF736">
        <v>2</v>
      </c>
      <c r="CG736">
        <v>2</v>
      </c>
      <c r="CH736">
        <v>2</v>
      </c>
      <c r="CI736">
        <v>2</v>
      </c>
      <c r="CJ736">
        <v>2</v>
      </c>
      <c r="CK736">
        <v>2</v>
      </c>
      <c r="CL736">
        <v>1</v>
      </c>
      <c r="CM736">
        <v>3</v>
      </c>
      <c r="CN736">
        <v>3</v>
      </c>
      <c r="CO736">
        <v>4</v>
      </c>
      <c r="CP736">
        <v>4</v>
      </c>
      <c r="CQ736">
        <v>3</v>
      </c>
      <c r="CR736">
        <v>2</v>
      </c>
      <c r="CS736">
        <v>2</v>
      </c>
      <c r="CT736">
        <v>4</v>
      </c>
      <c r="CU736">
        <v>2</v>
      </c>
      <c r="CV736">
        <v>1</v>
      </c>
      <c r="CW736">
        <v>1</v>
      </c>
      <c r="CX736">
        <v>2</v>
      </c>
      <c r="CY736">
        <v>1</v>
      </c>
      <c r="CZ736">
        <v>0</v>
      </c>
      <c r="DA736" s="57" t="s">
        <v>125</v>
      </c>
    </row>
    <row r="737" spans="1:105">
      <c r="A737">
        <v>730</v>
      </c>
      <c r="B737" s="9">
        <v>2</v>
      </c>
      <c r="C737" s="9">
        <v>8</v>
      </c>
      <c r="D737" s="9">
        <v>7</v>
      </c>
      <c r="E737" s="9">
        <v>2</v>
      </c>
      <c r="F737" s="9">
        <v>0</v>
      </c>
      <c r="G737" s="9">
        <v>0</v>
      </c>
      <c r="H737" s="9">
        <v>0</v>
      </c>
      <c r="I737" s="9">
        <v>1</v>
      </c>
      <c r="J737" s="9">
        <v>0</v>
      </c>
      <c r="K737" s="9">
        <v>0</v>
      </c>
      <c r="L737" s="9">
        <v>0</v>
      </c>
      <c r="M737" s="9">
        <v>2</v>
      </c>
      <c r="N737" s="9">
        <v>4</v>
      </c>
      <c r="O737" s="9">
        <v>4</v>
      </c>
      <c r="P737" s="9">
        <v>0</v>
      </c>
      <c r="Q737" s="9">
        <v>3</v>
      </c>
      <c r="R737" s="9">
        <v>4</v>
      </c>
      <c r="S737" s="9">
        <v>4</v>
      </c>
      <c r="T737" s="9"/>
      <c r="U737" s="9">
        <v>0</v>
      </c>
      <c r="V737" s="9">
        <v>0</v>
      </c>
      <c r="W737" s="9">
        <v>0</v>
      </c>
      <c r="X737" s="9">
        <v>1</v>
      </c>
      <c r="Y737" s="9">
        <v>1</v>
      </c>
      <c r="Z737" s="9">
        <v>1</v>
      </c>
      <c r="AA737" s="9">
        <v>0</v>
      </c>
      <c r="AB737" s="9">
        <v>0</v>
      </c>
      <c r="AC737" s="9"/>
      <c r="AD737" s="9">
        <v>4</v>
      </c>
      <c r="AE737" s="9"/>
      <c r="AF737" s="9">
        <v>1</v>
      </c>
      <c r="AG737" s="9">
        <v>1</v>
      </c>
      <c r="AH737" s="9">
        <v>0</v>
      </c>
      <c r="AI737" s="9">
        <v>0</v>
      </c>
      <c r="AJ737" s="9">
        <v>0</v>
      </c>
      <c r="AK737" s="9">
        <v>0</v>
      </c>
      <c r="AL737" s="9"/>
      <c r="AM737" s="9">
        <v>1</v>
      </c>
      <c r="AN737" s="9">
        <v>1</v>
      </c>
      <c r="AO737" s="9">
        <v>1</v>
      </c>
      <c r="AP737" s="9">
        <v>1</v>
      </c>
      <c r="AQ737" s="9">
        <v>0</v>
      </c>
      <c r="AR737" s="9">
        <v>0</v>
      </c>
      <c r="AS737" s="9"/>
      <c r="AT737" s="9">
        <v>3</v>
      </c>
      <c r="AU737" s="9">
        <v>4</v>
      </c>
      <c r="AV737" s="75">
        <v>1</v>
      </c>
      <c r="AW737" s="75">
        <v>1</v>
      </c>
      <c r="AX737" s="75">
        <v>1</v>
      </c>
      <c r="AY737" s="9">
        <v>1</v>
      </c>
      <c r="AZ737" s="9">
        <v>2</v>
      </c>
      <c r="BA737" s="9" t="s">
        <v>125</v>
      </c>
      <c r="BB737" s="9" t="s">
        <v>125</v>
      </c>
      <c r="BC737" s="9">
        <v>1</v>
      </c>
      <c r="BD737" s="9">
        <v>1</v>
      </c>
      <c r="BE737" s="9">
        <v>2</v>
      </c>
      <c r="BF737" s="9">
        <v>1</v>
      </c>
      <c r="BG737" s="9">
        <v>1</v>
      </c>
      <c r="BI737">
        <v>2</v>
      </c>
      <c r="BJ737" s="58">
        <v>1</v>
      </c>
      <c r="BK737">
        <v>1</v>
      </c>
      <c r="BL737">
        <v>1</v>
      </c>
      <c r="BM737">
        <v>2</v>
      </c>
      <c r="BN737">
        <v>1</v>
      </c>
      <c r="BO737">
        <v>2</v>
      </c>
      <c r="BP737">
        <v>2</v>
      </c>
      <c r="BQ737" t="s">
        <v>125</v>
      </c>
      <c r="BR737">
        <v>2</v>
      </c>
      <c r="BS737">
        <v>1</v>
      </c>
      <c r="BU737">
        <v>1</v>
      </c>
      <c r="BV737">
        <v>2</v>
      </c>
      <c r="BW737">
        <v>2</v>
      </c>
      <c r="BX737">
        <v>2</v>
      </c>
      <c r="BY737">
        <v>2</v>
      </c>
      <c r="BZ737">
        <v>2</v>
      </c>
      <c r="CA737">
        <v>2</v>
      </c>
      <c r="CB737">
        <v>2</v>
      </c>
      <c r="CC737">
        <v>2</v>
      </c>
      <c r="CD737">
        <v>2</v>
      </c>
      <c r="CE737">
        <v>1</v>
      </c>
      <c r="CF737">
        <v>2</v>
      </c>
      <c r="CG737">
        <v>1</v>
      </c>
      <c r="CH737">
        <v>1</v>
      </c>
      <c r="CI737">
        <v>2</v>
      </c>
      <c r="CJ737">
        <v>1</v>
      </c>
      <c r="CK737">
        <v>2</v>
      </c>
      <c r="CL737">
        <v>2</v>
      </c>
      <c r="CM737" t="s">
        <v>125</v>
      </c>
      <c r="CN737" t="s">
        <v>125</v>
      </c>
      <c r="CO737">
        <v>4</v>
      </c>
      <c r="CQ737">
        <v>4</v>
      </c>
      <c r="CR737">
        <v>4</v>
      </c>
      <c r="CS737">
        <v>4</v>
      </c>
      <c r="CT737">
        <v>1</v>
      </c>
      <c r="CU737">
        <v>4</v>
      </c>
      <c r="CV737">
        <v>4</v>
      </c>
      <c r="CW737">
        <v>1</v>
      </c>
      <c r="CX737">
        <v>1</v>
      </c>
      <c r="CY737">
        <v>1</v>
      </c>
      <c r="CZ737">
        <v>4</v>
      </c>
      <c r="DA737" s="57" t="s">
        <v>125</v>
      </c>
    </row>
    <row r="738" spans="1:105">
      <c r="A738">
        <v>731</v>
      </c>
      <c r="B738" s="9">
        <v>2</v>
      </c>
      <c r="C738" s="9">
        <v>3</v>
      </c>
      <c r="D738" s="9">
        <v>4</v>
      </c>
      <c r="E738" s="9">
        <v>10</v>
      </c>
      <c r="F738" s="9">
        <v>1</v>
      </c>
      <c r="G738" s="9">
        <v>1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2</v>
      </c>
      <c r="N738" s="9">
        <v>4</v>
      </c>
      <c r="O738" s="9">
        <v>3</v>
      </c>
      <c r="P738" s="9">
        <v>4</v>
      </c>
      <c r="Q738" s="9">
        <v>3</v>
      </c>
      <c r="R738" s="9">
        <v>2</v>
      </c>
      <c r="S738" s="9">
        <v>4</v>
      </c>
      <c r="T738" s="9"/>
      <c r="U738" s="9">
        <v>0</v>
      </c>
      <c r="V738" s="9">
        <v>0</v>
      </c>
      <c r="W738" s="9">
        <v>0</v>
      </c>
      <c r="X738" s="9">
        <v>1</v>
      </c>
      <c r="Y738" s="9">
        <v>1</v>
      </c>
      <c r="Z738" s="9">
        <v>0</v>
      </c>
      <c r="AA738" s="9">
        <v>0</v>
      </c>
      <c r="AB738" s="9">
        <v>1</v>
      </c>
      <c r="AC738" s="9"/>
      <c r="AD738" s="9">
        <v>2</v>
      </c>
      <c r="AE738" s="9"/>
      <c r="AF738" s="9">
        <v>1</v>
      </c>
      <c r="AG738" s="9">
        <v>0</v>
      </c>
      <c r="AH738" s="9">
        <v>1</v>
      </c>
      <c r="AI738" s="9">
        <v>1</v>
      </c>
      <c r="AJ738" s="9">
        <v>0</v>
      </c>
      <c r="AK738" s="9">
        <v>0</v>
      </c>
      <c r="AL738" s="9"/>
      <c r="AM738" s="9">
        <v>1</v>
      </c>
      <c r="AN738" s="9">
        <v>1</v>
      </c>
      <c r="AO738" s="9">
        <v>1</v>
      </c>
      <c r="AP738" s="9">
        <v>1</v>
      </c>
      <c r="AQ738" s="9">
        <v>0</v>
      </c>
      <c r="AR738" s="9">
        <v>0</v>
      </c>
      <c r="AS738" s="9"/>
      <c r="AT738" s="9">
        <v>1</v>
      </c>
      <c r="AU738" s="9">
        <v>3</v>
      </c>
      <c r="AV738" s="75">
        <v>2</v>
      </c>
      <c r="AW738" s="75">
        <v>2</v>
      </c>
      <c r="AX738" s="75">
        <v>1</v>
      </c>
      <c r="AY738" s="9">
        <v>2</v>
      </c>
      <c r="AZ738" s="9">
        <v>1</v>
      </c>
      <c r="BA738" s="9">
        <v>1</v>
      </c>
      <c r="BB738" s="9">
        <v>1</v>
      </c>
      <c r="BC738" s="9">
        <v>1</v>
      </c>
      <c r="BD738" s="9">
        <v>1</v>
      </c>
      <c r="BE738" s="9">
        <v>1</v>
      </c>
      <c r="BF738" s="9">
        <v>1</v>
      </c>
      <c r="BG738" s="9">
        <v>1</v>
      </c>
      <c r="BH738">
        <v>1</v>
      </c>
      <c r="BI738">
        <v>2</v>
      </c>
      <c r="BJ738" s="58">
        <v>2</v>
      </c>
      <c r="BK738">
        <v>1</v>
      </c>
      <c r="BL738">
        <v>1</v>
      </c>
      <c r="BM738">
        <v>1</v>
      </c>
      <c r="BN738">
        <v>2</v>
      </c>
      <c r="BO738">
        <v>2</v>
      </c>
      <c r="BP738">
        <v>1</v>
      </c>
      <c r="BQ738">
        <v>1</v>
      </c>
      <c r="BR738">
        <v>2</v>
      </c>
      <c r="BS738">
        <v>2</v>
      </c>
      <c r="BT738" t="s">
        <v>125</v>
      </c>
      <c r="BU738">
        <v>1</v>
      </c>
      <c r="BV738">
        <v>2</v>
      </c>
      <c r="BW738">
        <v>2</v>
      </c>
      <c r="BX738">
        <v>2</v>
      </c>
      <c r="BY738">
        <v>2</v>
      </c>
      <c r="BZ738">
        <v>2</v>
      </c>
      <c r="CA738">
        <v>2</v>
      </c>
      <c r="CB738">
        <v>2</v>
      </c>
      <c r="CC738">
        <v>2</v>
      </c>
      <c r="CD738">
        <v>2</v>
      </c>
      <c r="CE738">
        <v>2</v>
      </c>
      <c r="CF738">
        <v>1</v>
      </c>
      <c r="CG738">
        <v>1</v>
      </c>
      <c r="CH738">
        <v>2</v>
      </c>
      <c r="CI738">
        <v>2</v>
      </c>
      <c r="CJ738">
        <v>1</v>
      </c>
      <c r="CK738">
        <v>2</v>
      </c>
      <c r="CL738">
        <v>1</v>
      </c>
      <c r="CM738">
        <v>4</v>
      </c>
      <c r="CN738">
        <v>4</v>
      </c>
      <c r="CO738">
        <v>4</v>
      </c>
      <c r="CP738">
        <v>2</v>
      </c>
      <c r="CQ738">
        <v>4</v>
      </c>
      <c r="CR738">
        <v>4</v>
      </c>
      <c r="CS738">
        <v>4</v>
      </c>
      <c r="CT738">
        <v>4</v>
      </c>
      <c r="CU738">
        <v>2</v>
      </c>
      <c r="CV738">
        <v>2</v>
      </c>
      <c r="CW738">
        <v>1</v>
      </c>
      <c r="CX738">
        <v>3</v>
      </c>
      <c r="CY738">
        <v>3</v>
      </c>
      <c r="CZ738">
        <v>2</v>
      </c>
      <c r="DA738" s="57">
        <v>2</v>
      </c>
    </row>
    <row r="739" spans="1:105">
      <c r="A739">
        <v>732</v>
      </c>
      <c r="B739" s="9">
        <v>1</v>
      </c>
      <c r="C739" s="9">
        <v>4</v>
      </c>
      <c r="D739" s="9">
        <v>1</v>
      </c>
      <c r="E739" s="9">
        <v>8</v>
      </c>
      <c r="F739" s="9">
        <v>0</v>
      </c>
      <c r="G739" s="9">
        <v>0</v>
      </c>
      <c r="H739" s="9">
        <v>1</v>
      </c>
      <c r="I739" s="9">
        <v>0</v>
      </c>
      <c r="J739" s="9">
        <v>0</v>
      </c>
      <c r="K739" s="9">
        <v>0</v>
      </c>
      <c r="L739" s="9">
        <v>0</v>
      </c>
      <c r="M739" s="9">
        <v>2</v>
      </c>
      <c r="N739" s="9">
        <v>4</v>
      </c>
      <c r="O739" s="9">
        <v>4</v>
      </c>
      <c r="P739" s="9">
        <v>4</v>
      </c>
      <c r="Q739" s="9">
        <v>4</v>
      </c>
      <c r="R739" s="9">
        <v>4</v>
      </c>
      <c r="S739" s="9">
        <v>4</v>
      </c>
      <c r="T739" s="9"/>
      <c r="U739" s="9">
        <v>0</v>
      </c>
      <c r="V739" s="9">
        <v>0</v>
      </c>
      <c r="W739" s="9">
        <v>1</v>
      </c>
      <c r="X739" s="9">
        <v>1</v>
      </c>
      <c r="Y739" s="9">
        <v>1</v>
      </c>
      <c r="Z739" s="9">
        <v>0</v>
      </c>
      <c r="AA739" s="9">
        <v>0</v>
      </c>
      <c r="AB739" s="9">
        <v>0</v>
      </c>
      <c r="AC739" s="9"/>
      <c r="AD739" s="9">
        <v>2</v>
      </c>
      <c r="AE739" s="9"/>
      <c r="AF739" s="9">
        <v>0</v>
      </c>
      <c r="AG739" s="9">
        <v>0</v>
      </c>
      <c r="AH739" s="9">
        <v>1</v>
      </c>
      <c r="AI739" s="9">
        <v>0</v>
      </c>
      <c r="AJ739" s="9">
        <v>0</v>
      </c>
      <c r="AK739" s="9">
        <v>0</v>
      </c>
      <c r="AL739" s="9"/>
      <c r="AM739" s="9">
        <v>1</v>
      </c>
      <c r="AN739" s="9">
        <v>1</v>
      </c>
      <c r="AO739" s="9">
        <v>1</v>
      </c>
      <c r="AP739" s="9">
        <v>1</v>
      </c>
      <c r="AQ739" s="9">
        <v>0</v>
      </c>
      <c r="AR739" s="9">
        <v>0</v>
      </c>
      <c r="AS739" s="9"/>
      <c r="AT739" s="9">
        <v>1</v>
      </c>
      <c r="AU739" s="9">
        <v>2</v>
      </c>
      <c r="AV739" s="75">
        <v>1</v>
      </c>
      <c r="AW739" s="75">
        <v>2</v>
      </c>
      <c r="AX739" s="75">
        <v>1</v>
      </c>
      <c r="AY739" s="9">
        <v>1</v>
      </c>
      <c r="AZ739" s="9">
        <v>1</v>
      </c>
      <c r="BA739" s="9">
        <v>2</v>
      </c>
      <c r="BB739" s="9"/>
      <c r="BC739" s="9">
        <v>2</v>
      </c>
      <c r="BD739" s="9">
        <v>1</v>
      </c>
      <c r="BE739" s="9">
        <v>1</v>
      </c>
      <c r="BF739" s="9">
        <v>1</v>
      </c>
      <c r="BG739" s="9">
        <v>1</v>
      </c>
      <c r="BH739">
        <v>1</v>
      </c>
      <c r="BI739">
        <v>2</v>
      </c>
      <c r="BJ739" s="58">
        <v>1</v>
      </c>
      <c r="BK739">
        <v>1</v>
      </c>
      <c r="BL739">
        <v>1</v>
      </c>
      <c r="BM739">
        <v>2</v>
      </c>
      <c r="BN739">
        <v>1</v>
      </c>
      <c r="BO739">
        <v>2</v>
      </c>
      <c r="BP739">
        <v>2</v>
      </c>
      <c r="BQ739" t="s">
        <v>125</v>
      </c>
      <c r="BR739">
        <v>1</v>
      </c>
      <c r="BS739">
        <v>1</v>
      </c>
      <c r="BT739">
        <v>1</v>
      </c>
      <c r="BU739">
        <v>1</v>
      </c>
      <c r="BV739">
        <v>1</v>
      </c>
      <c r="BW739">
        <v>1</v>
      </c>
      <c r="BX739">
        <v>2</v>
      </c>
      <c r="BY739">
        <v>1</v>
      </c>
      <c r="BZ739">
        <v>2</v>
      </c>
      <c r="CA739">
        <v>2</v>
      </c>
      <c r="CB739">
        <v>2</v>
      </c>
      <c r="CC739">
        <v>1</v>
      </c>
      <c r="CD739">
        <v>2</v>
      </c>
      <c r="CE739">
        <v>1</v>
      </c>
      <c r="CF739">
        <v>1</v>
      </c>
      <c r="CG739">
        <v>2</v>
      </c>
      <c r="CH739">
        <v>1</v>
      </c>
      <c r="CI739">
        <v>2</v>
      </c>
      <c r="CJ739">
        <v>1</v>
      </c>
      <c r="CK739">
        <v>2</v>
      </c>
      <c r="CL739">
        <v>1</v>
      </c>
      <c r="CM739">
        <v>3</v>
      </c>
      <c r="CN739">
        <v>3</v>
      </c>
      <c r="CO739">
        <v>4</v>
      </c>
      <c r="CP739">
        <v>3</v>
      </c>
      <c r="CQ739">
        <v>4</v>
      </c>
      <c r="CR739">
        <v>4</v>
      </c>
      <c r="CS739">
        <v>4</v>
      </c>
      <c r="CT739">
        <v>4</v>
      </c>
      <c r="CU739">
        <v>4</v>
      </c>
      <c r="CV739">
        <v>1</v>
      </c>
      <c r="CW739">
        <v>2</v>
      </c>
      <c r="CX739">
        <v>3</v>
      </c>
      <c r="CY739">
        <v>3</v>
      </c>
      <c r="CZ739">
        <v>3</v>
      </c>
      <c r="DA739" s="57">
        <v>3</v>
      </c>
    </row>
    <row r="740" spans="1:105">
      <c r="A740">
        <v>733</v>
      </c>
      <c r="B740" s="9">
        <v>2</v>
      </c>
      <c r="C740" s="9">
        <v>8</v>
      </c>
      <c r="D740" s="9">
        <v>4</v>
      </c>
      <c r="E740" s="9">
        <v>5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1</v>
      </c>
      <c r="L740" s="9">
        <v>0</v>
      </c>
      <c r="M740" s="9">
        <v>2</v>
      </c>
      <c r="N740" s="9"/>
      <c r="O740" s="9">
        <v>4</v>
      </c>
      <c r="P740" s="9"/>
      <c r="Q740" s="9"/>
      <c r="R740" s="9"/>
      <c r="S740" s="9"/>
      <c r="T740" s="9"/>
      <c r="U740" s="9">
        <v>0</v>
      </c>
      <c r="V740" s="9">
        <v>0</v>
      </c>
      <c r="W740" s="9">
        <v>0</v>
      </c>
      <c r="X740" s="9">
        <v>1</v>
      </c>
      <c r="Y740" s="9">
        <v>1</v>
      </c>
      <c r="Z740" s="9">
        <v>1</v>
      </c>
      <c r="AA740" s="9">
        <v>0</v>
      </c>
      <c r="AB740" s="9">
        <v>0</v>
      </c>
      <c r="AC740" s="9"/>
      <c r="AD740" s="9">
        <v>3</v>
      </c>
      <c r="AE740" s="9"/>
      <c r="AF740" s="9">
        <v>1</v>
      </c>
      <c r="AG740" s="9">
        <v>1</v>
      </c>
      <c r="AH740" s="9">
        <v>0</v>
      </c>
      <c r="AI740" s="9">
        <v>0</v>
      </c>
      <c r="AJ740" s="9">
        <v>0</v>
      </c>
      <c r="AK740" s="9">
        <v>0</v>
      </c>
      <c r="AL740" s="9"/>
      <c r="AM740" s="9">
        <v>1</v>
      </c>
      <c r="AN740" s="9">
        <v>1</v>
      </c>
      <c r="AO740" s="9">
        <v>1</v>
      </c>
      <c r="AP740" s="9">
        <v>0</v>
      </c>
      <c r="AQ740" s="9">
        <v>0</v>
      </c>
      <c r="AR740" s="9">
        <v>0</v>
      </c>
      <c r="AS740" s="9"/>
      <c r="AT740" s="9">
        <v>3</v>
      </c>
      <c r="AU740" s="9">
        <v>3</v>
      </c>
      <c r="AV740" s="75">
        <v>1</v>
      </c>
      <c r="AW740" s="75">
        <v>1</v>
      </c>
      <c r="AX740" s="75">
        <v>2</v>
      </c>
      <c r="AY740" s="9" t="s">
        <v>125</v>
      </c>
      <c r="AZ740" s="9">
        <v>1</v>
      </c>
      <c r="BA740" s="9">
        <v>1</v>
      </c>
      <c r="BB740" s="9">
        <v>1</v>
      </c>
      <c r="BC740" s="9">
        <v>2</v>
      </c>
      <c r="BD740" s="9">
        <v>1</v>
      </c>
      <c r="BE740" s="9">
        <v>2</v>
      </c>
      <c r="BF740" s="9">
        <v>2</v>
      </c>
      <c r="BG740" s="9" t="s">
        <v>125</v>
      </c>
      <c r="BH740">
        <v>1</v>
      </c>
      <c r="BI740">
        <v>1</v>
      </c>
      <c r="BJ740" s="58">
        <v>1</v>
      </c>
      <c r="BK740">
        <v>2</v>
      </c>
      <c r="BL740">
        <v>1</v>
      </c>
      <c r="BM740">
        <v>1</v>
      </c>
      <c r="BN740">
        <v>1</v>
      </c>
      <c r="BO740">
        <v>2</v>
      </c>
      <c r="BP740">
        <v>2</v>
      </c>
      <c r="BQ740" t="s">
        <v>125</v>
      </c>
      <c r="BR740">
        <v>1</v>
      </c>
      <c r="BS740">
        <v>1</v>
      </c>
      <c r="BT740">
        <v>1</v>
      </c>
      <c r="BU740">
        <v>1</v>
      </c>
      <c r="BV740">
        <v>2</v>
      </c>
      <c r="BW740">
        <v>2</v>
      </c>
      <c r="BX740">
        <v>2</v>
      </c>
      <c r="BY740">
        <v>2</v>
      </c>
      <c r="BZ740">
        <v>2</v>
      </c>
      <c r="CA740">
        <v>2</v>
      </c>
      <c r="CB740">
        <v>2</v>
      </c>
      <c r="CC740">
        <v>2</v>
      </c>
      <c r="CD740">
        <v>2</v>
      </c>
      <c r="CE740">
        <v>2</v>
      </c>
      <c r="CF740">
        <v>2</v>
      </c>
      <c r="CG740">
        <v>2</v>
      </c>
      <c r="CH740">
        <v>2</v>
      </c>
      <c r="CI740">
        <v>2</v>
      </c>
      <c r="CJ740">
        <v>1</v>
      </c>
      <c r="CK740">
        <v>2</v>
      </c>
      <c r="CL740">
        <v>1</v>
      </c>
      <c r="CM740">
        <v>4</v>
      </c>
      <c r="CN740">
        <v>4</v>
      </c>
      <c r="CO740">
        <v>4</v>
      </c>
      <c r="CP740">
        <v>3</v>
      </c>
      <c r="CQ740">
        <v>3</v>
      </c>
      <c r="CR740">
        <v>3</v>
      </c>
      <c r="CS740">
        <v>3</v>
      </c>
      <c r="CT740">
        <v>3</v>
      </c>
      <c r="CU740">
        <v>3</v>
      </c>
      <c r="CV740">
        <v>3</v>
      </c>
      <c r="CW740">
        <v>3</v>
      </c>
      <c r="CX740">
        <v>3</v>
      </c>
      <c r="CY740">
        <v>1</v>
      </c>
      <c r="DA740" s="57" t="s">
        <v>125</v>
      </c>
    </row>
    <row r="741" spans="1:105">
      <c r="A741">
        <v>734</v>
      </c>
      <c r="B741" s="9">
        <v>2</v>
      </c>
      <c r="C741" s="9">
        <v>5</v>
      </c>
      <c r="D741" s="9">
        <v>5</v>
      </c>
      <c r="E741" s="9">
        <v>7</v>
      </c>
      <c r="F741" s="9">
        <v>0</v>
      </c>
      <c r="G741" s="9">
        <v>0</v>
      </c>
      <c r="H741" s="9">
        <v>0</v>
      </c>
      <c r="I741" s="9">
        <v>1</v>
      </c>
      <c r="J741" s="9">
        <v>1</v>
      </c>
      <c r="K741" s="9">
        <v>0</v>
      </c>
      <c r="L741" s="9">
        <v>0</v>
      </c>
      <c r="M741" s="9">
        <v>2</v>
      </c>
      <c r="N741" s="9">
        <v>4</v>
      </c>
      <c r="O741" s="9">
        <v>4</v>
      </c>
      <c r="P741" s="9">
        <v>4</v>
      </c>
      <c r="Q741" s="9">
        <v>4</v>
      </c>
      <c r="R741" s="9">
        <v>4</v>
      </c>
      <c r="S741" s="9">
        <v>4</v>
      </c>
      <c r="T741" s="9"/>
      <c r="U741" s="9">
        <v>0</v>
      </c>
      <c r="V741" s="9">
        <v>0</v>
      </c>
      <c r="W741" s="9">
        <v>0</v>
      </c>
      <c r="X741" s="9">
        <v>0</v>
      </c>
      <c r="Y741" s="9">
        <v>1</v>
      </c>
      <c r="Z741" s="9">
        <v>1</v>
      </c>
      <c r="AA741" s="9">
        <v>0</v>
      </c>
      <c r="AB741" s="9">
        <v>0</v>
      </c>
      <c r="AC741" s="9"/>
      <c r="AD741" s="9">
        <v>4</v>
      </c>
      <c r="AE741" s="9"/>
      <c r="AF741" s="9">
        <v>1</v>
      </c>
      <c r="AG741" s="9">
        <v>1</v>
      </c>
      <c r="AH741" s="9">
        <v>1</v>
      </c>
      <c r="AI741" s="9">
        <v>1</v>
      </c>
      <c r="AJ741" s="9">
        <v>1</v>
      </c>
      <c r="AK741" s="9">
        <v>0</v>
      </c>
      <c r="AL741" s="9"/>
      <c r="AM741" s="9">
        <v>1</v>
      </c>
      <c r="AN741" s="9">
        <v>1</v>
      </c>
      <c r="AO741" s="9">
        <v>0</v>
      </c>
      <c r="AP741" s="9">
        <v>1</v>
      </c>
      <c r="AQ741" s="9">
        <v>0</v>
      </c>
      <c r="AR741" s="9">
        <v>0</v>
      </c>
      <c r="AS741" s="9"/>
      <c r="AT741" s="9">
        <v>3</v>
      </c>
      <c r="AU741" s="9">
        <v>2</v>
      </c>
      <c r="AV741" s="75">
        <v>1</v>
      </c>
      <c r="AW741" s="75">
        <v>2</v>
      </c>
      <c r="AX741" s="75">
        <v>1</v>
      </c>
      <c r="AY741" s="9">
        <v>2</v>
      </c>
      <c r="AZ741" s="9">
        <v>1</v>
      </c>
      <c r="BA741" s="9">
        <v>1</v>
      </c>
      <c r="BB741" s="9">
        <v>2</v>
      </c>
      <c r="BC741" s="9">
        <v>1</v>
      </c>
      <c r="BD741" s="9">
        <v>1</v>
      </c>
      <c r="BE741" s="9">
        <v>1</v>
      </c>
      <c r="BF741" s="9">
        <v>2</v>
      </c>
      <c r="BG741" s="9" t="s">
        <v>125</v>
      </c>
      <c r="BH741">
        <v>1</v>
      </c>
      <c r="BI741">
        <v>2</v>
      </c>
      <c r="BJ741" s="58">
        <v>2</v>
      </c>
      <c r="BK741">
        <v>2</v>
      </c>
      <c r="BL741">
        <v>1</v>
      </c>
      <c r="BM741">
        <v>2</v>
      </c>
      <c r="BN741">
        <v>2</v>
      </c>
      <c r="BO741">
        <v>2</v>
      </c>
      <c r="BP741">
        <v>1</v>
      </c>
      <c r="BQ741">
        <v>1</v>
      </c>
      <c r="BR741">
        <v>2</v>
      </c>
      <c r="BS741">
        <v>1</v>
      </c>
      <c r="BT741">
        <v>2</v>
      </c>
      <c r="BU741">
        <v>1</v>
      </c>
      <c r="BV741">
        <v>2</v>
      </c>
      <c r="BW741">
        <v>1</v>
      </c>
      <c r="BX741">
        <v>2</v>
      </c>
      <c r="BY741">
        <v>1</v>
      </c>
      <c r="BZ741">
        <v>2</v>
      </c>
      <c r="CA741">
        <v>2</v>
      </c>
      <c r="CB741">
        <v>2</v>
      </c>
      <c r="CC741">
        <v>2</v>
      </c>
      <c r="CD741">
        <v>2</v>
      </c>
      <c r="CE741">
        <v>2</v>
      </c>
      <c r="CF741">
        <v>2</v>
      </c>
      <c r="CG741">
        <v>2</v>
      </c>
      <c r="CH741">
        <v>2</v>
      </c>
      <c r="CI741">
        <v>2</v>
      </c>
      <c r="CJ741">
        <v>1</v>
      </c>
      <c r="CK741">
        <v>2</v>
      </c>
      <c r="CL741">
        <v>1</v>
      </c>
      <c r="CM741">
        <v>4</v>
      </c>
      <c r="CN741">
        <v>4</v>
      </c>
      <c r="CO741">
        <v>3</v>
      </c>
      <c r="CP741">
        <v>2</v>
      </c>
      <c r="CQ741">
        <v>4</v>
      </c>
      <c r="CR741">
        <v>3</v>
      </c>
      <c r="CS741">
        <v>4</v>
      </c>
      <c r="CT741">
        <v>4</v>
      </c>
      <c r="CU741">
        <v>4</v>
      </c>
      <c r="CV741">
        <v>1</v>
      </c>
      <c r="CW741">
        <v>1</v>
      </c>
      <c r="CX741">
        <v>3</v>
      </c>
      <c r="CY741">
        <v>3</v>
      </c>
      <c r="CZ741">
        <v>4</v>
      </c>
      <c r="DA741" s="57" t="s">
        <v>125</v>
      </c>
    </row>
    <row r="742" spans="1:105">
      <c r="A742">
        <v>735</v>
      </c>
      <c r="B742" s="9">
        <v>2</v>
      </c>
      <c r="C742" s="9">
        <v>5</v>
      </c>
      <c r="D742" s="9">
        <v>4</v>
      </c>
      <c r="E742" s="9">
        <v>1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1</v>
      </c>
      <c r="L742" s="9">
        <v>0</v>
      </c>
      <c r="M742" s="9">
        <v>2</v>
      </c>
      <c r="N742" s="9">
        <v>3</v>
      </c>
      <c r="O742" s="9">
        <v>3</v>
      </c>
      <c r="P742" s="9">
        <v>3</v>
      </c>
      <c r="Q742" s="9">
        <v>3</v>
      </c>
      <c r="R742" s="9">
        <v>3</v>
      </c>
      <c r="S742" s="9">
        <v>3</v>
      </c>
      <c r="T742" s="9"/>
      <c r="U742" s="9">
        <v>1</v>
      </c>
      <c r="V742" s="9">
        <v>1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/>
      <c r="AD742" s="9">
        <v>1</v>
      </c>
      <c r="AE742" s="9"/>
      <c r="AF742" s="9">
        <v>1</v>
      </c>
      <c r="AG742" s="9">
        <v>1</v>
      </c>
      <c r="AH742" s="9">
        <v>1</v>
      </c>
      <c r="AI742" s="9">
        <v>0</v>
      </c>
      <c r="AJ742" s="9">
        <v>0</v>
      </c>
      <c r="AK742" s="9">
        <v>0</v>
      </c>
      <c r="AL742" s="9"/>
      <c r="AM742" s="9">
        <v>1</v>
      </c>
      <c r="AN742" s="9">
        <v>1</v>
      </c>
      <c r="AO742" s="9">
        <v>1</v>
      </c>
      <c r="AP742" s="9">
        <v>1</v>
      </c>
      <c r="AQ742" s="9">
        <v>0</v>
      </c>
      <c r="AR742" s="9">
        <v>0</v>
      </c>
      <c r="AS742" s="9"/>
      <c r="AT742" s="9">
        <v>1</v>
      </c>
      <c r="AU742" s="9">
        <v>2</v>
      </c>
      <c r="AV742" s="75">
        <v>2</v>
      </c>
      <c r="AW742" s="75">
        <v>2</v>
      </c>
      <c r="AX742" s="75">
        <v>1</v>
      </c>
      <c r="AY742" s="9">
        <v>1</v>
      </c>
      <c r="AZ742" s="9">
        <v>1</v>
      </c>
      <c r="BA742" s="9">
        <v>1</v>
      </c>
      <c r="BB742" s="9">
        <v>2</v>
      </c>
      <c r="BC742" s="9">
        <v>1</v>
      </c>
      <c r="BD742" s="9">
        <v>1</v>
      </c>
      <c r="BE742" s="9">
        <v>2</v>
      </c>
      <c r="BF742" s="9">
        <v>1</v>
      </c>
      <c r="BG742" s="9">
        <v>1</v>
      </c>
      <c r="BH742">
        <v>1</v>
      </c>
      <c r="BI742">
        <v>2</v>
      </c>
      <c r="BJ742" s="58">
        <v>1</v>
      </c>
      <c r="BK742">
        <v>2</v>
      </c>
      <c r="BL742">
        <v>1</v>
      </c>
      <c r="BM742">
        <v>1</v>
      </c>
      <c r="BN742">
        <v>1</v>
      </c>
      <c r="BO742">
        <v>2</v>
      </c>
      <c r="BP742">
        <v>2</v>
      </c>
      <c r="BQ742" t="s">
        <v>125</v>
      </c>
      <c r="BR742">
        <v>2</v>
      </c>
      <c r="BS742">
        <v>2</v>
      </c>
      <c r="BT742" t="s">
        <v>125</v>
      </c>
      <c r="BU742">
        <v>1</v>
      </c>
      <c r="BV742">
        <v>1</v>
      </c>
      <c r="BW742">
        <v>1</v>
      </c>
      <c r="BX742">
        <v>2</v>
      </c>
      <c r="BY742">
        <v>1</v>
      </c>
      <c r="BZ742">
        <v>2</v>
      </c>
      <c r="CA742">
        <v>2</v>
      </c>
      <c r="CB742">
        <v>2</v>
      </c>
      <c r="CC742">
        <v>2</v>
      </c>
      <c r="CD742">
        <v>2</v>
      </c>
      <c r="CE742">
        <v>2</v>
      </c>
      <c r="CF742">
        <v>2</v>
      </c>
      <c r="CG742">
        <v>2</v>
      </c>
      <c r="CH742">
        <v>2</v>
      </c>
      <c r="CI742">
        <v>2</v>
      </c>
      <c r="CJ742">
        <v>1</v>
      </c>
      <c r="CK742">
        <v>2</v>
      </c>
      <c r="CL742">
        <v>1</v>
      </c>
      <c r="CM742">
        <v>2</v>
      </c>
      <c r="CN742">
        <v>2</v>
      </c>
      <c r="CO742">
        <v>4</v>
      </c>
      <c r="CP742">
        <v>2</v>
      </c>
      <c r="CQ742">
        <v>2</v>
      </c>
      <c r="CR742">
        <v>3</v>
      </c>
      <c r="CS742">
        <v>3</v>
      </c>
      <c r="CT742">
        <v>4</v>
      </c>
      <c r="CU742">
        <v>2</v>
      </c>
      <c r="CV742">
        <v>3</v>
      </c>
      <c r="CW742">
        <v>1</v>
      </c>
      <c r="CX742">
        <v>3</v>
      </c>
      <c r="CY742">
        <v>3</v>
      </c>
      <c r="CZ742">
        <v>4</v>
      </c>
      <c r="DA742" s="57" t="s">
        <v>125</v>
      </c>
    </row>
    <row r="743" spans="1:105">
      <c r="A743">
        <v>736</v>
      </c>
      <c r="B743" s="9">
        <v>1</v>
      </c>
      <c r="C743" s="9">
        <v>6</v>
      </c>
      <c r="D743" s="9">
        <v>2</v>
      </c>
      <c r="E743" s="9">
        <v>15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1</v>
      </c>
      <c r="L743" s="9">
        <v>0</v>
      </c>
      <c r="M743" s="9">
        <v>2</v>
      </c>
      <c r="N743" s="9">
        <v>0</v>
      </c>
      <c r="O743" s="9">
        <v>0</v>
      </c>
      <c r="P743" s="9">
        <v>0</v>
      </c>
      <c r="Q743" s="9">
        <v>0</v>
      </c>
      <c r="R743" s="9">
        <v>4</v>
      </c>
      <c r="S743" s="9">
        <v>0</v>
      </c>
      <c r="T743" s="9"/>
      <c r="U743" s="9">
        <v>0</v>
      </c>
      <c r="V743" s="9">
        <v>0</v>
      </c>
      <c r="W743" s="9">
        <v>0</v>
      </c>
      <c r="X743" s="9">
        <v>0</v>
      </c>
      <c r="Y743" s="9">
        <v>1</v>
      </c>
      <c r="Z743" s="9">
        <v>1</v>
      </c>
      <c r="AA743" s="9">
        <v>0</v>
      </c>
      <c r="AB743" s="9">
        <v>0</v>
      </c>
      <c r="AC743" s="9"/>
      <c r="AD743" s="9">
        <v>4</v>
      </c>
      <c r="AE743" s="9"/>
      <c r="AF743" s="9">
        <v>1</v>
      </c>
      <c r="AG743" s="9">
        <v>0</v>
      </c>
      <c r="AH743" s="9">
        <v>1</v>
      </c>
      <c r="AI743" s="9">
        <v>0</v>
      </c>
      <c r="AJ743" s="9">
        <v>0</v>
      </c>
      <c r="AK743" s="9">
        <v>0</v>
      </c>
      <c r="AL743" s="9"/>
      <c r="AM743" s="9">
        <v>1</v>
      </c>
      <c r="AN743" s="9">
        <v>1</v>
      </c>
      <c r="AO743" s="9">
        <v>1</v>
      </c>
      <c r="AP743" s="9">
        <v>0</v>
      </c>
      <c r="AQ743" s="9">
        <v>0</v>
      </c>
      <c r="AR743" s="9">
        <v>0</v>
      </c>
      <c r="AS743" s="9"/>
      <c r="AT743" s="9">
        <v>1</v>
      </c>
      <c r="AU743" s="9">
        <v>1</v>
      </c>
      <c r="AV743" s="75">
        <v>1</v>
      </c>
      <c r="AW743" s="75">
        <v>2</v>
      </c>
      <c r="AX743" s="75">
        <v>1</v>
      </c>
      <c r="AY743" s="9">
        <v>1</v>
      </c>
      <c r="AZ743" s="9">
        <v>1</v>
      </c>
      <c r="BA743" s="9">
        <v>1</v>
      </c>
      <c r="BB743" s="9">
        <v>2</v>
      </c>
      <c r="BC743" s="9">
        <v>1</v>
      </c>
      <c r="BD743" s="9">
        <v>1</v>
      </c>
      <c r="BE743" s="9">
        <v>1</v>
      </c>
      <c r="BF743" s="9">
        <v>1</v>
      </c>
      <c r="BG743" s="9">
        <v>1</v>
      </c>
      <c r="BH743">
        <v>1</v>
      </c>
      <c r="BI743">
        <v>2</v>
      </c>
      <c r="BJ743" s="58">
        <v>2</v>
      </c>
      <c r="BK743">
        <v>2</v>
      </c>
      <c r="BL743">
        <v>1</v>
      </c>
      <c r="BM743">
        <v>1</v>
      </c>
      <c r="BN743">
        <v>1</v>
      </c>
      <c r="BO743">
        <v>2</v>
      </c>
      <c r="BP743">
        <v>2</v>
      </c>
      <c r="BQ743" t="s">
        <v>125</v>
      </c>
      <c r="BR743">
        <v>1</v>
      </c>
      <c r="BS743">
        <v>1</v>
      </c>
      <c r="BT743">
        <v>1</v>
      </c>
      <c r="BU743">
        <v>1</v>
      </c>
      <c r="BV743">
        <v>2</v>
      </c>
      <c r="BW743">
        <v>1</v>
      </c>
      <c r="BX743">
        <v>2</v>
      </c>
      <c r="BY743">
        <v>1</v>
      </c>
      <c r="BZ743">
        <v>2</v>
      </c>
      <c r="CA743">
        <v>2</v>
      </c>
      <c r="CB743">
        <v>2</v>
      </c>
      <c r="CC743">
        <v>1</v>
      </c>
      <c r="CD743">
        <v>2</v>
      </c>
      <c r="CE743">
        <v>1</v>
      </c>
      <c r="CF743">
        <v>1</v>
      </c>
      <c r="CG743">
        <v>1</v>
      </c>
      <c r="CH743">
        <v>2</v>
      </c>
      <c r="CI743">
        <v>2</v>
      </c>
      <c r="CJ743">
        <v>1</v>
      </c>
      <c r="CK743">
        <v>2</v>
      </c>
      <c r="CL743">
        <v>2</v>
      </c>
      <c r="CM743" t="s">
        <v>125</v>
      </c>
      <c r="CN743" t="s">
        <v>125</v>
      </c>
      <c r="CO743">
        <v>4</v>
      </c>
      <c r="CP743">
        <v>1</v>
      </c>
      <c r="CQ743">
        <v>2</v>
      </c>
      <c r="CR743">
        <v>2</v>
      </c>
      <c r="CS743">
        <v>2</v>
      </c>
      <c r="CT743">
        <v>4</v>
      </c>
      <c r="CU743">
        <v>3</v>
      </c>
      <c r="CV743">
        <v>2</v>
      </c>
      <c r="CW743">
        <v>1</v>
      </c>
      <c r="CX743">
        <v>4</v>
      </c>
      <c r="CY743">
        <v>3</v>
      </c>
      <c r="CZ743">
        <v>3</v>
      </c>
      <c r="DA743" s="57" t="s">
        <v>125</v>
      </c>
    </row>
    <row r="744" spans="1:105">
      <c r="A744">
        <v>737</v>
      </c>
      <c r="B744" s="9">
        <v>2</v>
      </c>
      <c r="C744" s="9">
        <v>8</v>
      </c>
      <c r="D744" s="9">
        <v>5</v>
      </c>
      <c r="E744" s="9">
        <v>8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1</v>
      </c>
      <c r="L744" s="9">
        <v>0</v>
      </c>
      <c r="M744" s="9">
        <v>2</v>
      </c>
      <c r="N744" s="9"/>
      <c r="O744" s="9"/>
      <c r="P744" s="9"/>
      <c r="Q744" s="9">
        <v>4</v>
      </c>
      <c r="R744" s="9"/>
      <c r="S744" s="9"/>
      <c r="T744" s="9"/>
      <c r="U744" s="9">
        <v>0</v>
      </c>
      <c r="V744" s="9">
        <v>0</v>
      </c>
      <c r="W744" s="9">
        <v>0</v>
      </c>
      <c r="X744" s="9">
        <v>0</v>
      </c>
      <c r="Y744" s="9">
        <v>1</v>
      </c>
      <c r="Z744" s="9">
        <v>1</v>
      </c>
      <c r="AA744" s="9">
        <v>0</v>
      </c>
      <c r="AB744" s="9">
        <v>0</v>
      </c>
      <c r="AC744" s="9"/>
      <c r="AD744" s="9">
        <v>2</v>
      </c>
      <c r="AE744" s="9"/>
      <c r="AF744" s="9">
        <v>1</v>
      </c>
      <c r="AG744" s="9">
        <v>1</v>
      </c>
      <c r="AH744" s="9">
        <v>0</v>
      </c>
      <c r="AI744" s="9">
        <v>0</v>
      </c>
      <c r="AJ744" s="9">
        <v>0</v>
      </c>
      <c r="AK744" s="9">
        <v>0</v>
      </c>
      <c r="AL744" s="9"/>
      <c r="AM744" s="9">
        <v>1</v>
      </c>
      <c r="AN744" s="9">
        <v>1</v>
      </c>
      <c r="AO744" s="9">
        <v>1</v>
      </c>
      <c r="AP744" s="9">
        <v>1</v>
      </c>
      <c r="AQ744" s="9">
        <v>0</v>
      </c>
      <c r="AR744" s="9">
        <v>0</v>
      </c>
      <c r="AS744" s="9"/>
      <c r="AT744" s="9">
        <v>4</v>
      </c>
      <c r="AU744" s="9">
        <v>1</v>
      </c>
      <c r="AV744" s="75">
        <v>1</v>
      </c>
      <c r="AW744" s="75">
        <v>1</v>
      </c>
      <c r="AX744" s="75">
        <v>1</v>
      </c>
      <c r="AY744" s="9">
        <v>1</v>
      </c>
      <c r="AZ744" s="9">
        <v>2</v>
      </c>
      <c r="BA744" s="9" t="s">
        <v>125</v>
      </c>
      <c r="BB744" s="9" t="s">
        <v>125</v>
      </c>
      <c r="BC744" s="9">
        <v>1</v>
      </c>
      <c r="BD744" s="9">
        <v>1</v>
      </c>
      <c r="BE744" s="9">
        <v>2</v>
      </c>
      <c r="BF744" s="9">
        <v>1</v>
      </c>
      <c r="BG744" s="9">
        <v>1</v>
      </c>
      <c r="BH744">
        <v>1</v>
      </c>
      <c r="BI744">
        <v>2</v>
      </c>
      <c r="BJ744" s="58">
        <v>1</v>
      </c>
      <c r="BK744">
        <v>2</v>
      </c>
      <c r="BL744">
        <v>1</v>
      </c>
      <c r="BM744">
        <v>1</v>
      </c>
      <c r="BN744">
        <v>1</v>
      </c>
      <c r="BO744">
        <v>2</v>
      </c>
      <c r="BP744">
        <v>2</v>
      </c>
      <c r="BQ744" t="s">
        <v>125</v>
      </c>
      <c r="BR744">
        <v>1</v>
      </c>
      <c r="BS744">
        <v>1</v>
      </c>
      <c r="BT744">
        <v>1</v>
      </c>
      <c r="BU744">
        <v>1</v>
      </c>
      <c r="BV744">
        <v>2</v>
      </c>
      <c r="BW744">
        <v>2</v>
      </c>
      <c r="BX744">
        <v>2</v>
      </c>
      <c r="BY744">
        <v>1</v>
      </c>
      <c r="BZ744">
        <v>1</v>
      </c>
      <c r="CA744">
        <v>1</v>
      </c>
      <c r="CB744">
        <v>2</v>
      </c>
      <c r="CC744">
        <v>2</v>
      </c>
      <c r="CD744">
        <v>2</v>
      </c>
      <c r="CE744">
        <v>2</v>
      </c>
      <c r="CF744">
        <v>1</v>
      </c>
      <c r="CG744">
        <v>1</v>
      </c>
      <c r="CH744">
        <v>2</v>
      </c>
      <c r="CI744">
        <v>1</v>
      </c>
      <c r="CJ744">
        <v>1</v>
      </c>
      <c r="CK744">
        <v>2</v>
      </c>
      <c r="CL744">
        <v>2</v>
      </c>
      <c r="CM744" t="s">
        <v>125</v>
      </c>
      <c r="CN744" t="s">
        <v>125</v>
      </c>
      <c r="CO744">
        <v>4</v>
      </c>
      <c r="CP744">
        <v>3</v>
      </c>
      <c r="CQ744">
        <v>4</v>
      </c>
      <c r="CR744">
        <v>3</v>
      </c>
      <c r="CS744">
        <v>4</v>
      </c>
      <c r="CT744">
        <v>4</v>
      </c>
      <c r="CU744">
        <v>3</v>
      </c>
      <c r="CV744">
        <v>4</v>
      </c>
      <c r="CW744">
        <v>2</v>
      </c>
      <c r="CX744">
        <v>3</v>
      </c>
      <c r="CY744">
        <v>4</v>
      </c>
      <c r="CZ744">
        <v>3</v>
      </c>
      <c r="DA744" s="57" t="s">
        <v>125</v>
      </c>
    </row>
    <row r="745" spans="1:105">
      <c r="A745">
        <v>738</v>
      </c>
      <c r="B745" s="9">
        <v>2</v>
      </c>
      <c r="C745" s="9">
        <v>6</v>
      </c>
      <c r="D745" s="9">
        <v>4</v>
      </c>
      <c r="E745" s="9">
        <v>7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1</v>
      </c>
      <c r="M745" s="9">
        <v>2</v>
      </c>
      <c r="N745" s="9">
        <v>4</v>
      </c>
      <c r="O745" s="9">
        <v>4</v>
      </c>
      <c r="P745" s="9">
        <v>4</v>
      </c>
      <c r="Q745" s="9">
        <v>3</v>
      </c>
      <c r="R745" s="9">
        <v>4</v>
      </c>
      <c r="S745" s="9">
        <v>4</v>
      </c>
      <c r="T745" s="9"/>
      <c r="U745" s="9">
        <v>0</v>
      </c>
      <c r="V745" s="9">
        <v>0</v>
      </c>
      <c r="W745" s="9">
        <v>0</v>
      </c>
      <c r="X745" s="9">
        <v>0</v>
      </c>
      <c r="Y745" s="9">
        <v>1</v>
      </c>
      <c r="Z745" s="9">
        <v>0</v>
      </c>
      <c r="AA745" s="9">
        <v>0</v>
      </c>
      <c r="AB745" s="9">
        <v>0</v>
      </c>
      <c r="AC745" s="9"/>
      <c r="AD745" s="9">
        <v>1</v>
      </c>
      <c r="AE745" s="9"/>
      <c r="AF745" s="9">
        <v>1</v>
      </c>
      <c r="AG745" s="9">
        <v>0</v>
      </c>
      <c r="AH745" s="9">
        <v>1</v>
      </c>
      <c r="AI745" s="9">
        <v>0</v>
      </c>
      <c r="AJ745" s="9">
        <v>0</v>
      </c>
      <c r="AK745" s="9">
        <v>0</v>
      </c>
      <c r="AL745" s="9"/>
      <c r="AM745" s="9">
        <v>1</v>
      </c>
      <c r="AN745" s="9">
        <v>1</v>
      </c>
      <c r="AO745" s="9">
        <v>1</v>
      </c>
      <c r="AP745" s="9">
        <v>1</v>
      </c>
      <c r="AQ745" s="9">
        <v>0</v>
      </c>
      <c r="AR745" s="9">
        <v>0</v>
      </c>
      <c r="AS745" s="9"/>
      <c r="AT745" s="9">
        <v>4</v>
      </c>
      <c r="AU745" s="9">
        <v>1</v>
      </c>
      <c r="AV745" s="75">
        <v>2</v>
      </c>
      <c r="AW745" s="75">
        <v>1</v>
      </c>
      <c r="AX745" s="75">
        <v>1</v>
      </c>
      <c r="AY745" s="9">
        <v>1</v>
      </c>
      <c r="AZ745" s="9">
        <v>1</v>
      </c>
      <c r="BA745" s="9">
        <v>1</v>
      </c>
      <c r="BB745" s="9">
        <v>1</v>
      </c>
      <c r="BC745" s="9">
        <v>2</v>
      </c>
      <c r="BD745" s="9">
        <v>2</v>
      </c>
      <c r="BE745" s="9" t="s">
        <v>125</v>
      </c>
      <c r="BF745" s="9">
        <v>2</v>
      </c>
      <c r="BG745" s="9" t="s">
        <v>125</v>
      </c>
      <c r="BH745">
        <v>1</v>
      </c>
      <c r="BI745">
        <v>1</v>
      </c>
      <c r="BJ745" s="58">
        <v>1</v>
      </c>
      <c r="BK745">
        <v>2</v>
      </c>
      <c r="BL745">
        <v>2</v>
      </c>
      <c r="BM745">
        <v>1</v>
      </c>
      <c r="BN745">
        <v>2</v>
      </c>
      <c r="BO745">
        <v>1</v>
      </c>
      <c r="BP745">
        <v>2</v>
      </c>
      <c r="BQ745" t="s">
        <v>125</v>
      </c>
      <c r="BR745">
        <v>2</v>
      </c>
      <c r="BS745">
        <v>2</v>
      </c>
      <c r="BT745" t="s">
        <v>125</v>
      </c>
      <c r="BU745">
        <v>1</v>
      </c>
      <c r="BV745">
        <v>2</v>
      </c>
      <c r="BW745">
        <v>1</v>
      </c>
      <c r="BX745">
        <v>2</v>
      </c>
      <c r="BY745">
        <v>2</v>
      </c>
      <c r="BZ745">
        <v>2</v>
      </c>
      <c r="CA745">
        <v>2</v>
      </c>
      <c r="CB745">
        <v>2</v>
      </c>
      <c r="CC745">
        <v>2</v>
      </c>
      <c r="CD745">
        <v>2</v>
      </c>
      <c r="CE745">
        <v>2</v>
      </c>
      <c r="CF745">
        <v>1</v>
      </c>
      <c r="CG745">
        <v>2</v>
      </c>
      <c r="CH745">
        <v>2</v>
      </c>
      <c r="CI745">
        <v>2</v>
      </c>
      <c r="CJ745">
        <v>1</v>
      </c>
      <c r="CK745">
        <v>2</v>
      </c>
      <c r="CL745">
        <v>2</v>
      </c>
      <c r="CM745" t="s">
        <v>125</v>
      </c>
      <c r="CN745" t="s">
        <v>125</v>
      </c>
      <c r="CO745">
        <v>4</v>
      </c>
      <c r="CP745">
        <v>2</v>
      </c>
      <c r="CQ745">
        <v>4</v>
      </c>
      <c r="CR745">
        <v>3</v>
      </c>
      <c r="CS745">
        <v>4</v>
      </c>
      <c r="CT745">
        <v>4</v>
      </c>
      <c r="CU745">
        <v>3</v>
      </c>
      <c r="CV745">
        <v>2</v>
      </c>
      <c r="CW745">
        <v>1</v>
      </c>
      <c r="CX745">
        <v>3</v>
      </c>
      <c r="CY745">
        <v>3</v>
      </c>
      <c r="CZ745">
        <v>3</v>
      </c>
      <c r="DA745" s="57" t="s">
        <v>125</v>
      </c>
    </row>
    <row r="746" spans="1:105">
      <c r="A746">
        <v>739</v>
      </c>
      <c r="B746" s="9">
        <v>1</v>
      </c>
      <c r="C746" s="9">
        <v>9</v>
      </c>
      <c r="D746" s="9">
        <v>7</v>
      </c>
      <c r="E746" s="9">
        <v>1</v>
      </c>
      <c r="F746" s="9">
        <v>0</v>
      </c>
      <c r="G746" s="9">
        <v>0</v>
      </c>
      <c r="H746" s="9">
        <v>1</v>
      </c>
      <c r="I746" s="9">
        <v>0</v>
      </c>
      <c r="J746" s="9">
        <v>0</v>
      </c>
      <c r="K746" s="9">
        <v>0</v>
      </c>
      <c r="L746" s="9">
        <v>0</v>
      </c>
      <c r="M746" s="9">
        <v>3</v>
      </c>
      <c r="N746" s="9">
        <v>4</v>
      </c>
      <c r="O746" s="9"/>
      <c r="P746" s="9"/>
      <c r="Q746" s="9">
        <v>4</v>
      </c>
      <c r="R746" s="9">
        <v>4</v>
      </c>
      <c r="S746" s="9"/>
      <c r="T746" s="9"/>
      <c r="U746" s="9">
        <v>0</v>
      </c>
      <c r="V746" s="9">
        <v>0</v>
      </c>
      <c r="W746" s="9">
        <v>0</v>
      </c>
      <c r="X746" s="9">
        <v>1</v>
      </c>
      <c r="Y746" s="9">
        <v>0</v>
      </c>
      <c r="Z746" s="9">
        <v>0</v>
      </c>
      <c r="AA746" s="9">
        <v>0</v>
      </c>
      <c r="AB746" s="9">
        <v>0</v>
      </c>
      <c r="AC746" s="9"/>
      <c r="AD746" s="9">
        <v>2</v>
      </c>
      <c r="AE746" s="9"/>
      <c r="AF746" s="9">
        <v>0</v>
      </c>
      <c r="AG746" s="9">
        <v>0</v>
      </c>
      <c r="AH746" s="9">
        <v>0</v>
      </c>
      <c r="AI746" s="9">
        <v>1</v>
      </c>
      <c r="AJ746" s="9">
        <v>1</v>
      </c>
      <c r="AK746" s="9">
        <v>0</v>
      </c>
      <c r="AL746" s="9"/>
      <c r="AM746" s="9">
        <v>1</v>
      </c>
      <c r="AN746" s="9">
        <v>1</v>
      </c>
      <c r="AO746" s="9">
        <v>0</v>
      </c>
      <c r="AP746" s="9">
        <v>1</v>
      </c>
      <c r="AQ746" s="9">
        <v>0</v>
      </c>
      <c r="AR746" s="9">
        <v>0</v>
      </c>
      <c r="AS746" s="9"/>
      <c r="AT746" s="9">
        <v>1</v>
      </c>
      <c r="AU746" s="9">
        <v>1</v>
      </c>
      <c r="AV746" s="75">
        <v>2</v>
      </c>
      <c r="AW746" s="75">
        <v>2</v>
      </c>
      <c r="AX746" s="75">
        <v>2</v>
      </c>
      <c r="AY746" s="9" t="s">
        <v>125</v>
      </c>
      <c r="AZ746" s="9">
        <v>1</v>
      </c>
      <c r="BA746" s="9">
        <v>2</v>
      </c>
      <c r="BB746" s="9">
        <v>1</v>
      </c>
      <c r="BC746" s="9">
        <v>2</v>
      </c>
      <c r="BD746" s="9">
        <v>1</v>
      </c>
      <c r="BE746" s="9">
        <v>1</v>
      </c>
      <c r="BF746" s="9">
        <v>1</v>
      </c>
      <c r="BG746" s="9">
        <v>2</v>
      </c>
      <c r="BH746">
        <v>2</v>
      </c>
      <c r="BI746">
        <v>1</v>
      </c>
      <c r="BJ746" s="58">
        <v>1</v>
      </c>
      <c r="BK746">
        <v>2</v>
      </c>
      <c r="BL746">
        <v>1</v>
      </c>
      <c r="BM746">
        <v>1</v>
      </c>
      <c r="BN746">
        <v>2</v>
      </c>
      <c r="BO746">
        <v>2</v>
      </c>
      <c r="BP746">
        <v>1</v>
      </c>
      <c r="BQ746">
        <v>1</v>
      </c>
      <c r="BR746">
        <v>2</v>
      </c>
      <c r="BS746">
        <v>2</v>
      </c>
      <c r="BT746" t="s">
        <v>125</v>
      </c>
      <c r="BU746">
        <v>1</v>
      </c>
      <c r="BV746">
        <v>2</v>
      </c>
      <c r="BW746">
        <v>2</v>
      </c>
      <c r="BX746">
        <v>2</v>
      </c>
      <c r="BY746">
        <v>2</v>
      </c>
      <c r="BZ746">
        <v>2</v>
      </c>
      <c r="CA746">
        <v>2</v>
      </c>
      <c r="CB746">
        <v>2</v>
      </c>
      <c r="CC746">
        <v>2</v>
      </c>
      <c r="CD746">
        <v>1</v>
      </c>
      <c r="CE746">
        <v>2</v>
      </c>
      <c r="CF746">
        <v>1</v>
      </c>
      <c r="CG746">
        <v>2</v>
      </c>
      <c r="CH746">
        <v>2</v>
      </c>
      <c r="CI746">
        <v>2</v>
      </c>
      <c r="CJ746">
        <v>1</v>
      </c>
      <c r="CK746">
        <v>2</v>
      </c>
      <c r="CL746">
        <v>1</v>
      </c>
      <c r="CM746">
        <v>4</v>
      </c>
      <c r="CN746">
        <v>4</v>
      </c>
      <c r="CO746">
        <v>3</v>
      </c>
      <c r="CP746">
        <v>3</v>
      </c>
      <c r="CQ746">
        <v>4</v>
      </c>
      <c r="CR746">
        <v>4</v>
      </c>
      <c r="CS746">
        <v>4</v>
      </c>
      <c r="CT746">
        <v>3</v>
      </c>
      <c r="CU746">
        <v>4</v>
      </c>
      <c r="CV746">
        <v>4</v>
      </c>
      <c r="CW746">
        <v>1</v>
      </c>
      <c r="CX746">
        <v>1</v>
      </c>
      <c r="CY746">
        <v>4</v>
      </c>
      <c r="CZ746">
        <v>3</v>
      </c>
      <c r="DA746" s="57">
        <v>3</v>
      </c>
    </row>
    <row r="747" spans="1:105">
      <c r="A747">
        <v>740</v>
      </c>
      <c r="B747" s="9">
        <v>2</v>
      </c>
      <c r="C747" s="9">
        <v>2</v>
      </c>
      <c r="D747" s="9">
        <v>1</v>
      </c>
      <c r="E747" s="9">
        <v>10</v>
      </c>
      <c r="F747" s="9">
        <v>0</v>
      </c>
      <c r="G747" s="9">
        <v>0</v>
      </c>
      <c r="H747" s="9">
        <v>0</v>
      </c>
      <c r="I747" s="9">
        <v>1</v>
      </c>
      <c r="J747" s="9">
        <v>0</v>
      </c>
      <c r="K747" s="9">
        <v>0</v>
      </c>
      <c r="L747" s="9">
        <v>0</v>
      </c>
      <c r="M747" s="9">
        <v>1</v>
      </c>
      <c r="N747" s="9">
        <v>0</v>
      </c>
      <c r="O747" s="9">
        <v>0</v>
      </c>
      <c r="P747" s="9">
        <v>0</v>
      </c>
      <c r="Q747" s="9">
        <v>0</v>
      </c>
      <c r="R747" s="9">
        <v>4</v>
      </c>
      <c r="S747" s="9">
        <v>0</v>
      </c>
      <c r="T747" s="9"/>
      <c r="U747" s="9">
        <v>1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/>
      <c r="AD747" s="9">
        <v>1</v>
      </c>
      <c r="AE747" s="9"/>
      <c r="AF747" s="9">
        <v>1</v>
      </c>
      <c r="AG747" s="9">
        <v>0</v>
      </c>
      <c r="AH747" s="9">
        <v>1</v>
      </c>
      <c r="AI747" s="9">
        <v>1</v>
      </c>
      <c r="AJ747" s="9">
        <v>0</v>
      </c>
      <c r="AK747" s="9">
        <v>0</v>
      </c>
      <c r="AL747" s="9"/>
      <c r="AM747" s="9">
        <v>1</v>
      </c>
      <c r="AN747" s="9">
        <v>1</v>
      </c>
      <c r="AO747" s="9">
        <v>0</v>
      </c>
      <c r="AP747" s="9">
        <v>0</v>
      </c>
      <c r="AQ747" s="9">
        <v>0</v>
      </c>
      <c r="AR747" s="9">
        <v>0</v>
      </c>
      <c r="AS747" s="9"/>
      <c r="AT747" s="9">
        <v>1</v>
      </c>
      <c r="AU747" s="9">
        <v>3</v>
      </c>
      <c r="AV747" s="75">
        <v>1</v>
      </c>
      <c r="AW747" s="75">
        <v>2</v>
      </c>
      <c r="AX747" s="75">
        <v>1</v>
      </c>
      <c r="AY747" s="9">
        <v>1</v>
      </c>
      <c r="AZ747" s="9">
        <v>1</v>
      </c>
      <c r="BA747" s="9">
        <v>1</v>
      </c>
      <c r="BB747" s="9">
        <v>2</v>
      </c>
      <c r="BC747" s="9">
        <v>1</v>
      </c>
      <c r="BD747" s="9">
        <v>1</v>
      </c>
      <c r="BE747" s="9">
        <v>1</v>
      </c>
      <c r="BF747" s="9">
        <v>1</v>
      </c>
      <c r="BG747" s="9">
        <v>1</v>
      </c>
      <c r="BH747">
        <v>1</v>
      </c>
      <c r="BI747">
        <v>2</v>
      </c>
      <c r="BJ747" s="58">
        <v>1</v>
      </c>
      <c r="BK747">
        <v>2</v>
      </c>
      <c r="BL747">
        <v>1</v>
      </c>
      <c r="BM747">
        <v>1</v>
      </c>
      <c r="BN747">
        <v>1</v>
      </c>
      <c r="BO747">
        <v>2</v>
      </c>
      <c r="BP747">
        <v>2</v>
      </c>
      <c r="BQ747" t="s">
        <v>125</v>
      </c>
      <c r="BR747">
        <v>1</v>
      </c>
      <c r="BS747">
        <v>2</v>
      </c>
      <c r="BT747" t="s">
        <v>125</v>
      </c>
      <c r="BU747">
        <v>1</v>
      </c>
      <c r="BV747">
        <v>1</v>
      </c>
      <c r="BW747">
        <v>1</v>
      </c>
      <c r="BX747">
        <v>2</v>
      </c>
      <c r="BY747">
        <v>2</v>
      </c>
      <c r="BZ747">
        <v>2</v>
      </c>
      <c r="CA747">
        <v>1</v>
      </c>
      <c r="CB747">
        <v>2</v>
      </c>
      <c r="CC747">
        <v>2</v>
      </c>
      <c r="CD747">
        <v>2</v>
      </c>
      <c r="CE747">
        <v>1</v>
      </c>
      <c r="CF747">
        <v>1</v>
      </c>
      <c r="CG747">
        <v>2</v>
      </c>
      <c r="CH747">
        <v>2</v>
      </c>
      <c r="CI747">
        <v>2</v>
      </c>
      <c r="CJ747">
        <v>2</v>
      </c>
      <c r="CK747">
        <v>2</v>
      </c>
      <c r="CL747">
        <v>2</v>
      </c>
      <c r="CM747" t="s">
        <v>125</v>
      </c>
      <c r="CN747" t="s">
        <v>125</v>
      </c>
      <c r="CO747">
        <v>3</v>
      </c>
      <c r="CP747">
        <v>3</v>
      </c>
      <c r="CQ747">
        <v>4</v>
      </c>
      <c r="CR747">
        <v>3</v>
      </c>
      <c r="CS747">
        <v>3</v>
      </c>
      <c r="CT747">
        <v>4</v>
      </c>
      <c r="CU747">
        <v>2</v>
      </c>
      <c r="CV747">
        <v>1</v>
      </c>
      <c r="CW747">
        <v>1</v>
      </c>
      <c r="CX747">
        <v>4</v>
      </c>
      <c r="CY747">
        <v>3</v>
      </c>
      <c r="CZ747">
        <v>0</v>
      </c>
      <c r="DA747" s="57" t="s">
        <v>125</v>
      </c>
    </row>
    <row r="748" spans="1:105">
      <c r="A748">
        <v>741</v>
      </c>
      <c r="B748" s="9">
        <v>2</v>
      </c>
      <c r="C748" s="9">
        <v>4</v>
      </c>
      <c r="D748" s="9">
        <v>4</v>
      </c>
      <c r="E748" s="9">
        <v>1</v>
      </c>
      <c r="F748" s="9">
        <v>0</v>
      </c>
      <c r="G748" s="9">
        <v>0</v>
      </c>
      <c r="H748" s="9">
        <v>0</v>
      </c>
      <c r="I748" s="9">
        <v>0</v>
      </c>
      <c r="J748" s="9">
        <v>1</v>
      </c>
      <c r="K748" s="9">
        <v>1</v>
      </c>
      <c r="L748" s="9">
        <v>0</v>
      </c>
      <c r="M748" s="9">
        <v>2</v>
      </c>
      <c r="N748" s="9">
        <v>0</v>
      </c>
      <c r="O748" s="9">
        <v>0</v>
      </c>
      <c r="P748" s="9">
        <v>0</v>
      </c>
      <c r="Q748" s="9">
        <v>3</v>
      </c>
      <c r="R748" s="9">
        <v>4</v>
      </c>
      <c r="S748" s="9">
        <v>0</v>
      </c>
      <c r="T748" s="9"/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1</v>
      </c>
      <c r="AB748" s="9">
        <v>0</v>
      </c>
      <c r="AC748" s="9"/>
      <c r="AD748" s="9">
        <v>4</v>
      </c>
      <c r="AE748" s="9"/>
      <c r="AF748" s="9">
        <v>1</v>
      </c>
      <c r="AG748" s="9">
        <v>0</v>
      </c>
      <c r="AH748" s="9">
        <v>1</v>
      </c>
      <c r="AI748" s="9">
        <v>0</v>
      </c>
      <c r="AJ748" s="9">
        <v>0</v>
      </c>
      <c r="AK748" s="9">
        <v>0</v>
      </c>
      <c r="AL748" s="9"/>
      <c r="AM748" s="9">
        <v>1</v>
      </c>
      <c r="AN748" s="9">
        <v>1</v>
      </c>
      <c r="AO748" s="9">
        <v>0</v>
      </c>
      <c r="AP748" s="9">
        <v>0</v>
      </c>
      <c r="AQ748" s="9">
        <v>0</v>
      </c>
      <c r="AR748" s="9">
        <v>1</v>
      </c>
      <c r="AS748" s="9"/>
      <c r="AT748" s="9">
        <v>3</v>
      </c>
      <c r="AU748" s="9">
        <v>3</v>
      </c>
      <c r="AV748" s="75">
        <v>2</v>
      </c>
      <c r="AW748" s="75">
        <v>2</v>
      </c>
      <c r="AX748" s="75">
        <v>1</v>
      </c>
      <c r="AY748" s="9">
        <v>2</v>
      </c>
      <c r="AZ748" s="9">
        <v>1</v>
      </c>
      <c r="BA748" s="9">
        <v>1</v>
      </c>
      <c r="BB748" s="9">
        <v>2</v>
      </c>
      <c r="BC748" s="9">
        <v>1</v>
      </c>
      <c r="BD748" s="9">
        <v>1</v>
      </c>
      <c r="BE748" s="9">
        <v>1</v>
      </c>
      <c r="BF748" s="9">
        <v>1</v>
      </c>
      <c r="BG748" s="9">
        <v>1</v>
      </c>
      <c r="BH748">
        <v>2</v>
      </c>
      <c r="BI748">
        <v>2</v>
      </c>
      <c r="BJ748" s="58">
        <v>2</v>
      </c>
      <c r="BK748">
        <v>2</v>
      </c>
      <c r="BL748">
        <v>2</v>
      </c>
      <c r="BM748">
        <v>1</v>
      </c>
      <c r="BN748">
        <v>1</v>
      </c>
      <c r="BO748">
        <v>2</v>
      </c>
      <c r="BP748">
        <v>2</v>
      </c>
      <c r="BQ748" t="s">
        <v>125</v>
      </c>
      <c r="BR748">
        <v>1</v>
      </c>
      <c r="BS748">
        <v>2</v>
      </c>
      <c r="BT748" t="s">
        <v>125</v>
      </c>
      <c r="BU748">
        <v>1</v>
      </c>
      <c r="BV748">
        <v>2</v>
      </c>
      <c r="BW748">
        <v>2</v>
      </c>
      <c r="BX748">
        <v>2</v>
      </c>
      <c r="BY748">
        <v>2</v>
      </c>
      <c r="BZ748">
        <v>2</v>
      </c>
      <c r="CA748">
        <v>2</v>
      </c>
      <c r="CB748">
        <v>2</v>
      </c>
      <c r="CC748">
        <v>2</v>
      </c>
      <c r="CD748">
        <v>1</v>
      </c>
      <c r="CE748">
        <v>2</v>
      </c>
      <c r="CF748">
        <v>2</v>
      </c>
      <c r="CG748">
        <v>2</v>
      </c>
      <c r="CH748">
        <v>2</v>
      </c>
      <c r="CI748">
        <v>2</v>
      </c>
      <c r="CJ748">
        <v>2</v>
      </c>
      <c r="CK748">
        <v>2</v>
      </c>
      <c r="CL748">
        <v>2</v>
      </c>
      <c r="CM748" t="s">
        <v>125</v>
      </c>
      <c r="CN748" t="s">
        <v>125</v>
      </c>
      <c r="CO748">
        <v>4</v>
      </c>
      <c r="CP748">
        <v>3</v>
      </c>
      <c r="CQ748">
        <v>4</v>
      </c>
      <c r="CR748">
        <v>2</v>
      </c>
      <c r="CS748">
        <v>3</v>
      </c>
      <c r="CT748">
        <v>2</v>
      </c>
      <c r="CU748">
        <v>2</v>
      </c>
      <c r="CV748">
        <v>3</v>
      </c>
      <c r="CW748">
        <v>1</v>
      </c>
      <c r="CX748">
        <v>4</v>
      </c>
      <c r="CY748">
        <v>3</v>
      </c>
      <c r="CZ748">
        <v>0</v>
      </c>
      <c r="DA748" s="57" t="s">
        <v>125</v>
      </c>
    </row>
    <row r="749" spans="1:105">
      <c r="A749">
        <v>742</v>
      </c>
      <c r="B749" s="9">
        <v>1</v>
      </c>
      <c r="C749" s="9">
        <v>9</v>
      </c>
      <c r="D749" s="9">
        <v>7</v>
      </c>
      <c r="E749" s="9">
        <v>13</v>
      </c>
      <c r="F749" s="9">
        <v>0</v>
      </c>
      <c r="G749" s="9">
        <v>0</v>
      </c>
      <c r="H749" s="9">
        <v>0</v>
      </c>
      <c r="I749" s="9">
        <v>0</v>
      </c>
      <c r="J749" s="9">
        <v>1</v>
      </c>
      <c r="K749" s="9">
        <v>1</v>
      </c>
      <c r="L749" s="9">
        <v>0</v>
      </c>
      <c r="M749" s="9">
        <v>2</v>
      </c>
      <c r="N749" s="9">
        <v>4</v>
      </c>
      <c r="O749" s="9">
        <v>4</v>
      </c>
      <c r="P749" s="9">
        <v>4</v>
      </c>
      <c r="Q749" s="9">
        <v>4</v>
      </c>
      <c r="R749" s="9">
        <v>4</v>
      </c>
      <c r="S749" s="9">
        <v>4</v>
      </c>
      <c r="T749" s="9"/>
      <c r="U749" s="9">
        <v>0</v>
      </c>
      <c r="V749" s="9">
        <v>0</v>
      </c>
      <c r="W749" s="9">
        <v>1</v>
      </c>
      <c r="X749" s="9">
        <v>0</v>
      </c>
      <c r="Y749" s="9">
        <v>1</v>
      </c>
      <c r="Z749" s="9">
        <v>1</v>
      </c>
      <c r="AA749" s="9">
        <v>0</v>
      </c>
      <c r="AB749" s="9">
        <v>0</v>
      </c>
      <c r="AC749" s="9"/>
      <c r="AD749" s="9">
        <v>4</v>
      </c>
      <c r="AE749" s="9"/>
      <c r="AF749" s="9">
        <v>1</v>
      </c>
      <c r="AG749" s="9">
        <v>1</v>
      </c>
      <c r="AH749" s="9">
        <v>0</v>
      </c>
      <c r="AI749" s="9">
        <v>0</v>
      </c>
      <c r="AJ749" s="9">
        <v>1</v>
      </c>
      <c r="AK749" s="9">
        <v>0</v>
      </c>
      <c r="AL749" s="9"/>
      <c r="AM749" s="9">
        <v>1</v>
      </c>
      <c r="AN749" s="9">
        <v>1</v>
      </c>
      <c r="AO749" s="9">
        <v>1</v>
      </c>
      <c r="AP749" s="9">
        <v>0</v>
      </c>
      <c r="AQ749" s="9">
        <v>0</v>
      </c>
      <c r="AR749" s="9">
        <v>0</v>
      </c>
      <c r="AS749" s="9"/>
      <c r="AT749" s="9">
        <v>3</v>
      </c>
      <c r="AU749" s="9">
        <v>3</v>
      </c>
      <c r="AV749" s="75">
        <v>1</v>
      </c>
      <c r="AW749" s="75">
        <v>1</v>
      </c>
      <c r="AX749" s="75">
        <v>1</v>
      </c>
      <c r="AY749" s="9">
        <v>2</v>
      </c>
      <c r="AZ749" s="9">
        <v>1</v>
      </c>
      <c r="BA749" s="9">
        <v>2</v>
      </c>
      <c r="BB749" s="9">
        <v>2</v>
      </c>
      <c r="BC749" s="9">
        <v>2</v>
      </c>
      <c r="BD749" s="9">
        <v>1</v>
      </c>
      <c r="BE749" s="9">
        <v>2</v>
      </c>
      <c r="BF749" s="9">
        <v>2</v>
      </c>
      <c r="BG749" s="9" t="s">
        <v>125</v>
      </c>
      <c r="BH749">
        <v>1</v>
      </c>
      <c r="BI749">
        <v>2</v>
      </c>
      <c r="BJ749" s="58">
        <v>1</v>
      </c>
      <c r="BK749">
        <v>2</v>
      </c>
      <c r="BL749">
        <v>1</v>
      </c>
      <c r="BM749">
        <v>2</v>
      </c>
      <c r="BN749">
        <v>2</v>
      </c>
      <c r="BO749">
        <v>2</v>
      </c>
      <c r="BP749">
        <v>2</v>
      </c>
      <c r="BQ749" t="s">
        <v>125</v>
      </c>
      <c r="BR749">
        <v>2</v>
      </c>
      <c r="BS749">
        <v>2</v>
      </c>
      <c r="BT749" t="s">
        <v>125</v>
      </c>
      <c r="BU749">
        <v>1</v>
      </c>
      <c r="BV749">
        <v>1</v>
      </c>
      <c r="BW749">
        <v>2</v>
      </c>
      <c r="BX749">
        <v>2</v>
      </c>
      <c r="BY749">
        <v>2</v>
      </c>
      <c r="BZ749">
        <v>2</v>
      </c>
      <c r="CA749">
        <v>2</v>
      </c>
      <c r="CB749">
        <v>2</v>
      </c>
      <c r="CC749">
        <v>2</v>
      </c>
      <c r="CD749">
        <v>2</v>
      </c>
      <c r="CE749">
        <v>2</v>
      </c>
      <c r="CF749">
        <v>1</v>
      </c>
      <c r="CG749">
        <v>2</v>
      </c>
      <c r="CH749">
        <v>2</v>
      </c>
      <c r="CI749">
        <v>2</v>
      </c>
      <c r="CJ749">
        <v>1</v>
      </c>
      <c r="CK749">
        <v>2</v>
      </c>
      <c r="CL749">
        <v>1</v>
      </c>
      <c r="CM749">
        <v>3</v>
      </c>
      <c r="CN749">
        <v>4</v>
      </c>
      <c r="CO749">
        <v>4</v>
      </c>
      <c r="CP749">
        <v>2</v>
      </c>
      <c r="CQ749">
        <v>3</v>
      </c>
      <c r="CR749">
        <v>3</v>
      </c>
      <c r="CS749">
        <v>3</v>
      </c>
      <c r="CT749">
        <v>4</v>
      </c>
      <c r="CU749">
        <v>3</v>
      </c>
      <c r="CV749">
        <v>2</v>
      </c>
      <c r="CW749">
        <v>1</v>
      </c>
      <c r="CX749">
        <v>3</v>
      </c>
      <c r="CY749">
        <v>1</v>
      </c>
      <c r="CZ749">
        <v>2</v>
      </c>
      <c r="DA749" s="57" t="s">
        <v>125</v>
      </c>
    </row>
    <row r="750" spans="1:105">
      <c r="A750">
        <v>743</v>
      </c>
      <c r="B750" s="9">
        <v>2</v>
      </c>
      <c r="C750" s="9">
        <v>7</v>
      </c>
      <c r="D750" s="9">
        <v>5</v>
      </c>
      <c r="E750" s="9">
        <v>12</v>
      </c>
      <c r="F750" s="9">
        <v>0</v>
      </c>
      <c r="G750" s="9">
        <v>0</v>
      </c>
      <c r="H750" s="9">
        <v>0</v>
      </c>
      <c r="I750" s="9">
        <v>1</v>
      </c>
      <c r="J750" s="9">
        <v>0</v>
      </c>
      <c r="K750" s="9">
        <v>0</v>
      </c>
      <c r="L750" s="9">
        <v>0</v>
      </c>
      <c r="M750" s="9">
        <v>2</v>
      </c>
      <c r="N750" s="9">
        <v>0</v>
      </c>
      <c r="O750" s="9">
        <v>4</v>
      </c>
      <c r="P750" s="9">
        <v>2</v>
      </c>
      <c r="Q750" s="9">
        <v>1</v>
      </c>
      <c r="R750" s="9">
        <v>4</v>
      </c>
      <c r="S750" s="9">
        <v>0</v>
      </c>
      <c r="T750" s="9"/>
      <c r="U750" s="9">
        <v>0</v>
      </c>
      <c r="V750" s="9">
        <v>0</v>
      </c>
      <c r="W750" s="9">
        <v>1</v>
      </c>
      <c r="X750" s="9">
        <v>0</v>
      </c>
      <c r="Y750" s="9">
        <v>0</v>
      </c>
      <c r="Z750" s="9">
        <v>1</v>
      </c>
      <c r="AA750" s="9">
        <v>0</v>
      </c>
      <c r="AB750" s="9">
        <v>0</v>
      </c>
      <c r="AC750" s="9"/>
      <c r="AD750" s="9">
        <v>2</v>
      </c>
      <c r="AE750" s="9"/>
      <c r="AF750" s="9">
        <v>1</v>
      </c>
      <c r="AG750" s="9">
        <v>1</v>
      </c>
      <c r="AH750" s="9">
        <v>0</v>
      </c>
      <c r="AI750" s="9">
        <v>0</v>
      </c>
      <c r="AJ750" s="9">
        <v>1</v>
      </c>
      <c r="AK750" s="9">
        <v>0</v>
      </c>
      <c r="AL750" s="9"/>
      <c r="AM750" s="9">
        <v>1</v>
      </c>
      <c r="AN750" s="9">
        <v>1</v>
      </c>
      <c r="AO750" s="9">
        <v>1</v>
      </c>
      <c r="AP750" s="9">
        <v>0</v>
      </c>
      <c r="AQ750" s="9">
        <v>0</v>
      </c>
      <c r="AR750" s="9">
        <v>0</v>
      </c>
      <c r="AS750" s="9"/>
      <c r="AT750" s="9">
        <v>3</v>
      </c>
      <c r="AU750" s="9">
        <v>3</v>
      </c>
      <c r="AV750" s="75">
        <v>1</v>
      </c>
      <c r="AW750" s="75">
        <v>2</v>
      </c>
      <c r="AX750" s="75">
        <v>1</v>
      </c>
      <c r="AY750" s="9">
        <v>1</v>
      </c>
      <c r="AZ750" s="9">
        <v>1</v>
      </c>
      <c r="BA750" s="9">
        <v>1</v>
      </c>
      <c r="BB750" s="9">
        <v>1</v>
      </c>
      <c r="BC750" s="9">
        <v>2</v>
      </c>
      <c r="BD750" s="9">
        <v>1</v>
      </c>
      <c r="BE750" s="9">
        <v>2</v>
      </c>
      <c r="BF750" s="9">
        <v>2</v>
      </c>
      <c r="BG750" s="9" t="s">
        <v>125</v>
      </c>
      <c r="BH750">
        <v>1</v>
      </c>
      <c r="BI750">
        <v>2</v>
      </c>
      <c r="BJ750" s="58">
        <v>1</v>
      </c>
      <c r="BK750">
        <v>1</v>
      </c>
      <c r="BL750">
        <v>1</v>
      </c>
      <c r="BM750">
        <v>1</v>
      </c>
      <c r="BN750">
        <v>1</v>
      </c>
      <c r="BO750">
        <v>2</v>
      </c>
      <c r="BP750">
        <v>2</v>
      </c>
      <c r="BQ750" t="s">
        <v>125</v>
      </c>
      <c r="BR750">
        <v>1</v>
      </c>
      <c r="BS750">
        <v>1</v>
      </c>
      <c r="BT750">
        <v>1</v>
      </c>
      <c r="BU750">
        <v>1</v>
      </c>
      <c r="BV750">
        <v>1</v>
      </c>
      <c r="BW750">
        <v>2</v>
      </c>
      <c r="BX750">
        <v>2</v>
      </c>
      <c r="BY750">
        <v>1</v>
      </c>
      <c r="BZ750">
        <v>2</v>
      </c>
      <c r="CA750">
        <v>1</v>
      </c>
      <c r="CB750">
        <v>1</v>
      </c>
      <c r="CC750">
        <v>1</v>
      </c>
      <c r="CD750">
        <v>1</v>
      </c>
      <c r="CE750">
        <v>2</v>
      </c>
      <c r="CF750">
        <v>1</v>
      </c>
      <c r="CG750">
        <v>1</v>
      </c>
      <c r="CH750">
        <v>1</v>
      </c>
      <c r="CI750">
        <v>1</v>
      </c>
      <c r="CJ750">
        <v>1</v>
      </c>
      <c r="CK750">
        <v>2</v>
      </c>
      <c r="CL750">
        <v>1</v>
      </c>
      <c r="CM750">
        <v>3</v>
      </c>
      <c r="CN750">
        <v>3</v>
      </c>
      <c r="CO750">
        <v>4</v>
      </c>
      <c r="CP750">
        <v>3</v>
      </c>
      <c r="CQ750">
        <v>3</v>
      </c>
      <c r="CR750">
        <v>3</v>
      </c>
      <c r="CS750">
        <v>3</v>
      </c>
      <c r="CT750">
        <v>4</v>
      </c>
      <c r="CU750">
        <v>3</v>
      </c>
      <c r="CV750">
        <v>2</v>
      </c>
      <c r="CW750">
        <v>2</v>
      </c>
      <c r="CX750">
        <v>3</v>
      </c>
      <c r="CY750">
        <v>3</v>
      </c>
      <c r="CZ750">
        <v>3</v>
      </c>
      <c r="DA750" s="57" t="s">
        <v>125</v>
      </c>
    </row>
    <row r="751" spans="1:105">
      <c r="A751">
        <v>744</v>
      </c>
      <c r="B751" s="9">
        <v>2</v>
      </c>
      <c r="C751" s="9">
        <v>6</v>
      </c>
      <c r="D751" s="9">
        <v>5</v>
      </c>
      <c r="E751" s="9">
        <v>2</v>
      </c>
      <c r="F751" s="9">
        <v>0</v>
      </c>
      <c r="G751" s="9">
        <v>1</v>
      </c>
      <c r="H751" s="9">
        <v>0</v>
      </c>
      <c r="I751" s="9">
        <v>0</v>
      </c>
      <c r="J751" s="9">
        <v>1</v>
      </c>
      <c r="K751" s="9">
        <v>0</v>
      </c>
      <c r="L751" s="9">
        <v>0</v>
      </c>
      <c r="M751" s="9">
        <v>2</v>
      </c>
      <c r="N751" s="9">
        <v>4</v>
      </c>
      <c r="O751" s="9">
        <v>4</v>
      </c>
      <c r="P751" s="9">
        <v>4</v>
      </c>
      <c r="Q751" s="9">
        <v>4</v>
      </c>
      <c r="R751" s="9">
        <v>4</v>
      </c>
      <c r="S751" s="9">
        <v>4</v>
      </c>
      <c r="T751" s="9"/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1</v>
      </c>
      <c r="AB751" s="9">
        <v>0</v>
      </c>
      <c r="AC751" s="9"/>
      <c r="AD751" s="9">
        <v>1</v>
      </c>
      <c r="AE751" s="9"/>
      <c r="AF751" s="9">
        <v>1</v>
      </c>
      <c r="AG751" s="9">
        <v>1</v>
      </c>
      <c r="AH751" s="9">
        <v>1</v>
      </c>
      <c r="AI751" s="9">
        <v>0</v>
      </c>
      <c r="AJ751" s="9">
        <v>0</v>
      </c>
      <c r="AK751" s="9">
        <v>0</v>
      </c>
      <c r="AL751" s="9"/>
      <c r="AM751" s="9">
        <v>1</v>
      </c>
      <c r="AN751" s="9">
        <v>1</v>
      </c>
      <c r="AO751" s="9">
        <v>1</v>
      </c>
      <c r="AP751" s="9">
        <v>0</v>
      </c>
      <c r="AQ751" s="9">
        <v>0</v>
      </c>
      <c r="AR751" s="9">
        <v>0</v>
      </c>
      <c r="AS751" s="9"/>
      <c r="AT751" s="9">
        <v>2</v>
      </c>
      <c r="AU751" s="9">
        <v>3</v>
      </c>
      <c r="AV751" s="75">
        <v>2</v>
      </c>
      <c r="AW751" s="75">
        <v>1</v>
      </c>
      <c r="AX751" s="75">
        <v>1</v>
      </c>
      <c r="AY751" s="9">
        <v>2</v>
      </c>
      <c r="AZ751" s="9">
        <v>1</v>
      </c>
      <c r="BA751" s="9">
        <v>1</v>
      </c>
      <c r="BB751" s="9">
        <v>2</v>
      </c>
      <c r="BC751" s="9">
        <v>1</v>
      </c>
      <c r="BD751" s="9">
        <v>1</v>
      </c>
      <c r="BE751" s="9">
        <v>2</v>
      </c>
      <c r="BF751" s="9">
        <v>1</v>
      </c>
      <c r="BG751" s="9">
        <v>2</v>
      </c>
      <c r="BH751">
        <v>2</v>
      </c>
      <c r="BI751">
        <v>2</v>
      </c>
      <c r="BJ751" s="58">
        <v>1</v>
      </c>
      <c r="BK751">
        <v>1</v>
      </c>
      <c r="BL751">
        <v>2</v>
      </c>
      <c r="BM751">
        <v>1</v>
      </c>
      <c r="BN751">
        <v>2</v>
      </c>
      <c r="BO751">
        <v>2</v>
      </c>
      <c r="BP751">
        <v>2</v>
      </c>
      <c r="BQ751" t="s">
        <v>125</v>
      </c>
      <c r="BR751">
        <v>1</v>
      </c>
      <c r="BS751">
        <v>1</v>
      </c>
      <c r="BT751">
        <v>1</v>
      </c>
      <c r="BU751">
        <v>1</v>
      </c>
      <c r="BV751">
        <v>2</v>
      </c>
      <c r="BW751">
        <v>2</v>
      </c>
      <c r="BX751">
        <v>2</v>
      </c>
      <c r="BY751">
        <v>1</v>
      </c>
      <c r="BZ751">
        <v>2</v>
      </c>
      <c r="CA751">
        <v>1</v>
      </c>
      <c r="CB751">
        <v>2</v>
      </c>
      <c r="CC751">
        <v>1</v>
      </c>
      <c r="CD751">
        <v>2</v>
      </c>
      <c r="CE751">
        <v>2</v>
      </c>
      <c r="CF751">
        <v>1</v>
      </c>
      <c r="CG751">
        <v>1</v>
      </c>
      <c r="CH751">
        <v>1</v>
      </c>
      <c r="CI751">
        <v>2</v>
      </c>
      <c r="CJ751">
        <v>1</v>
      </c>
      <c r="CK751">
        <v>2</v>
      </c>
      <c r="CL751">
        <v>2</v>
      </c>
      <c r="CM751" t="s">
        <v>125</v>
      </c>
      <c r="CN751" t="s">
        <v>125</v>
      </c>
      <c r="CO751">
        <v>4</v>
      </c>
      <c r="CP751">
        <v>3</v>
      </c>
      <c r="CQ751">
        <v>4</v>
      </c>
      <c r="CR751">
        <v>4</v>
      </c>
      <c r="CS751">
        <v>4</v>
      </c>
      <c r="CT751">
        <v>4</v>
      </c>
      <c r="CU751">
        <v>2</v>
      </c>
      <c r="CV751">
        <v>1</v>
      </c>
      <c r="CW751">
        <v>1</v>
      </c>
      <c r="CX751">
        <v>4</v>
      </c>
      <c r="CY751">
        <v>1</v>
      </c>
      <c r="CZ751">
        <v>3</v>
      </c>
      <c r="DA751" s="57">
        <v>3</v>
      </c>
    </row>
    <row r="752" spans="1:105">
      <c r="A752">
        <v>745</v>
      </c>
      <c r="B752" s="9">
        <v>1</v>
      </c>
      <c r="C752" s="9">
        <v>8</v>
      </c>
      <c r="D752" s="9">
        <v>7</v>
      </c>
      <c r="E752" s="9">
        <v>6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1</v>
      </c>
      <c r="L752" s="9">
        <v>0</v>
      </c>
      <c r="M752" s="9">
        <v>2</v>
      </c>
      <c r="N752" s="9">
        <v>2</v>
      </c>
      <c r="O752" s="9">
        <v>2</v>
      </c>
      <c r="P752" s="9">
        <v>1</v>
      </c>
      <c r="Q752" s="9">
        <v>1</v>
      </c>
      <c r="R752" s="9">
        <v>4</v>
      </c>
      <c r="S752" s="9">
        <v>2</v>
      </c>
      <c r="T752" s="9"/>
      <c r="U752" s="9">
        <v>0</v>
      </c>
      <c r="V752" s="9">
        <v>0</v>
      </c>
      <c r="W752" s="9">
        <v>0</v>
      </c>
      <c r="X752" s="9">
        <v>0</v>
      </c>
      <c r="Y752" s="9">
        <v>1</v>
      </c>
      <c r="Z752" s="9">
        <v>0</v>
      </c>
      <c r="AA752" s="9">
        <v>0</v>
      </c>
      <c r="AB752" s="9">
        <v>0</v>
      </c>
      <c r="AC752" s="9"/>
      <c r="AD752" s="9">
        <v>4</v>
      </c>
      <c r="AE752" s="9"/>
      <c r="AF752" s="9">
        <v>1</v>
      </c>
      <c r="AG752" s="9">
        <v>1</v>
      </c>
      <c r="AH752" s="9">
        <v>1</v>
      </c>
      <c r="AI752" s="9">
        <v>0</v>
      </c>
      <c r="AJ752" s="9">
        <v>1</v>
      </c>
      <c r="AK752" s="9">
        <v>0</v>
      </c>
      <c r="AL752" s="9"/>
      <c r="AM752" s="9">
        <v>1</v>
      </c>
      <c r="AN752" s="9">
        <v>1</v>
      </c>
      <c r="AO752" s="9">
        <v>1</v>
      </c>
      <c r="AP752" s="9">
        <v>1</v>
      </c>
      <c r="AQ752" s="9">
        <v>0</v>
      </c>
      <c r="AR752" s="9">
        <v>1</v>
      </c>
      <c r="AS752" s="9"/>
      <c r="AT752" s="9">
        <v>1</v>
      </c>
      <c r="AU752" s="9">
        <v>3</v>
      </c>
      <c r="AV752" s="75">
        <v>1</v>
      </c>
      <c r="AW752" s="75">
        <v>1</v>
      </c>
      <c r="AX752" s="75">
        <v>1</v>
      </c>
      <c r="AY752" s="9">
        <v>1</v>
      </c>
      <c r="AZ752" s="9">
        <v>1</v>
      </c>
      <c r="BA752" s="9">
        <v>1</v>
      </c>
      <c r="BB752" s="9">
        <v>2</v>
      </c>
      <c r="BC752" s="9">
        <v>1</v>
      </c>
      <c r="BD752" s="9">
        <v>2</v>
      </c>
      <c r="BE752" s="9" t="s">
        <v>125</v>
      </c>
      <c r="BF752" s="9">
        <v>1</v>
      </c>
      <c r="BG752" s="9">
        <v>1</v>
      </c>
      <c r="BH752">
        <v>1</v>
      </c>
      <c r="BI752">
        <v>2</v>
      </c>
      <c r="BJ752" s="58">
        <v>1</v>
      </c>
      <c r="BK752">
        <v>2</v>
      </c>
      <c r="BL752">
        <v>1</v>
      </c>
      <c r="BM752">
        <v>1</v>
      </c>
      <c r="BN752">
        <v>2</v>
      </c>
      <c r="BO752">
        <v>2</v>
      </c>
      <c r="BP752">
        <v>2</v>
      </c>
      <c r="BQ752" t="s">
        <v>125</v>
      </c>
      <c r="BR752">
        <v>1</v>
      </c>
      <c r="BS752">
        <v>1</v>
      </c>
      <c r="BT752">
        <v>1</v>
      </c>
      <c r="BU752">
        <v>1</v>
      </c>
      <c r="BV752">
        <v>2</v>
      </c>
      <c r="BW752">
        <v>2</v>
      </c>
      <c r="BX752">
        <v>1</v>
      </c>
      <c r="BY752">
        <v>2</v>
      </c>
      <c r="BZ752">
        <v>2</v>
      </c>
      <c r="CA752">
        <v>2</v>
      </c>
      <c r="CB752">
        <v>2</v>
      </c>
      <c r="CC752">
        <v>2</v>
      </c>
      <c r="CD752">
        <v>2</v>
      </c>
      <c r="CE752">
        <v>2</v>
      </c>
      <c r="CF752">
        <v>1</v>
      </c>
      <c r="CG752">
        <v>2</v>
      </c>
      <c r="CH752">
        <v>2</v>
      </c>
      <c r="CI752">
        <v>2</v>
      </c>
      <c r="CJ752">
        <v>1</v>
      </c>
      <c r="CK752">
        <v>2</v>
      </c>
      <c r="CL752">
        <v>1</v>
      </c>
      <c r="CM752">
        <v>3</v>
      </c>
      <c r="CN752">
        <v>2</v>
      </c>
      <c r="CO752">
        <v>4</v>
      </c>
      <c r="CP752">
        <v>2</v>
      </c>
      <c r="CQ752">
        <v>3</v>
      </c>
      <c r="CR752">
        <v>3</v>
      </c>
      <c r="CS752">
        <v>3</v>
      </c>
      <c r="CT752">
        <v>4</v>
      </c>
      <c r="CU752">
        <v>3</v>
      </c>
      <c r="CV752">
        <v>3</v>
      </c>
      <c r="CW752">
        <v>2</v>
      </c>
      <c r="CX752">
        <v>3</v>
      </c>
      <c r="CY752">
        <v>1</v>
      </c>
      <c r="CZ752">
        <v>3</v>
      </c>
      <c r="DA752" s="57" t="s">
        <v>125</v>
      </c>
    </row>
    <row r="753" spans="1:105">
      <c r="A753">
        <v>746</v>
      </c>
      <c r="B753" s="9">
        <v>2</v>
      </c>
      <c r="C753" s="9">
        <v>4</v>
      </c>
      <c r="D753" s="9">
        <v>1</v>
      </c>
      <c r="E753" s="9">
        <v>16</v>
      </c>
      <c r="F753" s="9">
        <v>0</v>
      </c>
      <c r="G753" s="9">
        <v>0</v>
      </c>
      <c r="H753" s="9">
        <v>0</v>
      </c>
      <c r="I753" s="9">
        <v>1</v>
      </c>
      <c r="J753" s="9">
        <v>0</v>
      </c>
      <c r="K753" s="9">
        <v>0</v>
      </c>
      <c r="L753" s="9">
        <v>0</v>
      </c>
      <c r="M753" s="9">
        <v>2</v>
      </c>
      <c r="N753" s="9">
        <v>0</v>
      </c>
      <c r="O753" s="9">
        <v>0</v>
      </c>
      <c r="P753" s="9">
        <v>0</v>
      </c>
      <c r="Q753" s="9">
        <v>0</v>
      </c>
      <c r="R753" s="9">
        <v>4</v>
      </c>
      <c r="S753" s="9">
        <v>0</v>
      </c>
      <c r="T753" s="9"/>
      <c r="U753" s="9">
        <v>1</v>
      </c>
      <c r="V753" s="9">
        <v>1</v>
      </c>
      <c r="W753" s="9">
        <v>0</v>
      </c>
      <c r="X753" s="9">
        <v>0</v>
      </c>
      <c r="Y753" s="9">
        <v>1</v>
      </c>
      <c r="Z753" s="9">
        <v>0</v>
      </c>
      <c r="AA753" s="9">
        <v>0</v>
      </c>
      <c r="AB753" s="9">
        <v>0</v>
      </c>
      <c r="AC753" s="9"/>
      <c r="AD753" s="9">
        <v>1</v>
      </c>
      <c r="AE753" s="9"/>
      <c r="AF753" s="9">
        <v>1</v>
      </c>
      <c r="AG753" s="9">
        <v>1</v>
      </c>
      <c r="AH753" s="9">
        <v>1</v>
      </c>
      <c r="AI753" s="9">
        <v>0</v>
      </c>
      <c r="AJ753" s="9">
        <v>0</v>
      </c>
      <c r="AK753" s="9">
        <v>0</v>
      </c>
      <c r="AL753" s="9"/>
      <c r="AM753" s="9">
        <v>1</v>
      </c>
      <c r="AN753" s="9">
        <v>1</v>
      </c>
      <c r="AO753" s="9">
        <v>1</v>
      </c>
      <c r="AP753" s="9">
        <v>0</v>
      </c>
      <c r="AQ753" s="9">
        <v>0</v>
      </c>
      <c r="AR753" s="9">
        <v>0</v>
      </c>
      <c r="AS753" s="9"/>
      <c r="AT753" s="9">
        <v>1</v>
      </c>
      <c r="AU753" s="9">
        <v>4</v>
      </c>
      <c r="AV753" s="75">
        <v>2</v>
      </c>
      <c r="AW753" s="75">
        <v>2</v>
      </c>
      <c r="AX753" s="75">
        <v>1</v>
      </c>
      <c r="AY753" s="9">
        <v>2</v>
      </c>
      <c r="AZ753" s="9">
        <v>1</v>
      </c>
      <c r="BA753" s="9">
        <v>1</v>
      </c>
      <c r="BB753" s="9">
        <v>2</v>
      </c>
      <c r="BC753" s="9">
        <v>2</v>
      </c>
      <c r="BD753" s="9">
        <v>1</v>
      </c>
      <c r="BE753" s="9">
        <v>2</v>
      </c>
      <c r="BF753" s="9">
        <v>1</v>
      </c>
      <c r="BG753" s="9">
        <v>1</v>
      </c>
      <c r="BH753">
        <v>1</v>
      </c>
      <c r="BI753">
        <v>1</v>
      </c>
      <c r="BJ753" s="58">
        <v>1</v>
      </c>
      <c r="BK753">
        <v>2</v>
      </c>
      <c r="BL753">
        <v>1</v>
      </c>
      <c r="BM753">
        <v>2</v>
      </c>
      <c r="BN753">
        <v>1</v>
      </c>
      <c r="BO753">
        <v>2</v>
      </c>
      <c r="BP753">
        <v>2</v>
      </c>
      <c r="BQ753" t="s">
        <v>125</v>
      </c>
      <c r="BR753">
        <v>1</v>
      </c>
      <c r="BS753">
        <v>1</v>
      </c>
      <c r="BT753">
        <v>2</v>
      </c>
      <c r="BU753">
        <v>1</v>
      </c>
      <c r="BV753">
        <v>2</v>
      </c>
      <c r="BW753">
        <v>2</v>
      </c>
      <c r="BX753">
        <v>2</v>
      </c>
      <c r="BY753">
        <v>1</v>
      </c>
      <c r="BZ753">
        <v>2</v>
      </c>
      <c r="CA753">
        <v>2</v>
      </c>
      <c r="CB753">
        <v>2</v>
      </c>
      <c r="CC753">
        <v>2</v>
      </c>
      <c r="CD753">
        <v>2</v>
      </c>
      <c r="CE753">
        <v>2</v>
      </c>
      <c r="CF753">
        <v>1</v>
      </c>
      <c r="CG753">
        <v>2</v>
      </c>
      <c r="CH753">
        <v>2</v>
      </c>
      <c r="CI753">
        <v>2</v>
      </c>
      <c r="CJ753">
        <v>1</v>
      </c>
      <c r="CK753">
        <v>2</v>
      </c>
      <c r="CL753">
        <v>1</v>
      </c>
      <c r="CM753">
        <v>4</v>
      </c>
      <c r="CN753">
        <v>4</v>
      </c>
      <c r="CO753">
        <v>4</v>
      </c>
      <c r="CP753">
        <v>2</v>
      </c>
      <c r="CQ753">
        <v>4</v>
      </c>
      <c r="CR753">
        <v>4</v>
      </c>
      <c r="CS753">
        <v>4</v>
      </c>
      <c r="CT753">
        <v>4</v>
      </c>
      <c r="CU753">
        <v>4</v>
      </c>
      <c r="CV753">
        <v>2</v>
      </c>
      <c r="CW753">
        <v>1</v>
      </c>
      <c r="CX753">
        <v>4</v>
      </c>
      <c r="CY753">
        <v>4</v>
      </c>
      <c r="CZ753">
        <v>4</v>
      </c>
      <c r="DA753" s="57" t="s">
        <v>125</v>
      </c>
    </row>
    <row r="754" spans="1:105">
      <c r="A754">
        <v>747</v>
      </c>
      <c r="B754" s="9">
        <v>2</v>
      </c>
      <c r="C754" s="9">
        <v>4</v>
      </c>
      <c r="D754" s="9">
        <v>7</v>
      </c>
      <c r="E754" s="9">
        <v>15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1</v>
      </c>
      <c r="L754" s="9">
        <v>0</v>
      </c>
      <c r="M754" s="9">
        <v>2</v>
      </c>
      <c r="N754" s="9">
        <v>1</v>
      </c>
      <c r="O754" s="9">
        <v>1</v>
      </c>
      <c r="P754" s="9">
        <v>1</v>
      </c>
      <c r="Q754" s="9">
        <v>1</v>
      </c>
      <c r="R754" s="9">
        <v>2</v>
      </c>
      <c r="S754" s="9">
        <v>2</v>
      </c>
      <c r="T754" s="9"/>
      <c r="U754" s="9">
        <v>1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/>
      <c r="AD754" s="9">
        <v>6</v>
      </c>
      <c r="AE754" s="9"/>
      <c r="AF754" s="9">
        <v>1</v>
      </c>
      <c r="AG754" s="9">
        <v>0</v>
      </c>
      <c r="AH754" s="9">
        <v>1</v>
      </c>
      <c r="AI754" s="9">
        <v>0</v>
      </c>
      <c r="AJ754" s="9">
        <v>0</v>
      </c>
      <c r="AK754" s="9">
        <v>0</v>
      </c>
      <c r="AL754" s="9"/>
      <c r="AM754" s="9">
        <v>1</v>
      </c>
      <c r="AN754" s="9">
        <v>1</v>
      </c>
      <c r="AO754" s="9">
        <v>0</v>
      </c>
      <c r="AP754" s="9">
        <v>0</v>
      </c>
      <c r="AQ754" s="9">
        <v>0</v>
      </c>
      <c r="AR754" s="9">
        <v>0</v>
      </c>
      <c r="AS754" s="9"/>
      <c r="AT754" s="9">
        <v>1</v>
      </c>
      <c r="AU754" s="9">
        <v>1</v>
      </c>
      <c r="AV754" s="75">
        <v>1</v>
      </c>
      <c r="AW754" s="75">
        <v>2</v>
      </c>
      <c r="AX754" s="75">
        <v>2</v>
      </c>
      <c r="AY754" s="9" t="s">
        <v>125</v>
      </c>
      <c r="AZ754" s="9">
        <v>1</v>
      </c>
      <c r="BA754" s="9">
        <v>2</v>
      </c>
      <c r="BB754" s="9">
        <v>2</v>
      </c>
      <c r="BC754" s="9">
        <v>2</v>
      </c>
      <c r="BD754" s="9">
        <v>1</v>
      </c>
      <c r="BE754" s="9">
        <v>2</v>
      </c>
      <c r="BF754" s="9">
        <v>2</v>
      </c>
      <c r="BG754" s="9" t="s">
        <v>125</v>
      </c>
      <c r="BH754">
        <v>2</v>
      </c>
      <c r="BI754">
        <v>2</v>
      </c>
      <c r="BJ754" s="58">
        <v>2</v>
      </c>
      <c r="BK754">
        <v>2</v>
      </c>
      <c r="BL754">
        <v>2</v>
      </c>
      <c r="BM754">
        <v>2</v>
      </c>
      <c r="BN754">
        <v>2</v>
      </c>
      <c r="BO754">
        <v>2</v>
      </c>
      <c r="BP754">
        <v>2</v>
      </c>
      <c r="BQ754" t="s">
        <v>125</v>
      </c>
      <c r="BR754">
        <v>2</v>
      </c>
      <c r="BS754">
        <v>2</v>
      </c>
      <c r="BT754" t="s">
        <v>125</v>
      </c>
      <c r="BU754">
        <v>1</v>
      </c>
      <c r="BV754">
        <v>2</v>
      </c>
      <c r="BW754">
        <v>2</v>
      </c>
      <c r="BX754">
        <v>2</v>
      </c>
      <c r="BY754">
        <v>1</v>
      </c>
      <c r="BZ754">
        <v>2</v>
      </c>
      <c r="CA754">
        <v>2</v>
      </c>
      <c r="CB754">
        <v>2</v>
      </c>
      <c r="CC754">
        <v>1</v>
      </c>
      <c r="CD754">
        <v>2</v>
      </c>
      <c r="CE754">
        <v>2</v>
      </c>
      <c r="CF754">
        <v>1</v>
      </c>
      <c r="CG754">
        <v>1</v>
      </c>
      <c r="CH754">
        <v>2</v>
      </c>
      <c r="CI754">
        <v>2</v>
      </c>
      <c r="CJ754">
        <v>2</v>
      </c>
      <c r="CK754">
        <v>2</v>
      </c>
      <c r="CL754">
        <v>1</v>
      </c>
      <c r="CM754">
        <v>4</v>
      </c>
      <c r="CN754">
        <v>4</v>
      </c>
      <c r="CO754">
        <v>4</v>
      </c>
      <c r="CP754">
        <v>2</v>
      </c>
      <c r="CQ754">
        <v>3</v>
      </c>
      <c r="CR754">
        <v>3</v>
      </c>
      <c r="CS754">
        <v>3</v>
      </c>
      <c r="CT754">
        <v>3</v>
      </c>
      <c r="CU754">
        <v>3</v>
      </c>
      <c r="CV754">
        <v>2</v>
      </c>
      <c r="CW754">
        <v>1</v>
      </c>
      <c r="CX754">
        <v>3</v>
      </c>
      <c r="CY754">
        <v>3</v>
      </c>
      <c r="CZ754">
        <v>4</v>
      </c>
      <c r="DA754" s="57" t="s">
        <v>125</v>
      </c>
    </row>
    <row r="755" spans="1:105">
      <c r="A755">
        <v>748</v>
      </c>
      <c r="B755" s="9">
        <v>2</v>
      </c>
      <c r="C755" s="9">
        <v>9</v>
      </c>
      <c r="D755" s="9">
        <v>7</v>
      </c>
      <c r="E755" s="9">
        <v>10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1</v>
      </c>
      <c r="L755" s="9">
        <v>0</v>
      </c>
      <c r="M755" s="9">
        <v>2</v>
      </c>
      <c r="N755" s="9">
        <v>4</v>
      </c>
      <c r="O755" s="9">
        <v>4</v>
      </c>
      <c r="P755" s="9">
        <v>4</v>
      </c>
      <c r="Q755" s="9">
        <v>4</v>
      </c>
      <c r="R755" s="9">
        <v>4</v>
      </c>
      <c r="S755" s="9">
        <v>4</v>
      </c>
      <c r="T755" s="9"/>
      <c r="U755" s="9">
        <v>0</v>
      </c>
      <c r="V755" s="9">
        <v>0</v>
      </c>
      <c r="W755" s="9">
        <v>0</v>
      </c>
      <c r="X755" s="9">
        <v>0</v>
      </c>
      <c r="Y755" s="9">
        <v>1</v>
      </c>
      <c r="Z755" s="9">
        <v>0</v>
      </c>
      <c r="AA755" s="9">
        <v>0</v>
      </c>
      <c r="AB755" s="9">
        <v>0</v>
      </c>
      <c r="AC755" s="9"/>
      <c r="AD755" s="9">
        <v>4</v>
      </c>
      <c r="AE755" s="9"/>
      <c r="AF755" s="9">
        <v>1</v>
      </c>
      <c r="AG755" s="9">
        <v>1</v>
      </c>
      <c r="AH755" s="9">
        <v>0</v>
      </c>
      <c r="AI755" s="9">
        <v>0</v>
      </c>
      <c r="AJ755" s="9">
        <v>0</v>
      </c>
      <c r="AK755" s="9">
        <v>0</v>
      </c>
      <c r="AL755" s="9"/>
      <c r="AM755" s="9">
        <v>1</v>
      </c>
      <c r="AN755" s="9">
        <v>1</v>
      </c>
      <c r="AO755" s="9">
        <v>1</v>
      </c>
      <c r="AP755" s="9">
        <v>1</v>
      </c>
      <c r="AQ755" s="9">
        <v>0</v>
      </c>
      <c r="AR755" s="9">
        <v>0</v>
      </c>
      <c r="AS755" s="9"/>
      <c r="AT755" s="9">
        <v>4</v>
      </c>
      <c r="AU755" s="9">
        <v>1</v>
      </c>
      <c r="AV755" s="75">
        <v>2</v>
      </c>
      <c r="AW755" s="75">
        <v>2</v>
      </c>
      <c r="AX755" s="75">
        <v>1</v>
      </c>
      <c r="AY755" s="9">
        <v>2</v>
      </c>
      <c r="AZ755" s="9">
        <v>2</v>
      </c>
      <c r="BA755" s="9" t="s">
        <v>125</v>
      </c>
      <c r="BB755" s="9" t="s">
        <v>125</v>
      </c>
      <c r="BC755" s="9">
        <v>2</v>
      </c>
      <c r="BD755" s="9">
        <v>2</v>
      </c>
      <c r="BE755" s="9" t="s">
        <v>125</v>
      </c>
      <c r="BF755" s="9">
        <v>1</v>
      </c>
      <c r="BG755" s="9">
        <v>1</v>
      </c>
      <c r="BH755">
        <v>1</v>
      </c>
      <c r="BI755">
        <v>2</v>
      </c>
      <c r="BJ755" s="58">
        <v>1</v>
      </c>
      <c r="BK755">
        <v>2</v>
      </c>
      <c r="BL755">
        <v>1</v>
      </c>
      <c r="BM755">
        <v>1</v>
      </c>
      <c r="BN755">
        <v>2</v>
      </c>
      <c r="BO755">
        <v>2</v>
      </c>
      <c r="BP755">
        <v>2</v>
      </c>
      <c r="BQ755" t="s">
        <v>125</v>
      </c>
      <c r="BR755">
        <v>2</v>
      </c>
      <c r="BS755">
        <v>2</v>
      </c>
      <c r="BT755" t="s">
        <v>125</v>
      </c>
      <c r="BU755">
        <v>1</v>
      </c>
      <c r="BV755">
        <v>1</v>
      </c>
      <c r="BW755">
        <v>2</v>
      </c>
      <c r="BX755">
        <v>2</v>
      </c>
      <c r="BY755">
        <v>1</v>
      </c>
      <c r="BZ755">
        <v>1</v>
      </c>
      <c r="CA755">
        <v>2</v>
      </c>
      <c r="CB755">
        <v>2</v>
      </c>
      <c r="CC755">
        <v>2</v>
      </c>
      <c r="CD755">
        <v>2</v>
      </c>
      <c r="CE755">
        <v>2</v>
      </c>
      <c r="CF755">
        <v>2</v>
      </c>
      <c r="CG755">
        <v>2</v>
      </c>
      <c r="CH755">
        <v>2</v>
      </c>
      <c r="CI755">
        <v>2</v>
      </c>
      <c r="CJ755">
        <v>1</v>
      </c>
      <c r="CK755">
        <v>2</v>
      </c>
      <c r="CL755">
        <v>2</v>
      </c>
      <c r="CM755" t="s">
        <v>125</v>
      </c>
      <c r="CN755" t="s">
        <v>125</v>
      </c>
      <c r="CO755">
        <v>4</v>
      </c>
      <c r="CP755">
        <v>1</v>
      </c>
      <c r="CQ755">
        <v>3</v>
      </c>
      <c r="CR755">
        <v>3</v>
      </c>
      <c r="CS755">
        <v>2</v>
      </c>
      <c r="CT755">
        <v>1</v>
      </c>
      <c r="CU755">
        <v>3</v>
      </c>
      <c r="CV755">
        <v>1</v>
      </c>
      <c r="CW755">
        <v>1</v>
      </c>
      <c r="CX755">
        <v>3</v>
      </c>
      <c r="CY755">
        <v>1</v>
      </c>
      <c r="CZ755">
        <v>3</v>
      </c>
      <c r="DA755" s="57" t="s">
        <v>125</v>
      </c>
    </row>
    <row r="756" spans="1:105">
      <c r="A756">
        <v>749</v>
      </c>
      <c r="B756" s="9">
        <v>2</v>
      </c>
      <c r="C756" s="9">
        <v>6</v>
      </c>
      <c r="D756" s="9">
        <v>4</v>
      </c>
      <c r="E756" s="9">
        <v>11</v>
      </c>
      <c r="F756" s="9">
        <v>0</v>
      </c>
      <c r="G756" s="9">
        <v>0</v>
      </c>
      <c r="H756" s="9">
        <v>0</v>
      </c>
      <c r="I756" s="9">
        <v>1</v>
      </c>
      <c r="J756" s="9">
        <v>0</v>
      </c>
      <c r="K756" s="9">
        <v>0</v>
      </c>
      <c r="L756" s="9">
        <v>0</v>
      </c>
      <c r="M756" s="9">
        <v>2</v>
      </c>
      <c r="N756" s="9">
        <v>4</v>
      </c>
      <c r="O756" s="9">
        <v>4</v>
      </c>
      <c r="P756" s="9">
        <v>4</v>
      </c>
      <c r="Q756" s="9">
        <v>4</v>
      </c>
      <c r="R756" s="9">
        <v>4</v>
      </c>
      <c r="S756" s="9">
        <v>4</v>
      </c>
      <c r="T756" s="9"/>
      <c r="U756" s="9">
        <v>0</v>
      </c>
      <c r="V756" s="9">
        <v>0</v>
      </c>
      <c r="W756" s="9">
        <v>0</v>
      </c>
      <c r="X756" s="9">
        <v>0</v>
      </c>
      <c r="Y756" s="9">
        <v>1</v>
      </c>
      <c r="Z756" s="9">
        <v>0</v>
      </c>
      <c r="AA756" s="9">
        <v>0</v>
      </c>
      <c r="AB756" s="9">
        <v>0</v>
      </c>
      <c r="AC756" s="9"/>
      <c r="AD756" s="9">
        <v>4</v>
      </c>
      <c r="AE756" s="9"/>
      <c r="AF756" s="9">
        <v>1</v>
      </c>
      <c r="AG756" s="9">
        <v>1</v>
      </c>
      <c r="AH756" s="9">
        <v>0</v>
      </c>
      <c r="AI756" s="9">
        <v>0</v>
      </c>
      <c r="AJ756" s="9">
        <v>0</v>
      </c>
      <c r="AK756" s="9">
        <v>0</v>
      </c>
      <c r="AL756" s="9"/>
      <c r="AM756" s="9">
        <v>1</v>
      </c>
      <c r="AN756" s="9">
        <v>1</v>
      </c>
      <c r="AO756" s="9">
        <v>1</v>
      </c>
      <c r="AP756" s="9">
        <v>1</v>
      </c>
      <c r="AQ756" s="9">
        <v>0</v>
      </c>
      <c r="AR756" s="9">
        <v>0</v>
      </c>
      <c r="AS756" s="9"/>
      <c r="AT756" s="9">
        <v>3</v>
      </c>
      <c r="AU756" s="9">
        <v>3</v>
      </c>
      <c r="AV756" s="75">
        <v>2</v>
      </c>
      <c r="AW756" s="75">
        <v>2</v>
      </c>
      <c r="AX756" s="75">
        <v>1</v>
      </c>
      <c r="AY756" s="9">
        <v>1</v>
      </c>
      <c r="AZ756" s="9">
        <v>1</v>
      </c>
      <c r="BA756" s="9">
        <v>2</v>
      </c>
      <c r="BB756" s="9"/>
      <c r="BC756" s="9">
        <v>2</v>
      </c>
      <c r="BD756" s="9">
        <v>1</v>
      </c>
      <c r="BE756" s="9">
        <v>2</v>
      </c>
      <c r="BF756" s="9">
        <v>1</v>
      </c>
      <c r="BG756" s="9">
        <v>1</v>
      </c>
      <c r="BH756">
        <v>1</v>
      </c>
      <c r="BI756">
        <v>2</v>
      </c>
      <c r="BJ756" s="58">
        <v>2</v>
      </c>
      <c r="BK756">
        <v>2</v>
      </c>
      <c r="BL756">
        <v>1</v>
      </c>
      <c r="BM756">
        <v>1</v>
      </c>
      <c r="BN756">
        <v>1</v>
      </c>
      <c r="BO756">
        <v>2</v>
      </c>
      <c r="BP756">
        <v>2</v>
      </c>
      <c r="BQ756" t="s">
        <v>125</v>
      </c>
      <c r="BR756">
        <v>1</v>
      </c>
      <c r="BS756">
        <v>1</v>
      </c>
      <c r="BT756">
        <v>1</v>
      </c>
      <c r="BU756">
        <v>1</v>
      </c>
      <c r="BV756">
        <v>1</v>
      </c>
      <c r="BW756">
        <v>1</v>
      </c>
      <c r="BX756">
        <v>2</v>
      </c>
      <c r="BY756">
        <v>1</v>
      </c>
      <c r="BZ756">
        <v>2</v>
      </c>
      <c r="CA756">
        <v>2</v>
      </c>
      <c r="CB756">
        <v>2</v>
      </c>
      <c r="CC756">
        <v>1</v>
      </c>
      <c r="CD756">
        <v>2</v>
      </c>
      <c r="CE756">
        <v>2</v>
      </c>
      <c r="CF756">
        <v>1</v>
      </c>
      <c r="CG756">
        <v>2</v>
      </c>
      <c r="CH756">
        <v>2</v>
      </c>
      <c r="CI756">
        <v>2</v>
      </c>
      <c r="CJ756">
        <v>1</v>
      </c>
      <c r="CK756">
        <v>2</v>
      </c>
      <c r="CL756">
        <v>1</v>
      </c>
      <c r="CM756">
        <v>4</v>
      </c>
      <c r="CN756">
        <v>3</v>
      </c>
      <c r="CO756">
        <v>4</v>
      </c>
      <c r="CP756">
        <v>3</v>
      </c>
      <c r="CQ756">
        <v>3</v>
      </c>
      <c r="CR756">
        <v>3</v>
      </c>
      <c r="CS756">
        <v>4</v>
      </c>
      <c r="CT756">
        <v>4</v>
      </c>
      <c r="CU756">
        <v>3</v>
      </c>
      <c r="CV756">
        <v>2</v>
      </c>
      <c r="CW756">
        <v>1</v>
      </c>
      <c r="CX756">
        <v>3</v>
      </c>
      <c r="CY756">
        <v>4</v>
      </c>
      <c r="CZ756">
        <v>3</v>
      </c>
      <c r="DA756" s="57" t="s">
        <v>125</v>
      </c>
    </row>
    <row r="757" spans="1:105">
      <c r="A757">
        <v>750</v>
      </c>
      <c r="B757" s="9">
        <v>2</v>
      </c>
      <c r="C757" s="9">
        <v>3</v>
      </c>
      <c r="D757" s="9">
        <v>4</v>
      </c>
      <c r="E757" s="9">
        <v>6</v>
      </c>
      <c r="F757" s="9">
        <v>1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2</v>
      </c>
      <c r="N757" s="9">
        <v>4</v>
      </c>
      <c r="O757" s="9">
        <v>4</v>
      </c>
      <c r="P757" s="9">
        <v>4</v>
      </c>
      <c r="Q757" s="9">
        <v>4</v>
      </c>
      <c r="R757" s="9">
        <v>4</v>
      </c>
      <c r="S757" s="9">
        <v>3</v>
      </c>
      <c r="T757" s="9"/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1</v>
      </c>
      <c r="AC757" s="9"/>
      <c r="AD757" s="9">
        <v>1</v>
      </c>
      <c r="AE757" s="9"/>
      <c r="AF757" s="9">
        <v>1</v>
      </c>
      <c r="AG757" s="9">
        <v>0</v>
      </c>
      <c r="AH757" s="9">
        <v>1</v>
      </c>
      <c r="AI757" s="9">
        <v>0</v>
      </c>
      <c r="AJ757" s="9">
        <v>0</v>
      </c>
      <c r="AK757" s="9">
        <v>0</v>
      </c>
      <c r="AL757" s="9"/>
      <c r="AM757" s="9">
        <v>1</v>
      </c>
      <c r="AN757" s="9">
        <v>1</v>
      </c>
      <c r="AO757" s="9">
        <v>0</v>
      </c>
      <c r="AP757" s="9">
        <v>0</v>
      </c>
      <c r="AQ757" s="9">
        <v>0</v>
      </c>
      <c r="AR757" s="9">
        <v>0</v>
      </c>
      <c r="AS757" s="9"/>
      <c r="AT757" s="9">
        <v>2</v>
      </c>
      <c r="AU757" s="9">
        <v>3</v>
      </c>
      <c r="AV757" s="75">
        <v>2</v>
      </c>
      <c r="AW757" s="75">
        <v>2</v>
      </c>
      <c r="AX757" s="75">
        <v>2</v>
      </c>
      <c r="AY757" s="9" t="s">
        <v>125</v>
      </c>
      <c r="AZ757" s="9">
        <v>1</v>
      </c>
      <c r="BA757" s="9">
        <v>2</v>
      </c>
      <c r="BB757" s="9">
        <v>2</v>
      </c>
      <c r="BC757" s="9">
        <v>2</v>
      </c>
      <c r="BD757" s="9">
        <v>1</v>
      </c>
      <c r="BE757" s="9">
        <v>2</v>
      </c>
      <c r="BF757" s="9">
        <v>1</v>
      </c>
      <c r="BG757" s="9">
        <v>1</v>
      </c>
      <c r="BH757">
        <v>2</v>
      </c>
      <c r="BI757">
        <v>2</v>
      </c>
      <c r="BJ757" s="58">
        <v>1</v>
      </c>
      <c r="BK757">
        <v>2</v>
      </c>
      <c r="BL757">
        <v>2</v>
      </c>
      <c r="BM757">
        <v>1</v>
      </c>
      <c r="BN757">
        <v>1</v>
      </c>
      <c r="BO757">
        <v>2</v>
      </c>
      <c r="BP757">
        <v>2</v>
      </c>
      <c r="BQ757" t="s">
        <v>125</v>
      </c>
      <c r="BR757">
        <v>1</v>
      </c>
      <c r="BS757">
        <v>2</v>
      </c>
      <c r="BT757" t="s">
        <v>125</v>
      </c>
      <c r="BU757">
        <v>1</v>
      </c>
      <c r="BV757">
        <v>2</v>
      </c>
      <c r="BW757">
        <v>2</v>
      </c>
      <c r="BX757">
        <v>2</v>
      </c>
      <c r="BY757">
        <v>2</v>
      </c>
      <c r="BZ757">
        <v>2</v>
      </c>
      <c r="CA757">
        <v>2</v>
      </c>
      <c r="CB757">
        <v>2</v>
      </c>
      <c r="CC757">
        <v>1</v>
      </c>
      <c r="CD757">
        <v>2</v>
      </c>
      <c r="CE757">
        <v>2</v>
      </c>
      <c r="CF757">
        <v>1</v>
      </c>
      <c r="CG757">
        <v>2</v>
      </c>
      <c r="CH757">
        <v>2</v>
      </c>
      <c r="CI757">
        <v>2</v>
      </c>
      <c r="CJ757">
        <v>1</v>
      </c>
      <c r="CK757">
        <v>2</v>
      </c>
      <c r="CL757">
        <v>2</v>
      </c>
      <c r="CM757" t="s">
        <v>125</v>
      </c>
      <c r="CN757" t="s">
        <v>125</v>
      </c>
      <c r="CO757">
        <v>4</v>
      </c>
      <c r="CP757">
        <v>2</v>
      </c>
      <c r="CQ757">
        <v>3</v>
      </c>
      <c r="CR757">
        <v>2</v>
      </c>
      <c r="CS757">
        <v>3</v>
      </c>
      <c r="CT757">
        <v>2</v>
      </c>
      <c r="CU757">
        <v>2</v>
      </c>
      <c r="CV757">
        <v>2</v>
      </c>
      <c r="CW757">
        <v>1</v>
      </c>
      <c r="CX757">
        <v>3</v>
      </c>
      <c r="CY757">
        <v>3</v>
      </c>
      <c r="CZ757">
        <v>3</v>
      </c>
      <c r="DA757" s="57">
        <v>3</v>
      </c>
    </row>
    <row r="758" spans="1:105">
      <c r="A758">
        <v>751</v>
      </c>
      <c r="B758" s="9">
        <v>2</v>
      </c>
      <c r="C758" s="9">
        <v>6</v>
      </c>
      <c r="D758" s="9">
        <v>5</v>
      </c>
      <c r="E758" s="9">
        <v>15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1</v>
      </c>
      <c r="L758" s="9">
        <v>0</v>
      </c>
      <c r="M758" s="9">
        <v>2</v>
      </c>
      <c r="N758" s="9">
        <v>4</v>
      </c>
      <c r="O758" s="9">
        <v>4</v>
      </c>
      <c r="P758" s="9">
        <v>4</v>
      </c>
      <c r="Q758" s="9">
        <v>3</v>
      </c>
      <c r="R758" s="9">
        <v>4</v>
      </c>
      <c r="S758" s="9">
        <v>4</v>
      </c>
      <c r="T758" s="9"/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1</v>
      </c>
      <c r="AB758" s="9">
        <v>0</v>
      </c>
      <c r="AC758" s="9"/>
      <c r="AD758" s="9">
        <v>3</v>
      </c>
      <c r="AE758" s="9"/>
      <c r="AF758" s="9">
        <v>1</v>
      </c>
      <c r="AG758" s="9">
        <v>1</v>
      </c>
      <c r="AH758" s="9">
        <v>0</v>
      </c>
      <c r="AI758" s="9">
        <v>0</v>
      </c>
      <c r="AJ758" s="9">
        <v>0</v>
      </c>
      <c r="AK758" s="9">
        <v>0</v>
      </c>
      <c r="AL758" s="9"/>
      <c r="AM758" s="9">
        <v>1</v>
      </c>
      <c r="AN758" s="9">
        <v>1</v>
      </c>
      <c r="AO758" s="9">
        <v>1</v>
      </c>
      <c r="AP758" s="9">
        <v>0</v>
      </c>
      <c r="AQ758" s="9">
        <v>0</v>
      </c>
      <c r="AR758" s="9">
        <v>0</v>
      </c>
      <c r="AS758" s="9"/>
      <c r="AT758" s="9">
        <v>1</v>
      </c>
      <c r="AU758" s="9">
        <v>1</v>
      </c>
      <c r="AV758" s="75">
        <v>1</v>
      </c>
      <c r="AW758" s="75">
        <v>1</v>
      </c>
      <c r="AX758" s="75">
        <v>1</v>
      </c>
      <c r="AY758" s="9">
        <v>1</v>
      </c>
      <c r="AZ758" s="9">
        <v>1</v>
      </c>
      <c r="BA758" s="9">
        <v>1</v>
      </c>
      <c r="BB758" s="9">
        <v>2</v>
      </c>
      <c r="BC758" s="9">
        <v>1</v>
      </c>
      <c r="BD758" s="9">
        <v>1</v>
      </c>
      <c r="BE758" s="9">
        <v>1</v>
      </c>
      <c r="BF758" s="9">
        <v>1</v>
      </c>
      <c r="BG758" s="9">
        <v>1</v>
      </c>
      <c r="BH758">
        <v>1</v>
      </c>
      <c r="BI758">
        <v>2</v>
      </c>
      <c r="BJ758" s="58">
        <v>1</v>
      </c>
      <c r="BK758">
        <v>1</v>
      </c>
      <c r="BL758">
        <v>1</v>
      </c>
      <c r="BM758">
        <v>2</v>
      </c>
      <c r="BN758">
        <v>1</v>
      </c>
      <c r="BO758">
        <v>2</v>
      </c>
      <c r="BP758">
        <v>2</v>
      </c>
      <c r="BQ758" t="s">
        <v>125</v>
      </c>
      <c r="BR758">
        <v>1</v>
      </c>
      <c r="BS758">
        <v>1</v>
      </c>
      <c r="BT758">
        <v>1</v>
      </c>
      <c r="BU758">
        <v>1</v>
      </c>
      <c r="BV758">
        <v>2</v>
      </c>
      <c r="BW758">
        <v>2</v>
      </c>
      <c r="BX758">
        <v>2</v>
      </c>
      <c r="BY758">
        <v>2</v>
      </c>
      <c r="BZ758">
        <v>2</v>
      </c>
      <c r="CA758">
        <v>2</v>
      </c>
      <c r="CB758">
        <v>2</v>
      </c>
      <c r="CC758">
        <v>2</v>
      </c>
      <c r="CD758">
        <v>2</v>
      </c>
      <c r="CE758">
        <v>2</v>
      </c>
      <c r="CF758">
        <v>2</v>
      </c>
      <c r="CG758">
        <v>1</v>
      </c>
      <c r="CH758">
        <v>2</v>
      </c>
      <c r="CI758">
        <v>1</v>
      </c>
      <c r="CJ758">
        <v>1</v>
      </c>
      <c r="CK758">
        <v>2</v>
      </c>
      <c r="CL758">
        <v>1</v>
      </c>
      <c r="CM758">
        <v>4</v>
      </c>
      <c r="CN758">
        <v>3</v>
      </c>
      <c r="CO758">
        <v>4</v>
      </c>
      <c r="CP758">
        <v>3</v>
      </c>
      <c r="CQ758">
        <v>4</v>
      </c>
      <c r="CR758">
        <v>4</v>
      </c>
      <c r="CS758">
        <v>4</v>
      </c>
      <c r="CT758">
        <v>4</v>
      </c>
      <c r="CU758">
        <v>3</v>
      </c>
      <c r="CV758">
        <v>2</v>
      </c>
      <c r="CW758">
        <v>1</v>
      </c>
      <c r="CX758">
        <v>3</v>
      </c>
      <c r="CY758">
        <v>3</v>
      </c>
      <c r="CZ758">
        <v>4</v>
      </c>
      <c r="DA758" s="57" t="s">
        <v>125</v>
      </c>
    </row>
    <row r="759" spans="1:105">
      <c r="A759">
        <v>752</v>
      </c>
      <c r="B759" s="9">
        <v>2</v>
      </c>
      <c r="C759" s="9">
        <v>5</v>
      </c>
      <c r="D759" s="9">
        <v>4</v>
      </c>
      <c r="E759" s="9">
        <v>4</v>
      </c>
      <c r="F759" s="9">
        <v>1</v>
      </c>
      <c r="G759" s="9">
        <v>0</v>
      </c>
      <c r="H759" s="9">
        <v>0</v>
      </c>
      <c r="I759" s="9">
        <v>1</v>
      </c>
      <c r="J759" s="9">
        <v>0</v>
      </c>
      <c r="K759" s="9">
        <v>0</v>
      </c>
      <c r="L759" s="9">
        <v>0</v>
      </c>
      <c r="M759" s="9">
        <v>2</v>
      </c>
      <c r="N759" s="9">
        <v>3</v>
      </c>
      <c r="O759" s="9">
        <v>3</v>
      </c>
      <c r="P759" s="9">
        <v>3</v>
      </c>
      <c r="Q759" s="9">
        <v>0</v>
      </c>
      <c r="R759" s="9">
        <v>2</v>
      </c>
      <c r="S759" s="9">
        <v>0</v>
      </c>
      <c r="T759" s="9"/>
      <c r="U759" s="9">
        <v>1</v>
      </c>
      <c r="V759" s="9">
        <v>0</v>
      </c>
      <c r="W759" s="9">
        <v>0</v>
      </c>
      <c r="X759" s="9">
        <v>1</v>
      </c>
      <c r="Y759" s="9">
        <v>0</v>
      </c>
      <c r="Z759" s="9">
        <v>0</v>
      </c>
      <c r="AA759" s="9">
        <v>0</v>
      </c>
      <c r="AB759" s="9">
        <v>0</v>
      </c>
      <c r="AC759" s="9"/>
      <c r="AD759" s="9">
        <v>6</v>
      </c>
      <c r="AE759" s="9"/>
      <c r="AF759" s="9">
        <v>1</v>
      </c>
      <c r="AG759" s="9">
        <v>0</v>
      </c>
      <c r="AH759" s="9">
        <v>1</v>
      </c>
      <c r="AI759" s="9">
        <v>0</v>
      </c>
      <c r="AJ759" s="9">
        <v>0</v>
      </c>
      <c r="AK759" s="9">
        <v>0</v>
      </c>
      <c r="AL759" s="9"/>
      <c r="AM759" s="9">
        <v>1</v>
      </c>
      <c r="AN759" s="9">
        <v>1</v>
      </c>
      <c r="AO759" s="9">
        <v>1</v>
      </c>
      <c r="AP759" s="9">
        <v>1</v>
      </c>
      <c r="AQ759" s="9">
        <v>0</v>
      </c>
      <c r="AR759" s="9">
        <v>0</v>
      </c>
      <c r="AS759" s="9"/>
      <c r="AT759" s="9">
        <v>1</v>
      </c>
      <c r="AU759" s="9">
        <v>2</v>
      </c>
      <c r="AV759" s="75">
        <v>1</v>
      </c>
      <c r="AW759" s="75">
        <v>2</v>
      </c>
      <c r="AX759" s="75">
        <v>1</v>
      </c>
      <c r="AY759" s="9">
        <v>1</v>
      </c>
      <c r="AZ759" s="9">
        <v>1</v>
      </c>
      <c r="BA759" s="9">
        <v>1</v>
      </c>
      <c r="BB759" s="9">
        <v>1</v>
      </c>
      <c r="BC759" s="9">
        <v>2</v>
      </c>
      <c r="BD759" s="9">
        <v>1</v>
      </c>
      <c r="BE759" s="9">
        <v>2</v>
      </c>
      <c r="BF759" s="9">
        <v>1</v>
      </c>
      <c r="BG759" s="9">
        <v>1</v>
      </c>
      <c r="BH759">
        <v>1</v>
      </c>
      <c r="BI759">
        <v>1</v>
      </c>
      <c r="BJ759" s="58">
        <v>1</v>
      </c>
      <c r="BK759">
        <v>1</v>
      </c>
      <c r="BL759">
        <v>1</v>
      </c>
      <c r="BM759">
        <v>2</v>
      </c>
      <c r="BN759">
        <v>2</v>
      </c>
      <c r="BO759">
        <v>1</v>
      </c>
      <c r="BP759">
        <v>1</v>
      </c>
      <c r="BQ759">
        <v>1</v>
      </c>
      <c r="BR759">
        <v>2</v>
      </c>
      <c r="BS759">
        <v>2</v>
      </c>
      <c r="BT759" t="s">
        <v>125</v>
      </c>
      <c r="BU759">
        <v>1</v>
      </c>
      <c r="BV759">
        <v>2</v>
      </c>
      <c r="BW759">
        <v>2</v>
      </c>
      <c r="BX759">
        <v>2</v>
      </c>
      <c r="BY759">
        <v>2</v>
      </c>
      <c r="BZ759">
        <v>2</v>
      </c>
      <c r="CA759">
        <v>2</v>
      </c>
      <c r="CB759">
        <v>2</v>
      </c>
      <c r="CC759">
        <v>2</v>
      </c>
      <c r="CD759">
        <v>2</v>
      </c>
      <c r="CE759">
        <v>2</v>
      </c>
      <c r="CF759">
        <v>1</v>
      </c>
      <c r="CG759">
        <v>2</v>
      </c>
      <c r="CH759">
        <v>2</v>
      </c>
      <c r="CI759">
        <v>2</v>
      </c>
      <c r="CJ759">
        <v>1</v>
      </c>
      <c r="CK759">
        <v>2</v>
      </c>
      <c r="CL759">
        <v>1</v>
      </c>
      <c r="CM759">
        <v>3</v>
      </c>
      <c r="CN759">
        <v>2</v>
      </c>
      <c r="CO759">
        <v>4</v>
      </c>
      <c r="CP759">
        <v>3</v>
      </c>
      <c r="CQ759">
        <v>4</v>
      </c>
      <c r="CR759">
        <v>3</v>
      </c>
      <c r="CS759">
        <v>3</v>
      </c>
      <c r="CT759">
        <v>4</v>
      </c>
      <c r="CU759">
        <v>3</v>
      </c>
      <c r="CV759">
        <v>2</v>
      </c>
      <c r="CW759">
        <v>1</v>
      </c>
      <c r="CX759">
        <v>3</v>
      </c>
      <c r="CY759">
        <v>1</v>
      </c>
      <c r="CZ759">
        <v>3</v>
      </c>
      <c r="DA759" s="57">
        <v>3</v>
      </c>
    </row>
    <row r="760" spans="1:105">
      <c r="A760">
        <v>753</v>
      </c>
      <c r="B760" s="9">
        <v>2</v>
      </c>
      <c r="C760" s="9">
        <v>7</v>
      </c>
      <c r="D760" s="9">
        <v>5</v>
      </c>
      <c r="E760" s="9">
        <v>2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1</v>
      </c>
      <c r="L760" s="9">
        <v>0</v>
      </c>
      <c r="M760" s="9">
        <v>2</v>
      </c>
      <c r="N760" s="9">
        <v>3</v>
      </c>
      <c r="O760" s="9">
        <v>4</v>
      </c>
      <c r="P760" s="9">
        <v>3</v>
      </c>
      <c r="Q760" s="9">
        <v>1</v>
      </c>
      <c r="R760" s="9">
        <v>4</v>
      </c>
      <c r="S760" s="9">
        <v>3</v>
      </c>
      <c r="T760" s="9"/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1</v>
      </c>
      <c r="AB760" s="9">
        <v>0</v>
      </c>
      <c r="AC760" s="9"/>
      <c r="AD760" s="9">
        <v>3</v>
      </c>
      <c r="AE760" s="9"/>
      <c r="AF760" s="9">
        <v>1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/>
      <c r="AM760" s="9">
        <v>1</v>
      </c>
      <c r="AN760" s="9">
        <v>1</v>
      </c>
      <c r="AO760" s="9">
        <v>1</v>
      </c>
      <c r="AP760" s="9">
        <v>1</v>
      </c>
      <c r="AQ760" s="9">
        <v>0</v>
      </c>
      <c r="AR760" s="9">
        <v>0</v>
      </c>
      <c r="AS760" s="9"/>
      <c r="AT760" s="9">
        <v>1</v>
      </c>
      <c r="AU760" s="9">
        <v>3</v>
      </c>
      <c r="AV760" s="75">
        <v>1</v>
      </c>
      <c r="AW760" s="75">
        <v>1</v>
      </c>
      <c r="AX760" s="75">
        <v>1</v>
      </c>
      <c r="AY760" s="9">
        <v>1</v>
      </c>
      <c r="AZ760" s="9">
        <v>1</v>
      </c>
      <c r="BA760" s="9">
        <v>1</v>
      </c>
      <c r="BB760" s="9">
        <v>2</v>
      </c>
      <c r="BC760" s="9">
        <v>1</v>
      </c>
      <c r="BD760" s="9">
        <v>1</v>
      </c>
      <c r="BE760" s="9">
        <v>1</v>
      </c>
      <c r="BF760" s="9">
        <v>1</v>
      </c>
      <c r="BG760" s="9">
        <v>2</v>
      </c>
      <c r="BH760">
        <v>1</v>
      </c>
      <c r="BI760">
        <v>2</v>
      </c>
      <c r="BJ760" s="58">
        <v>1</v>
      </c>
      <c r="BK760">
        <v>1</v>
      </c>
      <c r="BL760">
        <v>1</v>
      </c>
      <c r="BM760">
        <v>1</v>
      </c>
      <c r="BN760">
        <v>1</v>
      </c>
      <c r="BO760">
        <v>2</v>
      </c>
      <c r="BP760">
        <v>2</v>
      </c>
      <c r="BQ760" t="s">
        <v>125</v>
      </c>
      <c r="BR760">
        <v>2</v>
      </c>
      <c r="BS760">
        <v>2</v>
      </c>
      <c r="BT760" t="s">
        <v>125</v>
      </c>
      <c r="BU760">
        <v>1</v>
      </c>
      <c r="BV760">
        <v>1</v>
      </c>
      <c r="BW760">
        <v>1</v>
      </c>
      <c r="BX760">
        <v>2</v>
      </c>
      <c r="BY760">
        <v>2</v>
      </c>
      <c r="BZ760">
        <v>2</v>
      </c>
      <c r="CA760">
        <v>1</v>
      </c>
      <c r="CB760">
        <v>1</v>
      </c>
      <c r="CC760">
        <v>1</v>
      </c>
      <c r="CD760">
        <v>2</v>
      </c>
      <c r="CE760">
        <v>2</v>
      </c>
      <c r="CF760">
        <v>1</v>
      </c>
      <c r="CG760">
        <v>1</v>
      </c>
      <c r="CH760">
        <v>1</v>
      </c>
      <c r="CI760">
        <v>1</v>
      </c>
      <c r="CJ760">
        <v>1</v>
      </c>
      <c r="CK760">
        <v>2</v>
      </c>
      <c r="CL760">
        <v>2</v>
      </c>
      <c r="CM760" t="s">
        <v>125</v>
      </c>
      <c r="CN760" t="s">
        <v>125</v>
      </c>
      <c r="CO760">
        <v>4</v>
      </c>
      <c r="CP760">
        <v>3</v>
      </c>
      <c r="CQ760">
        <v>4</v>
      </c>
      <c r="CR760">
        <v>4</v>
      </c>
      <c r="CS760">
        <v>4</v>
      </c>
      <c r="CT760">
        <v>4</v>
      </c>
      <c r="CU760">
        <v>4</v>
      </c>
      <c r="CV760">
        <v>2</v>
      </c>
      <c r="CW760">
        <v>1</v>
      </c>
      <c r="CX760">
        <v>3</v>
      </c>
      <c r="CY760">
        <v>4</v>
      </c>
      <c r="CZ760">
        <v>4</v>
      </c>
      <c r="DA760" s="57" t="s">
        <v>125</v>
      </c>
    </row>
    <row r="761" spans="1:105">
      <c r="A761">
        <v>754</v>
      </c>
      <c r="B761" s="9">
        <v>1</v>
      </c>
      <c r="C761" s="9">
        <v>4</v>
      </c>
      <c r="D761" s="9">
        <v>2</v>
      </c>
      <c r="E761" s="9">
        <v>3</v>
      </c>
      <c r="F761" s="9">
        <v>0</v>
      </c>
      <c r="G761" s="9">
        <v>1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2</v>
      </c>
      <c r="N761" s="9">
        <v>1</v>
      </c>
      <c r="O761" s="9">
        <v>0</v>
      </c>
      <c r="P761" s="9">
        <v>0</v>
      </c>
      <c r="Q761" s="9">
        <v>0</v>
      </c>
      <c r="R761" s="9">
        <v>4</v>
      </c>
      <c r="S761" s="9">
        <v>0</v>
      </c>
      <c r="T761" s="9"/>
      <c r="U761" s="9">
        <v>0</v>
      </c>
      <c r="V761" s="9">
        <v>0</v>
      </c>
      <c r="W761" s="9">
        <v>0</v>
      </c>
      <c r="X761" s="9">
        <v>0</v>
      </c>
      <c r="Y761" s="9">
        <v>1</v>
      </c>
      <c r="Z761" s="9">
        <v>0</v>
      </c>
      <c r="AA761" s="9">
        <v>0</v>
      </c>
      <c r="AB761" s="9">
        <v>0</v>
      </c>
      <c r="AC761" s="9"/>
      <c r="AD761" s="9">
        <v>2</v>
      </c>
      <c r="AE761" s="9"/>
      <c r="AF761" s="9">
        <v>0</v>
      </c>
      <c r="AG761" s="9">
        <v>0</v>
      </c>
      <c r="AH761" s="9">
        <v>1</v>
      </c>
      <c r="AI761" s="9">
        <v>1</v>
      </c>
      <c r="AJ761" s="9">
        <v>0</v>
      </c>
      <c r="AK761" s="9">
        <v>0</v>
      </c>
      <c r="AL761" s="9"/>
      <c r="AM761" s="9">
        <v>1</v>
      </c>
      <c r="AN761" s="9">
        <v>1</v>
      </c>
      <c r="AO761" s="9">
        <v>1</v>
      </c>
      <c r="AP761" s="9">
        <v>0</v>
      </c>
      <c r="AQ761" s="9">
        <v>0</v>
      </c>
      <c r="AR761" s="9">
        <v>0</v>
      </c>
      <c r="AS761" s="9"/>
      <c r="AT761" s="9">
        <v>1</v>
      </c>
      <c r="AU761" s="9">
        <v>1</v>
      </c>
      <c r="AV761" s="75">
        <v>2</v>
      </c>
      <c r="AW761" s="75">
        <v>1</v>
      </c>
      <c r="AX761" s="75">
        <v>1</v>
      </c>
      <c r="AY761" s="9">
        <v>1</v>
      </c>
      <c r="AZ761" s="9">
        <v>1</v>
      </c>
      <c r="BA761" s="9">
        <v>1</v>
      </c>
      <c r="BB761" s="9">
        <v>2</v>
      </c>
      <c r="BC761" s="9">
        <v>2</v>
      </c>
      <c r="BD761" s="9">
        <v>2</v>
      </c>
      <c r="BE761" s="9" t="s">
        <v>125</v>
      </c>
      <c r="BF761" s="9">
        <v>1</v>
      </c>
      <c r="BG761" s="9">
        <v>1</v>
      </c>
      <c r="BH761">
        <v>2</v>
      </c>
      <c r="BI761">
        <v>2</v>
      </c>
      <c r="BJ761" s="58">
        <v>2</v>
      </c>
      <c r="BK761">
        <v>1</v>
      </c>
      <c r="BL761">
        <v>1</v>
      </c>
      <c r="BM761">
        <v>2</v>
      </c>
      <c r="BN761">
        <v>2</v>
      </c>
      <c r="BO761">
        <v>2</v>
      </c>
      <c r="BP761">
        <v>1</v>
      </c>
      <c r="BQ761">
        <v>1</v>
      </c>
      <c r="BR761">
        <v>1</v>
      </c>
      <c r="BS761">
        <v>2</v>
      </c>
      <c r="BT761" t="s">
        <v>125</v>
      </c>
      <c r="BU761">
        <v>1</v>
      </c>
      <c r="BV761">
        <v>1</v>
      </c>
      <c r="BW761">
        <v>1</v>
      </c>
      <c r="BX761">
        <v>2</v>
      </c>
      <c r="BY761">
        <v>1</v>
      </c>
      <c r="BZ761">
        <v>2</v>
      </c>
      <c r="CA761">
        <v>1</v>
      </c>
      <c r="CB761">
        <v>2</v>
      </c>
      <c r="CC761">
        <v>1</v>
      </c>
      <c r="CD761">
        <v>1</v>
      </c>
      <c r="CE761">
        <v>2</v>
      </c>
      <c r="CF761">
        <v>1</v>
      </c>
      <c r="CG761">
        <v>2</v>
      </c>
      <c r="CH761">
        <v>2</v>
      </c>
      <c r="CI761">
        <v>2</v>
      </c>
      <c r="CJ761">
        <v>1</v>
      </c>
      <c r="CK761">
        <v>2</v>
      </c>
      <c r="CL761">
        <v>1</v>
      </c>
      <c r="CM761">
        <v>4</v>
      </c>
      <c r="CN761">
        <v>4</v>
      </c>
      <c r="CO761">
        <v>4</v>
      </c>
      <c r="CP761">
        <v>3</v>
      </c>
      <c r="CQ761">
        <v>4</v>
      </c>
      <c r="CR761">
        <v>3</v>
      </c>
      <c r="CS761">
        <v>4</v>
      </c>
      <c r="CT761">
        <v>4</v>
      </c>
      <c r="CU761">
        <v>4</v>
      </c>
      <c r="CV761">
        <v>3</v>
      </c>
      <c r="CW761">
        <v>1</v>
      </c>
      <c r="CX761">
        <v>4</v>
      </c>
      <c r="CY761">
        <v>3</v>
      </c>
      <c r="CZ761">
        <v>3</v>
      </c>
      <c r="DA761" s="57">
        <v>3</v>
      </c>
    </row>
    <row r="762" spans="1:105">
      <c r="A762">
        <v>755</v>
      </c>
      <c r="B762" s="9">
        <v>1</v>
      </c>
      <c r="C762" s="9">
        <v>2</v>
      </c>
      <c r="D762" s="9">
        <v>1</v>
      </c>
      <c r="E762" s="9">
        <v>16</v>
      </c>
      <c r="F762" s="9">
        <v>0</v>
      </c>
      <c r="G762" s="9">
        <v>0</v>
      </c>
      <c r="H762" s="9">
        <v>0</v>
      </c>
      <c r="I762" s="9">
        <v>1</v>
      </c>
      <c r="J762" s="9">
        <v>0</v>
      </c>
      <c r="K762" s="9">
        <v>0</v>
      </c>
      <c r="L762" s="9">
        <v>0</v>
      </c>
      <c r="M762" s="9">
        <v>1</v>
      </c>
      <c r="N762" s="9">
        <v>0</v>
      </c>
      <c r="O762" s="9">
        <v>0</v>
      </c>
      <c r="P762" s="9">
        <v>0</v>
      </c>
      <c r="Q762" s="9">
        <v>0</v>
      </c>
      <c r="R762" s="9">
        <v>4</v>
      </c>
      <c r="S762" s="9">
        <v>0</v>
      </c>
      <c r="T762" s="9"/>
      <c r="U762" s="9">
        <v>0</v>
      </c>
      <c r="V762" s="9">
        <v>0</v>
      </c>
      <c r="W762" s="9">
        <v>0</v>
      </c>
      <c r="X762" s="9">
        <v>0</v>
      </c>
      <c r="Y762" s="9">
        <v>1</v>
      </c>
      <c r="Z762" s="9">
        <v>0</v>
      </c>
      <c r="AA762" s="9">
        <v>0</v>
      </c>
      <c r="AB762" s="9">
        <v>0</v>
      </c>
      <c r="AC762" s="9"/>
      <c r="AD762" s="9">
        <v>4</v>
      </c>
      <c r="AE762" s="9"/>
      <c r="AF762" s="9">
        <v>1</v>
      </c>
      <c r="AG762" s="9">
        <v>1</v>
      </c>
      <c r="AH762" s="9">
        <v>1</v>
      </c>
      <c r="AI762" s="9">
        <v>0</v>
      </c>
      <c r="AJ762" s="9">
        <v>0</v>
      </c>
      <c r="AK762" s="9">
        <v>0</v>
      </c>
      <c r="AL762" s="9"/>
      <c r="AM762" s="9">
        <v>1</v>
      </c>
      <c r="AN762" s="9">
        <v>1</v>
      </c>
      <c r="AO762" s="9">
        <v>0</v>
      </c>
      <c r="AP762" s="9">
        <v>0</v>
      </c>
      <c r="AQ762" s="9">
        <v>0</v>
      </c>
      <c r="AR762" s="9">
        <v>0</v>
      </c>
      <c r="AS762" s="9"/>
      <c r="AT762" s="9">
        <v>1</v>
      </c>
      <c r="AU762" s="9">
        <v>2</v>
      </c>
      <c r="AV762" s="75">
        <v>2</v>
      </c>
      <c r="AW762" s="75">
        <v>1</v>
      </c>
      <c r="AX762" s="75">
        <v>1</v>
      </c>
      <c r="AY762" s="9">
        <v>1</v>
      </c>
      <c r="AZ762" s="9">
        <v>1</v>
      </c>
      <c r="BA762" s="9">
        <v>1</v>
      </c>
      <c r="BB762" s="9">
        <v>2</v>
      </c>
      <c r="BC762" s="9">
        <v>1</v>
      </c>
      <c r="BD762" s="9">
        <v>1</v>
      </c>
      <c r="BE762" s="9">
        <v>1</v>
      </c>
      <c r="BF762" s="9">
        <v>1</v>
      </c>
      <c r="BG762" s="9">
        <v>1</v>
      </c>
      <c r="BH762">
        <v>2</v>
      </c>
      <c r="BI762">
        <v>2</v>
      </c>
      <c r="BJ762" s="58">
        <v>1</v>
      </c>
      <c r="BK762">
        <v>2</v>
      </c>
      <c r="BL762">
        <v>1</v>
      </c>
      <c r="BM762">
        <v>2</v>
      </c>
      <c r="BN762">
        <v>2</v>
      </c>
      <c r="BO762">
        <v>2</v>
      </c>
      <c r="BP762">
        <v>2</v>
      </c>
      <c r="BQ762" t="s">
        <v>125</v>
      </c>
      <c r="BR762">
        <v>1</v>
      </c>
      <c r="BS762">
        <v>2</v>
      </c>
      <c r="BT762" t="s">
        <v>125</v>
      </c>
      <c r="BU762">
        <v>1</v>
      </c>
      <c r="BV762">
        <v>1</v>
      </c>
      <c r="BW762">
        <v>1</v>
      </c>
      <c r="BX762">
        <v>2</v>
      </c>
      <c r="BY762">
        <v>2</v>
      </c>
      <c r="BZ762">
        <v>2</v>
      </c>
      <c r="CA762">
        <v>2</v>
      </c>
      <c r="CB762">
        <v>2</v>
      </c>
      <c r="CC762">
        <v>2</v>
      </c>
      <c r="CD762">
        <v>2</v>
      </c>
      <c r="CE762">
        <v>2</v>
      </c>
      <c r="CF762">
        <v>1</v>
      </c>
      <c r="CG762">
        <v>2</v>
      </c>
      <c r="CH762">
        <v>2</v>
      </c>
      <c r="CI762">
        <v>2</v>
      </c>
      <c r="CJ762">
        <v>1</v>
      </c>
      <c r="CK762">
        <v>2</v>
      </c>
      <c r="CL762">
        <v>2</v>
      </c>
      <c r="CM762" t="s">
        <v>125</v>
      </c>
      <c r="CN762" t="s">
        <v>125</v>
      </c>
      <c r="CO762">
        <v>4</v>
      </c>
      <c r="CP762">
        <v>2</v>
      </c>
      <c r="CQ762">
        <v>4</v>
      </c>
      <c r="CR762">
        <v>3</v>
      </c>
      <c r="CS762">
        <v>3</v>
      </c>
      <c r="CT762">
        <v>3</v>
      </c>
      <c r="CU762">
        <v>4</v>
      </c>
      <c r="CV762">
        <v>4</v>
      </c>
      <c r="CW762">
        <v>1</v>
      </c>
      <c r="CX762">
        <v>3</v>
      </c>
      <c r="CY762">
        <v>4</v>
      </c>
      <c r="CZ762">
        <v>4</v>
      </c>
      <c r="DA762" s="57" t="s">
        <v>125</v>
      </c>
    </row>
    <row r="763" spans="1:105">
      <c r="A763">
        <v>756</v>
      </c>
      <c r="B763" s="9">
        <v>2</v>
      </c>
      <c r="C763" s="9">
        <v>8</v>
      </c>
      <c r="D763" s="9">
        <v>5</v>
      </c>
      <c r="E763" s="9">
        <v>6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1</v>
      </c>
      <c r="L763" s="9">
        <v>0</v>
      </c>
      <c r="M763" s="9">
        <v>2</v>
      </c>
      <c r="N763" s="9">
        <v>3</v>
      </c>
      <c r="O763" s="9">
        <v>3</v>
      </c>
      <c r="P763" s="9">
        <v>0</v>
      </c>
      <c r="Q763" s="9">
        <v>0</v>
      </c>
      <c r="R763" s="9">
        <v>3</v>
      </c>
      <c r="S763" s="9">
        <v>3</v>
      </c>
      <c r="T763" s="9"/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1</v>
      </c>
      <c r="AB763" s="9">
        <v>0</v>
      </c>
      <c r="AC763" s="9"/>
      <c r="AD763" s="9">
        <v>2</v>
      </c>
      <c r="AE763" s="9"/>
      <c r="AF763" s="9">
        <v>1</v>
      </c>
      <c r="AG763" s="9">
        <v>1</v>
      </c>
      <c r="AH763" s="9">
        <v>1</v>
      </c>
      <c r="AI763" s="9">
        <v>0</v>
      </c>
      <c r="AJ763" s="9">
        <v>0</v>
      </c>
      <c r="AK763" s="9">
        <v>1</v>
      </c>
      <c r="AL763" s="9"/>
      <c r="AM763" s="9">
        <v>1</v>
      </c>
      <c r="AN763" s="9">
        <v>1</v>
      </c>
      <c r="AO763" s="9">
        <v>0</v>
      </c>
      <c r="AP763" s="9">
        <v>0</v>
      </c>
      <c r="AQ763" s="9">
        <v>0</v>
      </c>
      <c r="AR763" s="9">
        <v>0</v>
      </c>
      <c r="AS763" s="9"/>
      <c r="AT763" s="9">
        <v>3</v>
      </c>
      <c r="AU763" s="9">
        <v>3</v>
      </c>
      <c r="AV763" s="75">
        <v>2</v>
      </c>
      <c r="AW763" s="75">
        <v>2</v>
      </c>
      <c r="AX763" s="75">
        <v>2</v>
      </c>
      <c r="AY763" s="9" t="s">
        <v>125</v>
      </c>
      <c r="AZ763" s="9">
        <v>2</v>
      </c>
      <c r="BA763" s="9" t="s">
        <v>125</v>
      </c>
      <c r="BB763" s="9" t="s">
        <v>125</v>
      </c>
      <c r="BC763" s="9">
        <v>2</v>
      </c>
      <c r="BD763" s="9">
        <v>1</v>
      </c>
      <c r="BE763" s="9">
        <v>2</v>
      </c>
      <c r="BF763" s="9">
        <v>2</v>
      </c>
      <c r="BG763" s="9" t="s">
        <v>125</v>
      </c>
      <c r="BH763">
        <v>1</v>
      </c>
      <c r="BI763">
        <v>2</v>
      </c>
      <c r="BJ763" s="58">
        <v>2</v>
      </c>
      <c r="BK763">
        <v>2</v>
      </c>
      <c r="BL763">
        <v>2</v>
      </c>
      <c r="BM763">
        <v>1</v>
      </c>
      <c r="BN763">
        <v>1</v>
      </c>
      <c r="BO763">
        <v>2</v>
      </c>
      <c r="BP763">
        <v>1</v>
      </c>
      <c r="BQ763">
        <v>1</v>
      </c>
      <c r="BR763">
        <v>1</v>
      </c>
      <c r="BS763">
        <v>1</v>
      </c>
      <c r="BT763">
        <v>1</v>
      </c>
      <c r="BU763">
        <v>1</v>
      </c>
      <c r="BV763">
        <v>1</v>
      </c>
      <c r="BW763">
        <v>2</v>
      </c>
      <c r="BX763">
        <v>2</v>
      </c>
      <c r="BY763">
        <v>1</v>
      </c>
      <c r="BZ763">
        <v>2</v>
      </c>
      <c r="CA763">
        <v>2</v>
      </c>
      <c r="CB763">
        <v>2</v>
      </c>
      <c r="CC763">
        <v>2</v>
      </c>
      <c r="CD763">
        <v>1</v>
      </c>
      <c r="CE763">
        <v>2</v>
      </c>
      <c r="CF763">
        <v>2</v>
      </c>
      <c r="CG763">
        <v>2</v>
      </c>
      <c r="CH763">
        <v>2</v>
      </c>
      <c r="CI763">
        <v>2</v>
      </c>
      <c r="CJ763">
        <v>1</v>
      </c>
      <c r="CK763">
        <v>2</v>
      </c>
      <c r="CL763">
        <v>1</v>
      </c>
      <c r="CM763">
        <v>3</v>
      </c>
      <c r="CN763">
        <v>3</v>
      </c>
      <c r="CO763">
        <v>3</v>
      </c>
      <c r="CP763">
        <v>3</v>
      </c>
      <c r="CQ763">
        <v>3</v>
      </c>
      <c r="CR763">
        <v>3</v>
      </c>
      <c r="CS763">
        <v>4</v>
      </c>
      <c r="CT763">
        <v>3</v>
      </c>
      <c r="CU763">
        <v>3</v>
      </c>
      <c r="CV763">
        <v>2</v>
      </c>
      <c r="CW763">
        <v>1</v>
      </c>
      <c r="CX763">
        <v>3</v>
      </c>
      <c r="CY763">
        <v>3</v>
      </c>
      <c r="CZ763">
        <v>3</v>
      </c>
      <c r="DA763" s="57" t="s">
        <v>125</v>
      </c>
    </row>
    <row r="764" spans="1:105">
      <c r="A764">
        <v>757</v>
      </c>
      <c r="B764" s="9">
        <v>1</v>
      </c>
      <c r="C764" s="9">
        <v>5</v>
      </c>
      <c r="D764" s="9">
        <v>1</v>
      </c>
      <c r="E764" s="9">
        <v>9</v>
      </c>
      <c r="F764" s="9">
        <v>0</v>
      </c>
      <c r="G764" s="9">
        <v>0</v>
      </c>
      <c r="H764" s="9">
        <v>0</v>
      </c>
      <c r="I764" s="9">
        <v>1</v>
      </c>
      <c r="J764" s="9">
        <v>0</v>
      </c>
      <c r="K764" s="9">
        <v>0</v>
      </c>
      <c r="L764" s="9">
        <v>0</v>
      </c>
      <c r="M764" s="9">
        <v>2</v>
      </c>
      <c r="N764" s="9">
        <v>4</v>
      </c>
      <c r="O764" s="9">
        <v>4</v>
      </c>
      <c r="P764" s="9">
        <v>4</v>
      </c>
      <c r="Q764" s="9">
        <v>2</v>
      </c>
      <c r="R764" s="9">
        <v>3</v>
      </c>
      <c r="S764" s="9">
        <v>4</v>
      </c>
      <c r="T764" s="9"/>
      <c r="U764" s="9">
        <v>0</v>
      </c>
      <c r="V764" s="9">
        <v>1</v>
      </c>
      <c r="W764" s="9">
        <v>0</v>
      </c>
      <c r="X764" s="9">
        <v>1</v>
      </c>
      <c r="Y764" s="9">
        <v>1</v>
      </c>
      <c r="Z764" s="9">
        <v>0</v>
      </c>
      <c r="AA764" s="9">
        <v>0</v>
      </c>
      <c r="AB764" s="9">
        <v>0</v>
      </c>
      <c r="AC764" s="9"/>
      <c r="AD764" s="9">
        <v>6</v>
      </c>
      <c r="AE764" s="9"/>
      <c r="AF764" s="9">
        <v>1</v>
      </c>
      <c r="AG764" s="9">
        <v>0</v>
      </c>
      <c r="AH764" s="9">
        <v>1</v>
      </c>
      <c r="AI764" s="9">
        <v>0</v>
      </c>
      <c r="AJ764" s="9">
        <v>1</v>
      </c>
      <c r="AK764" s="9">
        <v>0</v>
      </c>
      <c r="AL764" s="9"/>
      <c r="AM764" s="9">
        <v>1</v>
      </c>
      <c r="AN764" s="9">
        <v>1</v>
      </c>
      <c r="AO764" s="9">
        <v>1</v>
      </c>
      <c r="AP764" s="9">
        <v>1</v>
      </c>
      <c r="AQ764" s="9">
        <v>0</v>
      </c>
      <c r="AR764" s="9">
        <v>1</v>
      </c>
      <c r="AS764" s="9"/>
      <c r="AT764" s="9">
        <v>3</v>
      </c>
      <c r="AU764" s="9">
        <v>1</v>
      </c>
      <c r="AV764" s="75">
        <v>1</v>
      </c>
      <c r="AW764" s="75">
        <v>1</v>
      </c>
      <c r="AX764" s="75">
        <v>1</v>
      </c>
      <c r="AY764" s="9">
        <v>2</v>
      </c>
      <c r="AZ764" s="9">
        <v>1</v>
      </c>
      <c r="BA764" s="9">
        <v>1</v>
      </c>
      <c r="BB764" s="9">
        <v>2</v>
      </c>
      <c r="BC764" s="9">
        <v>1</v>
      </c>
      <c r="BD764" s="9">
        <v>1</v>
      </c>
      <c r="BE764" s="9">
        <v>1</v>
      </c>
      <c r="BF764" s="9">
        <v>1</v>
      </c>
      <c r="BG764" s="9">
        <v>1</v>
      </c>
      <c r="BH764">
        <v>2</v>
      </c>
      <c r="BI764">
        <v>2</v>
      </c>
      <c r="BJ764" s="58">
        <v>1</v>
      </c>
      <c r="BK764">
        <v>2</v>
      </c>
      <c r="BL764">
        <v>1</v>
      </c>
      <c r="BM764">
        <v>1</v>
      </c>
      <c r="BN764">
        <v>1</v>
      </c>
      <c r="BO764">
        <v>2</v>
      </c>
      <c r="BP764">
        <v>2</v>
      </c>
      <c r="BQ764" t="s">
        <v>125</v>
      </c>
      <c r="BR764">
        <v>2</v>
      </c>
      <c r="BS764">
        <v>2</v>
      </c>
      <c r="BT764" t="s">
        <v>125</v>
      </c>
      <c r="BU764">
        <v>1</v>
      </c>
      <c r="BV764">
        <v>2</v>
      </c>
      <c r="BW764">
        <v>1</v>
      </c>
      <c r="BX764">
        <v>2</v>
      </c>
      <c r="BY764">
        <v>2</v>
      </c>
      <c r="BZ764">
        <v>2</v>
      </c>
      <c r="CA764">
        <v>2</v>
      </c>
      <c r="CB764">
        <v>2</v>
      </c>
      <c r="CC764">
        <v>1</v>
      </c>
      <c r="CD764">
        <v>1</v>
      </c>
      <c r="CE764">
        <v>1</v>
      </c>
      <c r="CF764">
        <v>1</v>
      </c>
      <c r="CG764">
        <v>2</v>
      </c>
      <c r="CH764">
        <v>2</v>
      </c>
      <c r="CI764">
        <v>2</v>
      </c>
      <c r="CJ764">
        <v>2</v>
      </c>
      <c r="CK764">
        <v>2</v>
      </c>
      <c r="CL764">
        <v>1</v>
      </c>
      <c r="CM764">
        <v>3</v>
      </c>
      <c r="CN764">
        <v>3</v>
      </c>
      <c r="CO764">
        <v>4</v>
      </c>
      <c r="CP764">
        <v>3</v>
      </c>
      <c r="CQ764">
        <v>3</v>
      </c>
      <c r="CR764">
        <v>3</v>
      </c>
      <c r="CS764">
        <v>3</v>
      </c>
      <c r="CT764">
        <v>3</v>
      </c>
      <c r="CU764">
        <v>3</v>
      </c>
      <c r="CV764">
        <v>1</v>
      </c>
      <c r="CW764">
        <v>1</v>
      </c>
      <c r="CX764">
        <v>2</v>
      </c>
      <c r="CY764">
        <v>1</v>
      </c>
      <c r="CZ764">
        <v>2</v>
      </c>
      <c r="DA764" s="57" t="s">
        <v>125</v>
      </c>
    </row>
    <row r="765" spans="1:105">
      <c r="A765">
        <v>758</v>
      </c>
      <c r="B765" s="9">
        <v>2</v>
      </c>
      <c r="C765" s="9">
        <v>4</v>
      </c>
      <c r="D765" s="9">
        <v>5</v>
      </c>
      <c r="E765" s="9">
        <v>15</v>
      </c>
      <c r="F765" s="9">
        <v>0</v>
      </c>
      <c r="G765" s="9">
        <v>1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2</v>
      </c>
      <c r="N765" s="9">
        <v>4</v>
      </c>
      <c r="O765" s="9">
        <v>0</v>
      </c>
      <c r="P765" s="9">
        <v>0</v>
      </c>
      <c r="Q765" s="9">
        <v>0</v>
      </c>
      <c r="R765" s="9">
        <v>4</v>
      </c>
      <c r="S765" s="9">
        <v>0</v>
      </c>
      <c r="T765" s="9"/>
      <c r="U765" s="9">
        <v>0</v>
      </c>
      <c r="V765" s="9">
        <v>0</v>
      </c>
      <c r="W765" s="9">
        <v>0</v>
      </c>
      <c r="X765" s="9">
        <v>1</v>
      </c>
      <c r="Y765" s="9">
        <v>1</v>
      </c>
      <c r="Z765" s="9">
        <v>1</v>
      </c>
      <c r="AA765" s="9">
        <v>0</v>
      </c>
      <c r="AB765" s="9">
        <v>0</v>
      </c>
      <c r="AC765" s="9"/>
      <c r="AD765" s="9">
        <v>2</v>
      </c>
      <c r="AE765" s="9"/>
      <c r="AF765" s="9">
        <v>1</v>
      </c>
      <c r="AG765" s="9">
        <v>1</v>
      </c>
      <c r="AH765" s="9">
        <v>1</v>
      </c>
      <c r="AI765" s="9">
        <v>1</v>
      </c>
      <c r="AJ765" s="9">
        <v>0</v>
      </c>
      <c r="AK765" s="9">
        <v>0</v>
      </c>
      <c r="AL765" s="9"/>
      <c r="AM765" s="9">
        <v>1</v>
      </c>
      <c r="AN765" s="9">
        <v>1</v>
      </c>
      <c r="AO765" s="9">
        <v>1</v>
      </c>
      <c r="AP765" s="9">
        <v>0</v>
      </c>
      <c r="AQ765" s="9">
        <v>0</v>
      </c>
      <c r="AR765" s="9">
        <v>1</v>
      </c>
      <c r="AS765" s="9"/>
      <c r="AT765" s="9">
        <v>2</v>
      </c>
      <c r="AU765" s="9">
        <v>1</v>
      </c>
      <c r="AV765" s="75">
        <v>1</v>
      </c>
      <c r="AW765" s="75">
        <v>2</v>
      </c>
      <c r="AX765" s="75">
        <v>1</v>
      </c>
      <c r="AY765" s="9">
        <v>1</v>
      </c>
      <c r="AZ765" s="9">
        <v>1</v>
      </c>
      <c r="BA765" s="9">
        <v>1</v>
      </c>
      <c r="BB765" s="9">
        <v>2</v>
      </c>
      <c r="BC765" s="9">
        <v>2</v>
      </c>
      <c r="BD765" s="9">
        <v>1</v>
      </c>
      <c r="BE765" s="9">
        <v>2</v>
      </c>
      <c r="BF765" s="9">
        <v>1</v>
      </c>
      <c r="BG765" s="9">
        <v>1</v>
      </c>
      <c r="BH765">
        <v>2</v>
      </c>
      <c r="BI765">
        <v>1</v>
      </c>
      <c r="BJ765" s="58">
        <v>2</v>
      </c>
      <c r="BK765">
        <v>2</v>
      </c>
      <c r="BL765">
        <v>1</v>
      </c>
      <c r="BM765">
        <v>1</v>
      </c>
      <c r="BN765">
        <v>1</v>
      </c>
      <c r="BO765">
        <v>2</v>
      </c>
      <c r="BP765">
        <v>1</v>
      </c>
      <c r="BQ765">
        <v>1</v>
      </c>
      <c r="BR765">
        <v>1</v>
      </c>
      <c r="BS765">
        <v>1</v>
      </c>
      <c r="BT765">
        <v>1</v>
      </c>
      <c r="BU765">
        <v>1</v>
      </c>
      <c r="BV765">
        <v>2</v>
      </c>
      <c r="BW765">
        <v>2</v>
      </c>
      <c r="BX765">
        <v>1</v>
      </c>
      <c r="BY765">
        <v>2</v>
      </c>
      <c r="BZ765">
        <v>2</v>
      </c>
      <c r="CA765">
        <v>2</v>
      </c>
      <c r="CB765">
        <v>2</v>
      </c>
      <c r="CC765">
        <v>1</v>
      </c>
      <c r="CD765">
        <v>1</v>
      </c>
      <c r="CE765">
        <v>2</v>
      </c>
      <c r="CF765">
        <v>1</v>
      </c>
      <c r="CG765">
        <v>1</v>
      </c>
      <c r="CH765">
        <v>2</v>
      </c>
      <c r="CI765">
        <v>1</v>
      </c>
      <c r="CJ765">
        <v>1</v>
      </c>
      <c r="CK765">
        <v>2</v>
      </c>
      <c r="CL765">
        <v>2</v>
      </c>
      <c r="CM765" t="s">
        <v>125</v>
      </c>
      <c r="CN765" t="s">
        <v>125</v>
      </c>
      <c r="CO765">
        <v>4</v>
      </c>
      <c r="CP765">
        <v>3</v>
      </c>
      <c r="CQ765">
        <v>4</v>
      </c>
      <c r="CR765">
        <v>3</v>
      </c>
      <c r="CS765">
        <v>3</v>
      </c>
      <c r="CT765">
        <v>3</v>
      </c>
      <c r="CU765">
        <v>2</v>
      </c>
      <c r="CV765">
        <v>2</v>
      </c>
      <c r="CW765">
        <v>1</v>
      </c>
      <c r="CX765">
        <v>3</v>
      </c>
      <c r="CY765">
        <v>3</v>
      </c>
      <c r="CZ765">
        <v>3</v>
      </c>
      <c r="DA765" s="57">
        <v>3</v>
      </c>
    </row>
    <row r="766" spans="1:105">
      <c r="A766">
        <v>759</v>
      </c>
      <c r="B766" s="9">
        <v>2</v>
      </c>
      <c r="C766" s="9">
        <v>5</v>
      </c>
      <c r="D766" s="9">
        <v>4</v>
      </c>
      <c r="E766" s="9">
        <v>9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1</v>
      </c>
      <c r="L766" s="9">
        <v>0</v>
      </c>
      <c r="M766" s="9">
        <v>2</v>
      </c>
      <c r="N766" s="9">
        <v>3</v>
      </c>
      <c r="O766" s="9">
        <v>4</v>
      </c>
      <c r="P766" s="9">
        <v>4</v>
      </c>
      <c r="Q766" s="9">
        <v>3</v>
      </c>
      <c r="R766" s="9">
        <v>0</v>
      </c>
      <c r="S766" s="9">
        <v>3</v>
      </c>
      <c r="T766" s="9"/>
      <c r="U766" s="9">
        <v>0</v>
      </c>
      <c r="V766" s="9">
        <v>1</v>
      </c>
      <c r="W766" s="9">
        <v>1</v>
      </c>
      <c r="X766" s="9">
        <v>0</v>
      </c>
      <c r="Y766" s="9">
        <v>0</v>
      </c>
      <c r="Z766" s="9">
        <v>1</v>
      </c>
      <c r="AA766" s="9">
        <v>0</v>
      </c>
      <c r="AB766" s="9">
        <v>0</v>
      </c>
      <c r="AC766" s="9"/>
      <c r="AD766" s="9">
        <v>5</v>
      </c>
      <c r="AE766" s="9"/>
      <c r="AF766" s="9">
        <v>1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/>
      <c r="AM766" s="9">
        <v>1</v>
      </c>
      <c r="AN766" s="9">
        <v>1</v>
      </c>
      <c r="AO766" s="9">
        <v>1</v>
      </c>
      <c r="AP766" s="9">
        <v>0</v>
      </c>
      <c r="AQ766" s="9">
        <v>0</v>
      </c>
      <c r="AR766" s="9">
        <v>0</v>
      </c>
      <c r="AS766" s="9"/>
      <c r="AT766" s="9">
        <v>3</v>
      </c>
      <c r="AU766" s="9">
        <v>3</v>
      </c>
      <c r="AV766" s="75">
        <v>2</v>
      </c>
      <c r="AW766" s="75">
        <v>2</v>
      </c>
      <c r="AX766" s="75">
        <v>2</v>
      </c>
      <c r="AY766" s="9" t="s">
        <v>125</v>
      </c>
      <c r="AZ766" s="9">
        <v>1</v>
      </c>
      <c r="BA766" s="9">
        <v>1</v>
      </c>
      <c r="BB766" s="9">
        <v>2</v>
      </c>
      <c r="BC766" s="9">
        <v>2</v>
      </c>
      <c r="BD766" s="9">
        <v>1</v>
      </c>
      <c r="BE766" s="9">
        <v>1</v>
      </c>
      <c r="BF766" s="9">
        <v>1</v>
      </c>
      <c r="BG766" s="9">
        <v>1</v>
      </c>
      <c r="BH766">
        <v>2</v>
      </c>
      <c r="BI766">
        <v>1</v>
      </c>
      <c r="BJ766" s="58">
        <v>2</v>
      </c>
      <c r="BK766">
        <v>2</v>
      </c>
      <c r="BL766">
        <v>2</v>
      </c>
      <c r="BM766">
        <v>2</v>
      </c>
      <c r="BN766">
        <v>2</v>
      </c>
      <c r="BO766">
        <v>2</v>
      </c>
      <c r="BP766">
        <v>2</v>
      </c>
      <c r="BQ766" t="s">
        <v>125</v>
      </c>
      <c r="BR766">
        <v>2</v>
      </c>
      <c r="BS766">
        <v>2</v>
      </c>
      <c r="BT766" t="s">
        <v>125</v>
      </c>
      <c r="BU766">
        <v>2</v>
      </c>
      <c r="BV766">
        <v>2</v>
      </c>
      <c r="BW766">
        <v>2</v>
      </c>
      <c r="BX766">
        <v>2</v>
      </c>
      <c r="BY766">
        <v>2</v>
      </c>
      <c r="BZ766">
        <v>2</v>
      </c>
      <c r="CA766">
        <v>2</v>
      </c>
      <c r="CB766">
        <v>2</v>
      </c>
      <c r="CC766">
        <v>2</v>
      </c>
      <c r="CD766">
        <v>2</v>
      </c>
      <c r="CE766">
        <v>2</v>
      </c>
      <c r="CF766">
        <v>2</v>
      </c>
      <c r="CG766">
        <v>2</v>
      </c>
      <c r="CH766">
        <v>2</v>
      </c>
      <c r="CI766">
        <v>2</v>
      </c>
      <c r="CJ766">
        <v>1</v>
      </c>
      <c r="CK766">
        <v>2</v>
      </c>
      <c r="CL766">
        <v>2</v>
      </c>
      <c r="CM766" t="s">
        <v>125</v>
      </c>
      <c r="CN766" t="s">
        <v>125</v>
      </c>
      <c r="CO766">
        <v>4</v>
      </c>
      <c r="CP766">
        <v>1</v>
      </c>
      <c r="CQ766">
        <v>3</v>
      </c>
      <c r="CR766">
        <v>2</v>
      </c>
      <c r="CS766">
        <v>3</v>
      </c>
      <c r="CT766">
        <v>4</v>
      </c>
      <c r="CU766">
        <v>3</v>
      </c>
      <c r="CV766">
        <v>4</v>
      </c>
      <c r="CW766">
        <v>1</v>
      </c>
      <c r="CX766">
        <v>2</v>
      </c>
      <c r="CY766">
        <v>3</v>
      </c>
      <c r="CZ766">
        <v>0</v>
      </c>
      <c r="DA766" s="57" t="s">
        <v>125</v>
      </c>
    </row>
    <row r="767" spans="1:105">
      <c r="A767">
        <v>760</v>
      </c>
      <c r="B767" s="9">
        <v>2</v>
      </c>
      <c r="C767" s="9">
        <v>5</v>
      </c>
      <c r="D767" s="9">
        <v>1</v>
      </c>
      <c r="E767" s="9">
        <v>9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1</v>
      </c>
      <c r="M767" s="9">
        <v>2</v>
      </c>
      <c r="N767" s="9">
        <v>0</v>
      </c>
      <c r="O767" s="9">
        <v>0</v>
      </c>
      <c r="P767" s="9">
        <v>0</v>
      </c>
      <c r="Q767" s="9">
        <v>0</v>
      </c>
      <c r="R767" s="9">
        <v>4</v>
      </c>
      <c r="S767" s="9">
        <v>3</v>
      </c>
      <c r="T767" s="9"/>
      <c r="U767" s="9">
        <v>0</v>
      </c>
      <c r="V767" s="9">
        <v>0</v>
      </c>
      <c r="W767" s="9">
        <v>0</v>
      </c>
      <c r="X767" s="9">
        <v>0</v>
      </c>
      <c r="Y767" s="9">
        <v>1</v>
      </c>
      <c r="Z767" s="9">
        <v>1</v>
      </c>
      <c r="AA767" s="9">
        <v>0</v>
      </c>
      <c r="AB767" s="9">
        <v>0</v>
      </c>
      <c r="AC767" s="9"/>
      <c r="AD767" s="9">
        <v>4</v>
      </c>
      <c r="AE767" s="9"/>
      <c r="AF767" s="9">
        <v>1</v>
      </c>
      <c r="AG767" s="9">
        <v>0</v>
      </c>
      <c r="AH767" s="9">
        <v>1</v>
      </c>
      <c r="AI767" s="9">
        <v>1</v>
      </c>
      <c r="AJ767" s="9">
        <v>0</v>
      </c>
      <c r="AK767" s="9">
        <v>0</v>
      </c>
      <c r="AL767" s="9"/>
      <c r="AM767" s="9">
        <v>1</v>
      </c>
      <c r="AN767" s="9">
        <v>1</v>
      </c>
      <c r="AO767" s="9">
        <v>0</v>
      </c>
      <c r="AP767" s="9">
        <v>0</v>
      </c>
      <c r="AQ767" s="9">
        <v>0</v>
      </c>
      <c r="AR767" s="9">
        <v>0</v>
      </c>
      <c r="AS767" s="9"/>
      <c r="AT767" s="9">
        <v>1</v>
      </c>
      <c r="AU767" s="9">
        <v>3</v>
      </c>
      <c r="AV767" s="75">
        <v>2</v>
      </c>
      <c r="AW767" s="75">
        <v>2</v>
      </c>
      <c r="AX767" s="75">
        <v>1</v>
      </c>
      <c r="AY767" s="9">
        <v>1</v>
      </c>
      <c r="AZ767" s="9">
        <v>1</v>
      </c>
      <c r="BA767" s="9">
        <v>1</v>
      </c>
      <c r="BB767" s="9">
        <v>2</v>
      </c>
      <c r="BC767" s="9">
        <v>2</v>
      </c>
      <c r="BD767" s="9">
        <v>1</v>
      </c>
      <c r="BE767" s="9">
        <v>2</v>
      </c>
      <c r="BF767" s="9">
        <v>2</v>
      </c>
      <c r="BG767" s="9" t="s">
        <v>125</v>
      </c>
      <c r="BH767">
        <v>1</v>
      </c>
      <c r="BI767">
        <v>2</v>
      </c>
      <c r="BJ767" s="58">
        <v>2</v>
      </c>
      <c r="BK767">
        <v>2</v>
      </c>
      <c r="BL767">
        <v>1</v>
      </c>
      <c r="BM767">
        <v>1</v>
      </c>
      <c r="BN767">
        <v>1</v>
      </c>
      <c r="BO767">
        <v>2</v>
      </c>
      <c r="BP767">
        <v>2</v>
      </c>
      <c r="BQ767" t="s">
        <v>125</v>
      </c>
      <c r="BR767">
        <v>1</v>
      </c>
      <c r="BS767">
        <v>1</v>
      </c>
      <c r="BT767">
        <v>1</v>
      </c>
      <c r="BU767">
        <v>1</v>
      </c>
      <c r="BV767">
        <v>2</v>
      </c>
      <c r="BW767">
        <v>1</v>
      </c>
      <c r="BX767">
        <v>2</v>
      </c>
      <c r="BY767">
        <v>1</v>
      </c>
      <c r="BZ767">
        <v>2</v>
      </c>
      <c r="CA767">
        <v>2</v>
      </c>
      <c r="CB767">
        <v>2</v>
      </c>
      <c r="CC767">
        <v>2</v>
      </c>
      <c r="CD767">
        <v>2</v>
      </c>
      <c r="CE767">
        <v>1</v>
      </c>
      <c r="CF767">
        <v>2</v>
      </c>
      <c r="CG767">
        <v>2</v>
      </c>
      <c r="CH767">
        <v>2</v>
      </c>
      <c r="CI767">
        <v>1</v>
      </c>
      <c r="CJ767">
        <v>1</v>
      </c>
      <c r="CK767">
        <v>1</v>
      </c>
      <c r="CL767">
        <v>1</v>
      </c>
      <c r="CM767">
        <v>2</v>
      </c>
      <c r="CO767">
        <v>4</v>
      </c>
      <c r="CP767">
        <v>2</v>
      </c>
      <c r="CQ767">
        <v>3</v>
      </c>
      <c r="CR767">
        <v>3</v>
      </c>
      <c r="CS767">
        <v>4</v>
      </c>
      <c r="CT767">
        <v>4</v>
      </c>
      <c r="CU767">
        <v>3</v>
      </c>
      <c r="CV767">
        <v>3</v>
      </c>
      <c r="CW767">
        <v>2</v>
      </c>
      <c r="CX767">
        <v>3</v>
      </c>
      <c r="CY767">
        <v>3</v>
      </c>
      <c r="CZ767">
        <v>0</v>
      </c>
      <c r="DA767" s="57" t="s">
        <v>125</v>
      </c>
    </row>
    <row r="768" spans="1:105">
      <c r="A768">
        <v>761</v>
      </c>
      <c r="B768" s="9">
        <v>2</v>
      </c>
      <c r="C768" s="9">
        <v>9</v>
      </c>
      <c r="D768" s="9">
        <v>5</v>
      </c>
      <c r="E768" s="9">
        <v>15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1</v>
      </c>
      <c r="L768" s="9">
        <v>0</v>
      </c>
      <c r="M768" s="9">
        <v>2</v>
      </c>
      <c r="N768" s="9">
        <v>3</v>
      </c>
      <c r="O768" s="9">
        <v>4</v>
      </c>
      <c r="P768" s="9">
        <v>4</v>
      </c>
      <c r="Q768" s="9">
        <v>4</v>
      </c>
      <c r="R768" s="9">
        <v>3</v>
      </c>
      <c r="S768" s="9">
        <v>4</v>
      </c>
      <c r="T768" s="9"/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1</v>
      </c>
      <c r="AA768" s="9">
        <v>0</v>
      </c>
      <c r="AB768" s="9">
        <v>0</v>
      </c>
      <c r="AC768" s="9"/>
      <c r="AD768" s="9">
        <v>4</v>
      </c>
      <c r="AE768" s="9"/>
      <c r="AF768" s="9">
        <v>1</v>
      </c>
      <c r="AG768" s="9">
        <v>1</v>
      </c>
      <c r="AH768" s="9">
        <v>0</v>
      </c>
      <c r="AI768" s="9">
        <v>0</v>
      </c>
      <c r="AJ768" s="9">
        <v>0</v>
      </c>
      <c r="AK768" s="9">
        <v>0</v>
      </c>
      <c r="AL768" s="9"/>
      <c r="AM768" s="9">
        <v>1</v>
      </c>
      <c r="AN768" s="9">
        <v>1</v>
      </c>
      <c r="AO768" s="9">
        <v>1</v>
      </c>
      <c r="AP768" s="9">
        <v>0</v>
      </c>
      <c r="AQ768" s="9">
        <v>0</v>
      </c>
      <c r="AR768" s="9">
        <v>0</v>
      </c>
      <c r="AS768" s="9"/>
      <c r="AT768" s="9">
        <v>2</v>
      </c>
      <c r="AU768" s="9">
        <v>1</v>
      </c>
      <c r="AV768" s="75">
        <v>1</v>
      </c>
      <c r="AW768" s="75">
        <v>2</v>
      </c>
      <c r="AX768" s="75">
        <v>1</v>
      </c>
      <c r="AY768" s="9">
        <v>1</v>
      </c>
      <c r="AZ768" s="9">
        <v>1</v>
      </c>
      <c r="BA768" s="9">
        <v>1</v>
      </c>
      <c r="BB768" s="9">
        <v>1</v>
      </c>
      <c r="BC768" s="9">
        <v>2</v>
      </c>
      <c r="BD768" s="9">
        <v>1</v>
      </c>
      <c r="BE768" s="9">
        <v>2</v>
      </c>
      <c r="BF768" s="9">
        <v>2</v>
      </c>
      <c r="BG768" s="9" t="s">
        <v>125</v>
      </c>
      <c r="BH768">
        <v>1</v>
      </c>
      <c r="BI768">
        <v>2</v>
      </c>
      <c r="BJ768" s="58">
        <v>1</v>
      </c>
      <c r="BK768">
        <v>1</v>
      </c>
      <c r="BL768">
        <v>1</v>
      </c>
      <c r="BM768">
        <v>1</v>
      </c>
      <c r="BN768">
        <v>1</v>
      </c>
      <c r="BO768">
        <v>2</v>
      </c>
      <c r="BP768">
        <v>2</v>
      </c>
      <c r="BQ768" t="s">
        <v>125</v>
      </c>
      <c r="BR768">
        <v>1</v>
      </c>
      <c r="BS768">
        <v>1</v>
      </c>
      <c r="BT768">
        <v>2</v>
      </c>
      <c r="BU768">
        <v>1</v>
      </c>
      <c r="BV768">
        <v>1</v>
      </c>
      <c r="BW768">
        <v>2</v>
      </c>
      <c r="BX768">
        <v>2</v>
      </c>
      <c r="BY768">
        <v>1</v>
      </c>
      <c r="BZ768">
        <v>1</v>
      </c>
      <c r="CA768">
        <v>1</v>
      </c>
      <c r="CB768">
        <v>2</v>
      </c>
      <c r="CC768">
        <v>1</v>
      </c>
      <c r="CD768">
        <v>1</v>
      </c>
      <c r="CE768">
        <v>2</v>
      </c>
      <c r="CF768">
        <v>1</v>
      </c>
      <c r="CG768">
        <v>1</v>
      </c>
      <c r="CH768">
        <v>2</v>
      </c>
      <c r="CI768">
        <v>1</v>
      </c>
      <c r="CJ768">
        <v>1</v>
      </c>
      <c r="CK768">
        <v>2</v>
      </c>
      <c r="CL768">
        <v>1</v>
      </c>
      <c r="CM768">
        <v>4</v>
      </c>
      <c r="CN768">
        <v>4</v>
      </c>
      <c r="CO768">
        <v>4</v>
      </c>
      <c r="CP768">
        <v>4</v>
      </c>
      <c r="CQ768">
        <v>4</v>
      </c>
      <c r="CR768">
        <v>4</v>
      </c>
      <c r="CS768">
        <v>4</v>
      </c>
      <c r="CT768">
        <v>1</v>
      </c>
      <c r="CU768">
        <v>4</v>
      </c>
      <c r="CV768">
        <v>1</v>
      </c>
      <c r="CW768">
        <v>1</v>
      </c>
      <c r="CX768">
        <v>4</v>
      </c>
      <c r="CY768">
        <v>3</v>
      </c>
      <c r="CZ768">
        <v>3</v>
      </c>
      <c r="DA768" s="57" t="s">
        <v>125</v>
      </c>
    </row>
    <row r="769" spans="1:105">
      <c r="A769">
        <v>762</v>
      </c>
      <c r="B769" s="9">
        <v>1</v>
      </c>
      <c r="C769" s="9">
        <v>6</v>
      </c>
      <c r="D769" s="9">
        <v>1</v>
      </c>
      <c r="E769" s="9">
        <v>9</v>
      </c>
      <c r="F769" s="9"/>
      <c r="G769" s="9"/>
      <c r="H769" s="9"/>
      <c r="I769" s="9"/>
      <c r="J769" s="9"/>
      <c r="K769" s="9"/>
      <c r="L769" s="9"/>
      <c r="M769" s="9">
        <v>2</v>
      </c>
      <c r="N769" s="9">
        <v>0</v>
      </c>
      <c r="O769" s="9">
        <v>3</v>
      </c>
      <c r="P769" s="9">
        <v>3</v>
      </c>
      <c r="Q769" s="9">
        <v>4</v>
      </c>
      <c r="R769" s="9">
        <v>3</v>
      </c>
      <c r="S769" s="9">
        <v>4</v>
      </c>
      <c r="T769" s="9"/>
      <c r="U769" s="9">
        <v>1</v>
      </c>
      <c r="V769" s="9">
        <v>1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/>
      <c r="AD769" s="9">
        <v>3</v>
      </c>
      <c r="AE769" s="9"/>
      <c r="AF769" s="9">
        <v>1</v>
      </c>
      <c r="AG769" s="9">
        <v>0</v>
      </c>
      <c r="AH769" s="9">
        <v>1</v>
      </c>
      <c r="AI769" s="9">
        <v>1</v>
      </c>
      <c r="AJ769" s="9">
        <v>0</v>
      </c>
      <c r="AK769" s="9">
        <v>0</v>
      </c>
      <c r="AL769" s="9"/>
      <c r="AM769" s="9">
        <v>1</v>
      </c>
      <c r="AN769" s="9">
        <v>1</v>
      </c>
      <c r="AO769" s="9">
        <v>1</v>
      </c>
      <c r="AP769" s="9">
        <v>0</v>
      </c>
      <c r="AQ769" s="9">
        <v>0</v>
      </c>
      <c r="AR769" s="9">
        <v>0</v>
      </c>
      <c r="AS769" s="9"/>
      <c r="AT769" s="9">
        <v>1</v>
      </c>
      <c r="AU769" s="9">
        <v>1</v>
      </c>
      <c r="AV769" s="75">
        <v>1</v>
      </c>
      <c r="AW769" s="75">
        <v>1</v>
      </c>
      <c r="AX769" s="75">
        <v>1</v>
      </c>
      <c r="AY769" s="9">
        <v>2</v>
      </c>
      <c r="AZ769" s="9">
        <v>1</v>
      </c>
      <c r="BA769" s="9">
        <v>1</v>
      </c>
      <c r="BB769" s="9">
        <v>1</v>
      </c>
      <c r="BC769" s="9">
        <v>1</v>
      </c>
      <c r="BD769" s="9">
        <v>1</v>
      </c>
      <c r="BE769" s="9">
        <v>1</v>
      </c>
      <c r="BF769" s="9">
        <v>1</v>
      </c>
      <c r="BG769" s="9">
        <v>1</v>
      </c>
      <c r="BH769">
        <v>1</v>
      </c>
      <c r="BI769">
        <v>2</v>
      </c>
      <c r="BJ769" s="58">
        <v>1</v>
      </c>
      <c r="BK769">
        <v>2</v>
      </c>
      <c r="BL769">
        <v>1</v>
      </c>
      <c r="BM769">
        <v>1</v>
      </c>
      <c r="BN769">
        <v>2</v>
      </c>
      <c r="BO769">
        <v>2</v>
      </c>
      <c r="BP769">
        <v>2</v>
      </c>
      <c r="BQ769" t="s">
        <v>125</v>
      </c>
      <c r="BR769">
        <v>1</v>
      </c>
      <c r="BS769">
        <v>2</v>
      </c>
      <c r="BT769" t="s">
        <v>125</v>
      </c>
      <c r="BU769">
        <v>1</v>
      </c>
      <c r="BV769">
        <v>2</v>
      </c>
      <c r="BW769">
        <v>1</v>
      </c>
      <c r="BX769">
        <v>2</v>
      </c>
      <c r="BY769">
        <v>1</v>
      </c>
      <c r="BZ769">
        <v>1</v>
      </c>
      <c r="CA769">
        <v>2</v>
      </c>
      <c r="CB769">
        <v>2</v>
      </c>
      <c r="CC769">
        <v>2</v>
      </c>
      <c r="CD769">
        <v>1</v>
      </c>
      <c r="CE769">
        <v>1</v>
      </c>
      <c r="CF769">
        <v>1</v>
      </c>
      <c r="CG769">
        <v>2</v>
      </c>
      <c r="CH769">
        <v>2</v>
      </c>
      <c r="CI769">
        <v>1</v>
      </c>
      <c r="CJ769">
        <v>1</v>
      </c>
      <c r="CK769">
        <v>1</v>
      </c>
      <c r="CL769">
        <v>1</v>
      </c>
      <c r="CM769">
        <v>3</v>
      </c>
      <c r="CN769">
        <v>3</v>
      </c>
      <c r="CO769">
        <v>4</v>
      </c>
      <c r="CP769">
        <v>4</v>
      </c>
      <c r="CQ769">
        <v>4</v>
      </c>
      <c r="CR769">
        <v>4</v>
      </c>
      <c r="CS769">
        <v>4</v>
      </c>
      <c r="CT769">
        <v>4</v>
      </c>
      <c r="CU769">
        <v>3</v>
      </c>
      <c r="CV769">
        <v>3</v>
      </c>
      <c r="CW769">
        <v>1</v>
      </c>
      <c r="CX769">
        <v>4</v>
      </c>
      <c r="CY769">
        <v>3</v>
      </c>
      <c r="CZ769">
        <v>3</v>
      </c>
      <c r="DA769" s="57" t="s">
        <v>125</v>
      </c>
    </row>
    <row r="770" spans="1:105">
      <c r="A770">
        <v>763</v>
      </c>
      <c r="B770" s="9"/>
      <c r="C770" s="9">
        <v>9</v>
      </c>
      <c r="D770" s="9">
        <v>7</v>
      </c>
      <c r="E770" s="9">
        <v>11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1</v>
      </c>
      <c r="L770" s="9">
        <v>0</v>
      </c>
      <c r="M770" s="9">
        <v>2</v>
      </c>
      <c r="N770" s="9">
        <v>3</v>
      </c>
      <c r="O770" s="9">
        <v>3</v>
      </c>
      <c r="P770" s="9">
        <v>3</v>
      </c>
      <c r="Q770" s="9">
        <v>4</v>
      </c>
      <c r="R770" s="9">
        <v>4</v>
      </c>
      <c r="S770" s="9">
        <v>3</v>
      </c>
      <c r="T770" s="9"/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1</v>
      </c>
      <c r="AB770" s="9">
        <v>0</v>
      </c>
      <c r="AC770" s="9"/>
      <c r="AD770" s="9">
        <v>4</v>
      </c>
      <c r="AE770" s="9"/>
      <c r="AF770" s="9">
        <v>1</v>
      </c>
      <c r="AG770" s="9">
        <v>1</v>
      </c>
      <c r="AH770" s="9">
        <v>0</v>
      </c>
      <c r="AI770" s="9">
        <v>0</v>
      </c>
      <c r="AJ770" s="9">
        <v>1</v>
      </c>
      <c r="AK770" s="9">
        <v>0</v>
      </c>
      <c r="AL770" s="9"/>
      <c r="AM770" s="9">
        <v>1</v>
      </c>
      <c r="AN770" s="9">
        <v>1</v>
      </c>
      <c r="AO770" s="9">
        <v>1</v>
      </c>
      <c r="AP770" s="9">
        <v>0</v>
      </c>
      <c r="AQ770" s="9">
        <v>0</v>
      </c>
      <c r="AR770" s="9">
        <v>0</v>
      </c>
      <c r="AS770" s="9"/>
      <c r="AT770" s="9">
        <v>3</v>
      </c>
      <c r="AU770" s="9">
        <v>1</v>
      </c>
      <c r="AV770" s="75">
        <v>1</v>
      </c>
      <c r="AW770" s="75">
        <v>2</v>
      </c>
      <c r="AX770" s="75">
        <v>1</v>
      </c>
      <c r="AY770" s="9">
        <v>1</v>
      </c>
      <c r="AZ770" s="9">
        <v>1</v>
      </c>
      <c r="BA770" s="9">
        <v>2</v>
      </c>
      <c r="BB770" s="9">
        <v>2</v>
      </c>
      <c r="BC770" s="9">
        <v>2</v>
      </c>
      <c r="BD770" s="9">
        <v>1</v>
      </c>
      <c r="BE770" s="9">
        <v>2</v>
      </c>
      <c r="BF770" s="9">
        <v>2</v>
      </c>
      <c r="BG770" s="9" t="s">
        <v>125</v>
      </c>
      <c r="BH770">
        <v>1</v>
      </c>
      <c r="BI770">
        <v>2</v>
      </c>
      <c r="BJ770" s="58">
        <v>2</v>
      </c>
      <c r="BK770">
        <v>1</v>
      </c>
      <c r="BL770">
        <v>1</v>
      </c>
      <c r="BM770">
        <v>1</v>
      </c>
      <c r="BN770">
        <v>1</v>
      </c>
      <c r="BO770">
        <v>1</v>
      </c>
      <c r="BP770">
        <v>2</v>
      </c>
      <c r="BQ770" t="s">
        <v>125</v>
      </c>
      <c r="BR770">
        <v>1</v>
      </c>
      <c r="BS770">
        <v>1</v>
      </c>
      <c r="BT770">
        <v>1</v>
      </c>
      <c r="BU770">
        <v>2</v>
      </c>
      <c r="BV770">
        <v>1</v>
      </c>
      <c r="BW770">
        <v>1</v>
      </c>
      <c r="BX770">
        <v>2</v>
      </c>
      <c r="BY770">
        <v>1</v>
      </c>
      <c r="BZ770">
        <v>2</v>
      </c>
      <c r="CA770">
        <v>1</v>
      </c>
      <c r="CB770">
        <v>2</v>
      </c>
      <c r="CC770">
        <v>1</v>
      </c>
      <c r="CD770">
        <v>2</v>
      </c>
      <c r="CE770">
        <v>2</v>
      </c>
      <c r="CF770">
        <v>1</v>
      </c>
      <c r="CG770">
        <v>1</v>
      </c>
      <c r="CH770">
        <v>1</v>
      </c>
      <c r="CI770">
        <v>1</v>
      </c>
      <c r="CJ770">
        <v>1</v>
      </c>
      <c r="CK770">
        <v>2</v>
      </c>
      <c r="CL770">
        <v>1</v>
      </c>
      <c r="CM770">
        <v>3</v>
      </c>
      <c r="CN770">
        <v>4</v>
      </c>
      <c r="CO770">
        <v>4</v>
      </c>
      <c r="CP770">
        <v>3</v>
      </c>
      <c r="CQ770">
        <v>4</v>
      </c>
      <c r="CR770">
        <v>3</v>
      </c>
      <c r="CS770">
        <v>4</v>
      </c>
      <c r="CT770">
        <v>3</v>
      </c>
      <c r="CU770">
        <v>4</v>
      </c>
      <c r="CV770">
        <v>4</v>
      </c>
      <c r="CW770">
        <v>3</v>
      </c>
      <c r="CX770">
        <v>3</v>
      </c>
      <c r="CY770">
        <v>3</v>
      </c>
      <c r="CZ770">
        <v>3</v>
      </c>
      <c r="DA770" s="57" t="s">
        <v>125</v>
      </c>
    </row>
    <row r="771" spans="1:105">
      <c r="A771">
        <v>764</v>
      </c>
      <c r="B771" s="9">
        <v>2</v>
      </c>
      <c r="C771" s="9">
        <v>3</v>
      </c>
      <c r="D771" s="9">
        <v>1</v>
      </c>
      <c r="E771" s="9">
        <v>9</v>
      </c>
      <c r="F771" s="9">
        <v>0</v>
      </c>
      <c r="G771" s="9">
        <v>0</v>
      </c>
      <c r="H771" s="9">
        <v>0</v>
      </c>
      <c r="I771" s="9">
        <v>1</v>
      </c>
      <c r="J771" s="9">
        <v>0</v>
      </c>
      <c r="K771" s="9">
        <v>0</v>
      </c>
      <c r="L771" s="9">
        <v>0</v>
      </c>
      <c r="M771" s="9">
        <v>1</v>
      </c>
      <c r="N771" s="9">
        <v>0</v>
      </c>
      <c r="O771" s="9">
        <v>0</v>
      </c>
      <c r="P771" s="9">
        <v>0</v>
      </c>
      <c r="Q771" s="9">
        <v>0</v>
      </c>
      <c r="R771" s="9">
        <v>4</v>
      </c>
      <c r="S771" s="9">
        <v>0</v>
      </c>
      <c r="T771" s="9"/>
      <c r="U771" s="9">
        <v>0</v>
      </c>
      <c r="V771" s="9">
        <v>0</v>
      </c>
      <c r="W771" s="9">
        <v>0</v>
      </c>
      <c r="X771" s="9">
        <v>0</v>
      </c>
      <c r="Y771" s="9">
        <v>1</v>
      </c>
      <c r="Z771" s="9">
        <v>0</v>
      </c>
      <c r="AA771" s="9">
        <v>0</v>
      </c>
      <c r="AB771" s="9">
        <v>0</v>
      </c>
      <c r="AC771" s="9"/>
      <c r="AD771" s="9">
        <v>1</v>
      </c>
      <c r="AE771" s="9"/>
      <c r="AF771" s="9">
        <v>1</v>
      </c>
      <c r="AG771" s="9">
        <v>0</v>
      </c>
      <c r="AH771" s="9">
        <v>0</v>
      </c>
      <c r="AI771" s="9">
        <v>1</v>
      </c>
      <c r="AJ771" s="9">
        <v>0</v>
      </c>
      <c r="AK771" s="9">
        <v>0</v>
      </c>
      <c r="AL771" s="9"/>
      <c r="AM771" s="9">
        <v>1</v>
      </c>
      <c r="AN771" s="9">
        <v>1</v>
      </c>
      <c r="AO771" s="9">
        <v>0</v>
      </c>
      <c r="AP771" s="9">
        <v>0</v>
      </c>
      <c r="AQ771" s="9">
        <v>0</v>
      </c>
      <c r="AR771" s="9">
        <v>0</v>
      </c>
      <c r="AS771" s="9"/>
      <c r="AT771" s="9">
        <v>1</v>
      </c>
      <c r="AU771" s="9">
        <v>2</v>
      </c>
      <c r="AV771" s="75">
        <v>2</v>
      </c>
      <c r="AW771" s="75">
        <v>2</v>
      </c>
      <c r="AX771" s="75">
        <v>1</v>
      </c>
      <c r="AY771" s="9">
        <v>1</v>
      </c>
      <c r="AZ771" s="9">
        <v>1</v>
      </c>
      <c r="BA771" s="9">
        <v>1</v>
      </c>
      <c r="BB771" s="9">
        <v>2</v>
      </c>
      <c r="BC771" s="9">
        <v>1</v>
      </c>
      <c r="BD771" s="9">
        <v>1</v>
      </c>
      <c r="BE771" s="9">
        <v>2</v>
      </c>
      <c r="BF771" s="9">
        <v>1</v>
      </c>
      <c r="BG771" s="9">
        <v>1</v>
      </c>
      <c r="BH771">
        <v>1</v>
      </c>
      <c r="BI771">
        <v>2</v>
      </c>
      <c r="BJ771" s="58">
        <v>1</v>
      </c>
      <c r="BK771">
        <v>2</v>
      </c>
      <c r="BL771">
        <v>1</v>
      </c>
      <c r="BM771">
        <v>2</v>
      </c>
      <c r="BN771">
        <v>1</v>
      </c>
      <c r="BO771">
        <v>2</v>
      </c>
      <c r="BP771">
        <v>1</v>
      </c>
      <c r="BQ771">
        <v>1</v>
      </c>
      <c r="BR771">
        <v>2</v>
      </c>
      <c r="BS771">
        <v>1</v>
      </c>
      <c r="BT771">
        <v>1</v>
      </c>
      <c r="BU771">
        <v>1</v>
      </c>
      <c r="BV771">
        <v>2</v>
      </c>
      <c r="BW771">
        <v>2</v>
      </c>
      <c r="BX771">
        <v>2</v>
      </c>
      <c r="BY771">
        <v>1</v>
      </c>
      <c r="BZ771">
        <v>2</v>
      </c>
      <c r="CA771">
        <v>1</v>
      </c>
      <c r="CB771">
        <v>2</v>
      </c>
      <c r="CC771">
        <v>1</v>
      </c>
      <c r="CD771">
        <v>2</v>
      </c>
      <c r="CE771">
        <v>2</v>
      </c>
      <c r="CF771">
        <v>2</v>
      </c>
      <c r="CG771">
        <v>2</v>
      </c>
      <c r="CH771">
        <v>2</v>
      </c>
      <c r="CI771">
        <v>1</v>
      </c>
      <c r="CJ771">
        <v>2</v>
      </c>
      <c r="CK771">
        <v>2</v>
      </c>
      <c r="CL771">
        <v>2</v>
      </c>
      <c r="CM771" t="s">
        <v>125</v>
      </c>
      <c r="CN771" t="s">
        <v>125</v>
      </c>
      <c r="CO771">
        <v>4</v>
      </c>
      <c r="CP771">
        <v>2</v>
      </c>
      <c r="CQ771">
        <v>3</v>
      </c>
      <c r="CR771">
        <v>3</v>
      </c>
      <c r="CS771">
        <v>3</v>
      </c>
      <c r="CT771">
        <v>4</v>
      </c>
      <c r="CU771">
        <v>3</v>
      </c>
      <c r="CV771">
        <v>2</v>
      </c>
      <c r="CW771">
        <v>1</v>
      </c>
      <c r="CX771">
        <v>2</v>
      </c>
      <c r="CY771">
        <v>3</v>
      </c>
      <c r="CZ771">
        <v>3</v>
      </c>
      <c r="DA771" s="57" t="s">
        <v>125</v>
      </c>
    </row>
    <row r="772" spans="1:105">
      <c r="A772">
        <v>765</v>
      </c>
      <c r="B772" s="9">
        <v>2</v>
      </c>
      <c r="C772" s="9">
        <v>8</v>
      </c>
      <c r="D772" s="9">
        <v>7</v>
      </c>
      <c r="E772" s="9">
        <v>5</v>
      </c>
      <c r="F772" s="9">
        <v>0</v>
      </c>
      <c r="G772" s="9">
        <v>0</v>
      </c>
      <c r="H772" s="9">
        <v>0</v>
      </c>
      <c r="I772" s="9">
        <v>1</v>
      </c>
      <c r="J772" s="9">
        <v>0</v>
      </c>
      <c r="K772" s="9">
        <v>0</v>
      </c>
      <c r="L772" s="9">
        <v>0</v>
      </c>
      <c r="M772" s="9">
        <v>2</v>
      </c>
      <c r="N772" s="9">
        <v>4</v>
      </c>
      <c r="O772" s="9">
        <v>4</v>
      </c>
      <c r="P772" s="9">
        <v>4</v>
      </c>
      <c r="Q772" s="9">
        <v>4</v>
      </c>
      <c r="R772" s="9">
        <v>4</v>
      </c>
      <c r="S772" s="9">
        <v>4</v>
      </c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>
        <v>1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/>
      <c r="AM772" s="9">
        <v>1</v>
      </c>
      <c r="AN772" s="9">
        <v>1</v>
      </c>
      <c r="AO772" s="9">
        <v>1</v>
      </c>
      <c r="AP772" s="9">
        <v>1</v>
      </c>
      <c r="AQ772" s="9">
        <v>0</v>
      </c>
      <c r="AR772" s="9">
        <v>0</v>
      </c>
      <c r="AS772" s="9"/>
      <c r="AT772" s="9">
        <v>3</v>
      </c>
      <c r="AU772" s="9"/>
      <c r="AV772" s="75">
        <v>1</v>
      </c>
      <c r="AW772" s="75"/>
      <c r="AX772" s="75">
        <v>1</v>
      </c>
      <c r="AY772" s="9">
        <v>2</v>
      </c>
      <c r="AZ772" s="9">
        <v>2</v>
      </c>
      <c r="BA772" s="9" t="s">
        <v>125</v>
      </c>
      <c r="BB772" s="9" t="s">
        <v>125</v>
      </c>
      <c r="BC772" s="9">
        <v>1</v>
      </c>
      <c r="BD772" s="9">
        <v>1</v>
      </c>
      <c r="BE772" s="9"/>
      <c r="BF772" s="9">
        <v>1</v>
      </c>
      <c r="BG772" s="9">
        <v>1</v>
      </c>
      <c r="BH772">
        <v>1</v>
      </c>
      <c r="BI772">
        <v>2</v>
      </c>
      <c r="BK772">
        <v>2</v>
      </c>
      <c r="BL772">
        <v>1</v>
      </c>
      <c r="BM772">
        <v>1</v>
      </c>
      <c r="BO772">
        <v>2</v>
      </c>
      <c r="BP772">
        <v>2</v>
      </c>
      <c r="BQ772" t="s">
        <v>125</v>
      </c>
      <c r="BT772" t="s">
        <v>125</v>
      </c>
      <c r="BU772">
        <v>1</v>
      </c>
      <c r="BV772">
        <v>1</v>
      </c>
      <c r="BW772">
        <v>1</v>
      </c>
      <c r="CA772">
        <v>2</v>
      </c>
      <c r="CB772">
        <v>2</v>
      </c>
      <c r="CC772">
        <v>2</v>
      </c>
      <c r="CD772">
        <v>2</v>
      </c>
      <c r="CE772">
        <v>2</v>
      </c>
      <c r="CF772">
        <v>2</v>
      </c>
      <c r="CG772">
        <v>2</v>
      </c>
      <c r="CJ772">
        <v>1</v>
      </c>
      <c r="CL772">
        <v>2</v>
      </c>
      <c r="CM772" t="s">
        <v>125</v>
      </c>
      <c r="CN772" t="s">
        <v>125</v>
      </c>
      <c r="CO772">
        <v>4</v>
      </c>
      <c r="CP772">
        <v>4</v>
      </c>
      <c r="CQ772">
        <v>4</v>
      </c>
      <c r="CR772">
        <v>4</v>
      </c>
      <c r="CS772">
        <v>4</v>
      </c>
      <c r="CZ772">
        <v>3</v>
      </c>
      <c r="DA772" s="57" t="s">
        <v>125</v>
      </c>
    </row>
    <row r="773" spans="1:105">
      <c r="A773">
        <v>766</v>
      </c>
      <c r="B773" s="9">
        <v>1</v>
      </c>
      <c r="C773" s="9">
        <v>7</v>
      </c>
      <c r="D773" s="9">
        <v>4</v>
      </c>
      <c r="E773" s="9">
        <v>13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1</v>
      </c>
      <c r="L773" s="9">
        <v>0</v>
      </c>
      <c r="M773" s="9">
        <v>2</v>
      </c>
      <c r="N773" s="9">
        <v>0</v>
      </c>
      <c r="O773" s="9">
        <v>3</v>
      </c>
      <c r="P773" s="9">
        <v>0</v>
      </c>
      <c r="Q773" s="9">
        <v>1</v>
      </c>
      <c r="R773" s="9">
        <v>3</v>
      </c>
      <c r="S773" s="9">
        <v>3</v>
      </c>
      <c r="T773" s="9"/>
      <c r="U773" s="9">
        <v>0</v>
      </c>
      <c r="V773" s="9">
        <v>0</v>
      </c>
      <c r="W773" s="9">
        <v>0</v>
      </c>
      <c r="X773" s="9">
        <v>0</v>
      </c>
      <c r="Y773" s="9">
        <v>1</v>
      </c>
      <c r="Z773" s="9">
        <v>0</v>
      </c>
      <c r="AA773" s="9">
        <v>0</v>
      </c>
      <c r="AB773" s="9">
        <v>0</v>
      </c>
      <c r="AC773" s="9"/>
      <c r="AD773" s="9">
        <v>5</v>
      </c>
      <c r="AE773" s="9"/>
      <c r="AF773" s="9">
        <v>1</v>
      </c>
      <c r="AG773" s="9">
        <v>1</v>
      </c>
      <c r="AH773" s="9">
        <v>1</v>
      </c>
      <c r="AI773" s="9">
        <v>0</v>
      </c>
      <c r="AJ773" s="9">
        <v>0</v>
      </c>
      <c r="AK773" s="9">
        <v>0</v>
      </c>
      <c r="AL773" s="9"/>
      <c r="AM773" s="9">
        <v>1</v>
      </c>
      <c r="AN773" s="9">
        <v>1</v>
      </c>
      <c r="AO773" s="9">
        <v>1</v>
      </c>
      <c r="AP773" s="9">
        <v>0</v>
      </c>
      <c r="AQ773" s="9">
        <v>0</v>
      </c>
      <c r="AR773" s="9">
        <v>0</v>
      </c>
      <c r="AS773" s="9"/>
      <c r="AT773" s="9">
        <v>3</v>
      </c>
      <c r="AU773" s="9">
        <v>2</v>
      </c>
      <c r="AV773" s="75">
        <v>2</v>
      </c>
      <c r="AW773" s="75">
        <v>2</v>
      </c>
      <c r="AX773" s="75">
        <v>2</v>
      </c>
      <c r="AY773" s="9" t="s">
        <v>125</v>
      </c>
      <c r="AZ773" s="9">
        <v>1</v>
      </c>
      <c r="BA773" s="9">
        <v>1</v>
      </c>
      <c r="BB773" s="9">
        <v>2</v>
      </c>
      <c r="BC773" s="9">
        <v>2</v>
      </c>
      <c r="BD773" s="9">
        <v>1</v>
      </c>
      <c r="BE773" s="9">
        <v>1</v>
      </c>
      <c r="BF773" s="9">
        <v>2</v>
      </c>
      <c r="BG773" s="9" t="s">
        <v>125</v>
      </c>
      <c r="BH773">
        <v>2</v>
      </c>
      <c r="BI773">
        <v>2</v>
      </c>
      <c r="BJ773" s="58">
        <v>1</v>
      </c>
      <c r="BK773">
        <v>2</v>
      </c>
      <c r="BL773">
        <v>1</v>
      </c>
      <c r="BM773">
        <v>1</v>
      </c>
      <c r="BN773">
        <v>1</v>
      </c>
      <c r="BO773">
        <v>2</v>
      </c>
      <c r="BP773">
        <v>2</v>
      </c>
      <c r="BQ773" t="s">
        <v>125</v>
      </c>
      <c r="BR773">
        <v>1</v>
      </c>
      <c r="BS773">
        <v>2</v>
      </c>
      <c r="BT773" t="s">
        <v>125</v>
      </c>
      <c r="BU773">
        <v>1</v>
      </c>
      <c r="BV773">
        <v>2</v>
      </c>
      <c r="BW773">
        <v>1</v>
      </c>
      <c r="BX773">
        <v>2</v>
      </c>
      <c r="BY773">
        <v>1</v>
      </c>
      <c r="BZ773">
        <v>2</v>
      </c>
      <c r="CA773">
        <v>2</v>
      </c>
      <c r="CB773">
        <v>2</v>
      </c>
      <c r="CC773">
        <v>2</v>
      </c>
      <c r="CD773">
        <v>2</v>
      </c>
      <c r="CE773">
        <v>2</v>
      </c>
      <c r="CF773">
        <v>1</v>
      </c>
      <c r="CG773">
        <v>2</v>
      </c>
      <c r="CH773">
        <v>2</v>
      </c>
      <c r="CI773">
        <v>2</v>
      </c>
      <c r="CJ773">
        <v>1</v>
      </c>
      <c r="CK773">
        <v>2</v>
      </c>
      <c r="CL773">
        <v>2</v>
      </c>
      <c r="CM773" t="s">
        <v>125</v>
      </c>
      <c r="CN773" t="s">
        <v>125</v>
      </c>
      <c r="CO773">
        <v>4</v>
      </c>
      <c r="CP773">
        <v>4</v>
      </c>
      <c r="CQ773">
        <v>3</v>
      </c>
      <c r="CR773">
        <v>3</v>
      </c>
      <c r="CS773">
        <v>4</v>
      </c>
      <c r="CT773">
        <v>3</v>
      </c>
      <c r="CU773">
        <v>4</v>
      </c>
      <c r="CV773">
        <v>3</v>
      </c>
      <c r="CW773">
        <v>1</v>
      </c>
      <c r="CX773">
        <v>3</v>
      </c>
      <c r="CY773">
        <v>1</v>
      </c>
      <c r="CZ773">
        <v>0</v>
      </c>
      <c r="DA773" s="57" t="s">
        <v>125</v>
      </c>
    </row>
    <row r="774" spans="1:105">
      <c r="A774">
        <v>767</v>
      </c>
      <c r="B774" s="9">
        <v>2</v>
      </c>
      <c r="C774" s="9">
        <v>5</v>
      </c>
      <c r="D774" s="9">
        <v>1</v>
      </c>
      <c r="E774" s="9">
        <v>6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1</v>
      </c>
      <c r="L774" s="9">
        <v>0</v>
      </c>
      <c r="M774" s="9">
        <v>2</v>
      </c>
      <c r="N774" s="9">
        <v>1</v>
      </c>
      <c r="O774" s="9">
        <v>2</v>
      </c>
      <c r="P774" s="9">
        <v>1</v>
      </c>
      <c r="Q774" s="9">
        <v>3</v>
      </c>
      <c r="R774" s="9">
        <v>3</v>
      </c>
      <c r="S774" s="9">
        <v>3</v>
      </c>
      <c r="T774" s="9"/>
      <c r="U774" s="9">
        <v>1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/>
      <c r="AD774" s="9">
        <v>3</v>
      </c>
      <c r="AE774" s="9"/>
      <c r="AF774" s="9">
        <v>1</v>
      </c>
      <c r="AG774" s="9">
        <v>0</v>
      </c>
      <c r="AH774" s="9">
        <v>1</v>
      </c>
      <c r="AI774" s="9">
        <v>0</v>
      </c>
      <c r="AJ774" s="9">
        <v>0</v>
      </c>
      <c r="AK774" s="9">
        <v>0</v>
      </c>
      <c r="AL774" s="9"/>
      <c r="AM774" s="9">
        <v>1</v>
      </c>
      <c r="AN774" s="9">
        <v>1</v>
      </c>
      <c r="AO774" s="9">
        <v>1</v>
      </c>
      <c r="AP774" s="9">
        <v>1</v>
      </c>
      <c r="AQ774" s="9">
        <v>0</v>
      </c>
      <c r="AR774" s="9">
        <v>1</v>
      </c>
      <c r="AS774" s="9"/>
      <c r="AT774" s="9">
        <v>1</v>
      </c>
      <c r="AU774" s="9">
        <v>1</v>
      </c>
      <c r="AV774" s="75">
        <v>1</v>
      </c>
      <c r="AW774" s="75">
        <v>1</v>
      </c>
      <c r="AX774" s="75">
        <v>1</v>
      </c>
      <c r="AY774" s="9">
        <v>1</v>
      </c>
      <c r="AZ774" s="9">
        <v>1</v>
      </c>
      <c r="BA774" s="9">
        <v>1</v>
      </c>
      <c r="BB774" s="9">
        <v>2</v>
      </c>
      <c r="BC774" s="9">
        <v>1</v>
      </c>
      <c r="BD774" s="9">
        <v>1</v>
      </c>
      <c r="BE774" s="9">
        <v>1</v>
      </c>
      <c r="BF774" s="9">
        <v>2</v>
      </c>
      <c r="BG774" s="9" t="s">
        <v>125</v>
      </c>
      <c r="BH774">
        <v>1</v>
      </c>
      <c r="BI774">
        <v>1</v>
      </c>
      <c r="BJ774" s="58">
        <v>1</v>
      </c>
      <c r="BK774">
        <v>1</v>
      </c>
      <c r="BL774">
        <v>2</v>
      </c>
      <c r="BM774">
        <v>1</v>
      </c>
      <c r="BN774">
        <v>1</v>
      </c>
      <c r="BO774">
        <v>2</v>
      </c>
      <c r="BP774">
        <v>2</v>
      </c>
      <c r="BQ774" t="s">
        <v>125</v>
      </c>
      <c r="BR774">
        <v>2</v>
      </c>
      <c r="BS774">
        <v>2</v>
      </c>
      <c r="BT774" t="s">
        <v>125</v>
      </c>
      <c r="BU774">
        <v>1</v>
      </c>
      <c r="BV774">
        <v>1</v>
      </c>
      <c r="BW774">
        <v>2</v>
      </c>
      <c r="BX774">
        <v>2</v>
      </c>
      <c r="BY774">
        <v>2</v>
      </c>
      <c r="BZ774">
        <v>2</v>
      </c>
      <c r="CA774">
        <v>2</v>
      </c>
      <c r="CB774">
        <v>2</v>
      </c>
      <c r="CC774">
        <v>2</v>
      </c>
      <c r="CD774">
        <v>2</v>
      </c>
      <c r="CE774">
        <v>2</v>
      </c>
      <c r="CF774">
        <v>2</v>
      </c>
      <c r="CG774">
        <v>1</v>
      </c>
      <c r="CH774">
        <v>2</v>
      </c>
      <c r="CI774">
        <v>2</v>
      </c>
      <c r="CJ774">
        <v>1</v>
      </c>
      <c r="CK774">
        <v>2</v>
      </c>
      <c r="CL774">
        <v>2</v>
      </c>
      <c r="CM774" t="s">
        <v>125</v>
      </c>
      <c r="CN774" t="s">
        <v>125</v>
      </c>
      <c r="CO774">
        <v>4</v>
      </c>
      <c r="CP774">
        <v>3</v>
      </c>
      <c r="CQ774">
        <v>3</v>
      </c>
      <c r="CR774">
        <v>3</v>
      </c>
      <c r="CS774">
        <v>3</v>
      </c>
      <c r="CT774">
        <v>4</v>
      </c>
      <c r="CU774">
        <v>2</v>
      </c>
      <c r="CV774">
        <v>3</v>
      </c>
      <c r="CW774">
        <v>2</v>
      </c>
      <c r="CX774">
        <v>3</v>
      </c>
      <c r="CY774">
        <v>3</v>
      </c>
      <c r="CZ774">
        <v>3</v>
      </c>
      <c r="DA774" s="57" t="s">
        <v>125</v>
      </c>
    </row>
    <row r="775" spans="1:105">
      <c r="A775">
        <v>768</v>
      </c>
      <c r="B775" s="9">
        <v>2</v>
      </c>
      <c r="C775" s="9">
        <v>6</v>
      </c>
      <c r="D775" s="9">
        <v>5</v>
      </c>
      <c r="E775" s="9">
        <v>1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1</v>
      </c>
      <c r="L775" s="9">
        <v>0</v>
      </c>
      <c r="M775" s="9">
        <v>2</v>
      </c>
      <c r="N775" s="9">
        <v>4</v>
      </c>
      <c r="O775" s="9">
        <v>4</v>
      </c>
      <c r="P775" s="9">
        <v>4</v>
      </c>
      <c r="Q775" s="9">
        <v>0</v>
      </c>
      <c r="R775" s="9">
        <v>4</v>
      </c>
      <c r="S775" s="9">
        <v>4</v>
      </c>
      <c r="T775" s="9"/>
      <c r="U775" s="9">
        <v>0</v>
      </c>
      <c r="V775" s="9">
        <v>0</v>
      </c>
      <c r="W775" s="9">
        <v>1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/>
      <c r="AD775" s="9">
        <v>1</v>
      </c>
      <c r="AE775" s="9"/>
      <c r="AF775" s="9">
        <v>1</v>
      </c>
      <c r="AG775" s="9">
        <v>1</v>
      </c>
      <c r="AH775" s="9">
        <v>0</v>
      </c>
      <c r="AI775" s="9">
        <v>0</v>
      </c>
      <c r="AJ775" s="9">
        <v>1</v>
      </c>
      <c r="AK775" s="9">
        <v>0</v>
      </c>
      <c r="AL775" s="9"/>
      <c r="AM775" s="9">
        <v>1</v>
      </c>
      <c r="AN775" s="9">
        <v>1</v>
      </c>
      <c r="AO775" s="9">
        <v>1</v>
      </c>
      <c r="AP775" s="9">
        <v>1</v>
      </c>
      <c r="AQ775" s="9">
        <v>0</v>
      </c>
      <c r="AR775" s="9">
        <v>0</v>
      </c>
      <c r="AS775" s="9"/>
      <c r="AT775" s="9">
        <v>3</v>
      </c>
      <c r="AU775" s="9">
        <v>3</v>
      </c>
      <c r="AV775" s="75">
        <v>2</v>
      </c>
      <c r="AW775" s="75">
        <v>2</v>
      </c>
      <c r="AX775" s="75">
        <v>1</v>
      </c>
      <c r="AY775" s="9">
        <v>1</v>
      </c>
      <c r="AZ775" s="9">
        <v>2</v>
      </c>
      <c r="BA775" s="9" t="s">
        <v>125</v>
      </c>
      <c r="BB775" s="9" t="s">
        <v>125</v>
      </c>
      <c r="BC775" s="9">
        <v>2</v>
      </c>
      <c r="BD775" s="9">
        <v>1</v>
      </c>
      <c r="BE775" s="9">
        <v>2</v>
      </c>
      <c r="BF775" s="9">
        <v>2</v>
      </c>
      <c r="BG775" s="9" t="s">
        <v>125</v>
      </c>
      <c r="BH775">
        <v>1</v>
      </c>
      <c r="BI775">
        <v>2</v>
      </c>
      <c r="BJ775" s="58">
        <v>1</v>
      </c>
      <c r="BK775">
        <v>2</v>
      </c>
      <c r="BL775">
        <v>1</v>
      </c>
      <c r="BM775">
        <v>1</v>
      </c>
      <c r="BN775">
        <v>1</v>
      </c>
      <c r="BO775">
        <v>2</v>
      </c>
      <c r="BP775">
        <v>2</v>
      </c>
      <c r="BQ775" t="s">
        <v>125</v>
      </c>
      <c r="BR775">
        <v>1</v>
      </c>
      <c r="BS775">
        <v>1</v>
      </c>
      <c r="BT775">
        <v>1</v>
      </c>
      <c r="BU775">
        <v>1</v>
      </c>
      <c r="BV775">
        <v>2</v>
      </c>
      <c r="BW775">
        <v>2</v>
      </c>
      <c r="BX775">
        <v>2</v>
      </c>
      <c r="BY775">
        <v>1</v>
      </c>
      <c r="BZ775">
        <v>1</v>
      </c>
      <c r="CA775">
        <v>1</v>
      </c>
      <c r="CB775">
        <v>2</v>
      </c>
      <c r="CC775">
        <v>2</v>
      </c>
      <c r="CD775">
        <v>2</v>
      </c>
      <c r="CE775">
        <v>2</v>
      </c>
      <c r="CF775">
        <v>2</v>
      </c>
      <c r="CG775">
        <v>2</v>
      </c>
      <c r="CH775">
        <v>2</v>
      </c>
      <c r="CI775">
        <v>2</v>
      </c>
      <c r="CJ775">
        <v>1</v>
      </c>
      <c r="CK775">
        <v>2</v>
      </c>
      <c r="CL775">
        <v>1</v>
      </c>
      <c r="CM775">
        <v>3</v>
      </c>
      <c r="CN775">
        <v>4</v>
      </c>
      <c r="CO775">
        <v>4</v>
      </c>
      <c r="CP775">
        <v>3</v>
      </c>
      <c r="CQ775">
        <v>4</v>
      </c>
      <c r="CR775">
        <v>2</v>
      </c>
      <c r="CS775">
        <v>2</v>
      </c>
      <c r="CT775">
        <v>4</v>
      </c>
      <c r="CU775">
        <v>3</v>
      </c>
      <c r="CV775">
        <v>1</v>
      </c>
      <c r="CW775">
        <v>1</v>
      </c>
      <c r="CX775">
        <v>3</v>
      </c>
      <c r="CY775">
        <v>1</v>
      </c>
      <c r="CZ775">
        <v>0</v>
      </c>
      <c r="DA775" s="57" t="s">
        <v>125</v>
      </c>
    </row>
    <row r="776" spans="1:105">
      <c r="A776">
        <v>769</v>
      </c>
      <c r="B776" s="9">
        <v>1</v>
      </c>
      <c r="C776" s="9">
        <v>2</v>
      </c>
      <c r="D776" s="9">
        <v>1</v>
      </c>
      <c r="E776" s="9">
        <v>8</v>
      </c>
      <c r="F776" s="9">
        <v>0</v>
      </c>
      <c r="G776" s="9">
        <v>0</v>
      </c>
      <c r="H776" s="9">
        <v>0</v>
      </c>
      <c r="I776" s="9">
        <v>1</v>
      </c>
      <c r="J776" s="9">
        <v>0</v>
      </c>
      <c r="K776" s="9">
        <v>0</v>
      </c>
      <c r="L776" s="9">
        <v>0</v>
      </c>
      <c r="M776" s="9">
        <v>2</v>
      </c>
      <c r="N776" s="9">
        <v>0</v>
      </c>
      <c r="O776" s="9">
        <v>0</v>
      </c>
      <c r="P776" s="9">
        <v>0</v>
      </c>
      <c r="Q776" s="9">
        <v>4</v>
      </c>
      <c r="R776" s="9">
        <v>4</v>
      </c>
      <c r="S776" s="9">
        <v>0</v>
      </c>
      <c r="T776" s="9"/>
      <c r="U776" s="9">
        <v>1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/>
      <c r="AD776" s="9">
        <v>1</v>
      </c>
      <c r="AE776" s="9"/>
      <c r="AF776" s="9">
        <v>1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/>
      <c r="AM776" s="9">
        <v>1</v>
      </c>
      <c r="AN776" s="9">
        <v>1</v>
      </c>
      <c r="AO776" s="9">
        <v>0</v>
      </c>
      <c r="AP776" s="9">
        <v>0</v>
      </c>
      <c r="AQ776" s="9">
        <v>0</v>
      </c>
      <c r="AR776" s="9">
        <v>0</v>
      </c>
      <c r="AS776" s="9"/>
      <c r="AT776" s="9">
        <v>1</v>
      </c>
      <c r="AU776" s="9">
        <v>1</v>
      </c>
      <c r="AV776" s="75">
        <v>2</v>
      </c>
      <c r="AW776" s="75">
        <v>2</v>
      </c>
      <c r="AX776" s="75">
        <v>2</v>
      </c>
      <c r="AY776" s="9" t="s">
        <v>125</v>
      </c>
      <c r="AZ776" s="9">
        <v>1</v>
      </c>
      <c r="BA776" s="9">
        <v>2</v>
      </c>
      <c r="BB776" s="9"/>
      <c r="BC776" s="9">
        <v>2</v>
      </c>
      <c r="BD776" s="9">
        <v>1</v>
      </c>
      <c r="BE776" s="9">
        <v>2</v>
      </c>
      <c r="BF776" s="9">
        <v>1</v>
      </c>
      <c r="BG776" s="9">
        <v>1</v>
      </c>
      <c r="BH776">
        <v>2</v>
      </c>
      <c r="BI776">
        <v>2</v>
      </c>
      <c r="BJ776" s="58">
        <v>1</v>
      </c>
      <c r="BK776">
        <v>2</v>
      </c>
      <c r="BL776">
        <v>1</v>
      </c>
      <c r="BM776">
        <v>2</v>
      </c>
      <c r="BN776">
        <v>1</v>
      </c>
      <c r="BO776">
        <v>2</v>
      </c>
      <c r="BP776">
        <v>2</v>
      </c>
      <c r="BQ776" t="s">
        <v>125</v>
      </c>
      <c r="BR776">
        <v>2</v>
      </c>
      <c r="BS776">
        <v>2</v>
      </c>
      <c r="BT776" t="s">
        <v>125</v>
      </c>
      <c r="BU776">
        <v>1</v>
      </c>
      <c r="BV776">
        <v>1</v>
      </c>
      <c r="BW776">
        <v>2</v>
      </c>
      <c r="BX776">
        <v>2</v>
      </c>
      <c r="BY776">
        <v>1</v>
      </c>
      <c r="BZ776">
        <v>2</v>
      </c>
      <c r="CA776">
        <v>2</v>
      </c>
      <c r="CB776">
        <v>2</v>
      </c>
      <c r="CC776">
        <v>2</v>
      </c>
      <c r="CD776">
        <v>2</v>
      </c>
      <c r="CE776">
        <v>2</v>
      </c>
      <c r="CF776">
        <v>2</v>
      </c>
      <c r="CG776">
        <v>2</v>
      </c>
      <c r="CH776">
        <v>2</v>
      </c>
      <c r="CI776">
        <v>2</v>
      </c>
      <c r="CJ776">
        <v>2</v>
      </c>
      <c r="CK776">
        <v>2</v>
      </c>
      <c r="CL776">
        <v>2</v>
      </c>
      <c r="CM776" t="s">
        <v>125</v>
      </c>
      <c r="CN776" t="s">
        <v>125</v>
      </c>
      <c r="CO776">
        <v>4</v>
      </c>
      <c r="CP776">
        <v>2</v>
      </c>
      <c r="CQ776">
        <v>3</v>
      </c>
      <c r="CR776">
        <v>3</v>
      </c>
      <c r="CS776">
        <v>3</v>
      </c>
      <c r="CT776">
        <v>4</v>
      </c>
      <c r="CU776">
        <v>3</v>
      </c>
      <c r="CV776">
        <v>3</v>
      </c>
      <c r="CW776">
        <v>1</v>
      </c>
      <c r="CX776">
        <v>3</v>
      </c>
      <c r="CY776">
        <v>1</v>
      </c>
      <c r="CZ776">
        <v>0</v>
      </c>
      <c r="DA776" s="57" t="s">
        <v>125</v>
      </c>
    </row>
    <row r="777" spans="1:105">
      <c r="A777">
        <v>770</v>
      </c>
      <c r="B777" s="9">
        <v>1</v>
      </c>
      <c r="C777" s="9">
        <v>9</v>
      </c>
      <c r="D777" s="9">
        <v>7</v>
      </c>
      <c r="E777" s="9">
        <v>10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1</v>
      </c>
      <c r="L777" s="9">
        <v>0</v>
      </c>
      <c r="M777" s="9">
        <v>2</v>
      </c>
      <c r="N777" s="9">
        <v>4</v>
      </c>
      <c r="O777" s="9">
        <v>4</v>
      </c>
      <c r="P777" s="9">
        <v>3</v>
      </c>
      <c r="Q777" s="9">
        <v>4</v>
      </c>
      <c r="R777" s="9">
        <v>4</v>
      </c>
      <c r="S777" s="9">
        <v>4</v>
      </c>
      <c r="T777" s="9"/>
      <c r="U777" s="9">
        <v>0</v>
      </c>
      <c r="V777" s="9">
        <v>0</v>
      </c>
      <c r="W777" s="9">
        <v>0</v>
      </c>
      <c r="X777" s="9">
        <v>0</v>
      </c>
      <c r="Y777" s="9">
        <v>1</v>
      </c>
      <c r="Z777" s="9">
        <v>1</v>
      </c>
      <c r="AA777" s="9">
        <v>0</v>
      </c>
      <c r="AB777" s="9">
        <v>0</v>
      </c>
      <c r="AC777" s="9"/>
      <c r="AD777" s="9">
        <v>2</v>
      </c>
      <c r="AE777" s="9"/>
      <c r="AF777" s="9">
        <v>1</v>
      </c>
      <c r="AG777" s="9">
        <v>1</v>
      </c>
      <c r="AH777" s="9">
        <v>1</v>
      </c>
      <c r="AI777" s="9">
        <v>0</v>
      </c>
      <c r="AJ777" s="9">
        <v>0</v>
      </c>
      <c r="AK777" s="9">
        <v>0</v>
      </c>
      <c r="AL777" s="9"/>
      <c r="AM777" s="9">
        <v>1</v>
      </c>
      <c r="AN777" s="9">
        <v>1</v>
      </c>
      <c r="AO777" s="9">
        <v>1</v>
      </c>
      <c r="AP777" s="9">
        <v>0</v>
      </c>
      <c r="AQ777" s="9">
        <v>0</v>
      </c>
      <c r="AR777" s="9">
        <v>0</v>
      </c>
      <c r="AS777" s="9"/>
      <c r="AT777" s="9">
        <v>2</v>
      </c>
      <c r="AU777" s="9">
        <v>1</v>
      </c>
      <c r="AV777" s="75">
        <v>1</v>
      </c>
      <c r="AW777" s="75">
        <v>2</v>
      </c>
      <c r="AX777" s="75">
        <v>1</v>
      </c>
      <c r="AY777" s="9">
        <v>2</v>
      </c>
      <c r="AZ777" s="9">
        <v>1</v>
      </c>
      <c r="BA777" s="9">
        <v>2</v>
      </c>
      <c r="BB777" s="9"/>
      <c r="BC777" s="9">
        <v>1</v>
      </c>
      <c r="BD777" s="9">
        <v>1</v>
      </c>
      <c r="BE777" s="9">
        <v>2</v>
      </c>
      <c r="BF777" s="9">
        <v>1</v>
      </c>
      <c r="BG777" s="9">
        <v>1</v>
      </c>
      <c r="BH777">
        <v>1</v>
      </c>
      <c r="BI777">
        <v>2</v>
      </c>
      <c r="BJ777" s="58">
        <v>1</v>
      </c>
      <c r="BK777">
        <v>2</v>
      </c>
      <c r="BL777">
        <v>1</v>
      </c>
      <c r="BM777">
        <v>1</v>
      </c>
      <c r="BN777">
        <v>1</v>
      </c>
      <c r="BO777">
        <v>2</v>
      </c>
      <c r="BP777">
        <v>2</v>
      </c>
      <c r="BQ777" t="s">
        <v>125</v>
      </c>
      <c r="BR777">
        <v>2</v>
      </c>
      <c r="BS777">
        <v>2</v>
      </c>
      <c r="BT777" t="s">
        <v>125</v>
      </c>
      <c r="BU777">
        <v>1</v>
      </c>
      <c r="BV777">
        <v>1</v>
      </c>
      <c r="BW777">
        <v>1</v>
      </c>
      <c r="BX777">
        <v>1</v>
      </c>
      <c r="BY777">
        <v>2</v>
      </c>
      <c r="BZ777">
        <v>2</v>
      </c>
      <c r="CA777">
        <v>2</v>
      </c>
      <c r="CB777">
        <v>2</v>
      </c>
      <c r="CC777">
        <v>2</v>
      </c>
      <c r="CD777">
        <v>1</v>
      </c>
      <c r="CE777">
        <v>2</v>
      </c>
      <c r="CF777">
        <v>1</v>
      </c>
      <c r="CG777">
        <v>1</v>
      </c>
      <c r="CH777">
        <v>2</v>
      </c>
      <c r="CI777">
        <v>1</v>
      </c>
      <c r="CJ777">
        <v>1</v>
      </c>
      <c r="CK777">
        <v>2</v>
      </c>
      <c r="CL777">
        <v>2</v>
      </c>
      <c r="CM777" t="s">
        <v>125</v>
      </c>
      <c r="CN777" t="s">
        <v>125</v>
      </c>
      <c r="CO777">
        <v>4</v>
      </c>
      <c r="CP777">
        <v>4</v>
      </c>
      <c r="CQ777">
        <v>4</v>
      </c>
      <c r="CR777">
        <v>4</v>
      </c>
      <c r="CS777">
        <v>4</v>
      </c>
      <c r="CT777">
        <v>4</v>
      </c>
      <c r="CU777">
        <v>4</v>
      </c>
      <c r="CV777">
        <v>4</v>
      </c>
      <c r="CW777">
        <v>1</v>
      </c>
      <c r="CX777">
        <v>3</v>
      </c>
      <c r="CY777">
        <v>3</v>
      </c>
      <c r="CZ777">
        <v>3</v>
      </c>
      <c r="DA777" s="57" t="s">
        <v>125</v>
      </c>
    </row>
    <row r="778" spans="1:105">
      <c r="A778">
        <v>771</v>
      </c>
      <c r="B778" s="9">
        <v>1</v>
      </c>
      <c r="C778" s="9">
        <v>4</v>
      </c>
      <c r="D778" s="9">
        <v>1</v>
      </c>
      <c r="E778" s="9">
        <v>12</v>
      </c>
      <c r="F778" s="9">
        <v>1</v>
      </c>
      <c r="G778" s="9">
        <v>0</v>
      </c>
      <c r="H778" s="9">
        <v>1</v>
      </c>
      <c r="I778" s="9">
        <v>1</v>
      </c>
      <c r="J778" s="9">
        <v>0</v>
      </c>
      <c r="K778" s="9">
        <v>0</v>
      </c>
      <c r="L778" s="9">
        <v>0</v>
      </c>
      <c r="M778" s="9">
        <v>2</v>
      </c>
      <c r="N778" s="9"/>
      <c r="O778" s="9"/>
      <c r="P778" s="9">
        <v>4</v>
      </c>
      <c r="Q778" s="9"/>
      <c r="R778" s="9"/>
      <c r="S778" s="9"/>
      <c r="T778" s="9"/>
      <c r="U778" s="9">
        <v>1</v>
      </c>
      <c r="V778" s="9">
        <v>0</v>
      </c>
      <c r="W778" s="9">
        <v>0</v>
      </c>
      <c r="X778" s="9">
        <v>1</v>
      </c>
      <c r="Y778" s="9">
        <v>1</v>
      </c>
      <c r="Z778" s="9">
        <v>0</v>
      </c>
      <c r="AA778" s="9">
        <v>0</v>
      </c>
      <c r="AB778" s="9">
        <v>0</v>
      </c>
      <c r="AC778" s="9"/>
      <c r="AD778" s="9">
        <v>1</v>
      </c>
      <c r="AE778" s="9"/>
      <c r="AF778" s="9">
        <v>1</v>
      </c>
      <c r="AG778" s="9">
        <v>0</v>
      </c>
      <c r="AH778" s="9">
        <v>0</v>
      </c>
      <c r="AI778" s="9">
        <v>1</v>
      </c>
      <c r="AJ778" s="9">
        <v>1</v>
      </c>
      <c r="AK778" s="9">
        <v>0</v>
      </c>
      <c r="AL778" s="9"/>
      <c r="AM778" s="9">
        <v>1</v>
      </c>
      <c r="AN778" s="9">
        <v>1</v>
      </c>
      <c r="AO778" s="9">
        <v>0</v>
      </c>
      <c r="AP778" s="9">
        <v>1</v>
      </c>
      <c r="AQ778" s="9">
        <v>0</v>
      </c>
      <c r="AR778" s="9">
        <v>0</v>
      </c>
      <c r="AS778" s="9"/>
      <c r="AT778" s="9">
        <v>1</v>
      </c>
      <c r="AU778" s="9">
        <v>2</v>
      </c>
      <c r="AV778" s="75">
        <v>2</v>
      </c>
      <c r="AW778" s="75">
        <v>2</v>
      </c>
      <c r="AX778" s="75">
        <v>1</v>
      </c>
      <c r="AY778" s="9">
        <v>1</v>
      </c>
      <c r="AZ778" s="9">
        <v>1</v>
      </c>
      <c r="BA778" s="9">
        <v>1</v>
      </c>
      <c r="BB778" s="9">
        <v>2</v>
      </c>
      <c r="BC778" s="9">
        <v>2</v>
      </c>
      <c r="BD778" s="9">
        <v>1</v>
      </c>
      <c r="BE778" s="9">
        <v>2</v>
      </c>
      <c r="BF778" s="9">
        <v>1</v>
      </c>
      <c r="BG778" s="9">
        <v>1</v>
      </c>
      <c r="BH778">
        <v>2</v>
      </c>
      <c r="BI778">
        <v>1</v>
      </c>
      <c r="BJ778" s="58">
        <v>1</v>
      </c>
      <c r="BK778">
        <v>2</v>
      </c>
      <c r="BL778">
        <v>1</v>
      </c>
      <c r="BM778">
        <v>1</v>
      </c>
      <c r="BN778">
        <v>1</v>
      </c>
      <c r="BO778">
        <v>2</v>
      </c>
      <c r="BP778">
        <v>1</v>
      </c>
      <c r="BQ778">
        <v>1</v>
      </c>
      <c r="BR778">
        <v>2</v>
      </c>
      <c r="BS778">
        <v>1</v>
      </c>
      <c r="BT778">
        <v>1</v>
      </c>
      <c r="BU778">
        <v>1</v>
      </c>
      <c r="BV778">
        <v>2</v>
      </c>
      <c r="BW778">
        <v>2</v>
      </c>
      <c r="BX778">
        <v>2</v>
      </c>
      <c r="BY778">
        <v>2</v>
      </c>
      <c r="BZ778">
        <v>2</v>
      </c>
      <c r="CA778">
        <v>2</v>
      </c>
      <c r="CB778">
        <v>2</v>
      </c>
      <c r="CC778">
        <v>1</v>
      </c>
      <c r="CD778">
        <v>1</v>
      </c>
      <c r="CE778">
        <v>2</v>
      </c>
      <c r="CF778">
        <v>1</v>
      </c>
      <c r="CG778">
        <v>2</v>
      </c>
      <c r="CH778">
        <v>1</v>
      </c>
      <c r="CI778">
        <v>2</v>
      </c>
      <c r="CJ778">
        <v>1</v>
      </c>
      <c r="CK778">
        <v>2</v>
      </c>
      <c r="CL778">
        <v>1</v>
      </c>
      <c r="CM778">
        <v>4</v>
      </c>
      <c r="CN778">
        <v>3</v>
      </c>
      <c r="CO778">
        <v>3</v>
      </c>
      <c r="CP778">
        <v>3</v>
      </c>
      <c r="CQ778">
        <v>3</v>
      </c>
      <c r="CR778">
        <v>3</v>
      </c>
      <c r="CS778">
        <v>4</v>
      </c>
      <c r="CT778">
        <v>3</v>
      </c>
      <c r="CU778">
        <v>3</v>
      </c>
      <c r="CV778">
        <v>3</v>
      </c>
      <c r="CW778">
        <v>1</v>
      </c>
      <c r="CX778">
        <v>3</v>
      </c>
      <c r="CY778">
        <v>1</v>
      </c>
      <c r="CZ778">
        <v>4</v>
      </c>
      <c r="DA778" s="57">
        <v>4</v>
      </c>
    </row>
    <row r="779" spans="1:105">
      <c r="A779">
        <v>772</v>
      </c>
      <c r="B779" s="9">
        <v>1</v>
      </c>
      <c r="C779" s="9">
        <v>9</v>
      </c>
      <c r="D779" s="9">
        <v>7</v>
      </c>
      <c r="E779" s="9">
        <v>2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1</v>
      </c>
      <c r="L779" s="9">
        <v>0</v>
      </c>
      <c r="M779" s="9">
        <v>2</v>
      </c>
      <c r="N779" s="9">
        <v>4</v>
      </c>
      <c r="O779" s="9">
        <v>4</v>
      </c>
      <c r="P779" s="9">
        <v>3</v>
      </c>
      <c r="Q779" s="9">
        <v>3</v>
      </c>
      <c r="R779" s="9">
        <v>3</v>
      </c>
      <c r="S779" s="9">
        <v>3</v>
      </c>
      <c r="T779" s="9"/>
      <c r="U779" s="9">
        <v>0</v>
      </c>
      <c r="V779" s="9">
        <v>0</v>
      </c>
      <c r="W779" s="9">
        <v>0</v>
      </c>
      <c r="X779" s="9">
        <v>0</v>
      </c>
      <c r="Y779" s="9">
        <v>1</v>
      </c>
      <c r="Z779" s="9">
        <v>0</v>
      </c>
      <c r="AA779" s="9">
        <v>0</v>
      </c>
      <c r="AB779" s="9">
        <v>0</v>
      </c>
      <c r="AC779" s="9"/>
      <c r="AD779" s="9">
        <v>4</v>
      </c>
      <c r="AE779" s="9"/>
      <c r="AF779" s="9">
        <v>1</v>
      </c>
      <c r="AG779" s="9">
        <v>1</v>
      </c>
      <c r="AH779" s="9">
        <v>0</v>
      </c>
      <c r="AI779" s="9">
        <v>0</v>
      </c>
      <c r="AJ779" s="9">
        <v>0</v>
      </c>
      <c r="AK779" s="9">
        <v>0</v>
      </c>
      <c r="AL779" s="9"/>
      <c r="AM779" s="9">
        <v>1</v>
      </c>
      <c r="AN779" s="9">
        <v>1</v>
      </c>
      <c r="AO779" s="9">
        <v>1</v>
      </c>
      <c r="AP779" s="9">
        <v>1</v>
      </c>
      <c r="AQ779" s="9">
        <v>0</v>
      </c>
      <c r="AR779" s="9">
        <v>0</v>
      </c>
      <c r="AS779" s="9"/>
      <c r="AT779" s="9">
        <v>1</v>
      </c>
      <c r="AU779" s="9">
        <v>1</v>
      </c>
      <c r="AV779" s="75">
        <v>2</v>
      </c>
      <c r="AW779" s="75">
        <v>2</v>
      </c>
      <c r="AX779" s="75">
        <v>1</v>
      </c>
      <c r="AY779" s="9">
        <v>1</v>
      </c>
      <c r="AZ779" s="9">
        <v>1</v>
      </c>
      <c r="BA779" s="9">
        <v>1</v>
      </c>
      <c r="BB779" s="9">
        <v>1</v>
      </c>
      <c r="BC779" s="9">
        <v>2</v>
      </c>
      <c r="BD779" s="9">
        <v>1</v>
      </c>
      <c r="BE779" s="9">
        <v>2</v>
      </c>
      <c r="BF779" s="9">
        <v>1</v>
      </c>
      <c r="BG779" s="9">
        <v>1</v>
      </c>
      <c r="BH779">
        <v>1</v>
      </c>
      <c r="BI779">
        <v>2</v>
      </c>
      <c r="BJ779" s="58">
        <v>1</v>
      </c>
      <c r="BK779">
        <v>1</v>
      </c>
      <c r="BL779">
        <v>2</v>
      </c>
      <c r="BM779">
        <v>1</v>
      </c>
      <c r="BN779">
        <v>1</v>
      </c>
      <c r="BO779">
        <v>2</v>
      </c>
      <c r="BP779">
        <v>2</v>
      </c>
      <c r="BQ779" t="s">
        <v>125</v>
      </c>
      <c r="BR779">
        <v>1</v>
      </c>
      <c r="BS779">
        <v>2</v>
      </c>
      <c r="BT779" t="s">
        <v>125</v>
      </c>
      <c r="BU779">
        <v>1</v>
      </c>
      <c r="BV779">
        <v>1</v>
      </c>
      <c r="BW779">
        <v>1</v>
      </c>
      <c r="BX779">
        <v>2</v>
      </c>
      <c r="BY779">
        <v>2</v>
      </c>
      <c r="BZ779">
        <v>2</v>
      </c>
      <c r="CA779">
        <v>2</v>
      </c>
      <c r="CB779">
        <v>2</v>
      </c>
      <c r="CC779">
        <v>1</v>
      </c>
      <c r="CD779">
        <v>2</v>
      </c>
      <c r="CE779">
        <v>2</v>
      </c>
      <c r="CF779">
        <v>1</v>
      </c>
      <c r="CG779">
        <v>2</v>
      </c>
      <c r="CH779">
        <v>2</v>
      </c>
      <c r="CI779">
        <v>2</v>
      </c>
      <c r="CJ779">
        <v>1</v>
      </c>
      <c r="CK779">
        <v>2</v>
      </c>
      <c r="CL779">
        <v>1</v>
      </c>
      <c r="CM779">
        <v>4</v>
      </c>
      <c r="CN779">
        <v>4</v>
      </c>
      <c r="CO779">
        <v>4</v>
      </c>
      <c r="CP779">
        <v>4</v>
      </c>
      <c r="CQ779">
        <v>4</v>
      </c>
      <c r="CR779">
        <v>3</v>
      </c>
      <c r="CS779">
        <v>4</v>
      </c>
      <c r="CT779">
        <v>3</v>
      </c>
      <c r="CU779">
        <v>3</v>
      </c>
      <c r="CV779">
        <v>2</v>
      </c>
      <c r="CW779">
        <v>1</v>
      </c>
      <c r="CX779">
        <v>2</v>
      </c>
      <c r="CY779">
        <v>1</v>
      </c>
      <c r="CZ779">
        <v>3</v>
      </c>
      <c r="DA779" s="57" t="s">
        <v>125</v>
      </c>
    </row>
    <row r="780" spans="1:105">
      <c r="A780">
        <v>773</v>
      </c>
      <c r="B780" s="9">
        <v>2</v>
      </c>
      <c r="C780" s="9">
        <v>9</v>
      </c>
      <c r="D780" s="9">
        <v>5</v>
      </c>
      <c r="E780" s="9">
        <v>7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1</v>
      </c>
      <c r="L780" s="9">
        <v>0</v>
      </c>
      <c r="M780" s="9">
        <v>2</v>
      </c>
      <c r="N780" s="9">
        <v>4</v>
      </c>
      <c r="O780" s="9">
        <v>3</v>
      </c>
      <c r="P780" s="9">
        <v>0</v>
      </c>
      <c r="Q780" s="9">
        <v>4</v>
      </c>
      <c r="R780" s="9">
        <v>4</v>
      </c>
      <c r="S780" s="9">
        <v>0</v>
      </c>
      <c r="T780" s="9"/>
      <c r="U780" s="9">
        <v>0</v>
      </c>
      <c r="V780" s="9">
        <v>0</v>
      </c>
      <c r="W780" s="9">
        <v>0</v>
      </c>
      <c r="X780" s="9">
        <v>0</v>
      </c>
      <c r="Y780" s="9">
        <v>1</v>
      </c>
      <c r="Z780" s="9">
        <v>0</v>
      </c>
      <c r="AA780" s="9">
        <v>0</v>
      </c>
      <c r="AB780" s="9">
        <v>0</v>
      </c>
      <c r="AC780" s="9"/>
      <c r="AD780" s="9">
        <v>1</v>
      </c>
      <c r="AE780" s="9"/>
      <c r="AF780" s="9">
        <v>1</v>
      </c>
      <c r="AG780" s="9">
        <v>1</v>
      </c>
      <c r="AH780" s="9">
        <v>0</v>
      </c>
      <c r="AI780" s="9">
        <v>0</v>
      </c>
      <c r="AJ780" s="9">
        <v>1</v>
      </c>
      <c r="AK780" s="9">
        <v>0</v>
      </c>
      <c r="AL780" s="9"/>
      <c r="AM780" s="9">
        <v>1</v>
      </c>
      <c r="AN780" s="9">
        <v>1</v>
      </c>
      <c r="AO780" s="9">
        <v>1</v>
      </c>
      <c r="AP780" s="9">
        <v>1</v>
      </c>
      <c r="AQ780" s="9">
        <v>0</v>
      </c>
      <c r="AR780" s="9">
        <v>0</v>
      </c>
      <c r="AS780" s="9"/>
      <c r="AT780" s="9">
        <v>1</v>
      </c>
      <c r="AU780" s="9">
        <v>3</v>
      </c>
      <c r="AV780" s="75">
        <v>1</v>
      </c>
      <c r="AW780" s="75">
        <v>2</v>
      </c>
      <c r="AX780" s="75">
        <v>1</v>
      </c>
      <c r="AY780" s="9">
        <v>1</v>
      </c>
      <c r="AZ780" s="9">
        <v>1</v>
      </c>
      <c r="BA780" s="9">
        <v>1</v>
      </c>
      <c r="BB780" s="9">
        <v>2</v>
      </c>
      <c r="BC780" s="9">
        <v>2</v>
      </c>
      <c r="BD780" s="9">
        <v>1</v>
      </c>
      <c r="BE780" s="9">
        <v>1</v>
      </c>
      <c r="BF780" s="9">
        <v>1</v>
      </c>
      <c r="BG780" s="9">
        <v>1</v>
      </c>
      <c r="BH780">
        <v>1</v>
      </c>
      <c r="BI780">
        <v>2</v>
      </c>
      <c r="BJ780" s="58">
        <v>1</v>
      </c>
      <c r="BK780">
        <v>2</v>
      </c>
      <c r="BL780">
        <v>1</v>
      </c>
      <c r="BM780">
        <v>1</v>
      </c>
      <c r="BN780">
        <v>1</v>
      </c>
      <c r="BO780">
        <v>2</v>
      </c>
      <c r="BP780">
        <v>2</v>
      </c>
      <c r="BQ780" t="s">
        <v>125</v>
      </c>
      <c r="BR780">
        <v>1</v>
      </c>
      <c r="BS780">
        <v>1</v>
      </c>
      <c r="BT780">
        <v>1</v>
      </c>
      <c r="BU780">
        <v>1</v>
      </c>
      <c r="BV780">
        <v>1</v>
      </c>
      <c r="BW780">
        <v>2</v>
      </c>
      <c r="BX780">
        <v>2</v>
      </c>
      <c r="BY780">
        <v>1</v>
      </c>
      <c r="BZ780">
        <v>1</v>
      </c>
      <c r="CA780">
        <v>2</v>
      </c>
      <c r="CB780">
        <v>2</v>
      </c>
      <c r="CC780">
        <v>2</v>
      </c>
      <c r="CE780">
        <v>2</v>
      </c>
      <c r="CF780">
        <v>1</v>
      </c>
      <c r="CG780">
        <v>2</v>
      </c>
      <c r="CH780">
        <v>2</v>
      </c>
      <c r="CI780">
        <v>2</v>
      </c>
      <c r="CJ780">
        <v>1</v>
      </c>
      <c r="CK780">
        <v>2</v>
      </c>
      <c r="CL780">
        <v>1</v>
      </c>
      <c r="CM780">
        <v>4</v>
      </c>
      <c r="CN780">
        <v>4</v>
      </c>
      <c r="CO780">
        <v>4</v>
      </c>
      <c r="CP780">
        <v>3</v>
      </c>
      <c r="CQ780">
        <v>4</v>
      </c>
      <c r="CR780">
        <v>4</v>
      </c>
      <c r="CS780">
        <v>4</v>
      </c>
      <c r="CT780">
        <v>4</v>
      </c>
      <c r="CU780">
        <v>4</v>
      </c>
      <c r="CV780">
        <v>3</v>
      </c>
      <c r="CW780">
        <v>3</v>
      </c>
      <c r="CX780">
        <v>4</v>
      </c>
      <c r="CY780">
        <v>1</v>
      </c>
      <c r="CZ780">
        <v>0</v>
      </c>
      <c r="DA780" s="57" t="s">
        <v>125</v>
      </c>
    </row>
    <row r="781" spans="1:105">
      <c r="A781">
        <v>774</v>
      </c>
      <c r="B781" s="9">
        <v>1</v>
      </c>
      <c r="C781" s="9">
        <v>9</v>
      </c>
      <c r="D781" s="9">
        <v>7</v>
      </c>
      <c r="E781" s="9">
        <v>12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1</v>
      </c>
      <c r="L781" s="9">
        <v>0</v>
      </c>
      <c r="M781" s="9">
        <v>1</v>
      </c>
      <c r="N781" s="9">
        <v>0</v>
      </c>
      <c r="O781" s="9">
        <v>3</v>
      </c>
      <c r="P781" s="9">
        <v>3</v>
      </c>
      <c r="Q781" s="9">
        <v>2</v>
      </c>
      <c r="R781" s="9">
        <v>2</v>
      </c>
      <c r="S781" s="9">
        <v>2</v>
      </c>
      <c r="T781" s="9"/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1</v>
      </c>
      <c r="AB781" s="9">
        <v>0</v>
      </c>
      <c r="AC781" s="9"/>
      <c r="AD781" s="9"/>
      <c r="AE781" s="9"/>
      <c r="AF781" s="9">
        <v>1</v>
      </c>
      <c r="AG781" s="9">
        <v>1</v>
      </c>
      <c r="AH781" s="9">
        <v>0</v>
      </c>
      <c r="AI781" s="9">
        <v>0</v>
      </c>
      <c r="AJ781" s="9">
        <v>1</v>
      </c>
      <c r="AK781" s="9">
        <v>0</v>
      </c>
      <c r="AL781" s="9"/>
      <c r="AM781" s="9">
        <v>1</v>
      </c>
      <c r="AN781" s="9">
        <v>1</v>
      </c>
      <c r="AO781" s="9">
        <v>0</v>
      </c>
      <c r="AP781" s="9">
        <v>0</v>
      </c>
      <c r="AQ781" s="9">
        <v>0</v>
      </c>
      <c r="AR781" s="9">
        <v>0</v>
      </c>
      <c r="AS781" s="9"/>
      <c r="AT781" s="9">
        <v>3</v>
      </c>
      <c r="AU781" s="9">
        <v>3</v>
      </c>
      <c r="AV781" s="75">
        <v>1</v>
      </c>
      <c r="AW781" s="75">
        <v>2</v>
      </c>
      <c r="AX781" s="75">
        <v>1</v>
      </c>
      <c r="AY781" s="9">
        <v>1</v>
      </c>
      <c r="AZ781" s="9">
        <v>1</v>
      </c>
      <c r="BA781" s="9">
        <v>1</v>
      </c>
      <c r="BB781" s="9">
        <v>1</v>
      </c>
      <c r="BC781" s="9">
        <v>1</v>
      </c>
      <c r="BD781" s="9">
        <v>1</v>
      </c>
      <c r="BE781" s="9">
        <v>1</v>
      </c>
      <c r="BF781" s="9">
        <v>1</v>
      </c>
      <c r="BG781" s="9">
        <v>2</v>
      </c>
      <c r="BH781">
        <v>1</v>
      </c>
      <c r="BI781">
        <v>2</v>
      </c>
      <c r="BJ781" s="58">
        <v>2</v>
      </c>
      <c r="BK781">
        <v>1</v>
      </c>
      <c r="BL781">
        <v>1</v>
      </c>
      <c r="BM781">
        <v>1</v>
      </c>
      <c r="BN781">
        <v>2</v>
      </c>
      <c r="BO781">
        <v>2</v>
      </c>
      <c r="BP781">
        <v>1</v>
      </c>
      <c r="BQ781">
        <v>1</v>
      </c>
      <c r="BR781">
        <v>1</v>
      </c>
      <c r="BS781">
        <v>2</v>
      </c>
      <c r="BT781" t="s">
        <v>125</v>
      </c>
      <c r="BU781">
        <v>1</v>
      </c>
      <c r="BV781">
        <v>1</v>
      </c>
      <c r="BW781">
        <v>1</v>
      </c>
      <c r="BX781">
        <v>2</v>
      </c>
      <c r="BY781">
        <v>2</v>
      </c>
      <c r="BZ781">
        <v>2</v>
      </c>
      <c r="CA781">
        <v>2</v>
      </c>
      <c r="CB781">
        <v>2</v>
      </c>
      <c r="CC781">
        <v>2</v>
      </c>
      <c r="CD781">
        <v>2</v>
      </c>
      <c r="CE781">
        <v>2</v>
      </c>
      <c r="CF781">
        <v>1</v>
      </c>
      <c r="CG781">
        <v>1</v>
      </c>
      <c r="CH781">
        <v>2</v>
      </c>
      <c r="CI781">
        <v>1</v>
      </c>
      <c r="CJ781">
        <v>1</v>
      </c>
      <c r="CK781">
        <v>2</v>
      </c>
      <c r="CL781">
        <v>1</v>
      </c>
      <c r="CM781">
        <v>3</v>
      </c>
      <c r="CN781">
        <v>3</v>
      </c>
      <c r="CO781">
        <v>4</v>
      </c>
      <c r="CP781">
        <v>3</v>
      </c>
      <c r="CQ781">
        <v>4</v>
      </c>
      <c r="CR781">
        <v>4</v>
      </c>
      <c r="CS781">
        <v>4</v>
      </c>
      <c r="CT781">
        <v>3</v>
      </c>
      <c r="CU781">
        <v>3</v>
      </c>
      <c r="CV781">
        <v>2</v>
      </c>
      <c r="CW781">
        <v>2</v>
      </c>
      <c r="CX781">
        <v>4</v>
      </c>
      <c r="CY781">
        <v>3</v>
      </c>
      <c r="CZ781">
        <v>0</v>
      </c>
      <c r="DA781" s="57" t="s">
        <v>125</v>
      </c>
    </row>
    <row r="782" spans="1:105">
      <c r="A782">
        <v>775</v>
      </c>
      <c r="B782" s="9">
        <v>1</v>
      </c>
      <c r="C782" s="9">
        <v>2</v>
      </c>
      <c r="D782" s="9">
        <v>4</v>
      </c>
      <c r="E782" s="9">
        <v>3</v>
      </c>
      <c r="F782" s="9">
        <v>0</v>
      </c>
      <c r="G782" s="9">
        <v>0</v>
      </c>
      <c r="H782" s="9">
        <v>0</v>
      </c>
      <c r="I782" s="9">
        <v>0</v>
      </c>
      <c r="J782" s="9">
        <v>1</v>
      </c>
      <c r="K782" s="9">
        <v>0</v>
      </c>
      <c r="L782" s="9">
        <v>0</v>
      </c>
      <c r="M782" s="9">
        <v>1</v>
      </c>
      <c r="N782" s="9"/>
      <c r="O782" s="9"/>
      <c r="P782" s="9"/>
      <c r="Q782" s="9"/>
      <c r="R782" s="9">
        <v>3</v>
      </c>
      <c r="S782" s="9"/>
      <c r="T782" s="9"/>
      <c r="U782" s="9">
        <v>1</v>
      </c>
      <c r="V782" s="9">
        <v>1</v>
      </c>
      <c r="W782" s="9">
        <v>0</v>
      </c>
      <c r="X782" s="9">
        <v>0</v>
      </c>
      <c r="Y782" s="9">
        <v>1</v>
      </c>
      <c r="Z782" s="9">
        <v>0</v>
      </c>
      <c r="AA782" s="9">
        <v>0</v>
      </c>
      <c r="AB782" s="9">
        <v>0</v>
      </c>
      <c r="AC782" s="9"/>
      <c r="AD782" s="9">
        <v>1</v>
      </c>
      <c r="AE782" s="9"/>
      <c r="AF782" s="9">
        <v>1</v>
      </c>
      <c r="AG782" s="9">
        <v>0</v>
      </c>
      <c r="AH782" s="9">
        <v>0</v>
      </c>
      <c r="AI782" s="9">
        <v>0</v>
      </c>
      <c r="AJ782" s="9">
        <v>1</v>
      </c>
      <c r="AK782" s="9">
        <v>0</v>
      </c>
      <c r="AL782" s="9"/>
      <c r="AM782" s="9">
        <v>1</v>
      </c>
      <c r="AN782" s="9">
        <v>1</v>
      </c>
      <c r="AO782" s="9">
        <v>1</v>
      </c>
      <c r="AP782" s="9">
        <v>1</v>
      </c>
      <c r="AQ782" s="9">
        <v>0</v>
      </c>
      <c r="AR782" s="9">
        <v>0</v>
      </c>
      <c r="AS782" s="9"/>
      <c r="AT782" s="9">
        <v>4</v>
      </c>
      <c r="AU782" s="9">
        <v>2</v>
      </c>
      <c r="AV782" s="75">
        <v>2</v>
      </c>
      <c r="AW782" s="75">
        <v>2</v>
      </c>
      <c r="AX782" s="75">
        <v>2</v>
      </c>
      <c r="AY782" s="9" t="s">
        <v>125</v>
      </c>
      <c r="AZ782" s="9">
        <v>2</v>
      </c>
      <c r="BA782" s="9" t="s">
        <v>125</v>
      </c>
      <c r="BB782" s="9" t="s">
        <v>125</v>
      </c>
      <c r="BC782" s="9">
        <v>2</v>
      </c>
      <c r="BD782" s="9">
        <v>2</v>
      </c>
      <c r="BE782" s="9" t="s">
        <v>125</v>
      </c>
      <c r="BF782" s="9">
        <v>1</v>
      </c>
      <c r="BG782" s="9">
        <v>1</v>
      </c>
      <c r="BH782">
        <v>2</v>
      </c>
      <c r="BI782">
        <v>2</v>
      </c>
      <c r="BJ782" s="58">
        <v>2</v>
      </c>
      <c r="BK782">
        <v>2</v>
      </c>
      <c r="BL782">
        <v>1</v>
      </c>
      <c r="BM782">
        <v>2</v>
      </c>
      <c r="BN782">
        <v>2</v>
      </c>
      <c r="BO782">
        <v>2</v>
      </c>
      <c r="BP782">
        <v>2</v>
      </c>
      <c r="BQ782" t="s">
        <v>125</v>
      </c>
      <c r="BR782">
        <v>2</v>
      </c>
      <c r="BS782">
        <v>2</v>
      </c>
      <c r="BT782" t="s">
        <v>125</v>
      </c>
      <c r="BU782">
        <v>2</v>
      </c>
      <c r="BV782">
        <v>2</v>
      </c>
      <c r="BW782">
        <v>2</v>
      </c>
      <c r="BX782">
        <v>2</v>
      </c>
      <c r="BY782">
        <v>2</v>
      </c>
      <c r="BZ782">
        <v>2</v>
      </c>
      <c r="CA782">
        <v>2</v>
      </c>
      <c r="CB782">
        <v>2</v>
      </c>
      <c r="CC782">
        <v>2</v>
      </c>
      <c r="CD782">
        <v>2</v>
      </c>
      <c r="CE782">
        <v>1</v>
      </c>
      <c r="CF782">
        <v>1</v>
      </c>
      <c r="CG782">
        <v>2</v>
      </c>
      <c r="CH782">
        <v>1</v>
      </c>
      <c r="CI782">
        <v>2</v>
      </c>
      <c r="CJ782">
        <v>1</v>
      </c>
      <c r="CK782">
        <v>2</v>
      </c>
      <c r="CL782">
        <v>1</v>
      </c>
      <c r="CM782">
        <v>3</v>
      </c>
      <c r="CN782">
        <v>4</v>
      </c>
      <c r="CO782">
        <v>3</v>
      </c>
      <c r="CT782">
        <v>4</v>
      </c>
      <c r="CU782">
        <v>3</v>
      </c>
      <c r="CV782">
        <v>4</v>
      </c>
      <c r="CW782">
        <v>3</v>
      </c>
      <c r="CX782">
        <v>3</v>
      </c>
      <c r="CY782">
        <v>1</v>
      </c>
      <c r="CZ782">
        <v>3</v>
      </c>
      <c r="DA782" s="57" t="s">
        <v>125</v>
      </c>
    </row>
    <row r="783" spans="1:105">
      <c r="A783">
        <v>776</v>
      </c>
      <c r="B783" s="9">
        <v>2</v>
      </c>
      <c r="C783" s="9">
        <v>3</v>
      </c>
      <c r="D783" s="9">
        <v>5</v>
      </c>
      <c r="E783" s="9">
        <v>10</v>
      </c>
      <c r="F783" s="9">
        <v>1</v>
      </c>
      <c r="G783" s="9">
        <v>0</v>
      </c>
      <c r="H783" s="9">
        <v>0</v>
      </c>
      <c r="I783" s="9">
        <v>0</v>
      </c>
      <c r="J783" s="9">
        <v>1</v>
      </c>
      <c r="K783" s="9">
        <v>0</v>
      </c>
      <c r="L783" s="9">
        <v>0</v>
      </c>
      <c r="M783" s="9">
        <v>3</v>
      </c>
      <c r="N783" s="9">
        <v>0</v>
      </c>
      <c r="O783" s="9">
        <v>4</v>
      </c>
      <c r="P783" s="9">
        <v>4</v>
      </c>
      <c r="Q783" s="9">
        <v>4</v>
      </c>
      <c r="R783" s="9">
        <v>4</v>
      </c>
      <c r="S783" s="9">
        <v>4</v>
      </c>
      <c r="T783" s="9"/>
      <c r="U783" s="9">
        <v>1</v>
      </c>
      <c r="V783" s="9">
        <v>0</v>
      </c>
      <c r="W783" s="9">
        <v>0</v>
      </c>
      <c r="X783" s="9">
        <v>0</v>
      </c>
      <c r="Y783" s="9">
        <v>1</v>
      </c>
      <c r="Z783" s="9">
        <v>1</v>
      </c>
      <c r="AA783" s="9">
        <v>0</v>
      </c>
      <c r="AB783" s="9">
        <v>0</v>
      </c>
      <c r="AC783" s="9"/>
      <c r="AD783" s="9">
        <v>1</v>
      </c>
      <c r="AE783" s="9"/>
      <c r="AF783" s="9">
        <v>1</v>
      </c>
      <c r="AG783" s="9">
        <v>0</v>
      </c>
      <c r="AH783" s="9">
        <v>1</v>
      </c>
      <c r="AI783" s="9">
        <v>0</v>
      </c>
      <c r="AJ783" s="9">
        <v>0</v>
      </c>
      <c r="AK783" s="9">
        <v>0</v>
      </c>
      <c r="AL783" s="9"/>
      <c r="AM783" s="9">
        <v>1</v>
      </c>
      <c r="AN783" s="9">
        <v>1</v>
      </c>
      <c r="AO783" s="9">
        <v>0</v>
      </c>
      <c r="AP783" s="9">
        <v>0</v>
      </c>
      <c r="AQ783" s="9">
        <v>0</v>
      </c>
      <c r="AR783" s="9">
        <v>0</v>
      </c>
      <c r="AS783" s="9"/>
      <c r="AT783" s="9">
        <v>1</v>
      </c>
      <c r="AU783" s="9">
        <v>3</v>
      </c>
      <c r="AV783" s="75">
        <v>2</v>
      </c>
      <c r="AW783" s="75">
        <v>2</v>
      </c>
      <c r="AX783" s="75">
        <v>1</v>
      </c>
      <c r="AY783" s="9">
        <v>2</v>
      </c>
      <c r="AZ783" s="9">
        <v>1</v>
      </c>
      <c r="BA783" s="9">
        <v>1</v>
      </c>
      <c r="BB783" s="9">
        <v>1</v>
      </c>
      <c r="BC783" s="9">
        <v>2</v>
      </c>
      <c r="BD783" s="9">
        <v>1</v>
      </c>
      <c r="BE783" s="9">
        <v>2</v>
      </c>
      <c r="BF783" s="9">
        <v>1</v>
      </c>
      <c r="BG783" s="9">
        <v>1</v>
      </c>
      <c r="BH783">
        <v>1</v>
      </c>
      <c r="BI783">
        <v>2</v>
      </c>
      <c r="BJ783" s="58">
        <v>1</v>
      </c>
      <c r="BK783">
        <v>2</v>
      </c>
      <c r="BL783">
        <v>1</v>
      </c>
      <c r="BM783">
        <v>1</v>
      </c>
      <c r="BN783">
        <v>1</v>
      </c>
      <c r="BO783">
        <v>2</v>
      </c>
      <c r="BP783">
        <v>1</v>
      </c>
      <c r="BQ783">
        <v>1</v>
      </c>
      <c r="BR783">
        <v>1</v>
      </c>
      <c r="BS783">
        <v>1</v>
      </c>
      <c r="BT783">
        <v>1</v>
      </c>
      <c r="BU783">
        <v>1</v>
      </c>
      <c r="BV783">
        <v>2</v>
      </c>
      <c r="BW783">
        <v>2</v>
      </c>
      <c r="BX783">
        <v>2</v>
      </c>
      <c r="BY783">
        <v>2</v>
      </c>
      <c r="BZ783">
        <v>2</v>
      </c>
      <c r="CA783">
        <v>2</v>
      </c>
      <c r="CB783">
        <v>2</v>
      </c>
      <c r="CC783">
        <v>2</v>
      </c>
      <c r="CD783">
        <v>1</v>
      </c>
      <c r="CE783">
        <v>2</v>
      </c>
      <c r="CF783">
        <v>1</v>
      </c>
      <c r="CG783">
        <v>2</v>
      </c>
      <c r="CH783">
        <v>2</v>
      </c>
      <c r="CI783">
        <v>2</v>
      </c>
      <c r="CJ783">
        <v>1</v>
      </c>
      <c r="CK783">
        <v>1</v>
      </c>
      <c r="CL783">
        <v>1</v>
      </c>
      <c r="CM783">
        <v>4</v>
      </c>
      <c r="CN783">
        <v>4</v>
      </c>
      <c r="CO783">
        <v>4</v>
      </c>
      <c r="CP783">
        <v>2</v>
      </c>
      <c r="CQ783">
        <v>4</v>
      </c>
      <c r="CR783">
        <v>2</v>
      </c>
      <c r="CS783">
        <v>2</v>
      </c>
      <c r="CT783">
        <v>3</v>
      </c>
      <c r="CU783">
        <v>3</v>
      </c>
      <c r="CV783">
        <v>2</v>
      </c>
      <c r="CW783">
        <v>1</v>
      </c>
      <c r="CX783">
        <v>2</v>
      </c>
      <c r="CY783">
        <v>3</v>
      </c>
      <c r="CZ783">
        <v>4</v>
      </c>
      <c r="DA783" s="57">
        <v>4</v>
      </c>
    </row>
    <row r="784" spans="1:105">
      <c r="A784">
        <v>777</v>
      </c>
      <c r="B784" s="9">
        <v>1</v>
      </c>
      <c r="C784" s="9">
        <v>2</v>
      </c>
      <c r="D784" s="9">
        <v>6</v>
      </c>
      <c r="E784" s="9">
        <v>13</v>
      </c>
      <c r="F784" s="9">
        <v>0</v>
      </c>
      <c r="G784" s="9">
        <v>0</v>
      </c>
      <c r="H784" s="9">
        <v>1</v>
      </c>
      <c r="I784" s="9">
        <v>1</v>
      </c>
      <c r="J784" s="9">
        <v>0</v>
      </c>
      <c r="K784" s="9">
        <v>0</v>
      </c>
      <c r="L784" s="9">
        <v>0</v>
      </c>
      <c r="M784" s="9">
        <v>2</v>
      </c>
      <c r="N784" s="9">
        <v>4</v>
      </c>
      <c r="O784" s="9">
        <v>3</v>
      </c>
      <c r="P784" s="9">
        <v>3</v>
      </c>
      <c r="Q784" s="9">
        <v>4</v>
      </c>
      <c r="R784" s="9">
        <v>4</v>
      </c>
      <c r="S784" s="9">
        <v>2</v>
      </c>
      <c r="T784" s="9"/>
      <c r="U784" s="9">
        <v>1</v>
      </c>
      <c r="V784" s="9">
        <v>0</v>
      </c>
      <c r="W784" s="9">
        <v>0</v>
      </c>
      <c r="X784" s="9">
        <v>0</v>
      </c>
      <c r="Y784" s="9">
        <v>1</v>
      </c>
      <c r="Z784" s="9">
        <v>1</v>
      </c>
      <c r="AA784" s="9">
        <v>0</v>
      </c>
      <c r="AB784" s="9">
        <v>0</v>
      </c>
      <c r="AC784" s="9"/>
      <c r="AD784" s="9">
        <v>2</v>
      </c>
      <c r="AE784" s="9"/>
      <c r="AF784" s="9">
        <v>1</v>
      </c>
      <c r="AG784" s="9">
        <v>0</v>
      </c>
      <c r="AH784" s="9">
        <v>1</v>
      </c>
      <c r="AI784" s="9">
        <v>1</v>
      </c>
      <c r="AJ784" s="9">
        <v>0</v>
      </c>
      <c r="AK784" s="9">
        <v>0</v>
      </c>
      <c r="AL784" s="9"/>
      <c r="AM784" s="9">
        <v>1</v>
      </c>
      <c r="AN784" s="9">
        <v>1</v>
      </c>
      <c r="AO784" s="9">
        <v>1</v>
      </c>
      <c r="AP784" s="9">
        <v>0</v>
      </c>
      <c r="AQ784" s="9">
        <v>0</v>
      </c>
      <c r="AR784" s="9">
        <v>0</v>
      </c>
      <c r="AS784" s="9"/>
      <c r="AT784" s="9">
        <v>4</v>
      </c>
      <c r="AU784" s="9">
        <v>4</v>
      </c>
      <c r="AV784" s="75">
        <v>2</v>
      </c>
      <c r="AW784" s="75">
        <v>2</v>
      </c>
      <c r="AX784" s="75">
        <v>2</v>
      </c>
      <c r="AY784" s="9" t="s">
        <v>125</v>
      </c>
      <c r="AZ784" s="9">
        <v>1</v>
      </c>
      <c r="BA784" s="9">
        <v>1</v>
      </c>
      <c r="BB784" s="9">
        <v>2</v>
      </c>
      <c r="BC784" s="9">
        <v>2</v>
      </c>
      <c r="BD784" s="9">
        <v>1</v>
      </c>
      <c r="BE784" s="9">
        <v>2</v>
      </c>
      <c r="BF784" s="9">
        <v>1</v>
      </c>
      <c r="BG784" s="9">
        <v>1</v>
      </c>
      <c r="BH784">
        <v>2</v>
      </c>
      <c r="BI784">
        <v>1</v>
      </c>
      <c r="BJ784" s="58">
        <v>2</v>
      </c>
      <c r="BK784">
        <v>2</v>
      </c>
      <c r="BL784">
        <v>1</v>
      </c>
      <c r="BM784">
        <v>2</v>
      </c>
      <c r="BN784">
        <v>2</v>
      </c>
      <c r="BO784">
        <v>2</v>
      </c>
      <c r="BP784">
        <v>2</v>
      </c>
      <c r="BQ784" t="s">
        <v>125</v>
      </c>
      <c r="BR784">
        <v>2</v>
      </c>
      <c r="BS784">
        <v>2</v>
      </c>
      <c r="BT784" t="s">
        <v>125</v>
      </c>
      <c r="BU784">
        <v>1</v>
      </c>
      <c r="BV784">
        <v>2</v>
      </c>
      <c r="BW784">
        <v>2</v>
      </c>
      <c r="BX784">
        <v>2</v>
      </c>
      <c r="BY784">
        <v>1</v>
      </c>
      <c r="BZ784">
        <v>1</v>
      </c>
      <c r="CA784">
        <v>2</v>
      </c>
      <c r="CB784">
        <v>2</v>
      </c>
      <c r="CC784">
        <v>2</v>
      </c>
      <c r="CD784">
        <v>2</v>
      </c>
      <c r="CE784">
        <v>2</v>
      </c>
      <c r="CF784">
        <v>1</v>
      </c>
      <c r="CG784">
        <v>2</v>
      </c>
      <c r="CH784">
        <v>2</v>
      </c>
      <c r="CI784">
        <v>2</v>
      </c>
      <c r="CJ784">
        <v>2</v>
      </c>
      <c r="CK784">
        <v>2</v>
      </c>
      <c r="CL784">
        <v>2</v>
      </c>
      <c r="CM784" t="s">
        <v>125</v>
      </c>
      <c r="CN784" t="s">
        <v>125</v>
      </c>
      <c r="CO784">
        <v>2</v>
      </c>
      <c r="CP784">
        <v>3</v>
      </c>
      <c r="CQ784">
        <v>4</v>
      </c>
      <c r="CR784">
        <v>2</v>
      </c>
      <c r="CS784">
        <v>1</v>
      </c>
      <c r="CT784">
        <v>2</v>
      </c>
      <c r="CU784">
        <v>2</v>
      </c>
      <c r="CV784">
        <v>3</v>
      </c>
      <c r="CW784">
        <v>1</v>
      </c>
      <c r="CX784">
        <v>3</v>
      </c>
      <c r="CY784">
        <v>3</v>
      </c>
      <c r="CZ784">
        <v>3</v>
      </c>
      <c r="DA784" s="57">
        <v>3</v>
      </c>
    </row>
    <row r="785" spans="1:105">
      <c r="A785">
        <v>778</v>
      </c>
      <c r="B785" s="9">
        <v>2</v>
      </c>
      <c r="C785" s="9">
        <v>4</v>
      </c>
      <c r="D785" s="9">
        <v>4</v>
      </c>
      <c r="E785" s="9">
        <v>3</v>
      </c>
      <c r="F785" s="9">
        <v>1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2</v>
      </c>
      <c r="N785" s="9">
        <v>4</v>
      </c>
      <c r="O785" s="9">
        <v>4</v>
      </c>
      <c r="P785" s="9">
        <v>1</v>
      </c>
      <c r="Q785" s="9">
        <v>4</v>
      </c>
      <c r="R785" s="9">
        <v>4</v>
      </c>
      <c r="S785" s="9">
        <v>4</v>
      </c>
      <c r="T785" s="9"/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1</v>
      </c>
      <c r="AA785" s="9">
        <v>0</v>
      </c>
      <c r="AB785" s="9">
        <v>0</v>
      </c>
      <c r="AC785" s="9"/>
      <c r="AD785" s="9">
        <v>2</v>
      </c>
      <c r="AE785" s="9"/>
      <c r="AF785" s="9">
        <v>1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/>
      <c r="AM785" s="9">
        <v>1</v>
      </c>
      <c r="AN785" s="9">
        <v>1</v>
      </c>
      <c r="AO785" s="9">
        <v>1</v>
      </c>
      <c r="AP785" s="9">
        <v>0</v>
      </c>
      <c r="AQ785" s="9">
        <v>0</v>
      </c>
      <c r="AR785" s="9">
        <v>0</v>
      </c>
      <c r="AS785" s="9"/>
      <c r="AT785" s="9">
        <v>1</v>
      </c>
      <c r="AU785" s="9">
        <v>2</v>
      </c>
      <c r="AV785" s="75">
        <v>1</v>
      </c>
      <c r="AW785" s="75">
        <v>2</v>
      </c>
      <c r="AX785" s="75">
        <v>2</v>
      </c>
      <c r="AY785" s="9" t="s">
        <v>125</v>
      </c>
      <c r="AZ785" s="9">
        <v>1</v>
      </c>
      <c r="BA785" s="9">
        <v>1</v>
      </c>
      <c r="BB785" s="9">
        <v>2</v>
      </c>
      <c r="BC785" s="9">
        <v>2</v>
      </c>
      <c r="BD785" s="9">
        <v>1</v>
      </c>
      <c r="BE785" s="9">
        <v>2</v>
      </c>
      <c r="BF785" s="9">
        <v>1</v>
      </c>
      <c r="BG785" s="9">
        <v>2</v>
      </c>
      <c r="BH785">
        <v>2</v>
      </c>
      <c r="BI785">
        <v>1</v>
      </c>
      <c r="BJ785" s="58">
        <v>1</v>
      </c>
      <c r="BK785">
        <v>1</v>
      </c>
      <c r="BL785">
        <v>1</v>
      </c>
      <c r="BM785">
        <v>1</v>
      </c>
      <c r="BN785">
        <v>1</v>
      </c>
      <c r="BO785">
        <v>2</v>
      </c>
      <c r="BP785">
        <v>1</v>
      </c>
      <c r="BQ785">
        <v>1</v>
      </c>
      <c r="BR785">
        <v>2</v>
      </c>
      <c r="BS785">
        <v>2</v>
      </c>
      <c r="BT785" t="s">
        <v>125</v>
      </c>
      <c r="BU785">
        <v>1</v>
      </c>
      <c r="BV785">
        <v>1</v>
      </c>
      <c r="BW785">
        <v>2</v>
      </c>
      <c r="BX785">
        <v>1</v>
      </c>
      <c r="BY785">
        <v>1</v>
      </c>
      <c r="BZ785">
        <v>2</v>
      </c>
      <c r="CA785">
        <v>1</v>
      </c>
      <c r="CB785">
        <v>2</v>
      </c>
      <c r="CC785">
        <v>1</v>
      </c>
      <c r="CD785">
        <v>1</v>
      </c>
      <c r="CE785">
        <v>2</v>
      </c>
      <c r="CF785">
        <v>1</v>
      </c>
      <c r="CG785">
        <v>1</v>
      </c>
      <c r="CH785">
        <v>2</v>
      </c>
      <c r="CI785">
        <v>2</v>
      </c>
      <c r="CJ785">
        <v>1</v>
      </c>
      <c r="CK785">
        <v>2</v>
      </c>
      <c r="CL785">
        <v>1</v>
      </c>
      <c r="CM785">
        <v>3</v>
      </c>
      <c r="CN785">
        <v>3</v>
      </c>
      <c r="CO785">
        <v>4</v>
      </c>
      <c r="CP785">
        <v>3</v>
      </c>
      <c r="CQ785">
        <v>4</v>
      </c>
      <c r="CR785">
        <v>3</v>
      </c>
      <c r="CS785">
        <v>3</v>
      </c>
      <c r="CT785">
        <v>3</v>
      </c>
      <c r="CU785">
        <v>3</v>
      </c>
      <c r="CV785">
        <v>3</v>
      </c>
      <c r="CW785">
        <v>1</v>
      </c>
      <c r="CX785">
        <v>3</v>
      </c>
      <c r="CY785">
        <v>3</v>
      </c>
      <c r="CZ785">
        <v>4</v>
      </c>
      <c r="DA785" s="57">
        <v>4</v>
      </c>
    </row>
    <row r="786" spans="1:105">
      <c r="A786">
        <v>779</v>
      </c>
      <c r="B786" s="9">
        <v>2</v>
      </c>
      <c r="C786" s="9">
        <v>8</v>
      </c>
      <c r="D786" s="9">
        <v>7</v>
      </c>
      <c r="E786" s="9">
        <v>15</v>
      </c>
      <c r="F786" s="9">
        <v>0</v>
      </c>
      <c r="G786" s="9">
        <v>0</v>
      </c>
      <c r="H786" s="9">
        <v>0</v>
      </c>
      <c r="I786" s="9">
        <v>1</v>
      </c>
      <c r="J786" s="9">
        <v>0</v>
      </c>
      <c r="K786" s="9">
        <v>0</v>
      </c>
      <c r="L786" s="9">
        <v>0</v>
      </c>
      <c r="M786" s="9">
        <v>2</v>
      </c>
      <c r="N786" s="9"/>
      <c r="O786" s="9">
        <v>4</v>
      </c>
      <c r="P786" s="9"/>
      <c r="Q786" s="9"/>
      <c r="R786" s="9"/>
      <c r="S786" s="9"/>
      <c r="T786" s="9"/>
      <c r="U786" s="9">
        <v>0</v>
      </c>
      <c r="V786" s="9">
        <v>0</v>
      </c>
      <c r="W786" s="9">
        <v>0</v>
      </c>
      <c r="X786" s="9">
        <v>0</v>
      </c>
      <c r="Y786" s="9">
        <v>1</v>
      </c>
      <c r="Z786" s="9">
        <v>0</v>
      </c>
      <c r="AA786" s="9">
        <v>0</v>
      </c>
      <c r="AB786" s="9">
        <v>0</v>
      </c>
      <c r="AC786" s="9"/>
      <c r="AD786" s="9">
        <v>4</v>
      </c>
      <c r="AE786" s="9"/>
      <c r="AF786" s="9">
        <v>1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/>
      <c r="AM786" s="9">
        <v>1</v>
      </c>
      <c r="AN786" s="9">
        <v>1</v>
      </c>
      <c r="AO786" s="9">
        <v>1</v>
      </c>
      <c r="AP786" s="9">
        <v>1</v>
      </c>
      <c r="AQ786" s="9">
        <v>0</v>
      </c>
      <c r="AR786" s="9">
        <v>0</v>
      </c>
      <c r="AS786" s="9"/>
      <c r="AT786" s="9">
        <v>1</v>
      </c>
      <c r="AU786" s="9">
        <v>1</v>
      </c>
      <c r="AV786" s="75">
        <v>2</v>
      </c>
      <c r="AW786" s="75">
        <v>1</v>
      </c>
      <c r="AX786" s="75">
        <v>1</v>
      </c>
      <c r="AY786" s="9">
        <v>1</v>
      </c>
      <c r="AZ786" s="9">
        <v>2</v>
      </c>
      <c r="BA786" s="9" t="s">
        <v>125</v>
      </c>
      <c r="BB786" s="9" t="s">
        <v>125</v>
      </c>
      <c r="BC786" s="9">
        <v>2</v>
      </c>
      <c r="BD786" s="9">
        <v>1</v>
      </c>
      <c r="BE786" s="9"/>
      <c r="BF786" s="9">
        <v>1</v>
      </c>
      <c r="BG786" s="9">
        <v>1</v>
      </c>
      <c r="BH786">
        <v>1</v>
      </c>
      <c r="BI786">
        <v>2</v>
      </c>
      <c r="BJ786" s="58">
        <v>1</v>
      </c>
      <c r="BK786">
        <v>1</v>
      </c>
      <c r="BL786">
        <v>2</v>
      </c>
      <c r="BM786">
        <v>1</v>
      </c>
      <c r="BN786">
        <v>1</v>
      </c>
      <c r="BO786">
        <v>2</v>
      </c>
      <c r="BP786">
        <v>1</v>
      </c>
      <c r="BR786">
        <v>2</v>
      </c>
      <c r="BS786">
        <v>2</v>
      </c>
      <c r="BT786" t="s">
        <v>125</v>
      </c>
      <c r="BU786">
        <v>1</v>
      </c>
      <c r="BV786">
        <v>1</v>
      </c>
      <c r="BW786">
        <v>2</v>
      </c>
      <c r="BX786">
        <v>1</v>
      </c>
      <c r="BY786">
        <v>2</v>
      </c>
      <c r="BZ786">
        <v>2</v>
      </c>
      <c r="CA786">
        <v>2</v>
      </c>
      <c r="CB786">
        <v>2</v>
      </c>
      <c r="CC786">
        <v>2</v>
      </c>
      <c r="CD786">
        <v>2</v>
      </c>
      <c r="CE786">
        <v>1</v>
      </c>
      <c r="CF786">
        <v>1</v>
      </c>
      <c r="CG786">
        <v>1</v>
      </c>
      <c r="CH786">
        <v>2</v>
      </c>
      <c r="CI786">
        <v>1</v>
      </c>
      <c r="CJ786">
        <v>1</v>
      </c>
      <c r="CL786">
        <v>1</v>
      </c>
      <c r="CM786">
        <v>4</v>
      </c>
      <c r="CN786">
        <v>4</v>
      </c>
      <c r="CO786">
        <v>4</v>
      </c>
      <c r="CP786">
        <v>4</v>
      </c>
      <c r="CQ786">
        <v>4</v>
      </c>
      <c r="CR786">
        <v>4</v>
      </c>
      <c r="CS786">
        <v>4</v>
      </c>
      <c r="CT786">
        <v>4</v>
      </c>
      <c r="CU786">
        <v>4</v>
      </c>
      <c r="CV786">
        <v>3</v>
      </c>
      <c r="CX786">
        <v>2</v>
      </c>
      <c r="CY786">
        <v>3</v>
      </c>
      <c r="DA786" s="57" t="s">
        <v>125</v>
      </c>
    </row>
    <row r="787" spans="1:105">
      <c r="A787">
        <v>780</v>
      </c>
      <c r="B787" s="9">
        <v>2</v>
      </c>
      <c r="C787" s="9">
        <v>4</v>
      </c>
      <c r="D787" s="9">
        <v>1</v>
      </c>
      <c r="E787" s="9">
        <v>5</v>
      </c>
      <c r="F787" s="9">
        <v>0</v>
      </c>
      <c r="G787" s="9">
        <v>0</v>
      </c>
      <c r="H787" s="9">
        <v>1</v>
      </c>
      <c r="I787" s="9">
        <v>0</v>
      </c>
      <c r="J787" s="9">
        <v>0</v>
      </c>
      <c r="K787" s="9">
        <v>0</v>
      </c>
      <c r="L787" s="9">
        <v>0</v>
      </c>
      <c r="M787" s="9">
        <v>2</v>
      </c>
      <c r="N787" s="9">
        <v>4</v>
      </c>
      <c r="O787" s="9">
        <v>4</v>
      </c>
      <c r="P787" s="9">
        <v>3</v>
      </c>
      <c r="Q787" s="9">
        <v>4</v>
      </c>
      <c r="R787" s="9">
        <v>4</v>
      </c>
      <c r="S787" s="9">
        <v>4</v>
      </c>
      <c r="T787" s="9"/>
      <c r="U787" s="9">
        <v>0</v>
      </c>
      <c r="V787" s="9">
        <v>0</v>
      </c>
      <c r="W787" s="9">
        <v>0</v>
      </c>
      <c r="X787" s="9">
        <v>1</v>
      </c>
      <c r="Y787" s="9">
        <v>1</v>
      </c>
      <c r="Z787" s="9">
        <v>0</v>
      </c>
      <c r="AA787" s="9">
        <v>0</v>
      </c>
      <c r="AB787" s="9">
        <v>1</v>
      </c>
      <c r="AC787" s="9"/>
      <c r="AD787" s="9">
        <v>2</v>
      </c>
      <c r="AE787" s="9"/>
      <c r="AF787" s="9">
        <v>1</v>
      </c>
      <c r="AG787" s="9">
        <v>1</v>
      </c>
      <c r="AH787" s="9">
        <v>1</v>
      </c>
      <c r="AI787" s="9">
        <v>0</v>
      </c>
      <c r="AJ787" s="9">
        <v>0</v>
      </c>
      <c r="AK787" s="9">
        <v>0</v>
      </c>
      <c r="AL787" s="9"/>
      <c r="AM787" s="9">
        <v>1</v>
      </c>
      <c r="AN787" s="9">
        <v>1</v>
      </c>
      <c r="AO787" s="9">
        <v>0</v>
      </c>
      <c r="AP787" s="9">
        <v>0</v>
      </c>
      <c r="AQ787" s="9">
        <v>0</v>
      </c>
      <c r="AR787" s="9">
        <v>0</v>
      </c>
      <c r="AS787" s="9"/>
      <c r="AT787" s="9">
        <v>1</v>
      </c>
      <c r="AU787" s="9">
        <v>3</v>
      </c>
      <c r="AV787" s="75">
        <v>1</v>
      </c>
      <c r="AW787" s="75">
        <v>1</v>
      </c>
      <c r="AX787" s="75">
        <v>1</v>
      </c>
      <c r="AY787" s="9">
        <v>2</v>
      </c>
      <c r="AZ787" s="9">
        <v>1</v>
      </c>
      <c r="BA787" s="9">
        <v>1</v>
      </c>
      <c r="BB787" s="9">
        <v>2</v>
      </c>
      <c r="BC787" s="9">
        <v>1</v>
      </c>
      <c r="BD787" s="9">
        <v>1</v>
      </c>
      <c r="BE787" s="9">
        <v>2</v>
      </c>
      <c r="BF787" s="9">
        <v>1</v>
      </c>
      <c r="BG787" s="9">
        <v>1</v>
      </c>
      <c r="BH787">
        <v>1</v>
      </c>
      <c r="BI787">
        <v>2</v>
      </c>
      <c r="BJ787" s="58">
        <v>1</v>
      </c>
      <c r="BK787">
        <v>1</v>
      </c>
      <c r="BL787">
        <v>2</v>
      </c>
      <c r="BM787">
        <v>2</v>
      </c>
      <c r="BN787">
        <v>1</v>
      </c>
      <c r="BO787">
        <v>2</v>
      </c>
      <c r="BP787">
        <v>1</v>
      </c>
      <c r="BQ787">
        <v>1</v>
      </c>
      <c r="BR787">
        <v>1</v>
      </c>
      <c r="BS787">
        <v>1</v>
      </c>
      <c r="BT787">
        <v>1</v>
      </c>
      <c r="BU787">
        <v>1</v>
      </c>
      <c r="BV787">
        <v>2</v>
      </c>
      <c r="BW787">
        <v>2</v>
      </c>
      <c r="BX787">
        <v>2</v>
      </c>
      <c r="BY787">
        <v>2</v>
      </c>
      <c r="BZ787">
        <v>2</v>
      </c>
      <c r="CA787">
        <v>2</v>
      </c>
      <c r="CB787">
        <v>2</v>
      </c>
      <c r="CC787">
        <v>2</v>
      </c>
      <c r="CD787">
        <v>1</v>
      </c>
      <c r="CE787">
        <v>2</v>
      </c>
      <c r="CF787">
        <v>1</v>
      </c>
      <c r="CG787">
        <v>1</v>
      </c>
      <c r="CH787">
        <v>2</v>
      </c>
      <c r="CI787">
        <v>1</v>
      </c>
      <c r="CJ787">
        <v>1</v>
      </c>
      <c r="CK787">
        <v>2</v>
      </c>
      <c r="CL787">
        <v>1</v>
      </c>
      <c r="CM787">
        <v>3</v>
      </c>
      <c r="CN787">
        <v>3</v>
      </c>
      <c r="CO787">
        <v>4</v>
      </c>
      <c r="CP787">
        <v>3</v>
      </c>
      <c r="CQ787">
        <v>3</v>
      </c>
      <c r="CR787">
        <v>3</v>
      </c>
      <c r="CS787">
        <v>4</v>
      </c>
      <c r="CT787">
        <v>4</v>
      </c>
      <c r="CU787">
        <v>3</v>
      </c>
      <c r="CV787">
        <v>2</v>
      </c>
      <c r="CW787">
        <v>1</v>
      </c>
      <c r="CX787">
        <v>2</v>
      </c>
      <c r="CY787">
        <v>4</v>
      </c>
      <c r="CZ787">
        <v>3</v>
      </c>
      <c r="DA787" s="57">
        <v>3</v>
      </c>
    </row>
    <row r="788" spans="1:105">
      <c r="A788">
        <v>781</v>
      </c>
      <c r="B788" s="9">
        <v>1</v>
      </c>
      <c r="C788" s="9">
        <v>7</v>
      </c>
      <c r="D788" s="9">
        <v>7</v>
      </c>
      <c r="E788" s="9">
        <v>5</v>
      </c>
      <c r="F788" s="9">
        <v>0</v>
      </c>
      <c r="G788" s="9">
        <v>0</v>
      </c>
      <c r="H788" s="9">
        <v>0</v>
      </c>
      <c r="I788" s="9">
        <v>1</v>
      </c>
      <c r="J788" s="9">
        <v>1</v>
      </c>
      <c r="K788" s="9">
        <v>0</v>
      </c>
      <c r="L788" s="9">
        <v>0</v>
      </c>
      <c r="M788" s="9">
        <v>2</v>
      </c>
      <c r="N788" s="9">
        <v>0</v>
      </c>
      <c r="O788" s="9">
        <v>0</v>
      </c>
      <c r="P788" s="9">
        <v>0</v>
      </c>
      <c r="Q788" s="9">
        <v>3</v>
      </c>
      <c r="R788" s="9">
        <v>4</v>
      </c>
      <c r="S788" s="9">
        <v>0</v>
      </c>
      <c r="T788" s="9"/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1</v>
      </c>
      <c r="AC788" s="9"/>
      <c r="AD788" s="9">
        <v>4</v>
      </c>
      <c r="AE788" s="9"/>
      <c r="AF788" s="9">
        <v>1</v>
      </c>
      <c r="AG788" s="9">
        <v>1</v>
      </c>
      <c r="AH788" s="9">
        <v>1</v>
      </c>
      <c r="AI788" s="9">
        <v>0</v>
      </c>
      <c r="AJ788" s="9">
        <v>0</v>
      </c>
      <c r="AK788" s="9">
        <v>0</v>
      </c>
      <c r="AL788" s="9"/>
      <c r="AM788" s="9">
        <v>1</v>
      </c>
      <c r="AN788" s="9">
        <v>1</v>
      </c>
      <c r="AO788" s="9">
        <v>1</v>
      </c>
      <c r="AP788" s="9">
        <v>0</v>
      </c>
      <c r="AQ788" s="9">
        <v>0</v>
      </c>
      <c r="AR788" s="9">
        <v>0</v>
      </c>
      <c r="AS788" s="9"/>
      <c r="AT788" s="9">
        <v>1</v>
      </c>
      <c r="AU788" s="9">
        <v>1</v>
      </c>
      <c r="AV788" s="75">
        <v>1</v>
      </c>
      <c r="AW788" s="75">
        <v>1</v>
      </c>
      <c r="AX788" s="75">
        <v>1</v>
      </c>
      <c r="AY788" s="9">
        <v>2</v>
      </c>
      <c r="AZ788" s="9">
        <v>1</v>
      </c>
      <c r="BA788" s="9">
        <v>1</v>
      </c>
      <c r="BB788" s="9">
        <v>2</v>
      </c>
      <c r="BC788" s="9">
        <v>1</v>
      </c>
      <c r="BD788" s="9">
        <v>1</v>
      </c>
      <c r="BE788" s="9">
        <v>1</v>
      </c>
      <c r="BF788" s="9">
        <v>1</v>
      </c>
      <c r="BG788" s="9">
        <v>1</v>
      </c>
      <c r="BH788">
        <v>2</v>
      </c>
      <c r="BI788">
        <v>2</v>
      </c>
      <c r="BJ788" s="58">
        <v>1</v>
      </c>
      <c r="BK788">
        <v>1</v>
      </c>
      <c r="BL788">
        <v>1</v>
      </c>
      <c r="BM788">
        <v>2</v>
      </c>
      <c r="BN788">
        <v>1</v>
      </c>
      <c r="BO788">
        <v>2</v>
      </c>
      <c r="BP788">
        <v>1</v>
      </c>
      <c r="BQ788">
        <v>1</v>
      </c>
      <c r="BR788">
        <v>1</v>
      </c>
      <c r="BS788">
        <v>2</v>
      </c>
      <c r="BT788" t="s">
        <v>125</v>
      </c>
      <c r="BU788">
        <v>1</v>
      </c>
      <c r="BV788">
        <v>1</v>
      </c>
      <c r="BW788">
        <v>1</v>
      </c>
      <c r="BX788">
        <v>1</v>
      </c>
      <c r="BY788">
        <v>1</v>
      </c>
      <c r="BZ788">
        <v>2</v>
      </c>
      <c r="CA788">
        <v>1</v>
      </c>
      <c r="CB788">
        <v>1</v>
      </c>
      <c r="CC788">
        <v>2</v>
      </c>
      <c r="CD788">
        <v>1</v>
      </c>
      <c r="CE788">
        <v>2</v>
      </c>
      <c r="CF788">
        <v>1</v>
      </c>
      <c r="CG788">
        <v>1</v>
      </c>
      <c r="CH788">
        <v>1</v>
      </c>
      <c r="CI788">
        <v>1</v>
      </c>
      <c r="CJ788">
        <v>1</v>
      </c>
      <c r="CK788">
        <v>2</v>
      </c>
      <c r="CL788">
        <v>1</v>
      </c>
      <c r="CM788">
        <v>3</v>
      </c>
      <c r="CN788">
        <v>3</v>
      </c>
      <c r="CO788">
        <v>4</v>
      </c>
      <c r="CP788">
        <v>3</v>
      </c>
      <c r="CQ788">
        <v>3</v>
      </c>
      <c r="CR788">
        <v>4</v>
      </c>
      <c r="CS788">
        <v>4</v>
      </c>
      <c r="CT788">
        <v>4</v>
      </c>
      <c r="CU788">
        <v>3</v>
      </c>
      <c r="CV788">
        <v>2</v>
      </c>
      <c r="CW788">
        <v>2</v>
      </c>
      <c r="CX788">
        <v>3</v>
      </c>
      <c r="CY788">
        <v>4</v>
      </c>
      <c r="CZ788">
        <v>0</v>
      </c>
      <c r="DA788" s="57" t="s">
        <v>125</v>
      </c>
    </row>
    <row r="789" spans="1:105">
      <c r="A789">
        <v>782</v>
      </c>
      <c r="B789" s="9">
        <v>2</v>
      </c>
      <c r="C789" s="9">
        <v>4</v>
      </c>
      <c r="D789" s="9">
        <v>4</v>
      </c>
      <c r="E789" s="9">
        <v>11</v>
      </c>
      <c r="F789" s="9">
        <v>0</v>
      </c>
      <c r="G789" s="9">
        <v>1</v>
      </c>
      <c r="H789" s="9">
        <v>0</v>
      </c>
      <c r="I789" s="9">
        <v>1</v>
      </c>
      <c r="J789" s="9">
        <v>0</v>
      </c>
      <c r="K789" s="9">
        <v>0</v>
      </c>
      <c r="L789" s="9">
        <v>0</v>
      </c>
      <c r="M789" s="9">
        <v>2</v>
      </c>
      <c r="N789" s="9">
        <v>4</v>
      </c>
      <c r="O789" s="9">
        <v>0</v>
      </c>
      <c r="P789" s="9">
        <v>0</v>
      </c>
      <c r="Q789" s="9">
        <v>0</v>
      </c>
      <c r="R789" s="9">
        <v>4</v>
      </c>
      <c r="S789" s="9">
        <v>0</v>
      </c>
      <c r="T789" s="9"/>
      <c r="U789" s="9">
        <v>1</v>
      </c>
      <c r="V789" s="9">
        <v>0</v>
      </c>
      <c r="W789" s="9">
        <v>0</v>
      </c>
      <c r="X789" s="9">
        <v>1</v>
      </c>
      <c r="Y789" s="9">
        <v>1</v>
      </c>
      <c r="Z789" s="9">
        <v>0</v>
      </c>
      <c r="AA789" s="9">
        <v>0</v>
      </c>
      <c r="AB789" s="9">
        <v>0</v>
      </c>
      <c r="AC789" s="9"/>
      <c r="AD789" s="9">
        <v>2</v>
      </c>
      <c r="AE789" s="9"/>
      <c r="AF789" s="9">
        <v>1</v>
      </c>
      <c r="AG789" s="9">
        <v>0</v>
      </c>
      <c r="AH789" s="9">
        <v>1</v>
      </c>
      <c r="AI789" s="9">
        <v>0</v>
      </c>
      <c r="AJ789" s="9">
        <v>0</v>
      </c>
      <c r="AK789" s="9">
        <v>0</v>
      </c>
      <c r="AL789" s="9"/>
      <c r="AM789" s="9">
        <v>1</v>
      </c>
      <c r="AN789" s="9">
        <v>1</v>
      </c>
      <c r="AO789" s="9">
        <v>0</v>
      </c>
      <c r="AP789" s="9">
        <v>0</v>
      </c>
      <c r="AQ789" s="9">
        <v>0</v>
      </c>
      <c r="AR789" s="9">
        <v>0</v>
      </c>
      <c r="AS789" s="9"/>
      <c r="AT789" s="9">
        <v>1</v>
      </c>
      <c r="AU789" s="9">
        <v>2</v>
      </c>
      <c r="AV789" s="75">
        <v>2</v>
      </c>
      <c r="AW789" s="75">
        <v>1</v>
      </c>
      <c r="AX789" s="75">
        <v>2</v>
      </c>
      <c r="AY789" s="9" t="s">
        <v>125</v>
      </c>
      <c r="AZ789" s="9">
        <v>1</v>
      </c>
      <c r="BA789" s="9">
        <v>1</v>
      </c>
      <c r="BB789" s="9">
        <v>2</v>
      </c>
      <c r="BC789" s="9">
        <v>1</v>
      </c>
      <c r="BD789" s="9">
        <v>1</v>
      </c>
      <c r="BE789" s="9">
        <v>2</v>
      </c>
      <c r="BF789" s="9">
        <v>1</v>
      </c>
      <c r="BG789" s="9">
        <v>2</v>
      </c>
      <c r="BH789">
        <v>1</v>
      </c>
      <c r="BI789">
        <v>1</v>
      </c>
      <c r="BJ789" s="58">
        <v>2</v>
      </c>
      <c r="BK789">
        <v>2</v>
      </c>
      <c r="BL789">
        <v>1</v>
      </c>
      <c r="BM789">
        <v>1</v>
      </c>
      <c r="BN789">
        <v>2</v>
      </c>
      <c r="BO789">
        <v>2</v>
      </c>
      <c r="BP789">
        <v>1</v>
      </c>
      <c r="BQ789">
        <v>1</v>
      </c>
      <c r="BR789">
        <v>2</v>
      </c>
      <c r="BS789">
        <v>1</v>
      </c>
      <c r="BT789">
        <v>1</v>
      </c>
      <c r="BU789">
        <v>2</v>
      </c>
      <c r="BV789">
        <v>2</v>
      </c>
      <c r="BW789">
        <v>2</v>
      </c>
      <c r="BX789">
        <v>2</v>
      </c>
      <c r="BY789">
        <v>1</v>
      </c>
      <c r="BZ789">
        <v>2</v>
      </c>
      <c r="CA789">
        <v>1</v>
      </c>
      <c r="CB789">
        <v>2</v>
      </c>
      <c r="CC789">
        <v>2</v>
      </c>
      <c r="CD789">
        <v>2</v>
      </c>
      <c r="CE789">
        <v>2</v>
      </c>
      <c r="CF789">
        <v>1</v>
      </c>
      <c r="CG789">
        <v>2</v>
      </c>
      <c r="CH789">
        <v>1</v>
      </c>
      <c r="CI789">
        <v>1</v>
      </c>
      <c r="CJ789">
        <v>1</v>
      </c>
      <c r="CK789">
        <v>2</v>
      </c>
      <c r="CL789">
        <v>1</v>
      </c>
      <c r="CM789">
        <v>3</v>
      </c>
      <c r="CN789">
        <v>3</v>
      </c>
      <c r="CO789">
        <v>4</v>
      </c>
      <c r="CP789">
        <v>2</v>
      </c>
      <c r="CQ789">
        <v>2</v>
      </c>
      <c r="CR789">
        <v>2</v>
      </c>
      <c r="CS789">
        <v>2</v>
      </c>
      <c r="CT789">
        <v>2</v>
      </c>
      <c r="CU789">
        <v>2</v>
      </c>
      <c r="CV789">
        <v>3</v>
      </c>
      <c r="CW789">
        <v>1</v>
      </c>
      <c r="CX789">
        <v>4</v>
      </c>
      <c r="CY789">
        <v>3</v>
      </c>
      <c r="CZ789">
        <v>3</v>
      </c>
      <c r="DA789" s="57">
        <v>3</v>
      </c>
    </row>
    <row r="790" spans="1:105">
      <c r="A790">
        <v>783</v>
      </c>
      <c r="B790" s="9">
        <v>1</v>
      </c>
      <c r="C790" s="9">
        <v>9</v>
      </c>
      <c r="D790" s="9">
        <v>7</v>
      </c>
      <c r="E790" s="9">
        <v>5</v>
      </c>
      <c r="F790" s="9">
        <v>0</v>
      </c>
      <c r="G790" s="9">
        <v>0</v>
      </c>
      <c r="H790" s="9">
        <v>0</v>
      </c>
      <c r="I790" s="9">
        <v>1</v>
      </c>
      <c r="J790" s="9">
        <v>0</v>
      </c>
      <c r="K790" s="9">
        <v>0</v>
      </c>
      <c r="L790" s="9">
        <v>0</v>
      </c>
      <c r="M790" s="9">
        <v>1</v>
      </c>
      <c r="N790" s="9">
        <v>0</v>
      </c>
      <c r="O790" s="9">
        <v>0</v>
      </c>
      <c r="P790" s="9">
        <v>0</v>
      </c>
      <c r="Q790" s="9">
        <v>4</v>
      </c>
      <c r="R790" s="9">
        <v>4</v>
      </c>
      <c r="S790" s="9">
        <v>3</v>
      </c>
      <c r="T790" s="9"/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1</v>
      </c>
      <c r="AB790" s="9">
        <v>0</v>
      </c>
      <c r="AC790" s="9"/>
      <c r="AD790" s="9">
        <v>5</v>
      </c>
      <c r="AE790" s="9"/>
      <c r="AF790" s="9">
        <v>1</v>
      </c>
      <c r="AG790" s="9">
        <v>1</v>
      </c>
      <c r="AH790" s="9">
        <v>0</v>
      </c>
      <c r="AI790" s="9">
        <v>0</v>
      </c>
      <c r="AJ790" s="9">
        <v>0</v>
      </c>
      <c r="AK790" s="9">
        <v>0</v>
      </c>
      <c r="AL790" s="9"/>
      <c r="AM790" s="9">
        <v>1</v>
      </c>
      <c r="AN790" s="9">
        <v>1</v>
      </c>
      <c r="AO790" s="9">
        <v>0</v>
      </c>
      <c r="AP790" s="9">
        <v>1</v>
      </c>
      <c r="AQ790" s="9">
        <v>0</v>
      </c>
      <c r="AR790" s="9">
        <v>0</v>
      </c>
      <c r="AS790" s="9"/>
      <c r="AT790" s="9">
        <v>4</v>
      </c>
      <c r="AU790" s="9">
        <v>3</v>
      </c>
      <c r="AV790" s="75">
        <v>1</v>
      </c>
      <c r="AW790" s="75">
        <v>2</v>
      </c>
      <c r="AX790" s="75">
        <v>2</v>
      </c>
      <c r="AY790" s="9" t="s">
        <v>125</v>
      </c>
      <c r="AZ790" s="9">
        <v>1</v>
      </c>
      <c r="BA790" s="9">
        <v>1</v>
      </c>
      <c r="BB790" s="9">
        <v>2</v>
      </c>
      <c r="BC790" s="9">
        <v>1</v>
      </c>
      <c r="BD790" s="9">
        <v>2</v>
      </c>
      <c r="BE790" s="9" t="s">
        <v>125</v>
      </c>
      <c r="BF790" s="9">
        <v>1</v>
      </c>
      <c r="BG790" s="9">
        <v>1</v>
      </c>
      <c r="BH790">
        <v>2</v>
      </c>
      <c r="BI790">
        <v>2</v>
      </c>
      <c r="BJ790" s="58">
        <v>1</v>
      </c>
      <c r="BK790">
        <v>2</v>
      </c>
      <c r="BL790">
        <v>1</v>
      </c>
      <c r="BM790">
        <v>1</v>
      </c>
      <c r="BN790">
        <v>2</v>
      </c>
      <c r="BO790">
        <v>2</v>
      </c>
      <c r="BP790">
        <v>2</v>
      </c>
      <c r="BQ790" t="s">
        <v>125</v>
      </c>
      <c r="BR790">
        <v>1</v>
      </c>
      <c r="BS790">
        <v>1</v>
      </c>
      <c r="BT790">
        <v>2</v>
      </c>
      <c r="BU790">
        <v>1</v>
      </c>
      <c r="BV790">
        <v>1</v>
      </c>
      <c r="BW790">
        <v>2</v>
      </c>
      <c r="BX790">
        <v>1</v>
      </c>
      <c r="BY790">
        <v>2</v>
      </c>
      <c r="BZ790">
        <v>2</v>
      </c>
      <c r="CA790">
        <v>2</v>
      </c>
      <c r="CB790">
        <v>2</v>
      </c>
      <c r="CC790">
        <v>2</v>
      </c>
      <c r="CD790">
        <v>2</v>
      </c>
      <c r="CE790">
        <v>2</v>
      </c>
      <c r="CF790">
        <v>2</v>
      </c>
      <c r="CG790">
        <v>2</v>
      </c>
      <c r="CH790">
        <v>2</v>
      </c>
      <c r="CI790">
        <v>2</v>
      </c>
      <c r="CJ790">
        <v>1</v>
      </c>
      <c r="CK790">
        <v>2</v>
      </c>
      <c r="CL790">
        <v>2</v>
      </c>
      <c r="CM790" t="s">
        <v>125</v>
      </c>
      <c r="CN790" t="s">
        <v>125</v>
      </c>
      <c r="CO790">
        <v>4</v>
      </c>
      <c r="CP790">
        <v>4</v>
      </c>
      <c r="CQ790">
        <v>4</v>
      </c>
      <c r="CR790">
        <v>4</v>
      </c>
      <c r="CS790">
        <v>4</v>
      </c>
      <c r="CT790">
        <v>3</v>
      </c>
      <c r="CU790">
        <v>2</v>
      </c>
      <c r="CV790">
        <v>3</v>
      </c>
      <c r="CW790">
        <v>1</v>
      </c>
      <c r="CX790">
        <v>3</v>
      </c>
      <c r="CY790">
        <v>1</v>
      </c>
      <c r="CZ790">
        <v>4</v>
      </c>
      <c r="DA790" s="57" t="s">
        <v>125</v>
      </c>
    </row>
    <row r="791" spans="1:105">
      <c r="A791">
        <v>784</v>
      </c>
      <c r="B791" s="9">
        <v>1</v>
      </c>
      <c r="C791" s="9">
        <v>7</v>
      </c>
      <c r="D791" s="9">
        <v>7</v>
      </c>
      <c r="E791" s="9">
        <v>1</v>
      </c>
      <c r="F791" s="9">
        <v>0</v>
      </c>
      <c r="G791" s="9">
        <v>0</v>
      </c>
      <c r="H791" s="9">
        <v>0</v>
      </c>
      <c r="I791" s="9">
        <v>1</v>
      </c>
      <c r="J791" s="9">
        <v>0</v>
      </c>
      <c r="K791" s="9">
        <v>0</v>
      </c>
      <c r="L791" s="9">
        <v>0</v>
      </c>
      <c r="M791" s="9">
        <v>2</v>
      </c>
      <c r="N791" s="9">
        <v>0</v>
      </c>
      <c r="O791" s="9">
        <v>4</v>
      </c>
      <c r="P791" s="9">
        <v>4</v>
      </c>
      <c r="Q791" s="9">
        <v>4</v>
      </c>
      <c r="R791" s="9">
        <v>4</v>
      </c>
      <c r="S791" s="9">
        <v>4</v>
      </c>
      <c r="T791" s="9"/>
      <c r="U791" s="9">
        <v>0</v>
      </c>
      <c r="V791" s="9">
        <v>0</v>
      </c>
      <c r="W791" s="9">
        <v>0</v>
      </c>
      <c r="X791" s="9">
        <v>0</v>
      </c>
      <c r="Y791" s="9">
        <v>1</v>
      </c>
      <c r="Z791" s="9">
        <v>0</v>
      </c>
      <c r="AA791" s="9">
        <v>0</v>
      </c>
      <c r="AB791" s="9">
        <v>0</v>
      </c>
      <c r="AC791" s="9"/>
      <c r="AD791" s="9">
        <v>4</v>
      </c>
      <c r="AE791" s="9"/>
      <c r="AF791" s="9">
        <v>1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/>
      <c r="AM791" s="9">
        <v>1</v>
      </c>
      <c r="AN791" s="9">
        <v>1</v>
      </c>
      <c r="AO791" s="9">
        <v>1</v>
      </c>
      <c r="AP791" s="9">
        <v>1</v>
      </c>
      <c r="AQ791" s="9">
        <v>0</v>
      </c>
      <c r="AR791" s="9">
        <v>0</v>
      </c>
      <c r="AS791" s="9"/>
      <c r="AT791" s="9">
        <v>3</v>
      </c>
      <c r="AU791" s="9">
        <v>1</v>
      </c>
      <c r="AV791" s="75">
        <v>2</v>
      </c>
      <c r="AW791" s="75">
        <v>2</v>
      </c>
      <c r="AX791" s="75">
        <v>2</v>
      </c>
      <c r="AY791" s="9" t="s">
        <v>125</v>
      </c>
      <c r="AZ791" s="9">
        <v>1</v>
      </c>
      <c r="BA791" s="9">
        <v>1</v>
      </c>
      <c r="BB791" s="9">
        <v>2</v>
      </c>
      <c r="BC791" s="9">
        <v>2</v>
      </c>
      <c r="BD791" s="9">
        <v>2</v>
      </c>
      <c r="BE791" s="9" t="s">
        <v>125</v>
      </c>
      <c r="BF791" s="9">
        <v>1</v>
      </c>
      <c r="BG791" s="9">
        <v>1</v>
      </c>
      <c r="BH791">
        <v>2</v>
      </c>
      <c r="BI791">
        <v>2</v>
      </c>
      <c r="BJ791" s="58">
        <v>1</v>
      </c>
      <c r="BK791">
        <v>2</v>
      </c>
      <c r="BL791">
        <v>1</v>
      </c>
      <c r="BM791">
        <v>2</v>
      </c>
      <c r="BN791">
        <v>2</v>
      </c>
      <c r="BO791">
        <v>1</v>
      </c>
      <c r="BP791">
        <v>2</v>
      </c>
      <c r="BQ791" t="s">
        <v>125</v>
      </c>
      <c r="BR791">
        <v>2</v>
      </c>
      <c r="BS791">
        <v>2</v>
      </c>
      <c r="BT791" t="s">
        <v>125</v>
      </c>
      <c r="BU791">
        <v>1</v>
      </c>
      <c r="BV791">
        <v>1</v>
      </c>
      <c r="BW791">
        <v>1</v>
      </c>
      <c r="BX791">
        <v>2</v>
      </c>
      <c r="BY791">
        <v>2</v>
      </c>
      <c r="BZ791">
        <v>2</v>
      </c>
      <c r="CA791">
        <v>1</v>
      </c>
      <c r="CB791">
        <v>2</v>
      </c>
      <c r="CC791">
        <v>2</v>
      </c>
      <c r="CD791">
        <v>2</v>
      </c>
      <c r="CE791">
        <v>2</v>
      </c>
      <c r="CF791">
        <v>1</v>
      </c>
      <c r="CG791">
        <v>2</v>
      </c>
      <c r="CH791">
        <v>2</v>
      </c>
      <c r="CI791">
        <v>2</v>
      </c>
      <c r="CJ791">
        <v>2</v>
      </c>
      <c r="CK791">
        <v>2</v>
      </c>
      <c r="CL791">
        <v>2</v>
      </c>
      <c r="CM791" t="s">
        <v>125</v>
      </c>
      <c r="CN791" t="s">
        <v>125</v>
      </c>
      <c r="CO791">
        <v>4</v>
      </c>
      <c r="CP791">
        <v>1</v>
      </c>
      <c r="CQ791">
        <v>1</v>
      </c>
      <c r="CR791">
        <v>1</v>
      </c>
      <c r="CS791">
        <v>1</v>
      </c>
      <c r="CT791">
        <v>4</v>
      </c>
      <c r="CU791">
        <v>1</v>
      </c>
      <c r="CV791">
        <v>1</v>
      </c>
      <c r="CW791">
        <v>1</v>
      </c>
      <c r="CX791">
        <v>3</v>
      </c>
      <c r="CY791">
        <v>1</v>
      </c>
      <c r="CZ791">
        <v>1</v>
      </c>
      <c r="DA791" s="57" t="s">
        <v>125</v>
      </c>
    </row>
    <row r="792" spans="1:105">
      <c r="A792">
        <v>785</v>
      </c>
      <c r="B792" s="9">
        <v>2</v>
      </c>
      <c r="C792" s="9">
        <v>3</v>
      </c>
      <c r="D792" s="9">
        <v>7</v>
      </c>
      <c r="E792" s="9">
        <v>10</v>
      </c>
      <c r="F792" s="9">
        <v>1</v>
      </c>
      <c r="G792" s="9">
        <v>0</v>
      </c>
      <c r="H792" s="9">
        <v>0</v>
      </c>
      <c r="I792" s="9">
        <v>0</v>
      </c>
      <c r="J792" s="9">
        <v>1</v>
      </c>
      <c r="K792" s="9">
        <v>0</v>
      </c>
      <c r="L792" s="9">
        <v>0</v>
      </c>
      <c r="M792" s="9">
        <v>3</v>
      </c>
      <c r="N792" s="9">
        <v>4</v>
      </c>
      <c r="O792" s="9">
        <v>4</v>
      </c>
      <c r="P792" s="9">
        <v>0</v>
      </c>
      <c r="Q792" s="9">
        <v>0</v>
      </c>
      <c r="R792" s="9">
        <v>0</v>
      </c>
      <c r="S792" s="9">
        <v>0</v>
      </c>
      <c r="T792" s="9"/>
      <c r="U792" s="9">
        <v>1</v>
      </c>
      <c r="V792" s="9">
        <v>1</v>
      </c>
      <c r="W792" s="9">
        <v>0</v>
      </c>
      <c r="X792" s="9">
        <v>1</v>
      </c>
      <c r="Y792" s="9">
        <v>0</v>
      </c>
      <c r="Z792" s="9">
        <v>0</v>
      </c>
      <c r="AA792" s="9">
        <v>0</v>
      </c>
      <c r="AB792" s="9">
        <v>0</v>
      </c>
      <c r="AC792" s="9"/>
      <c r="AD792" s="9">
        <v>1</v>
      </c>
      <c r="AE792" s="9"/>
      <c r="AF792" s="9">
        <v>1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/>
      <c r="AM792" s="9">
        <v>1</v>
      </c>
      <c r="AN792" s="9">
        <v>1</v>
      </c>
      <c r="AO792" s="9">
        <v>0</v>
      </c>
      <c r="AP792" s="9">
        <v>0</v>
      </c>
      <c r="AQ792" s="9">
        <v>0</v>
      </c>
      <c r="AR792" s="9">
        <v>0</v>
      </c>
      <c r="AS792" s="9"/>
      <c r="AT792" s="9">
        <v>1</v>
      </c>
      <c r="AU792" s="9">
        <v>3</v>
      </c>
      <c r="AV792" s="75">
        <v>2</v>
      </c>
      <c r="AW792" s="75">
        <v>2</v>
      </c>
      <c r="AX792" s="75">
        <v>1</v>
      </c>
      <c r="AY792" s="9">
        <v>1</v>
      </c>
      <c r="AZ792" s="9">
        <v>1</v>
      </c>
      <c r="BA792" s="9">
        <v>1</v>
      </c>
      <c r="BB792" s="9"/>
      <c r="BC792" s="9">
        <v>1</v>
      </c>
      <c r="BD792" s="9">
        <v>1</v>
      </c>
      <c r="BE792" s="9">
        <v>2</v>
      </c>
      <c r="BF792" s="9">
        <v>1</v>
      </c>
      <c r="BG792" s="9">
        <v>1</v>
      </c>
      <c r="BH792">
        <v>1</v>
      </c>
      <c r="BI792">
        <v>2</v>
      </c>
      <c r="BJ792" s="58">
        <v>2</v>
      </c>
      <c r="BK792">
        <v>2</v>
      </c>
      <c r="BL792">
        <v>2</v>
      </c>
      <c r="BM792">
        <v>1</v>
      </c>
      <c r="BN792">
        <v>1</v>
      </c>
      <c r="BO792">
        <v>2</v>
      </c>
      <c r="BP792">
        <v>1</v>
      </c>
      <c r="BQ792">
        <v>1</v>
      </c>
      <c r="BR792">
        <v>1</v>
      </c>
      <c r="BS792">
        <v>1</v>
      </c>
      <c r="BT792">
        <v>1</v>
      </c>
      <c r="BU792">
        <v>1</v>
      </c>
      <c r="BV792">
        <v>2</v>
      </c>
      <c r="BW792">
        <v>2</v>
      </c>
      <c r="BX792">
        <v>1</v>
      </c>
      <c r="BY792">
        <v>2</v>
      </c>
      <c r="BZ792">
        <v>2</v>
      </c>
      <c r="CA792">
        <v>2</v>
      </c>
      <c r="CB792">
        <v>2</v>
      </c>
      <c r="CC792">
        <v>2</v>
      </c>
      <c r="CD792">
        <v>2</v>
      </c>
      <c r="CE792">
        <v>2</v>
      </c>
      <c r="CF792">
        <v>1</v>
      </c>
      <c r="CG792">
        <v>2</v>
      </c>
      <c r="CH792">
        <v>2</v>
      </c>
      <c r="CI792">
        <v>2</v>
      </c>
      <c r="CJ792">
        <v>1</v>
      </c>
      <c r="CK792">
        <v>2</v>
      </c>
      <c r="CL792">
        <v>1</v>
      </c>
      <c r="CM792">
        <v>3</v>
      </c>
      <c r="CN792">
        <v>3</v>
      </c>
      <c r="CO792">
        <v>4</v>
      </c>
      <c r="CP792">
        <v>4</v>
      </c>
      <c r="CQ792">
        <v>4</v>
      </c>
      <c r="CR792">
        <v>4</v>
      </c>
      <c r="CS792">
        <v>4</v>
      </c>
      <c r="CT792">
        <v>3</v>
      </c>
      <c r="CU792">
        <v>3</v>
      </c>
      <c r="CV792">
        <v>1</v>
      </c>
      <c r="CW792">
        <v>1</v>
      </c>
      <c r="CX792">
        <v>1</v>
      </c>
      <c r="CY792">
        <v>3</v>
      </c>
      <c r="CZ792">
        <v>3</v>
      </c>
      <c r="DA792" s="57">
        <v>3</v>
      </c>
    </row>
    <row r="793" spans="1:105">
      <c r="A793">
        <v>786</v>
      </c>
      <c r="B793" s="9">
        <v>2</v>
      </c>
      <c r="C793" s="9">
        <v>9</v>
      </c>
      <c r="D793" s="9">
        <v>7</v>
      </c>
      <c r="E793" s="9">
        <v>16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1</v>
      </c>
      <c r="L793" s="9">
        <v>0</v>
      </c>
      <c r="M793" s="9">
        <v>2</v>
      </c>
      <c r="N793" s="9"/>
      <c r="O793" s="9">
        <v>4</v>
      </c>
      <c r="P793" s="9"/>
      <c r="Q793" s="9">
        <v>3</v>
      </c>
      <c r="R793" s="9">
        <v>4</v>
      </c>
      <c r="S793" s="9">
        <v>4</v>
      </c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>
        <v>1</v>
      </c>
      <c r="AG793" s="9">
        <v>1</v>
      </c>
      <c r="AH793" s="9">
        <v>0</v>
      </c>
      <c r="AI793" s="9">
        <v>0</v>
      </c>
      <c r="AJ793" s="9">
        <v>0</v>
      </c>
      <c r="AK793" s="9">
        <v>0</v>
      </c>
      <c r="AL793" s="9"/>
      <c r="AM793" s="9">
        <v>1</v>
      </c>
      <c r="AN793" s="9">
        <v>1</v>
      </c>
      <c r="AO793" s="9">
        <v>1</v>
      </c>
      <c r="AP793" s="9">
        <v>1</v>
      </c>
      <c r="AQ793" s="9">
        <v>0</v>
      </c>
      <c r="AR793" s="9">
        <v>0</v>
      </c>
      <c r="AS793" s="9"/>
      <c r="AT793" s="9">
        <v>1</v>
      </c>
      <c r="AU793" s="9">
        <v>1</v>
      </c>
      <c r="AV793" s="75">
        <v>1</v>
      </c>
      <c r="AW793" s="75">
        <v>1</v>
      </c>
      <c r="AX793" s="75">
        <v>2</v>
      </c>
      <c r="AY793" s="9" t="s">
        <v>125</v>
      </c>
      <c r="AZ793" s="9">
        <v>2</v>
      </c>
      <c r="BA793" s="9" t="s">
        <v>125</v>
      </c>
      <c r="BB793" s="9" t="s">
        <v>125</v>
      </c>
      <c r="BC793" s="9">
        <v>1</v>
      </c>
      <c r="BD793" s="9">
        <v>1</v>
      </c>
      <c r="BE793" s="9">
        <v>1</v>
      </c>
      <c r="BF793" s="9">
        <v>2</v>
      </c>
      <c r="BG793" s="9" t="s">
        <v>125</v>
      </c>
      <c r="BH793">
        <v>1</v>
      </c>
      <c r="BI793">
        <v>1</v>
      </c>
      <c r="BJ793" s="58">
        <v>1</v>
      </c>
      <c r="BK793">
        <v>1</v>
      </c>
      <c r="BL793">
        <v>1</v>
      </c>
      <c r="BM793">
        <v>1</v>
      </c>
      <c r="BN793">
        <v>1</v>
      </c>
      <c r="BO793">
        <v>2</v>
      </c>
      <c r="BP793">
        <v>1</v>
      </c>
      <c r="BS793">
        <v>1</v>
      </c>
      <c r="BT793">
        <v>2</v>
      </c>
      <c r="BU793">
        <v>1</v>
      </c>
      <c r="BV793">
        <v>1</v>
      </c>
      <c r="BW793">
        <v>1</v>
      </c>
      <c r="BX793">
        <v>2</v>
      </c>
      <c r="BY793">
        <v>2</v>
      </c>
      <c r="BZ793">
        <v>2</v>
      </c>
      <c r="CA793">
        <v>2</v>
      </c>
      <c r="CB793">
        <v>2</v>
      </c>
      <c r="CC793">
        <v>2</v>
      </c>
      <c r="CD793">
        <v>2</v>
      </c>
      <c r="CE793">
        <v>2</v>
      </c>
      <c r="CF793">
        <v>1</v>
      </c>
      <c r="CG793">
        <v>1</v>
      </c>
      <c r="CH793">
        <v>1</v>
      </c>
      <c r="CI793">
        <v>2</v>
      </c>
      <c r="CJ793">
        <v>1</v>
      </c>
      <c r="CK793">
        <v>2</v>
      </c>
      <c r="CL793">
        <v>1</v>
      </c>
      <c r="CM793">
        <v>4</v>
      </c>
      <c r="CN793">
        <v>4</v>
      </c>
      <c r="CO793">
        <v>4</v>
      </c>
      <c r="CP793">
        <v>2</v>
      </c>
      <c r="CQ793">
        <v>4</v>
      </c>
      <c r="CR793">
        <v>3</v>
      </c>
      <c r="CS793">
        <v>3</v>
      </c>
      <c r="CT793">
        <v>4</v>
      </c>
      <c r="CU793">
        <v>4</v>
      </c>
      <c r="CV793">
        <v>3</v>
      </c>
      <c r="CW793">
        <v>1</v>
      </c>
      <c r="CX793">
        <v>3</v>
      </c>
      <c r="CY793">
        <v>1</v>
      </c>
      <c r="CZ793">
        <v>4</v>
      </c>
      <c r="DA793" s="57" t="s">
        <v>125</v>
      </c>
    </row>
    <row r="794" spans="1:105">
      <c r="A794">
        <v>787</v>
      </c>
      <c r="B794" s="9">
        <v>1</v>
      </c>
      <c r="C794" s="9">
        <v>4</v>
      </c>
      <c r="D794" s="9">
        <v>1</v>
      </c>
      <c r="E794" s="9">
        <v>9</v>
      </c>
      <c r="F794" s="9">
        <v>0</v>
      </c>
      <c r="G794" s="9">
        <v>0</v>
      </c>
      <c r="H794" s="9">
        <v>1</v>
      </c>
      <c r="I794" s="9">
        <v>0</v>
      </c>
      <c r="J794" s="9">
        <v>0</v>
      </c>
      <c r="K794" s="9">
        <v>0</v>
      </c>
      <c r="L794" s="9">
        <v>0</v>
      </c>
      <c r="M794" s="9">
        <v>2</v>
      </c>
      <c r="N794" s="9">
        <v>4</v>
      </c>
      <c r="O794" s="9">
        <v>3</v>
      </c>
      <c r="P794" s="9">
        <v>2</v>
      </c>
      <c r="Q794" s="9">
        <v>3</v>
      </c>
      <c r="R794" s="9">
        <v>4</v>
      </c>
      <c r="S794" s="9">
        <v>2</v>
      </c>
      <c r="T794" s="9"/>
      <c r="U794" s="9">
        <v>0</v>
      </c>
      <c r="V794" s="9">
        <v>0</v>
      </c>
      <c r="W794" s="9">
        <v>0</v>
      </c>
      <c r="X794" s="9">
        <v>1</v>
      </c>
      <c r="Y794" s="9">
        <v>0</v>
      </c>
      <c r="Z794" s="9">
        <v>0</v>
      </c>
      <c r="AA794" s="9">
        <v>0</v>
      </c>
      <c r="AB794" s="9">
        <v>0</v>
      </c>
      <c r="AC794" s="9"/>
      <c r="AD794" s="9">
        <v>2</v>
      </c>
      <c r="AE794" s="9"/>
      <c r="AF794" s="9">
        <v>1</v>
      </c>
      <c r="AG794" s="9">
        <v>0</v>
      </c>
      <c r="AH794" s="9">
        <v>1</v>
      </c>
      <c r="AI794" s="9">
        <v>0</v>
      </c>
      <c r="AJ794" s="9">
        <v>0</v>
      </c>
      <c r="AK794" s="9">
        <v>0</v>
      </c>
      <c r="AL794" s="9"/>
      <c r="AM794" s="9">
        <v>0</v>
      </c>
      <c r="AN794" s="9">
        <v>1</v>
      </c>
      <c r="AO794" s="9">
        <v>0</v>
      </c>
      <c r="AP794" s="9">
        <v>0</v>
      </c>
      <c r="AQ794" s="9">
        <v>0</v>
      </c>
      <c r="AR794" s="9">
        <v>0</v>
      </c>
      <c r="AS794" s="9"/>
      <c r="AT794" s="9">
        <v>3</v>
      </c>
      <c r="AU794" s="9">
        <v>4</v>
      </c>
      <c r="AV794" s="75">
        <v>2</v>
      </c>
      <c r="AW794" s="75">
        <v>2</v>
      </c>
      <c r="AX794" s="75">
        <v>1</v>
      </c>
      <c r="AY794" s="9">
        <v>1</v>
      </c>
      <c r="AZ794" s="9">
        <v>1</v>
      </c>
      <c r="BA794" s="9">
        <v>1</v>
      </c>
      <c r="BB794" s="9">
        <v>2</v>
      </c>
      <c r="BC794" s="9">
        <v>1</v>
      </c>
      <c r="BD794" s="9">
        <v>1</v>
      </c>
      <c r="BE794" s="9">
        <v>2</v>
      </c>
      <c r="BF794" s="9">
        <v>1</v>
      </c>
      <c r="BG794" s="9">
        <v>1</v>
      </c>
      <c r="BH794">
        <v>1</v>
      </c>
      <c r="BI794">
        <v>1</v>
      </c>
      <c r="BJ794" s="58">
        <v>2</v>
      </c>
      <c r="BK794">
        <v>2</v>
      </c>
      <c r="BL794">
        <v>2</v>
      </c>
      <c r="BM794">
        <v>2</v>
      </c>
      <c r="BN794">
        <v>2</v>
      </c>
      <c r="BO794">
        <v>2</v>
      </c>
      <c r="BP794">
        <v>1</v>
      </c>
      <c r="BQ794">
        <v>1</v>
      </c>
      <c r="BR794">
        <v>2</v>
      </c>
      <c r="BS794">
        <v>1</v>
      </c>
      <c r="BT794">
        <v>1</v>
      </c>
      <c r="BU794">
        <v>1</v>
      </c>
      <c r="BV794">
        <v>2</v>
      </c>
      <c r="BW794">
        <v>1</v>
      </c>
      <c r="BX794">
        <v>2</v>
      </c>
      <c r="BY794">
        <v>2</v>
      </c>
      <c r="BZ794">
        <v>2</v>
      </c>
      <c r="CA794">
        <v>2</v>
      </c>
      <c r="CB794">
        <v>2</v>
      </c>
      <c r="CC794">
        <v>2</v>
      </c>
      <c r="CD794">
        <v>2</v>
      </c>
      <c r="CE794">
        <v>2</v>
      </c>
      <c r="CF794">
        <v>2</v>
      </c>
      <c r="CG794">
        <v>2</v>
      </c>
      <c r="CH794">
        <v>2</v>
      </c>
      <c r="CI794">
        <v>2</v>
      </c>
      <c r="CJ794">
        <v>1</v>
      </c>
      <c r="CK794">
        <v>2</v>
      </c>
      <c r="CL794">
        <v>1</v>
      </c>
      <c r="CM794">
        <v>3</v>
      </c>
      <c r="CN794">
        <v>3</v>
      </c>
      <c r="CO794">
        <v>4</v>
      </c>
      <c r="CP794">
        <v>2</v>
      </c>
      <c r="CQ794">
        <v>3</v>
      </c>
      <c r="CR794">
        <v>3</v>
      </c>
      <c r="CS794">
        <v>4</v>
      </c>
      <c r="CT794">
        <v>3</v>
      </c>
      <c r="CU794">
        <v>3</v>
      </c>
      <c r="CV794">
        <v>3</v>
      </c>
      <c r="CW794">
        <v>1</v>
      </c>
      <c r="CX794">
        <v>2</v>
      </c>
      <c r="CY794">
        <v>3</v>
      </c>
      <c r="CZ794">
        <v>3</v>
      </c>
      <c r="DA794" s="57">
        <v>3</v>
      </c>
    </row>
    <row r="795" spans="1:105">
      <c r="A795">
        <v>788</v>
      </c>
      <c r="B795" s="9">
        <v>2</v>
      </c>
      <c r="C795" s="9">
        <v>5</v>
      </c>
      <c r="D795" s="9">
        <v>1</v>
      </c>
      <c r="E795" s="9">
        <v>8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1</v>
      </c>
      <c r="L795" s="9">
        <v>0</v>
      </c>
      <c r="M795" s="9">
        <v>3</v>
      </c>
      <c r="N795" s="9">
        <v>4</v>
      </c>
      <c r="O795" s="9">
        <v>4</v>
      </c>
      <c r="P795" s="9">
        <v>4</v>
      </c>
      <c r="Q795" s="9">
        <v>4</v>
      </c>
      <c r="R795" s="9">
        <v>4</v>
      </c>
      <c r="S795" s="9">
        <v>4</v>
      </c>
      <c r="T795" s="9"/>
      <c r="U795" s="9">
        <v>1</v>
      </c>
      <c r="V795" s="9">
        <v>0</v>
      </c>
      <c r="W795" s="9">
        <v>0</v>
      </c>
      <c r="X795" s="9">
        <v>0</v>
      </c>
      <c r="Y795" s="9">
        <v>0</v>
      </c>
      <c r="Z795" s="9">
        <v>1</v>
      </c>
      <c r="AA795" s="9">
        <v>0</v>
      </c>
      <c r="AB795" s="9">
        <v>0</v>
      </c>
      <c r="AC795" s="9"/>
      <c r="AD795" s="9">
        <v>3</v>
      </c>
      <c r="AE795" s="9"/>
      <c r="AF795" s="9">
        <v>1</v>
      </c>
      <c r="AG795" s="9">
        <v>1</v>
      </c>
      <c r="AH795" s="9">
        <v>0</v>
      </c>
      <c r="AI795" s="9">
        <v>0</v>
      </c>
      <c r="AJ795" s="9">
        <v>0</v>
      </c>
      <c r="AK795" s="9">
        <v>0</v>
      </c>
      <c r="AL795" s="9"/>
      <c r="AM795" s="9">
        <v>1</v>
      </c>
      <c r="AN795" s="9">
        <v>1</v>
      </c>
      <c r="AO795" s="9">
        <v>1</v>
      </c>
      <c r="AP795" s="9">
        <v>1</v>
      </c>
      <c r="AQ795" s="9">
        <v>0</v>
      </c>
      <c r="AR795" s="9">
        <v>0</v>
      </c>
      <c r="AS795" s="9"/>
      <c r="AT795" s="9">
        <v>1</v>
      </c>
      <c r="AU795" s="9">
        <v>3</v>
      </c>
      <c r="AV795" s="75">
        <v>2</v>
      </c>
      <c r="AW795" s="75">
        <v>2</v>
      </c>
      <c r="AX795" s="75">
        <v>2</v>
      </c>
      <c r="AY795" s="9" t="s">
        <v>125</v>
      </c>
      <c r="AZ795" s="9">
        <v>1</v>
      </c>
      <c r="BA795" s="9">
        <v>1</v>
      </c>
      <c r="BB795" s="9">
        <v>2</v>
      </c>
      <c r="BC795" s="9">
        <v>1</v>
      </c>
      <c r="BD795" s="9">
        <v>1</v>
      </c>
      <c r="BE795" s="9">
        <v>1</v>
      </c>
      <c r="BF795" s="9">
        <v>1</v>
      </c>
      <c r="BG795" s="9">
        <v>1</v>
      </c>
      <c r="BH795">
        <v>2</v>
      </c>
      <c r="BI795">
        <v>2</v>
      </c>
      <c r="BJ795" s="58">
        <v>1</v>
      </c>
      <c r="BK795">
        <v>2</v>
      </c>
      <c r="BL795">
        <v>1</v>
      </c>
      <c r="BM795">
        <v>1</v>
      </c>
      <c r="BN795">
        <v>1</v>
      </c>
      <c r="BO795">
        <v>2</v>
      </c>
      <c r="BP795">
        <v>2</v>
      </c>
      <c r="BQ795" t="s">
        <v>125</v>
      </c>
      <c r="BR795">
        <v>1</v>
      </c>
      <c r="BS795">
        <v>2</v>
      </c>
      <c r="BT795" t="s">
        <v>125</v>
      </c>
      <c r="BU795">
        <v>1</v>
      </c>
      <c r="BV795">
        <v>1</v>
      </c>
      <c r="BW795">
        <v>1</v>
      </c>
      <c r="BX795">
        <v>1</v>
      </c>
      <c r="BY795">
        <v>1</v>
      </c>
      <c r="BZ795">
        <v>2</v>
      </c>
      <c r="CA795">
        <v>1</v>
      </c>
      <c r="CB795">
        <v>2</v>
      </c>
      <c r="CC795">
        <v>2</v>
      </c>
      <c r="CD795">
        <v>1</v>
      </c>
      <c r="CE795">
        <v>2</v>
      </c>
      <c r="CF795">
        <v>1</v>
      </c>
      <c r="CG795">
        <v>2</v>
      </c>
      <c r="CH795">
        <v>2</v>
      </c>
      <c r="CI795">
        <v>2</v>
      </c>
      <c r="CJ795">
        <v>1</v>
      </c>
      <c r="CK795">
        <v>2</v>
      </c>
      <c r="CL795">
        <v>1</v>
      </c>
      <c r="CM795">
        <v>3</v>
      </c>
      <c r="CN795">
        <v>3</v>
      </c>
      <c r="CO795">
        <v>4</v>
      </c>
      <c r="CP795">
        <v>3</v>
      </c>
      <c r="CQ795">
        <v>3</v>
      </c>
      <c r="CR795">
        <v>3</v>
      </c>
      <c r="CS795">
        <v>4</v>
      </c>
      <c r="CT795">
        <v>3</v>
      </c>
      <c r="CU795">
        <v>3</v>
      </c>
      <c r="CV795">
        <v>3</v>
      </c>
      <c r="CW795">
        <v>1</v>
      </c>
      <c r="CX795">
        <v>3</v>
      </c>
      <c r="CY795">
        <v>3</v>
      </c>
      <c r="CZ795">
        <v>4</v>
      </c>
      <c r="DA795" s="57" t="s">
        <v>125</v>
      </c>
    </row>
    <row r="796" spans="1:105">
      <c r="A796">
        <v>789</v>
      </c>
      <c r="B796" s="9">
        <v>2</v>
      </c>
      <c r="C796" s="9">
        <v>6</v>
      </c>
      <c r="D796" s="9">
        <v>5</v>
      </c>
      <c r="E796" s="9">
        <v>6</v>
      </c>
      <c r="F796" s="9">
        <v>0</v>
      </c>
      <c r="G796" s="9">
        <v>0</v>
      </c>
      <c r="H796" s="9">
        <v>0</v>
      </c>
      <c r="I796" s="9">
        <v>0</v>
      </c>
      <c r="J796" s="9">
        <v>1</v>
      </c>
      <c r="K796" s="9">
        <v>0</v>
      </c>
      <c r="L796" s="9">
        <v>0</v>
      </c>
      <c r="M796" s="9">
        <v>2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/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1</v>
      </c>
      <c r="AB796" s="9">
        <v>0</v>
      </c>
      <c r="AC796" s="9"/>
      <c r="AD796" s="9">
        <v>3</v>
      </c>
      <c r="AE796" s="9"/>
      <c r="AF796" s="9">
        <v>1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/>
      <c r="AM796" s="9">
        <v>1</v>
      </c>
      <c r="AN796" s="9">
        <v>1</v>
      </c>
      <c r="AO796" s="9">
        <v>1</v>
      </c>
      <c r="AP796" s="9">
        <v>0</v>
      </c>
      <c r="AQ796" s="9">
        <v>0</v>
      </c>
      <c r="AR796" s="9">
        <v>0</v>
      </c>
      <c r="AS796" s="9"/>
      <c r="AT796" s="9">
        <v>4</v>
      </c>
      <c r="AU796" s="9">
        <v>4</v>
      </c>
      <c r="AV796" s="75">
        <v>2</v>
      </c>
      <c r="AW796" s="75">
        <v>1</v>
      </c>
      <c r="AX796" s="75">
        <v>1</v>
      </c>
      <c r="AY796" s="9">
        <v>1</v>
      </c>
      <c r="AZ796" s="9">
        <v>1</v>
      </c>
      <c r="BA796" s="9">
        <v>1</v>
      </c>
      <c r="BB796" s="9">
        <v>2</v>
      </c>
      <c r="BC796" s="9">
        <v>2</v>
      </c>
      <c r="BD796" s="9">
        <v>1</v>
      </c>
      <c r="BE796" s="9">
        <v>1</v>
      </c>
      <c r="BF796" s="9">
        <v>2</v>
      </c>
      <c r="BG796" s="9" t="s">
        <v>125</v>
      </c>
      <c r="BH796">
        <v>1</v>
      </c>
      <c r="BI796">
        <v>2</v>
      </c>
      <c r="BJ796" s="58">
        <v>1</v>
      </c>
      <c r="BK796">
        <v>2</v>
      </c>
      <c r="BL796">
        <v>2</v>
      </c>
      <c r="BM796">
        <v>1</v>
      </c>
      <c r="BN796">
        <v>1</v>
      </c>
      <c r="BO796">
        <v>2</v>
      </c>
      <c r="BP796">
        <v>2</v>
      </c>
      <c r="BQ796" t="s">
        <v>125</v>
      </c>
      <c r="BR796">
        <v>2</v>
      </c>
      <c r="BS796">
        <v>2</v>
      </c>
      <c r="BT796" t="s">
        <v>125</v>
      </c>
      <c r="BU796">
        <v>1</v>
      </c>
      <c r="BW796">
        <v>2</v>
      </c>
      <c r="BX796">
        <v>2</v>
      </c>
      <c r="BY796">
        <v>2</v>
      </c>
      <c r="BZ796">
        <v>2</v>
      </c>
      <c r="CA796">
        <v>2</v>
      </c>
      <c r="CB796">
        <v>2</v>
      </c>
      <c r="CC796">
        <v>2</v>
      </c>
      <c r="CD796">
        <v>1</v>
      </c>
      <c r="CE796">
        <v>2</v>
      </c>
      <c r="CF796">
        <v>1</v>
      </c>
      <c r="CG796">
        <v>2</v>
      </c>
      <c r="CH796">
        <v>2</v>
      </c>
      <c r="CI796">
        <v>2</v>
      </c>
      <c r="CJ796">
        <v>1</v>
      </c>
      <c r="CK796">
        <v>2</v>
      </c>
      <c r="CL796">
        <v>1</v>
      </c>
      <c r="CM796">
        <v>4</v>
      </c>
      <c r="CN796">
        <v>4</v>
      </c>
      <c r="CO796">
        <v>4</v>
      </c>
      <c r="CP796">
        <v>3</v>
      </c>
      <c r="CQ796">
        <v>4</v>
      </c>
      <c r="CR796">
        <v>3</v>
      </c>
      <c r="CS796">
        <v>4</v>
      </c>
      <c r="CT796">
        <v>3</v>
      </c>
      <c r="CU796">
        <v>3</v>
      </c>
      <c r="CV796">
        <v>3</v>
      </c>
      <c r="CW796">
        <v>1</v>
      </c>
      <c r="CX796">
        <v>2</v>
      </c>
      <c r="CY796">
        <v>1</v>
      </c>
      <c r="CZ796">
        <v>3</v>
      </c>
      <c r="DA796" s="57" t="s">
        <v>125</v>
      </c>
    </row>
    <row r="797" spans="1:105">
      <c r="A797">
        <v>790</v>
      </c>
      <c r="B797" s="9">
        <v>1</v>
      </c>
      <c r="C797" s="9">
        <v>6</v>
      </c>
      <c r="D797" s="9">
        <v>1</v>
      </c>
      <c r="E797" s="9">
        <v>5</v>
      </c>
      <c r="F797" s="9">
        <v>0</v>
      </c>
      <c r="G797" s="9">
        <v>0</v>
      </c>
      <c r="H797" s="9">
        <v>0</v>
      </c>
      <c r="I797" s="9">
        <v>1</v>
      </c>
      <c r="J797" s="9">
        <v>1</v>
      </c>
      <c r="K797" s="9">
        <v>0</v>
      </c>
      <c r="L797" s="9">
        <v>0</v>
      </c>
      <c r="M797" s="9">
        <v>3</v>
      </c>
      <c r="N797" s="9">
        <v>2</v>
      </c>
      <c r="O797" s="9">
        <v>4</v>
      </c>
      <c r="P797" s="9">
        <v>2</v>
      </c>
      <c r="Q797" s="9">
        <v>2</v>
      </c>
      <c r="R797" s="9">
        <v>4</v>
      </c>
      <c r="S797" s="9">
        <v>4</v>
      </c>
      <c r="T797" s="9"/>
      <c r="U797" s="9">
        <v>0</v>
      </c>
      <c r="V797" s="9">
        <v>0</v>
      </c>
      <c r="W797" s="9">
        <v>1</v>
      </c>
      <c r="X797" s="9">
        <v>0</v>
      </c>
      <c r="Y797" s="9">
        <v>1</v>
      </c>
      <c r="Z797" s="9">
        <v>1</v>
      </c>
      <c r="AA797" s="9">
        <v>0</v>
      </c>
      <c r="AB797" s="9">
        <v>0</v>
      </c>
      <c r="AC797" s="9"/>
      <c r="AD797" s="9">
        <v>1</v>
      </c>
      <c r="AE797" s="9"/>
      <c r="AF797" s="9">
        <v>1</v>
      </c>
      <c r="AG797" s="9">
        <v>1</v>
      </c>
      <c r="AH797" s="9">
        <v>1</v>
      </c>
      <c r="AI797" s="9">
        <v>0</v>
      </c>
      <c r="AJ797" s="9">
        <v>0</v>
      </c>
      <c r="AK797" s="9">
        <v>0</v>
      </c>
      <c r="AL797" s="9"/>
      <c r="AM797" s="9">
        <v>1</v>
      </c>
      <c r="AN797" s="9">
        <v>1</v>
      </c>
      <c r="AO797" s="9">
        <v>1</v>
      </c>
      <c r="AP797" s="9">
        <v>1</v>
      </c>
      <c r="AQ797" s="9">
        <v>0</v>
      </c>
      <c r="AR797" s="9">
        <v>1</v>
      </c>
      <c r="AS797" s="9"/>
      <c r="AT797" s="9">
        <v>1</v>
      </c>
      <c r="AU797" s="9">
        <v>1</v>
      </c>
      <c r="AV797" s="75">
        <v>1</v>
      </c>
      <c r="AW797" s="75">
        <v>1</v>
      </c>
      <c r="AX797" s="75">
        <v>1</v>
      </c>
      <c r="AY797" s="9">
        <v>1</v>
      </c>
      <c r="AZ797" s="9">
        <v>1</v>
      </c>
      <c r="BA797" s="9">
        <v>1</v>
      </c>
      <c r="BB797" s="9">
        <v>2</v>
      </c>
      <c r="BC797" s="9">
        <v>2</v>
      </c>
      <c r="BD797" s="9">
        <v>1</v>
      </c>
      <c r="BE797" s="9">
        <v>1</v>
      </c>
      <c r="BF797" s="9">
        <v>1</v>
      </c>
      <c r="BG797" s="9">
        <v>1</v>
      </c>
      <c r="BH797">
        <v>1</v>
      </c>
      <c r="BI797">
        <v>1</v>
      </c>
      <c r="BJ797" s="58">
        <v>2</v>
      </c>
      <c r="BK797">
        <v>2</v>
      </c>
      <c r="BL797">
        <v>2</v>
      </c>
      <c r="BM797">
        <v>2</v>
      </c>
      <c r="BN797">
        <v>1</v>
      </c>
      <c r="BO797">
        <v>2</v>
      </c>
      <c r="BP797">
        <v>1</v>
      </c>
      <c r="BQ797">
        <v>1</v>
      </c>
      <c r="BR797">
        <v>2</v>
      </c>
      <c r="BS797">
        <v>1</v>
      </c>
      <c r="BT797">
        <v>1</v>
      </c>
      <c r="BU797">
        <v>1</v>
      </c>
      <c r="BV797">
        <v>1</v>
      </c>
      <c r="BW797">
        <v>1</v>
      </c>
      <c r="BX797">
        <v>2</v>
      </c>
      <c r="BY797">
        <v>2</v>
      </c>
      <c r="BZ797">
        <v>2</v>
      </c>
      <c r="CA797">
        <v>2</v>
      </c>
      <c r="CB797">
        <v>2</v>
      </c>
      <c r="CC797">
        <v>2</v>
      </c>
      <c r="CD797">
        <v>2</v>
      </c>
      <c r="CE797">
        <v>2</v>
      </c>
      <c r="CF797">
        <v>1</v>
      </c>
      <c r="CG797">
        <v>2</v>
      </c>
      <c r="CH797">
        <v>2</v>
      </c>
      <c r="CI797">
        <v>2</v>
      </c>
      <c r="CJ797">
        <v>1</v>
      </c>
      <c r="CK797">
        <v>2</v>
      </c>
      <c r="CL797">
        <v>2</v>
      </c>
      <c r="CM797" t="s">
        <v>125</v>
      </c>
      <c r="CN797" t="s">
        <v>125</v>
      </c>
      <c r="CO797">
        <v>4</v>
      </c>
      <c r="CP797">
        <v>2</v>
      </c>
      <c r="CQ797">
        <v>3</v>
      </c>
      <c r="CR797">
        <v>2</v>
      </c>
      <c r="CS797">
        <v>3</v>
      </c>
      <c r="CT797">
        <v>4</v>
      </c>
      <c r="CU797">
        <v>3</v>
      </c>
      <c r="CV797">
        <v>2</v>
      </c>
      <c r="CW797">
        <v>1</v>
      </c>
      <c r="CX797">
        <v>3</v>
      </c>
      <c r="CY797">
        <v>3</v>
      </c>
      <c r="CZ797">
        <v>3</v>
      </c>
      <c r="DA797" s="57" t="s">
        <v>125</v>
      </c>
    </row>
    <row r="798" spans="1:105">
      <c r="A798">
        <v>791</v>
      </c>
      <c r="B798" s="9">
        <v>1</v>
      </c>
      <c r="C798" s="9">
        <v>3</v>
      </c>
      <c r="D798" s="9">
        <v>2</v>
      </c>
      <c r="E798" s="9">
        <v>9</v>
      </c>
      <c r="F798" s="9">
        <v>1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1</v>
      </c>
      <c r="N798" s="9">
        <v>4</v>
      </c>
      <c r="O798" s="9">
        <v>4</v>
      </c>
      <c r="P798" s="9">
        <v>4</v>
      </c>
      <c r="Q798" s="9">
        <v>4</v>
      </c>
      <c r="R798" s="9">
        <v>4</v>
      </c>
      <c r="S798" s="9">
        <v>4</v>
      </c>
      <c r="T798" s="9"/>
      <c r="U798" s="9">
        <v>0</v>
      </c>
      <c r="V798" s="9">
        <v>1</v>
      </c>
      <c r="W798" s="9">
        <v>0</v>
      </c>
      <c r="X798" s="9">
        <v>1</v>
      </c>
      <c r="Y798" s="9">
        <v>0</v>
      </c>
      <c r="Z798" s="9">
        <v>0</v>
      </c>
      <c r="AA798" s="9">
        <v>0</v>
      </c>
      <c r="AB798" s="9">
        <v>0</v>
      </c>
      <c r="AC798" s="9"/>
      <c r="AD798" s="9">
        <v>1</v>
      </c>
      <c r="AE798" s="9"/>
      <c r="AF798" s="9">
        <v>0</v>
      </c>
      <c r="AG798" s="9">
        <v>0</v>
      </c>
      <c r="AH798" s="9">
        <v>1</v>
      </c>
      <c r="AI798" s="9">
        <v>1</v>
      </c>
      <c r="AJ798" s="9">
        <v>0</v>
      </c>
      <c r="AK798" s="9">
        <v>0</v>
      </c>
      <c r="AL798" s="9"/>
      <c r="AM798" s="9">
        <v>1</v>
      </c>
      <c r="AN798" s="9">
        <v>1</v>
      </c>
      <c r="AO798" s="9">
        <v>1</v>
      </c>
      <c r="AP798" s="9">
        <v>0</v>
      </c>
      <c r="AQ798" s="9">
        <v>0</v>
      </c>
      <c r="AR798" s="9">
        <v>0</v>
      </c>
      <c r="AS798" s="9"/>
      <c r="AT798" s="9">
        <v>1</v>
      </c>
      <c r="AU798" s="9">
        <v>2</v>
      </c>
      <c r="AV798" s="75">
        <v>1</v>
      </c>
      <c r="AW798" s="75">
        <v>2</v>
      </c>
      <c r="AX798" s="75">
        <v>1</v>
      </c>
      <c r="AY798" s="9">
        <v>1</v>
      </c>
      <c r="AZ798" s="9">
        <v>1</v>
      </c>
      <c r="BA798" s="9">
        <v>1</v>
      </c>
      <c r="BB798" s="9">
        <v>2</v>
      </c>
      <c r="BC798" s="9">
        <v>1</v>
      </c>
      <c r="BD798" s="9">
        <v>1</v>
      </c>
      <c r="BE798" s="9">
        <v>1</v>
      </c>
      <c r="BF798" s="9">
        <v>2</v>
      </c>
      <c r="BG798" s="9" t="s">
        <v>125</v>
      </c>
      <c r="BH798">
        <v>1</v>
      </c>
      <c r="BI798">
        <v>2</v>
      </c>
      <c r="BJ798" s="58">
        <v>2</v>
      </c>
      <c r="BK798">
        <v>2</v>
      </c>
      <c r="BL798">
        <v>2</v>
      </c>
      <c r="BM798">
        <v>1</v>
      </c>
      <c r="BN798">
        <v>1</v>
      </c>
      <c r="BO798">
        <v>1</v>
      </c>
      <c r="BP798">
        <v>1</v>
      </c>
      <c r="BQ798">
        <v>1</v>
      </c>
      <c r="BR798">
        <v>1</v>
      </c>
      <c r="BS798">
        <v>1</v>
      </c>
      <c r="BT798">
        <v>2</v>
      </c>
      <c r="BU798">
        <v>1</v>
      </c>
      <c r="BV798">
        <v>1</v>
      </c>
      <c r="BW798">
        <v>1</v>
      </c>
      <c r="BX798">
        <v>1</v>
      </c>
      <c r="BY798">
        <v>2</v>
      </c>
      <c r="BZ798">
        <v>2</v>
      </c>
      <c r="CA798">
        <v>1</v>
      </c>
      <c r="CB798">
        <v>2</v>
      </c>
      <c r="CC798">
        <v>2</v>
      </c>
      <c r="CD798">
        <v>1</v>
      </c>
      <c r="CE798">
        <v>2</v>
      </c>
      <c r="CF798">
        <v>1</v>
      </c>
      <c r="CG798">
        <v>2</v>
      </c>
      <c r="CH798">
        <v>2</v>
      </c>
      <c r="CI798">
        <v>2</v>
      </c>
      <c r="CJ798">
        <v>1</v>
      </c>
      <c r="CK798">
        <v>2</v>
      </c>
      <c r="CL798">
        <v>1</v>
      </c>
      <c r="CM798">
        <v>3</v>
      </c>
      <c r="CN798">
        <v>3</v>
      </c>
      <c r="CO798">
        <v>4</v>
      </c>
      <c r="CP798">
        <v>4</v>
      </c>
      <c r="CQ798">
        <v>3</v>
      </c>
      <c r="CR798">
        <v>4</v>
      </c>
      <c r="CS798">
        <v>4</v>
      </c>
      <c r="CT798">
        <v>2</v>
      </c>
      <c r="CU798">
        <v>1</v>
      </c>
      <c r="CV798">
        <v>1</v>
      </c>
      <c r="CW798">
        <v>1</v>
      </c>
      <c r="CX798">
        <v>1</v>
      </c>
      <c r="CY798">
        <v>3</v>
      </c>
      <c r="CZ798">
        <v>1</v>
      </c>
      <c r="DA798" s="57">
        <v>1</v>
      </c>
    </row>
    <row r="799" spans="1:105">
      <c r="A799">
        <v>792</v>
      </c>
      <c r="B799" s="9">
        <v>1</v>
      </c>
      <c r="C799" s="9">
        <v>4</v>
      </c>
      <c r="D799" s="9">
        <v>1</v>
      </c>
      <c r="E799" s="9">
        <v>1</v>
      </c>
      <c r="F799" s="9">
        <v>0</v>
      </c>
      <c r="G799" s="9">
        <v>1</v>
      </c>
      <c r="H799" s="9">
        <v>1</v>
      </c>
      <c r="I799" s="9">
        <v>0</v>
      </c>
      <c r="J799" s="9">
        <v>0</v>
      </c>
      <c r="K799" s="9">
        <v>0</v>
      </c>
      <c r="L799" s="9">
        <v>0</v>
      </c>
      <c r="M799" s="9">
        <v>2</v>
      </c>
      <c r="N799" s="9">
        <v>4</v>
      </c>
      <c r="O799" s="9">
        <v>4</v>
      </c>
      <c r="P799" s="9">
        <v>4</v>
      </c>
      <c r="Q799" s="9">
        <v>4</v>
      </c>
      <c r="R799" s="9">
        <v>4</v>
      </c>
      <c r="S799" s="9">
        <v>4</v>
      </c>
      <c r="T799" s="9"/>
      <c r="U799" s="9">
        <v>0</v>
      </c>
      <c r="V799" s="9">
        <v>0</v>
      </c>
      <c r="W799" s="9">
        <v>0</v>
      </c>
      <c r="X799" s="9">
        <v>1</v>
      </c>
      <c r="Y799" s="9">
        <v>0</v>
      </c>
      <c r="Z799" s="9">
        <v>0</v>
      </c>
      <c r="AA799" s="9">
        <v>0</v>
      </c>
      <c r="AB799" s="9">
        <v>0</v>
      </c>
      <c r="AC799" s="9"/>
      <c r="AD799" s="9">
        <v>2</v>
      </c>
      <c r="AE799" s="9"/>
      <c r="AF799" s="9">
        <v>1</v>
      </c>
      <c r="AG799" s="9">
        <v>0</v>
      </c>
      <c r="AH799" s="9">
        <v>1</v>
      </c>
      <c r="AI799" s="9">
        <v>0</v>
      </c>
      <c r="AJ799" s="9">
        <v>0</v>
      </c>
      <c r="AK799" s="9">
        <v>0</v>
      </c>
      <c r="AL799" s="9"/>
      <c r="AM799" s="9">
        <v>1</v>
      </c>
      <c r="AN799" s="9">
        <v>1</v>
      </c>
      <c r="AO799" s="9">
        <v>0</v>
      </c>
      <c r="AP799" s="9">
        <v>1</v>
      </c>
      <c r="AQ799" s="9">
        <v>0</v>
      </c>
      <c r="AR799" s="9">
        <v>0</v>
      </c>
      <c r="AS799" s="9"/>
      <c r="AT799" s="9">
        <v>2</v>
      </c>
      <c r="AU799" s="9">
        <v>2</v>
      </c>
      <c r="AV799" s="75">
        <v>2</v>
      </c>
      <c r="AW799" s="75">
        <v>2</v>
      </c>
      <c r="AX799" s="75">
        <v>1</v>
      </c>
      <c r="AY799" s="9">
        <v>1</v>
      </c>
      <c r="AZ799" s="9">
        <v>1</v>
      </c>
      <c r="BA799" s="9">
        <v>1</v>
      </c>
      <c r="BB799" s="9">
        <v>2</v>
      </c>
      <c r="BC799" s="9">
        <v>2</v>
      </c>
      <c r="BD799" s="9">
        <v>1</v>
      </c>
      <c r="BE799" s="9">
        <v>2</v>
      </c>
      <c r="BF799" s="9">
        <v>1</v>
      </c>
      <c r="BG799" s="9">
        <v>1</v>
      </c>
      <c r="BH799">
        <v>2</v>
      </c>
      <c r="BI799">
        <v>2</v>
      </c>
      <c r="BJ799" s="58">
        <v>1</v>
      </c>
      <c r="BK799">
        <v>2</v>
      </c>
      <c r="BL799">
        <v>1</v>
      </c>
      <c r="BM799">
        <v>1</v>
      </c>
      <c r="BN799">
        <v>1</v>
      </c>
      <c r="BO799">
        <v>2</v>
      </c>
      <c r="BP799">
        <v>1</v>
      </c>
      <c r="BQ799">
        <v>1</v>
      </c>
      <c r="BR799">
        <v>2</v>
      </c>
      <c r="BS799">
        <v>2</v>
      </c>
      <c r="BT799" t="s">
        <v>125</v>
      </c>
      <c r="BU799">
        <v>1</v>
      </c>
      <c r="BV799">
        <v>2</v>
      </c>
      <c r="BW799">
        <v>2</v>
      </c>
      <c r="BX799">
        <v>2</v>
      </c>
      <c r="BY799">
        <v>1</v>
      </c>
      <c r="BZ799">
        <v>2</v>
      </c>
      <c r="CA799">
        <v>1</v>
      </c>
      <c r="CB799">
        <v>2</v>
      </c>
      <c r="CC799">
        <v>1</v>
      </c>
      <c r="CD799">
        <v>1</v>
      </c>
      <c r="CE799">
        <v>2</v>
      </c>
      <c r="CF799">
        <v>1</v>
      </c>
      <c r="CG799">
        <v>1</v>
      </c>
      <c r="CH799">
        <v>2</v>
      </c>
      <c r="CI799">
        <v>2</v>
      </c>
      <c r="CJ799">
        <v>1</v>
      </c>
      <c r="CK799">
        <v>2</v>
      </c>
      <c r="CL799">
        <v>1</v>
      </c>
      <c r="CM799">
        <v>3</v>
      </c>
      <c r="CO799">
        <v>4</v>
      </c>
      <c r="CP799">
        <v>4</v>
      </c>
      <c r="CQ799">
        <v>4</v>
      </c>
      <c r="CR799">
        <v>4</v>
      </c>
      <c r="CS799">
        <v>4</v>
      </c>
      <c r="CT799">
        <v>4</v>
      </c>
      <c r="CU799">
        <v>4</v>
      </c>
      <c r="CV799">
        <v>4</v>
      </c>
      <c r="CW799">
        <v>1</v>
      </c>
      <c r="CX799">
        <v>3</v>
      </c>
      <c r="CY799">
        <v>4</v>
      </c>
      <c r="CZ799">
        <v>4</v>
      </c>
      <c r="DA799" s="57">
        <v>4</v>
      </c>
    </row>
    <row r="800" spans="1:105">
      <c r="A800">
        <v>793</v>
      </c>
      <c r="B800" s="9">
        <v>1</v>
      </c>
      <c r="C800" s="9">
        <v>4</v>
      </c>
      <c r="D800" s="9">
        <v>1</v>
      </c>
      <c r="E800" s="9">
        <v>4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1</v>
      </c>
      <c r="L800" s="9">
        <v>0</v>
      </c>
      <c r="M800" s="9">
        <v>2</v>
      </c>
      <c r="N800" s="9">
        <v>0</v>
      </c>
      <c r="O800" s="9">
        <v>0</v>
      </c>
      <c r="P800" s="9">
        <v>0</v>
      </c>
      <c r="Q800" s="9">
        <v>0</v>
      </c>
      <c r="R800" s="9">
        <v>4</v>
      </c>
      <c r="S800" s="9">
        <v>0</v>
      </c>
      <c r="T800" s="9"/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1</v>
      </c>
      <c r="AC800" s="9"/>
      <c r="AD800" s="9">
        <v>6</v>
      </c>
      <c r="AE800" s="9"/>
      <c r="AF800" s="9">
        <v>1</v>
      </c>
      <c r="AG800" s="9">
        <v>0</v>
      </c>
      <c r="AH800" s="9">
        <v>1</v>
      </c>
      <c r="AI800" s="9">
        <v>0</v>
      </c>
      <c r="AJ800" s="9">
        <v>0</v>
      </c>
      <c r="AK800" s="9">
        <v>0</v>
      </c>
      <c r="AL800" s="9"/>
      <c r="AM800" s="9">
        <v>1</v>
      </c>
      <c r="AN800" s="9">
        <v>1</v>
      </c>
      <c r="AO800" s="9">
        <v>1</v>
      </c>
      <c r="AP800" s="9">
        <v>1</v>
      </c>
      <c r="AQ800" s="9">
        <v>0</v>
      </c>
      <c r="AR800" s="9">
        <v>0</v>
      </c>
      <c r="AS800" s="9"/>
      <c r="AT800" s="9">
        <v>1</v>
      </c>
      <c r="AU800" s="9">
        <v>2</v>
      </c>
      <c r="AV800" s="75">
        <v>1</v>
      </c>
      <c r="AW800" s="75">
        <v>2</v>
      </c>
      <c r="AX800" s="75">
        <v>1</v>
      </c>
      <c r="AY800" s="9">
        <v>2</v>
      </c>
      <c r="AZ800" s="9">
        <v>1</v>
      </c>
      <c r="BA800" s="9">
        <v>1</v>
      </c>
      <c r="BB800" s="9">
        <v>2</v>
      </c>
      <c r="BC800" s="9">
        <v>2</v>
      </c>
      <c r="BD800" s="9">
        <v>1</v>
      </c>
      <c r="BE800" s="9">
        <v>1</v>
      </c>
      <c r="BF800" s="9">
        <v>1</v>
      </c>
      <c r="BG800" s="9">
        <v>1</v>
      </c>
      <c r="BH800">
        <v>1</v>
      </c>
      <c r="BI800">
        <v>2</v>
      </c>
      <c r="BJ800" s="58">
        <v>1</v>
      </c>
      <c r="BK800">
        <v>2</v>
      </c>
      <c r="BL800">
        <v>1</v>
      </c>
      <c r="BM800">
        <v>2</v>
      </c>
      <c r="BN800">
        <v>1</v>
      </c>
      <c r="BO800">
        <v>2</v>
      </c>
      <c r="BP800">
        <v>1</v>
      </c>
      <c r="BQ800">
        <v>1</v>
      </c>
      <c r="BR800">
        <v>1</v>
      </c>
      <c r="BS800">
        <v>1</v>
      </c>
      <c r="BT800">
        <v>2</v>
      </c>
      <c r="BU800">
        <v>1</v>
      </c>
      <c r="BV800">
        <v>1</v>
      </c>
      <c r="BW800">
        <v>1</v>
      </c>
      <c r="BX800">
        <v>2</v>
      </c>
      <c r="BY800">
        <v>1</v>
      </c>
      <c r="BZ800">
        <v>2</v>
      </c>
      <c r="CA800">
        <v>2</v>
      </c>
      <c r="CB800">
        <v>2</v>
      </c>
      <c r="CC800">
        <v>1</v>
      </c>
      <c r="CD800">
        <v>2</v>
      </c>
      <c r="CE800">
        <v>2</v>
      </c>
      <c r="CF800">
        <v>1</v>
      </c>
      <c r="CG800">
        <v>2</v>
      </c>
      <c r="CH800">
        <v>2</v>
      </c>
      <c r="CI800">
        <v>2</v>
      </c>
      <c r="CJ800">
        <v>1</v>
      </c>
      <c r="CK800">
        <v>2</v>
      </c>
      <c r="CL800">
        <v>1</v>
      </c>
      <c r="CM800">
        <v>1</v>
      </c>
      <c r="CN800">
        <v>3</v>
      </c>
      <c r="CO800">
        <v>4</v>
      </c>
      <c r="CP800">
        <v>2</v>
      </c>
      <c r="CQ800">
        <v>1</v>
      </c>
      <c r="CR800">
        <v>1</v>
      </c>
      <c r="CS800">
        <v>3</v>
      </c>
      <c r="CT800">
        <v>4</v>
      </c>
      <c r="CU800">
        <v>1</v>
      </c>
      <c r="CV800">
        <v>1</v>
      </c>
      <c r="CW800">
        <v>1</v>
      </c>
      <c r="CX800">
        <v>3</v>
      </c>
      <c r="CY800">
        <v>3</v>
      </c>
      <c r="CZ800">
        <v>3</v>
      </c>
      <c r="DA800" s="57" t="s">
        <v>125</v>
      </c>
    </row>
    <row r="801" spans="1:105">
      <c r="A801">
        <v>794</v>
      </c>
      <c r="B801" s="9">
        <v>2</v>
      </c>
      <c r="C801" s="9">
        <v>3</v>
      </c>
      <c r="D801" s="9">
        <v>4</v>
      </c>
      <c r="E801" s="9">
        <v>14</v>
      </c>
      <c r="F801" s="9">
        <v>1</v>
      </c>
      <c r="G801" s="9">
        <v>0</v>
      </c>
      <c r="H801" s="9">
        <v>0</v>
      </c>
      <c r="I801" s="9">
        <v>0</v>
      </c>
      <c r="J801" s="9">
        <v>0</v>
      </c>
      <c r="K801" s="9">
        <v>1</v>
      </c>
      <c r="L801" s="9">
        <v>0</v>
      </c>
      <c r="M801" s="9">
        <v>3</v>
      </c>
      <c r="N801" s="9">
        <v>4</v>
      </c>
      <c r="O801" s="9">
        <v>0</v>
      </c>
      <c r="P801" s="9">
        <v>4</v>
      </c>
      <c r="Q801" s="9">
        <v>0</v>
      </c>
      <c r="R801" s="9">
        <v>4</v>
      </c>
      <c r="S801" s="9">
        <v>0</v>
      </c>
      <c r="T801" s="9"/>
      <c r="U801" s="9">
        <v>0</v>
      </c>
      <c r="V801" s="9">
        <v>0</v>
      </c>
      <c r="W801" s="9">
        <v>0</v>
      </c>
      <c r="X801" s="9">
        <v>1</v>
      </c>
      <c r="Y801" s="9">
        <v>1</v>
      </c>
      <c r="Z801" s="9">
        <v>1</v>
      </c>
      <c r="AA801" s="9">
        <v>0</v>
      </c>
      <c r="AB801" s="9">
        <v>0</v>
      </c>
      <c r="AC801" s="9"/>
      <c r="AD801" s="9">
        <v>3</v>
      </c>
      <c r="AE801" s="9"/>
      <c r="AF801" s="9">
        <v>1</v>
      </c>
      <c r="AG801" s="9">
        <v>0</v>
      </c>
      <c r="AH801" s="9">
        <v>1</v>
      </c>
      <c r="AI801" s="9">
        <v>0</v>
      </c>
      <c r="AJ801" s="9">
        <v>0</v>
      </c>
      <c r="AK801" s="9">
        <v>0</v>
      </c>
      <c r="AL801" s="9"/>
      <c r="AM801" s="9">
        <v>1</v>
      </c>
      <c r="AN801" s="9">
        <v>1</v>
      </c>
      <c r="AO801" s="9">
        <v>1</v>
      </c>
      <c r="AP801" s="9">
        <v>0</v>
      </c>
      <c r="AQ801" s="9">
        <v>0</v>
      </c>
      <c r="AR801" s="9">
        <v>0</v>
      </c>
      <c r="AS801" s="9"/>
      <c r="AT801" s="9">
        <v>2</v>
      </c>
      <c r="AU801" s="9">
        <v>2</v>
      </c>
      <c r="AV801" s="75">
        <v>2</v>
      </c>
      <c r="AW801" s="75">
        <v>1</v>
      </c>
      <c r="AX801" s="75">
        <v>1</v>
      </c>
      <c r="AY801" s="9">
        <v>1</v>
      </c>
      <c r="AZ801" s="9">
        <v>1</v>
      </c>
      <c r="BA801" s="9">
        <v>1</v>
      </c>
      <c r="BB801" s="9">
        <v>2</v>
      </c>
      <c r="BC801" s="9">
        <v>1</v>
      </c>
      <c r="BD801" s="9">
        <v>1</v>
      </c>
      <c r="BE801" s="9">
        <v>2</v>
      </c>
      <c r="BF801" s="9">
        <v>1</v>
      </c>
      <c r="BG801" s="9">
        <v>1</v>
      </c>
      <c r="BH801">
        <v>1</v>
      </c>
      <c r="BI801">
        <v>1</v>
      </c>
      <c r="BJ801" s="58">
        <v>1</v>
      </c>
      <c r="BK801">
        <v>2</v>
      </c>
      <c r="BL801">
        <v>1</v>
      </c>
      <c r="BM801">
        <v>1</v>
      </c>
      <c r="BN801">
        <v>1</v>
      </c>
      <c r="BO801">
        <v>2</v>
      </c>
      <c r="BP801">
        <v>1</v>
      </c>
      <c r="BQ801">
        <v>1</v>
      </c>
      <c r="BR801">
        <v>1</v>
      </c>
      <c r="BS801">
        <v>1</v>
      </c>
      <c r="BT801">
        <v>1</v>
      </c>
      <c r="BU801">
        <v>1</v>
      </c>
      <c r="BV801">
        <v>2</v>
      </c>
      <c r="BW801">
        <v>2</v>
      </c>
      <c r="BX801">
        <v>2</v>
      </c>
      <c r="BY801">
        <v>1</v>
      </c>
      <c r="BZ801">
        <v>2</v>
      </c>
      <c r="CA801">
        <v>1</v>
      </c>
      <c r="CB801">
        <v>2</v>
      </c>
      <c r="CC801">
        <v>1</v>
      </c>
      <c r="CD801">
        <v>2</v>
      </c>
      <c r="CE801">
        <v>2</v>
      </c>
      <c r="CF801">
        <v>1</v>
      </c>
      <c r="CG801">
        <v>2</v>
      </c>
      <c r="CH801">
        <v>2</v>
      </c>
      <c r="CI801">
        <v>1</v>
      </c>
      <c r="CJ801">
        <v>1</v>
      </c>
      <c r="CK801">
        <v>2</v>
      </c>
      <c r="CL801">
        <v>1</v>
      </c>
      <c r="CM801">
        <v>3</v>
      </c>
      <c r="CN801">
        <v>4</v>
      </c>
      <c r="CO801">
        <v>4</v>
      </c>
      <c r="CP801">
        <v>3</v>
      </c>
      <c r="CQ801">
        <v>3</v>
      </c>
      <c r="CR801">
        <v>3</v>
      </c>
      <c r="CS801">
        <v>3</v>
      </c>
      <c r="CT801">
        <v>4</v>
      </c>
      <c r="CU801">
        <v>3</v>
      </c>
      <c r="CV801">
        <v>1</v>
      </c>
      <c r="CW801">
        <v>1</v>
      </c>
      <c r="CX801">
        <v>4</v>
      </c>
      <c r="CY801">
        <v>3</v>
      </c>
      <c r="CZ801">
        <v>3</v>
      </c>
      <c r="DA801" s="57">
        <v>3</v>
      </c>
    </row>
    <row r="802" spans="1:105">
      <c r="A802">
        <v>795</v>
      </c>
      <c r="B802" s="9">
        <v>2</v>
      </c>
      <c r="C802" s="9">
        <v>5</v>
      </c>
      <c r="D802" s="9">
        <v>1</v>
      </c>
      <c r="E802" s="9">
        <v>6</v>
      </c>
      <c r="F802" s="9">
        <v>0</v>
      </c>
      <c r="G802" s="9">
        <v>0</v>
      </c>
      <c r="H802" s="9">
        <v>0</v>
      </c>
      <c r="I802" s="9">
        <v>0</v>
      </c>
      <c r="J802" s="9">
        <v>1</v>
      </c>
      <c r="K802" s="9">
        <v>0</v>
      </c>
      <c r="L802" s="9">
        <v>0</v>
      </c>
      <c r="M802" s="9">
        <v>2</v>
      </c>
      <c r="N802" s="9">
        <v>3</v>
      </c>
      <c r="O802" s="9">
        <v>4</v>
      </c>
      <c r="P802" s="9">
        <v>4</v>
      </c>
      <c r="Q802" s="9">
        <v>3</v>
      </c>
      <c r="R802" s="9">
        <v>4</v>
      </c>
      <c r="S802" s="9">
        <v>4</v>
      </c>
      <c r="T802" s="9"/>
      <c r="U802" s="9">
        <v>1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  <c r="AC802" s="9"/>
      <c r="AD802" s="9">
        <v>1</v>
      </c>
      <c r="AE802" s="9"/>
      <c r="AF802" s="9">
        <v>1</v>
      </c>
      <c r="AG802" s="9">
        <v>0</v>
      </c>
      <c r="AH802" s="9">
        <v>0</v>
      </c>
      <c r="AI802" s="9">
        <v>0</v>
      </c>
      <c r="AJ802" s="9">
        <v>0</v>
      </c>
      <c r="AK802" s="9">
        <v>0</v>
      </c>
      <c r="AL802" s="9"/>
      <c r="AM802" s="9">
        <v>1</v>
      </c>
      <c r="AN802" s="9">
        <v>1</v>
      </c>
      <c r="AO802" s="9">
        <v>1</v>
      </c>
      <c r="AP802" s="9">
        <v>1</v>
      </c>
      <c r="AQ802" s="9">
        <v>0</v>
      </c>
      <c r="AR802" s="9">
        <v>0</v>
      </c>
      <c r="AS802" s="9"/>
      <c r="AT802" s="9">
        <v>1</v>
      </c>
      <c r="AU802" s="9">
        <v>4</v>
      </c>
      <c r="AV802" s="75">
        <v>2</v>
      </c>
      <c r="AW802" s="75">
        <v>1</v>
      </c>
      <c r="AX802" s="75">
        <v>1</v>
      </c>
      <c r="AY802" s="9">
        <v>1</v>
      </c>
      <c r="AZ802" s="9">
        <v>1</v>
      </c>
      <c r="BA802" s="9">
        <v>1</v>
      </c>
      <c r="BB802" s="9">
        <v>2</v>
      </c>
      <c r="BC802" s="9">
        <v>1</v>
      </c>
      <c r="BD802" s="9">
        <v>1</v>
      </c>
      <c r="BE802" s="9">
        <v>2</v>
      </c>
      <c r="BF802" s="9">
        <v>2</v>
      </c>
      <c r="BG802" s="9" t="s">
        <v>125</v>
      </c>
      <c r="BH802">
        <v>2</v>
      </c>
      <c r="BI802">
        <v>1</v>
      </c>
      <c r="BJ802" s="58">
        <v>1</v>
      </c>
      <c r="BK802">
        <v>2</v>
      </c>
      <c r="BL802">
        <v>2</v>
      </c>
      <c r="BM802">
        <v>1</v>
      </c>
      <c r="BN802">
        <v>2</v>
      </c>
      <c r="BO802">
        <v>2</v>
      </c>
      <c r="BP802">
        <v>1</v>
      </c>
      <c r="BQ802">
        <v>1</v>
      </c>
      <c r="BR802">
        <v>1</v>
      </c>
      <c r="BS802">
        <v>1</v>
      </c>
      <c r="BT802">
        <v>1</v>
      </c>
      <c r="BU802">
        <v>1</v>
      </c>
      <c r="BV802">
        <v>1</v>
      </c>
      <c r="BW802">
        <v>2</v>
      </c>
      <c r="BX802">
        <v>2</v>
      </c>
      <c r="BY802">
        <v>2</v>
      </c>
      <c r="BZ802">
        <v>2</v>
      </c>
      <c r="CA802">
        <v>2</v>
      </c>
      <c r="CB802">
        <v>2</v>
      </c>
      <c r="CC802">
        <v>2</v>
      </c>
      <c r="CD802">
        <v>1</v>
      </c>
      <c r="CE802">
        <v>2</v>
      </c>
      <c r="CF802">
        <v>1</v>
      </c>
      <c r="CG802">
        <v>1</v>
      </c>
      <c r="CH802">
        <v>2</v>
      </c>
      <c r="CI802">
        <v>1</v>
      </c>
      <c r="CJ802">
        <v>1</v>
      </c>
      <c r="CK802">
        <v>1</v>
      </c>
      <c r="CL802">
        <v>2</v>
      </c>
      <c r="CM802" t="s">
        <v>125</v>
      </c>
      <c r="CN802" t="s">
        <v>125</v>
      </c>
      <c r="CO802">
        <v>4</v>
      </c>
      <c r="CP802">
        <v>3</v>
      </c>
      <c r="CQ802">
        <v>4</v>
      </c>
      <c r="CR802">
        <v>3</v>
      </c>
      <c r="CS802">
        <v>3</v>
      </c>
      <c r="CT802">
        <v>4</v>
      </c>
      <c r="CU802">
        <v>3</v>
      </c>
      <c r="CV802">
        <v>3</v>
      </c>
      <c r="CW802">
        <v>2</v>
      </c>
      <c r="CX802">
        <v>1</v>
      </c>
      <c r="CY802">
        <v>3</v>
      </c>
      <c r="CZ802">
        <v>3</v>
      </c>
      <c r="DA802" s="57" t="s">
        <v>125</v>
      </c>
    </row>
    <row r="803" spans="1:105">
      <c r="A803">
        <v>796</v>
      </c>
      <c r="B803" s="9">
        <v>2</v>
      </c>
      <c r="C803" s="9">
        <v>7</v>
      </c>
      <c r="D803" s="9">
        <v>5</v>
      </c>
      <c r="E803" s="9">
        <v>10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1</v>
      </c>
      <c r="L803" s="9">
        <v>0</v>
      </c>
      <c r="M803" s="9">
        <v>2</v>
      </c>
      <c r="N803" s="9">
        <v>3</v>
      </c>
      <c r="O803" s="9">
        <v>4</v>
      </c>
      <c r="P803" s="9">
        <v>1</v>
      </c>
      <c r="Q803" s="9">
        <v>1</v>
      </c>
      <c r="R803" s="9">
        <v>3</v>
      </c>
      <c r="S803" s="9">
        <v>4</v>
      </c>
      <c r="T803" s="9"/>
      <c r="U803" s="9">
        <v>0</v>
      </c>
      <c r="V803" s="9">
        <v>0</v>
      </c>
      <c r="W803" s="9">
        <v>0</v>
      </c>
      <c r="X803" s="9">
        <v>0</v>
      </c>
      <c r="Y803" s="9">
        <v>1</v>
      </c>
      <c r="Z803" s="9">
        <v>1</v>
      </c>
      <c r="AA803" s="9">
        <v>0</v>
      </c>
      <c r="AB803" s="9">
        <v>0</v>
      </c>
      <c r="AC803" s="9"/>
      <c r="AD803" s="9">
        <v>3</v>
      </c>
      <c r="AE803" s="9"/>
      <c r="AF803" s="9">
        <v>1</v>
      </c>
      <c r="AG803" s="9">
        <v>1</v>
      </c>
      <c r="AH803" s="9">
        <v>0</v>
      </c>
      <c r="AI803" s="9">
        <v>0</v>
      </c>
      <c r="AJ803" s="9">
        <v>0</v>
      </c>
      <c r="AK803" s="9">
        <v>0</v>
      </c>
      <c r="AL803" s="9"/>
      <c r="AM803" s="9">
        <v>1</v>
      </c>
      <c r="AN803" s="9">
        <v>1</v>
      </c>
      <c r="AO803" s="9">
        <v>1</v>
      </c>
      <c r="AP803" s="9">
        <v>1</v>
      </c>
      <c r="AQ803" s="9">
        <v>0</v>
      </c>
      <c r="AR803" s="9">
        <v>0</v>
      </c>
      <c r="AS803" s="9"/>
      <c r="AT803" s="9">
        <v>1</v>
      </c>
      <c r="AU803" s="9">
        <v>1</v>
      </c>
      <c r="AV803" s="75">
        <v>1</v>
      </c>
      <c r="AW803" s="75">
        <v>1</v>
      </c>
      <c r="AX803" s="75">
        <v>1</v>
      </c>
      <c r="AY803" s="9">
        <v>1</v>
      </c>
      <c r="AZ803" s="9">
        <v>1</v>
      </c>
      <c r="BA803" s="9">
        <v>1</v>
      </c>
      <c r="BB803" s="9">
        <v>1</v>
      </c>
      <c r="BC803" s="9">
        <v>1</v>
      </c>
      <c r="BD803" s="9">
        <v>1</v>
      </c>
      <c r="BE803" s="9">
        <v>1</v>
      </c>
      <c r="BF803" s="9">
        <v>2</v>
      </c>
      <c r="BG803" s="9" t="s">
        <v>125</v>
      </c>
      <c r="BH803">
        <v>1</v>
      </c>
      <c r="BI803">
        <v>1</v>
      </c>
      <c r="BJ803" s="58">
        <v>1</v>
      </c>
      <c r="BK803">
        <v>1</v>
      </c>
      <c r="BL803">
        <v>1</v>
      </c>
      <c r="BM803">
        <v>1</v>
      </c>
      <c r="BN803">
        <v>1</v>
      </c>
      <c r="BO803">
        <v>2</v>
      </c>
      <c r="BP803">
        <v>2</v>
      </c>
      <c r="BQ803" t="s">
        <v>125</v>
      </c>
      <c r="BR803">
        <v>1</v>
      </c>
      <c r="BS803">
        <v>1</v>
      </c>
      <c r="BT803">
        <v>1</v>
      </c>
      <c r="BU803">
        <v>1</v>
      </c>
      <c r="BV803">
        <v>1</v>
      </c>
      <c r="BW803">
        <v>2</v>
      </c>
      <c r="BX803">
        <v>2</v>
      </c>
      <c r="BY803">
        <v>1</v>
      </c>
      <c r="BZ803">
        <v>2</v>
      </c>
      <c r="CA803">
        <v>2</v>
      </c>
      <c r="CB803">
        <v>2</v>
      </c>
      <c r="CC803">
        <v>2</v>
      </c>
      <c r="CD803">
        <v>1</v>
      </c>
      <c r="CE803">
        <v>2</v>
      </c>
      <c r="CF803">
        <v>1</v>
      </c>
      <c r="CG803">
        <v>1</v>
      </c>
      <c r="CH803">
        <v>1</v>
      </c>
      <c r="CI803">
        <v>1</v>
      </c>
      <c r="CJ803">
        <v>1</v>
      </c>
      <c r="CK803">
        <v>2</v>
      </c>
      <c r="CL803">
        <v>1</v>
      </c>
      <c r="CM803">
        <v>3</v>
      </c>
      <c r="CN803">
        <v>3</v>
      </c>
      <c r="CO803">
        <v>4</v>
      </c>
      <c r="CP803">
        <v>3</v>
      </c>
      <c r="CQ803">
        <v>3</v>
      </c>
      <c r="CR803">
        <v>3</v>
      </c>
      <c r="CS803">
        <v>3</v>
      </c>
      <c r="CT803">
        <v>4</v>
      </c>
      <c r="CU803">
        <v>3</v>
      </c>
      <c r="CV803">
        <v>2</v>
      </c>
      <c r="CW803">
        <v>1</v>
      </c>
      <c r="CX803">
        <v>2</v>
      </c>
      <c r="CY803">
        <v>1</v>
      </c>
      <c r="CZ803">
        <v>3</v>
      </c>
      <c r="DA803" s="57" t="s">
        <v>125</v>
      </c>
    </row>
    <row r="804" spans="1:105">
      <c r="A804">
        <v>797</v>
      </c>
      <c r="B804" s="9">
        <v>1</v>
      </c>
      <c r="C804" s="9">
        <v>8</v>
      </c>
      <c r="D804" s="9">
        <v>7</v>
      </c>
      <c r="E804" s="9">
        <v>4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1</v>
      </c>
      <c r="L804" s="9">
        <v>0</v>
      </c>
      <c r="M804" s="9">
        <v>2</v>
      </c>
      <c r="N804" s="9"/>
      <c r="O804" s="9"/>
      <c r="P804" s="9"/>
      <c r="Q804" s="9"/>
      <c r="R804" s="9">
        <v>4</v>
      </c>
      <c r="S804" s="9"/>
      <c r="T804" s="9"/>
      <c r="U804" s="9">
        <v>0</v>
      </c>
      <c r="V804" s="9">
        <v>0</v>
      </c>
      <c r="W804" s="9">
        <v>0</v>
      </c>
      <c r="X804" s="9">
        <v>0</v>
      </c>
      <c r="Y804" s="9">
        <v>1</v>
      </c>
      <c r="Z804" s="9">
        <v>0</v>
      </c>
      <c r="AA804" s="9">
        <v>0</v>
      </c>
      <c r="AB804" s="9">
        <v>1</v>
      </c>
      <c r="AC804" s="9"/>
      <c r="AD804" s="9">
        <v>4</v>
      </c>
      <c r="AE804" s="9"/>
      <c r="AF804" s="9">
        <v>1</v>
      </c>
      <c r="AG804" s="9">
        <v>1</v>
      </c>
      <c r="AH804" s="9">
        <v>0</v>
      </c>
      <c r="AI804" s="9">
        <v>0</v>
      </c>
      <c r="AJ804" s="9">
        <v>1</v>
      </c>
      <c r="AK804" s="9">
        <v>0</v>
      </c>
      <c r="AL804" s="9"/>
      <c r="AM804" s="9">
        <v>1</v>
      </c>
      <c r="AN804" s="9">
        <v>1</v>
      </c>
      <c r="AO804" s="9">
        <v>1</v>
      </c>
      <c r="AP804" s="9">
        <v>1</v>
      </c>
      <c r="AQ804" s="9">
        <v>0</v>
      </c>
      <c r="AR804" s="9">
        <v>0</v>
      </c>
      <c r="AS804" s="9"/>
      <c r="AT804" s="9">
        <v>1</v>
      </c>
      <c r="AU804" s="9">
        <v>4</v>
      </c>
      <c r="AV804" s="75">
        <v>1</v>
      </c>
      <c r="AW804" s="75">
        <v>1</v>
      </c>
      <c r="AX804" s="75">
        <v>1</v>
      </c>
      <c r="AY804" s="9">
        <v>1</v>
      </c>
      <c r="AZ804" s="9">
        <v>1</v>
      </c>
      <c r="BA804" s="9">
        <v>1</v>
      </c>
      <c r="BB804" s="9"/>
      <c r="BC804" s="9">
        <v>1</v>
      </c>
      <c r="BD804" s="9">
        <v>1</v>
      </c>
      <c r="BE804" s="9">
        <v>1</v>
      </c>
      <c r="BF804" s="9">
        <v>2</v>
      </c>
      <c r="BG804" s="9" t="s">
        <v>125</v>
      </c>
      <c r="BH804">
        <v>1</v>
      </c>
      <c r="BI804">
        <v>2</v>
      </c>
      <c r="BJ804" s="58">
        <v>1</v>
      </c>
      <c r="BK804">
        <v>1</v>
      </c>
      <c r="BL804">
        <v>1</v>
      </c>
      <c r="BM804">
        <v>1</v>
      </c>
      <c r="BN804">
        <v>1</v>
      </c>
      <c r="BO804">
        <v>2</v>
      </c>
      <c r="BP804">
        <v>2</v>
      </c>
      <c r="BQ804" t="s">
        <v>125</v>
      </c>
      <c r="BR804">
        <v>1</v>
      </c>
      <c r="BS804">
        <v>1</v>
      </c>
      <c r="BT804">
        <v>1</v>
      </c>
      <c r="BU804">
        <v>1</v>
      </c>
      <c r="BV804">
        <v>1</v>
      </c>
      <c r="BW804">
        <v>1</v>
      </c>
      <c r="BX804">
        <v>1</v>
      </c>
      <c r="BY804">
        <v>2</v>
      </c>
      <c r="BZ804">
        <v>2</v>
      </c>
      <c r="CA804">
        <v>1</v>
      </c>
      <c r="CB804">
        <v>2</v>
      </c>
      <c r="CC804">
        <v>2</v>
      </c>
      <c r="CD804">
        <v>2</v>
      </c>
      <c r="CE804">
        <v>2</v>
      </c>
      <c r="CF804">
        <v>2</v>
      </c>
      <c r="CG804">
        <v>1</v>
      </c>
      <c r="CH804">
        <v>1</v>
      </c>
      <c r="CI804">
        <v>1</v>
      </c>
      <c r="CJ804">
        <v>1</v>
      </c>
      <c r="CK804">
        <v>2</v>
      </c>
      <c r="CL804">
        <v>2</v>
      </c>
      <c r="CM804" t="s">
        <v>125</v>
      </c>
      <c r="CN804" t="s">
        <v>125</v>
      </c>
      <c r="CO804">
        <v>4</v>
      </c>
      <c r="CP804">
        <v>4</v>
      </c>
      <c r="CQ804">
        <v>4</v>
      </c>
      <c r="CR804">
        <v>4</v>
      </c>
      <c r="CS804">
        <v>4</v>
      </c>
      <c r="CT804">
        <v>4</v>
      </c>
      <c r="CU804">
        <v>4</v>
      </c>
      <c r="CV804">
        <v>4</v>
      </c>
      <c r="CW804">
        <v>1</v>
      </c>
      <c r="CX804">
        <v>3</v>
      </c>
      <c r="CY804">
        <v>1</v>
      </c>
      <c r="CZ804">
        <v>3</v>
      </c>
      <c r="DA804" s="57" t="s">
        <v>125</v>
      </c>
    </row>
    <row r="805" spans="1:105">
      <c r="A805">
        <v>798</v>
      </c>
      <c r="B805" s="9"/>
      <c r="C805" s="9">
        <v>8</v>
      </c>
      <c r="D805" s="9">
        <v>7</v>
      </c>
      <c r="E805" s="9">
        <v>15</v>
      </c>
      <c r="F805" s="9">
        <v>0</v>
      </c>
      <c r="G805" s="9">
        <v>0</v>
      </c>
      <c r="H805" s="9">
        <v>0</v>
      </c>
      <c r="I805" s="9">
        <v>0</v>
      </c>
      <c r="J805" s="9">
        <v>1</v>
      </c>
      <c r="K805" s="9">
        <v>1</v>
      </c>
      <c r="L805" s="9">
        <v>0</v>
      </c>
      <c r="M805" s="9">
        <v>2</v>
      </c>
      <c r="N805" s="9">
        <v>4</v>
      </c>
      <c r="O805" s="9">
        <v>4</v>
      </c>
      <c r="P805" s="9">
        <v>4</v>
      </c>
      <c r="Q805" s="9">
        <v>1</v>
      </c>
      <c r="R805" s="9">
        <v>4</v>
      </c>
      <c r="S805" s="9">
        <v>4</v>
      </c>
      <c r="T805" s="9"/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1</v>
      </c>
      <c r="AB805" s="9">
        <v>0</v>
      </c>
      <c r="AC805" s="9"/>
      <c r="AD805" s="9">
        <v>2</v>
      </c>
      <c r="AE805" s="9"/>
      <c r="AF805" s="9">
        <v>1</v>
      </c>
      <c r="AG805" s="9">
        <v>1</v>
      </c>
      <c r="AH805" s="9">
        <v>1</v>
      </c>
      <c r="AI805" s="9">
        <v>0</v>
      </c>
      <c r="AJ805" s="9">
        <v>0</v>
      </c>
      <c r="AK805" s="9">
        <v>0</v>
      </c>
      <c r="AL805" s="9"/>
      <c r="AM805" s="9">
        <v>1</v>
      </c>
      <c r="AN805" s="9">
        <v>1</v>
      </c>
      <c r="AO805" s="9">
        <v>1</v>
      </c>
      <c r="AP805" s="9">
        <v>0</v>
      </c>
      <c r="AQ805" s="9">
        <v>0</v>
      </c>
      <c r="AR805" s="9">
        <v>0</v>
      </c>
      <c r="AS805" s="9"/>
      <c r="AT805" s="9">
        <v>3</v>
      </c>
      <c r="AU805" s="9">
        <v>3</v>
      </c>
      <c r="AV805" s="75">
        <v>1</v>
      </c>
      <c r="AW805" s="75">
        <v>1</v>
      </c>
      <c r="AX805" s="75">
        <v>1</v>
      </c>
      <c r="AY805" s="9">
        <v>1</v>
      </c>
      <c r="AZ805" s="9">
        <v>1</v>
      </c>
      <c r="BA805" s="9">
        <v>1</v>
      </c>
      <c r="BB805" s="9">
        <v>2</v>
      </c>
      <c r="BC805" s="9">
        <v>1</v>
      </c>
      <c r="BD805" s="9">
        <v>1</v>
      </c>
      <c r="BE805" s="9">
        <v>1</v>
      </c>
      <c r="BF805" s="9">
        <v>2</v>
      </c>
      <c r="BG805" s="9" t="s">
        <v>125</v>
      </c>
      <c r="BH805">
        <v>1</v>
      </c>
      <c r="BI805">
        <v>2</v>
      </c>
      <c r="BJ805" s="58">
        <v>1</v>
      </c>
      <c r="BK805">
        <v>2</v>
      </c>
      <c r="BL805">
        <v>1</v>
      </c>
      <c r="BM805">
        <v>1</v>
      </c>
      <c r="BN805">
        <v>1</v>
      </c>
      <c r="BO805">
        <v>2</v>
      </c>
      <c r="BP805">
        <v>2</v>
      </c>
      <c r="BQ805" t="s">
        <v>125</v>
      </c>
      <c r="BR805">
        <v>1</v>
      </c>
      <c r="BS805">
        <v>1</v>
      </c>
      <c r="BT805">
        <v>1</v>
      </c>
      <c r="BU805">
        <v>1</v>
      </c>
      <c r="BV805">
        <v>1</v>
      </c>
      <c r="BW805">
        <v>2</v>
      </c>
      <c r="BX805">
        <v>2</v>
      </c>
      <c r="BY805">
        <v>2</v>
      </c>
      <c r="BZ805">
        <v>2</v>
      </c>
      <c r="CA805">
        <v>2</v>
      </c>
      <c r="CB805">
        <v>2</v>
      </c>
      <c r="CC805">
        <v>2</v>
      </c>
      <c r="CD805">
        <v>2</v>
      </c>
      <c r="CE805">
        <v>2</v>
      </c>
      <c r="CF805">
        <v>1</v>
      </c>
      <c r="CG805">
        <v>2</v>
      </c>
      <c r="CH805">
        <v>2</v>
      </c>
      <c r="CI805">
        <v>1</v>
      </c>
      <c r="CJ805">
        <v>1</v>
      </c>
      <c r="CK805">
        <v>2</v>
      </c>
      <c r="CL805">
        <v>2</v>
      </c>
      <c r="CM805" t="s">
        <v>125</v>
      </c>
      <c r="CN805" t="s">
        <v>125</v>
      </c>
      <c r="CO805">
        <v>4</v>
      </c>
      <c r="CP805">
        <v>3</v>
      </c>
      <c r="CQ805">
        <v>4</v>
      </c>
      <c r="CR805">
        <v>3</v>
      </c>
      <c r="CS805">
        <v>3</v>
      </c>
      <c r="CT805">
        <v>3</v>
      </c>
      <c r="CU805">
        <v>3</v>
      </c>
      <c r="CV805">
        <v>2</v>
      </c>
      <c r="CW805">
        <v>1</v>
      </c>
      <c r="CX805">
        <v>4</v>
      </c>
      <c r="CY805">
        <v>4</v>
      </c>
      <c r="CZ805">
        <v>3</v>
      </c>
      <c r="DA805" s="57" t="s">
        <v>125</v>
      </c>
    </row>
    <row r="806" spans="1:105">
      <c r="A806">
        <v>799</v>
      </c>
      <c r="B806" s="9">
        <v>2</v>
      </c>
      <c r="C806" s="9">
        <v>3</v>
      </c>
      <c r="D806" s="9">
        <v>1</v>
      </c>
      <c r="E806" s="9">
        <v>1</v>
      </c>
      <c r="F806" s="9">
        <v>1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3</v>
      </c>
      <c r="N806" s="9">
        <v>4</v>
      </c>
      <c r="O806" s="9">
        <v>4</v>
      </c>
      <c r="P806" s="9">
        <v>4</v>
      </c>
      <c r="Q806" s="9">
        <v>4</v>
      </c>
      <c r="R806" s="9">
        <v>4</v>
      </c>
      <c r="S806" s="9">
        <v>4</v>
      </c>
      <c r="T806" s="9"/>
      <c r="U806" s="9">
        <v>0</v>
      </c>
      <c r="V806" s="9">
        <v>0</v>
      </c>
      <c r="W806" s="9">
        <v>0</v>
      </c>
      <c r="X806" s="9">
        <v>0</v>
      </c>
      <c r="Y806" s="9">
        <v>1</v>
      </c>
      <c r="Z806" s="9">
        <v>0</v>
      </c>
      <c r="AA806" s="9">
        <v>0</v>
      </c>
      <c r="AB806" s="9">
        <v>0</v>
      </c>
      <c r="AC806" s="9"/>
      <c r="AD806" s="9">
        <v>1</v>
      </c>
      <c r="AE806" s="9"/>
      <c r="AF806" s="9">
        <v>1</v>
      </c>
      <c r="AG806" s="9">
        <v>0</v>
      </c>
      <c r="AH806" s="9">
        <v>1</v>
      </c>
      <c r="AI806" s="9">
        <v>1</v>
      </c>
      <c r="AJ806" s="9">
        <v>0</v>
      </c>
      <c r="AK806" s="9">
        <v>0</v>
      </c>
      <c r="AL806" s="9"/>
      <c r="AM806" s="9">
        <v>1</v>
      </c>
      <c r="AN806" s="9">
        <v>1</v>
      </c>
      <c r="AO806" s="9">
        <v>1</v>
      </c>
      <c r="AP806" s="9">
        <v>0</v>
      </c>
      <c r="AQ806" s="9">
        <v>0</v>
      </c>
      <c r="AR806" s="9">
        <v>0</v>
      </c>
      <c r="AS806" s="9"/>
      <c r="AT806" s="9">
        <v>1</v>
      </c>
      <c r="AU806" s="9">
        <v>2</v>
      </c>
      <c r="AV806" s="75">
        <v>2</v>
      </c>
      <c r="AW806" s="75">
        <v>2</v>
      </c>
      <c r="AX806" s="75">
        <v>1</v>
      </c>
      <c r="AY806" s="9">
        <v>1</v>
      </c>
      <c r="AZ806" s="9">
        <v>1</v>
      </c>
      <c r="BA806" s="9">
        <v>1</v>
      </c>
      <c r="BB806" s="9">
        <v>1</v>
      </c>
      <c r="BC806" s="9">
        <v>1</v>
      </c>
      <c r="BD806" s="9">
        <v>1</v>
      </c>
      <c r="BE806" s="9">
        <v>1</v>
      </c>
      <c r="BF806" s="9">
        <v>2</v>
      </c>
      <c r="BG806" s="9" t="s">
        <v>125</v>
      </c>
      <c r="BH806">
        <v>1</v>
      </c>
      <c r="BI806">
        <v>2</v>
      </c>
      <c r="BJ806" s="58">
        <v>2</v>
      </c>
      <c r="BK806">
        <v>2</v>
      </c>
      <c r="BL806">
        <v>1</v>
      </c>
      <c r="BM806">
        <v>1</v>
      </c>
      <c r="BN806">
        <v>1</v>
      </c>
      <c r="BO806">
        <v>2</v>
      </c>
      <c r="BP806">
        <v>1</v>
      </c>
      <c r="BQ806">
        <v>1</v>
      </c>
      <c r="BR806">
        <v>1</v>
      </c>
      <c r="BS806">
        <v>1</v>
      </c>
      <c r="BT806">
        <v>1</v>
      </c>
      <c r="BU806">
        <v>1</v>
      </c>
      <c r="BV806">
        <v>2</v>
      </c>
      <c r="BW806">
        <v>2</v>
      </c>
      <c r="BX806">
        <v>2</v>
      </c>
      <c r="BY806">
        <v>2</v>
      </c>
      <c r="BZ806">
        <v>2</v>
      </c>
      <c r="CA806">
        <v>2</v>
      </c>
      <c r="CB806">
        <v>2</v>
      </c>
      <c r="CC806">
        <v>1</v>
      </c>
      <c r="CD806">
        <v>2</v>
      </c>
      <c r="CE806">
        <v>2</v>
      </c>
      <c r="CF806">
        <v>1</v>
      </c>
      <c r="CG806">
        <v>2</v>
      </c>
      <c r="CH806">
        <v>2</v>
      </c>
      <c r="CI806">
        <v>1</v>
      </c>
      <c r="CJ806">
        <v>1</v>
      </c>
      <c r="CK806">
        <v>2</v>
      </c>
      <c r="CL806">
        <v>1</v>
      </c>
      <c r="CM806">
        <v>2</v>
      </c>
      <c r="CN806">
        <v>3</v>
      </c>
      <c r="CO806">
        <v>4</v>
      </c>
      <c r="CP806">
        <v>2</v>
      </c>
      <c r="CQ806">
        <v>3</v>
      </c>
      <c r="CR806">
        <v>3</v>
      </c>
      <c r="CS806">
        <v>4</v>
      </c>
      <c r="CT806">
        <v>4</v>
      </c>
      <c r="CU806">
        <v>3</v>
      </c>
      <c r="CV806">
        <v>2</v>
      </c>
      <c r="CW806">
        <v>1</v>
      </c>
      <c r="CX806">
        <v>3</v>
      </c>
      <c r="CY806">
        <v>4</v>
      </c>
      <c r="CZ806">
        <v>3</v>
      </c>
      <c r="DA806" s="57">
        <v>3</v>
      </c>
    </row>
    <row r="807" spans="1:105">
      <c r="A807">
        <v>800</v>
      </c>
      <c r="B807" s="9">
        <v>2</v>
      </c>
      <c r="C807" s="9">
        <v>5</v>
      </c>
      <c r="D807" s="9">
        <v>5</v>
      </c>
      <c r="E807" s="9">
        <v>2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1</v>
      </c>
      <c r="L807" s="9">
        <v>0</v>
      </c>
      <c r="M807" s="9">
        <v>2</v>
      </c>
      <c r="N807" s="9">
        <v>4</v>
      </c>
      <c r="O807" s="9">
        <v>4</v>
      </c>
      <c r="P807" s="9">
        <v>4</v>
      </c>
      <c r="Q807" s="9">
        <v>3</v>
      </c>
      <c r="R807" s="9">
        <v>4</v>
      </c>
      <c r="S807" s="9">
        <v>4</v>
      </c>
      <c r="T807" s="9"/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1</v>
      </c>
      <c r="AB807" s="9">
        <v>0</v>
      </c>
      <c r="AC807" s="9"/>
      <c r="AD807" s="9">
        <v>1</v>
      </c>
      <c r="AE807" s="9"/>
      <c r="AF807" s="9">
        <v>0</v>
      </c>
      <c r="AG807" s="9">
        <v>0</v>
      </c>
      <c r="AH807" s="9">
        <v>1</v>
      </c>
      <c r="AI807" s="9">
        <v>0</v>
      </c>
      <c r="AJ807" s="9">
        <v>0</v>
      </c>
      <c r="AK807" s="9">
        <v>0</v>
      </c>
      <c r="AL807" s="9"/>
      <c r="AM807" s="9">
        <v>1</v>
      </c>
      <c r="AN807" s="9">
        <v>1</v>
      </c>
      <c r="AO807" s="9">
        <v>0</v>
      </c>
      <c r="AP807" s="9">
        <v>0</v>
      </c>
      <c r="AQ807" s="9">
        <v>0</v>
      </c>
      <c r="AR807" s="9">
        <v>0</v>
      </c>
      <c r="AS807" s="9"/>
      <c r="AT807" s="9">
        <v>1</v>
      </c>
      <c r="AU807" s="9">
        <v>4</v>
      </c>
      <c r="AV807" s="75">
        <v>1</v>
      </c>
      <c r="AW807" s="75">
        <v>1</v>
      </c>
      <c r="AX807" s="75">
        <v>1</v>
      </c>
      <c r="AY807" s="9">
        <v>2</v>
      </c>
      <c r="AZ807" s="9">
        <v>1</v>
      </c>
      <c r="BA807" s="9">
        <v>1</v>
      </c>
      <c r="BB807" s="9">
        <v>2</v>
      </c>
      <c r="BC807" s="9">
        <v>1</v>
      </c>
      <c r="BD807" s="9">
        <v>1</v>
      </c>
      <c r="BE807" s="9">
        <v>2</v>
      </c>
      <c r="BF807" s="9">
        <v>1</v>
      </c>
      <c r="BG807" s="9">
        <v>1</v>
      </c>
      <c r="BH807">
        <v>1</v>
      </c>
      <c r="BI807">
        <v>2</v>
      </c>
      <c r="BJ807" s="58">
        <v>1</v>
      </c>
      <c r="BK807">
        <v>2</v>
      </c>
      <c r="BL807">
        <v>2</v>
      </c>
      <c r="BM807">
        <v>2</v>
      </c>
      <c r="BN807">
        <v>1</v>
      </c>
      <c r="BO807">
        <v>2</v>
      </c>
      <c r="BP807">
        <v>2</v>
      </c>
      <c r="BQ807" t="s">
        <v>125</v>
      </c>
      <c r="BR807">
        <v>1</v>
      </c>
      <c r="BS807">
        <v>1</v>
      </c>
      <c r="BT807">
        <v>1</v>
      </c>
      <c r="BU807">
        <v>1</v>
      </c>
      <c r="BV807">
        <v>1</v>
      </c>
      <c r="BW807">
        <v>2</v>
      </c>
      <c r="BX807">
        <v>2</v>
      </c>
      <c r="BY807">
        <v>2</v>
      </c>
      <c r="BZ807">
        <v>2</v>
      </c>
      <c r="CA807">
        <v>2</v>
      </c>
      <c r="CB807">
        <v>2</v>
      </c>
      <c r="CC807">
        <v>2</v>
      </c>
      <c r="CD807">
        <v>1</v>
      </c>
      <c r="CE807">
        <v>2</v>
      </c>
      <c r="CF807">
        <v>2</v>
      </c>
      <c r="CG807">
        <v>2</v>
      </c>
      <c r="CH807">
        <v>2</v>
      </c>
      <c r="CI807">
        <v>2</v>
      </c>
      <c r="CJ807">
        <v>1</v>
      </c>
      <c r="CK807">
        <v>2</v>
      </c>
      <c r="CL807">
        <v>2</v>
      </c>
      <c r="CM807" t="s">
        <v>125</v>
      </c>
      <c r="CN807" t="s">
        <v>125</v>
      </c>
      <c r="CO807">
        <v>4</v>
      </c>
      <c r="CP807">
        <v>2</v>
      </c>
      <c r="CQ807">
        <v>4</v>
      </c>
      <c r="CR807">
        <v>2</v>
      </c>
      <c r="CS807">
        <v>3</v>
      </c>
      <c r="CT807">
        <v>2</v>
      </c>
      <c r="CU807">
        <v>3</v>
      </c>
      <c r="CV807">
        <v>2</v>
      </c>
      <c r="CW807">
        <v>1</v>
      </c>
      <c r="CX807">
        <v>2</v>
      </c>
      <c r="CY807">
        <v>3</v>
      </c>
      <c r="CZ807">
        <v>0</v>
      </c>
      <c r="DA807" s="57" t="s">
        <v>125</v>
      </c>
    </row>
    <row r="808" spans="1:105">
      <c r="A808">
        <v>801</v>
      </c>
      <c r="B808" s="9">
        <v>2</v>
      </c>
      <c r="C808" s="9">
        <v>1</v>
      </c>
      <c r="D808" s="9">
        <v>6</v>
      </c>
      <c r="E808" s="9">
        <v>2</v>
      </c>
      <c r="F808" s="9">
        <v>0</v>
      </c>
      <c r="G808" s="9">
        <v>1</v>
      </c>
      <c r="H808" s="9">
        <v>1</v>
      </c>
      <c r="I808" s="9">
        <v>1</v>
      </c>
      <c r="J808" s="9">
        <v>0</v>
      </c>
      <c r="K808" s="9">
        <v>0</v>
      </c>
      <c r="L808" s="9">
        <v>0</v>
      </c>
      <c r="M808" s="9">
        <v>1</v>
      </c>
      <c r="N808" s="9">
        <v>4</v>
      </c>
      <c r="O808" s="9">
        <v>4</v>
      </c>
      <c r="P808" s="9">
        <v>4</v>
      </c>
      <c r="Q808" s="9">
        <v>4</v>
      </c>
      <c r="R808" s="9">
        <v>4</v>
      </c>
      <c r="S808" s="9">
        <v>4</v>
      </c>
      <c r="T808" s="9"/>
      <c r="U808" s="9">
        <v>1</v>
      </c>
      <c r="V808" s="9">
        <v>0</v>
      </c>
      <c r="W808" s="9">
        <v>0</v>
      </c>
      <c r="X808" s="9">
        <v>1</v>
      </c>
      <c r="Y808" s="9">
        <v>0</v>
      </c>
      <c r="Z808" s="9">
        <v>1</v>
      </c>
      <c r="AA808" s="9">
        <v>0</v>
      </c>
      <c r="AB808" s="9">
        <v>0</v>
      </c>
      <c r="AC808" s="9"/>
      <c r="AD808" s="9">
        <v>1</v>
      </c>
      <c r="AE808" s="9"/>
      <c r="AF808" s="9">
        <v>1</v>
      </c>
      <c r="AG808" s="9">
        <v>0</v>
      </c>
      <c r="AH808" s="9">
        <v>1</v>
      </c>
      <c r="AI808" s="9">
        <v>1</v>
      </c>
      <c r="AJ808" s="9">
        <v>0</v>
      </c>
      <c r="AK808" s="9">
        <v>0</v>
      </c>
      <c r="AL808" s="9"/>
      <c r="AM808" s="9">
        <v>1</v>
      </c>
      <c r="AN808" s="9">
        <v>1</v>
      </c>
      <c r="AO808" s="9">
        <v>1</v>
      </c>
      <c r="AP808" s="9">
        <v>0</v>
      </c>
      <c r="AQ808" s="9">
        <v>0</v>
      </c>
      <c r="AR808" s="9">
        <v>0</v>
      </c>
      <c r="AS808" s="9"/>
      <c r="AT808" s="9">
        <v>4</v>
      </c>
      <c r="AU808" s="9">
        <v>4</v>
      </c>
      <c r="AV808" s="75">
        <v>1</v>
      </c>
      <c r="AW808" s="75">
        <v>1</v>
      </c>
      <c r="AX808" s="75">
        <v>1</v>
      </c>
      <c r="AY808" s="9">
        <v>1</v>
      </c>
      <c r="AZ808" s="9">
        <v>1</v>
      </c>
      <c r="BA808" s="9">
        <v>1</v>
      </c>
      <c r="BB808" s="9">
        <v>2</v>
      </c>
      <c r="BC808" s="9">
        <v>1</v>
      </c>
      <c r="BD808" s="9">
        <v>1</v>
      </c>
      <c r="BE808" s="9">
        <v>2</v>
      </c>
      <c r="BF808" s="9">
        <v>1</v>
      </c>
      <c r="BG808" s="9">
        <v>1</v>
      </c>
      <c r="BH808">
        <v>2</v>
      </c>
      <c r="BI808">
        <v>2</v>
      </c>
      <c r="BJ808" s="58">
        <v>1</v>
      </c>
      <c r="BK808">
        <v>1</v>
      </c>
      <c r="BL808">
        <v>2</v>
      </c>
      <c r="BM808">
        <v>1</v>
      </c>
      <c r="BN808">
        <v>1</v>
      </c>
      <c r="BO808">
        <v>2</v>
      </c>
      <c r="BP808">
        <v>1</v>
      </c>
      <c r="BQ808">
        <v>1</v>
      </c>
      <c r="BR808">
        <v>1</v>
      </c>
      <c r="BS808">
        <v>2</v>
      </c>
      <c r="BT808" t="s">
        <v>125</v>
      </c>
      <c r="BU808">
        <v>1</v>
      </c>
      <c r="BV808">
        <v>1</v>
      </c>
      <c r="BW808">
        <v>2</v>
      </c>
      <c r="BX808">
        <v>2</v>
      </c>
      <c r="BY808">
        <v>1</v>
      </c>
      <c r="BZ808">
        <v>2</v>
      </c>
      <c r="CA808">
        <v>2</v>
      </c>
      <c r="CB808">
        <v>2</v>
      </c>
      <c r="CC808">
        <v>1</v>
      </c>
      <c r="CD808">
        <v>2</v>
      </c>
      <c r="CE808">
        <v>2</v>
      </c>
      <c r="CF808">
        <v>1</v>
      </c>
      <c r="CG808">
        <v>1</v>
      </c>
      <c r="CH808">
        <v>1</v>
      </c>
      <c r="CI808">
        <v>2</v>
      </c>
      <c r="CJ808">
        <v>1</v>
      </c>
      <c r="CK808">
        <v>2</v>
      </c>
      <c r="CL808">
        <v>1</v>
      </c>
      <c r="CM808">
        <v>3</v>
      </c>
      <c r="CN808">
        <v>3</v>
      </c>
      <c r="CO808">
        <v>3</v>
      </c>
      <c r="CP808">
        <v>4</v>
      </c>
      <c r="CQ808">
        <v>3</v>
      </c>
      <c r="CR808">
        <v>3</v>
      </c>
      <c r="CS808">
        <v>3</v>
      </c>
      <c r="CT808">
        <v>3</v>
      </c>
      <c r="CU808">
        <v>3</v>
      </c>
      <c r="CV808">
        <v>3</v>
      </c>
      <c r="CW808">
        <v>1</v>
      </c>
      <c r="CX808">
        <v>2</v>
      </c>
      <c r="CY808">
        <v>3</v>
      </c>
    </row>
    <row r="809" spans="1:105">
      <c r="A809">
        <v>802</v>
      </c>
      <c r="B809" s="9">
        <v>2</v>
      </c>
      <c r="C809" s="9">
        <v>3</v>
      </c>
      <c r="D809" s="9">
        <v>4</v>
      </c>
      <c r="E809" s="9">
        <v>7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1</v>
      </c>
      <c r="L809" s="9">
        <v>0</v>
      </c>
      <c r="M809" s="9">
        <v>3</v>
      </c>
      <c r="N809" s="9">
        <v>4</v>
      </c>
      <c r="O809" s="9">
        <v>3</v>
      </c>
      <c r="P809" s="9">
        <v>3</v>
      </c>
      <c r="Q809" s="9">
        <v>3</v>
      </c>
      <c r="R809" s="9">
        <v>3</v>
      </c>
      <c r="S809" s="9">
        <v>3</v>
      </c>
      <c r="T809" s="9"/>
      <c r="U809" s="9">
        <v>0</v>
      </c>
      <c r="V809" s="9">
        <v>1</v>
      </c>
      <c r="W809" s="9">
        <v>0</v>
      </c>
      <c r="X809" s="9">
        <v>0</v>
      </c>
      <c r="Y809" s="9">
        <v>1</v>
      </c>
      <c r="Z809" s="9">
        <v>0</v>
      </c>
      <c r="AA809" s="9">
        <v>0</v>
      </c>
      <c r="AB809" s="9">
        <v>0</v>
      </c>
      <c r="AC809" s="9"/>
      <c r="AD809" s="9">
        <v>1</v>
      </c>
      <c r="AE809" s="9"/>
      <c r="AF809" s="9">
        <v>1</v>
      </c>
      <c r="AG809" s="9">
        <v>0</v>
      </c>
      <c r="AH809" s="9">
        <v>1</v>
      </c>
      <c r="AI809" s="9">
        <v>0</v>
      </c>
      <c r="AJ809" s="9">
        <v>0</v>
      </c>
      <c r="AK809" s="9">
        <v>0</v>
      </c>
      <c r="AL809" s="9"/>
      <c r="AM809" s="9">
        <v>1</v>
      </c>
      <c r="AN809" s="9">
        <v>1</v>
      </c>
      <c r="AO809" s="9">
        <v>0</v>
      </c>
      <c r="AP809" s="9">
        <v>0</v>
      </c>
      <c r="AQ809" s="9">
        <v>0</v>
      </c>
      <c r="AR809" s="9">
        <v>0</v>
      </c>
      <c r="AS809" s="9"/>
      <c r="AT809" s="9">
        <v>3</v>
      </c>
      <c r="AU809" s="9">
        <v>3</v>
      </c>
      <c r="AV809" s="75">
        <v>2</v>
      </c>
      <c r="AW809" s="75">
        <v>2</v>
      </c>
      <c r="AX809" s="75">
        <v>2</v>
      </c>
      <c r="AY809" s="9" t="s">
        <v>125</v>
      </c>
      <c r="AZ809" s="9">
        <v>1</v>
      </c>
      <c r="BA809" s="9">
        <v>2</v>
      </c>
      <c r="BB809" s="9"/>
      <c r="BC809" s="9">
        <v>2</v>
      </c>
      <c r="BD809" s="9">
        <v>1</v>
      </c>
      <c r="BE809" s="9">
        <v>2</v>
      </c>
      <c r="BF809" s="9">
        <v>1</v>
      </c>
      <c r="BG809" s="9">
        <v>1</v>
      </c>
      <c r="BH809">
        <v>1</v>
      </c>
      <c r="BI809">
        <v>1</v>
      </c>
      <c r="BJ809" s="58">
        <v>2</v>
      </c>
      <c r="BK809">
        <v>2</v>
      </c>
      <c r="BL809">
        <v>1</v>
      </c>
      <c r="BM809">
        <v>2</v>
      </c>
      <c r="BN809">
        <v>2</v>
      </c>
      <c r="BO809">
        <v>2</v>
      </c>
      <c r="BP809">
        <v>2</v>
      </c>
      <c r="BQ809" t="s">
        <v>125</v>
      </c>
      <c r="BR809">
        <v>1</v>
      </c>
      <c r="BS809">
        <v>2</v>
      </c>
      <c r="BT809" t="s">
        <v>125</v>
      </c>
      <c r="BU809">
        <v>1</v>
      </c>
      <c r="BV809">
        <v>1</v>
      </c>
      <c r="BW809">
        <v>1</v>
      </c>
      <c r="BX809">
        <v>1</v>
      </c>
      <c r="BY809">
        <v>1</v>
      </c>
      <c r="BZ809">
        <v>2</v>
      </c>
      <c r="CA809">
        <v>1</v>
      </c>
      <c r="CB809">
        <v>2</v>
      </c>
      <c r="CC809">
        <v>2</v>
      </c>
      <c r="CD809">
        <v>2</v>
      </c>
      <c r="CE809">
        <v>2</v>
      </c>
      <c r="CF809">
        <v>1</v>
      </c>
      <c r="CG809">
        <v>2</v>
      </c>
      <c r="CH809">
        <v>2</v>
      </c>
      <c r="CI809">
        <v>2</v>
      </c>
      <c r="CJ809">
        <v>2</v>
      </c>
      <c r="CK809">
        <v>2</v>
      </c>
      <c r="CL809">
        <v>1</v>
      </c>
      <c r="CM809">
        <v>3</v>
      </c>
      <c r="CO809">
        <v>3</v>
      </c>
      <c r="CP809">
        <v>2</v>
      </c>
      <c r="CQ809">
        <v>4</v>
      </c>
      <c r="CR809">
        <v>3</v>
      </c>
      <c r="CS809">
        <v>3</v>
      </c>
      <c r="CT809">
        <v>3</v>
      </c>
      <c r="CU809">
        <v>3</v>
      </c>
      <c r="CV809">
        <v>2</v>
      </c>
      <c r="CW809">
        <v>1</v>
      </c>
      <c r="CX809">
        <v>4</v>
      </c>
      <c r="CY809">
        <v>3</v>
      </c>
      <c r="CZ809">
        <v>0</v>
      </c>
      <c r="DA809" s="57" t="s">
        <v>125</v>
      </c>
    </row>
    <row r="810" spans="1:105">
      <c r="A810">
        <v>803</v>
      </c>
      <c r="B810" s="9">
        <v>2</v>
      </c>
      <c r="C810" s="9">
        <v>5</v>
      </c>
      <c r="D810" s="9">
        <v>4</v>
      </c>
      <c r="E810" s="9">
        <v>2</v>
      </c>
      <c r="F810" s="9">
        <v>0</v>
      </c>
      <c r="G810" s="9">
        <v>1</v>
      </c>
      <c r="H810" s="9">
        <v>0</v>
      </c>
      <c r="I810" s="9">
        <v>1</v>
      </c>
      <c r="J810" s="9">
        <v>1</v>
      </c>
      <c r="K810" s="9">
        <v>0</v>
      </c>
      <c r="L810" s="9">
        <v>0</v>
      </c>
      <c r="M810" s="9">
        <v>2</v>
      </c>
      <c r="N810" s="9">
        <v>4</v>
      </c>
      <c r="O810" s="9">
        <v>4</v>
      </c>
      <c r="P810" s="9">
        <v>4</v>
      </c>
      <c r="Q810" s="9">
        <v>4</v>
      </c>
      <c r="R810" s="9">
        <v>4</v>
      </c>
      <c r="S810" s="9">
        <v>4</v>
      </c>
      <c r="T810" s="9"/>
      <c r="U810" s="9">
        <v>0</v>
      </c>
      <c r="V810" s="9">
        <v>1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/>
      <c r="AD810" s="9">
        <v>2</v>
      </c>
      <c r="AE810" s="9"/>
      <c r="AF810" s="9">
        <v>1</v>
      </c>
      <c r="AG810" s="9">
        <v>1</v>
      </c>
      <c r="AH810" s="9">
        <v>0</v>
      </c>
      <c r="AI810" s="9">
        <v>0</v>
      </c>
      <c r="AJ810" s="9">
        <v>0</v>
      </c>
      <c r="AK810" s="9">
        <v>0</v>
      </c>
      <c r="AL810" s="9"/>
      <c r="AM810" s="9">
        <v>1</v>
      </c>
      <c r="AN810" s="9">
        <v>1</v>
      </c>
      <c r="AO810" s="9">
        <v>1</v>
      </c>
      <c r="AP810" s="9">
        <v>1</v>
      </c>
      <c r="AQ810" s="9">
        <v>0</v>
      </c>
      <c r="AR810" s="9">
        <v>0</v>
      </c>
      <c r="AS810" s="9"/>
      <c r="AT810" s="9">
        <v>1</v>
      </c>
      <c r="AU810" s="9">
        <v>3</v>
      </c>
      <c r="AV810" s="75">
        <v>2</v>
      </c>
      <c r="AW810" s="75">
        <v>2</v>
      </c>
      <c r="AX810" s="75">
        <v>1</v>
      </c>
      <c r="AY810" s="9">
        <v>1</v>
      </c>
      <c r="AZ810" s="9">
        <v>1</v>
      </c>
      <c r="BA810" s="9">
        <v>1</v>
      </c>
      <c r="BB810" s="9">
        <v>2</v>
      </c>
      <c r="BC810" s="9">
        <v>2</v>
      </c>
      <c r="BD810" s="9">
        <v>1</v>
      </c>
      <c r="BE810" s="9">
        <v>2</v>
      </c>
      <c r="BF810" s="9">
        <v>1</v>
      </c>
      <c r="BG810" s="9">
        <v>1</v>
      </c>
      <c r="BH810">
        <v>1</v>
      </c>
      <c r="BI810">
        <v>1</v>
      </c>
      <c r="BJ810" s="58">
        <v>1</v>
      </c>
      <c r="BK810">
        <v>1</v>
      </c>
      <c r="BL810">
        <v>1</v>
      </c>
      <c r="BM810">
        <v>1</v>
      </c>
      <c r="BN810">
        <v>1</v>
      </c>
      <c r="BO810">
        <v>2</v>
      </c>
      <c r="BP810">
        <v>1</v>
      </c>
      <c r="BQ810">
        <v>1</v>
      </c>
      <c r="BR810">
        <v>2</v>
      </c>
      <c r="BS810">
        <v>2</v>
      </c>
      <c r="BT810" t="s">
        <v>125</v>
      </c>
      <c r="BU810">
        <v>1</v>
      </c>
      <c r="BV810">
        <v>1</v>
      </c>
      <c r="BW810">
        <v>2</v>
      </c>
      <c r="BX810">
        <v>2</v>
      </c>
      <c r="BY810">
        <v>1</v>
      </c>
      <c r="BZ810">
        <v>2</v>
      </c>
      <c r="CA810">
        <v>1</v>
      </c>
      <c r="CB810">
        <v>2</v>
      </c>
      <c r="CC810">
        <v>1</v>
      </c>
      <c r="CD810">
        <v>2</v>
      </c>
      <c r="CE810">
        <v>2</v>
      </c>
      <c r="CF810">
        <v>1</v>
      </c>
      <c r="CG810">
        <v>1</v>
      </c>
      <c r="CH810">
        <v>1</v>
      </c>
      <c r="CI810">
        <v>1</v>
      </c>
      <c r="CJ810">
        <v>1</v>
      </c>
      <c r="CK810">
        <v>2</v>
      </c>
      <c r="CL810">
        <v>1</v>
      </c>
      <c r="CM810">
        <v>4</v>
      </c>
      <c r="CN810">
        <v>4</v>
      </c>
      <c r="CO810">
        <v>4</v>
      </c>
      <c r="CP810">
        <v>3</v>
      </c>
      <c r="CQ810">
        <v>4</v>
      </c>
      <c r="CR810">
        <v>4</v>
      </c>
      <c r="CS810">
        <v>4</v>
      </c>
      <c r="CT810">
        <v>4</v>
      </c>
      <c r="CU810">
        <v>4</v>
      </c>
      <c r="CV810">
        <v>3</v>
      </c>
      <c r="CW810">
        <v>1</v>
      </c>
      <c r="CX810">
        <v>3</v>
      </c>
      <c r="CY810">
        <v>3</v>
      </c>
      <c r="CZ810">
        <v>3</v>
      </c>
      <c r="DA810" s="57">
        <v>3</v>
      </c>
    </row>
    <row r="811" spans="1:105">
      <c r="A811">
        <v>804</v>
      </c>
      <c r="B811" s="9">
        <v>2</v>
      </c>
      <c r="C811" s="9">
        <v>8</v>
      </c>
      <c r="D811" s="9">
        <v>4</v>
      </c>
      <c r="E811" s="9">
        <v>15</v>
      </c>
      <c r="F811" s="9">
        <v>0</v>
      </c>
      <c r="G811" s="9">
        <v>0</v>
      </c>
      <c r="H811" s="9">
        <v>0</v>
      </c>
      <c r="I811" s="9">
        <v>1</v>
      </c>
      <c r="J811" s="9">
        <v>1</v>
      </c>
      <c r="K811" s="9">
        <v>0</v>
      </c>
      <c r="L811" s="9">
        <v>0</v>
      </c>
      <c r="M811" s="9">
        <v>2</v>
      </c>
      <c r="N811" s="9">
        <v>0</v>
      </c>
      <c r="O811" s="9">
        <v>4</v>
      </c>
      <c r="P811" s="9">
        <v>4</v>
      </c>
      <c r="Q811" s="9">
        <v>4</v>
      </c>
      <c r="R811" s="9">
        <v>4</v>
      </c>
      <c r="S811" s="9">
        <v>4</v>
      </c>
      <c r="T811" s="9"/>
      <c r="U811" s="9">
        <v>0</v>
      </c>
      <c r="V811" s="9">
        <v>1</v>
      </c>
      <c r="W811" s="9">
        <v>0</v>
      </c>
      <c r="X811" s="9">
        <v>0</v>
      </c>
      <c r="Y811" s="9">
        <v>1</v>
      </c>
      <c r="Z811" s="9">
        <v>1</v>
      </c>
      <c r="AA811" s="9">
        <v>0</v>
      </c>
      <c r="AB811" s="9">
        <v>0</v>
      </c>
      <c r="AC811" s="9"/>
      <c r="AD811" s="9">
        <v>2</v>
      </c>
      <c r="AE811" s="9"/>
      <c r="AF811" s="9">
        <v>1</v>
      </c>
      <c r="AG811" s="9">
        <v>1</v>
      </c>
      <c r="AH811" s="9">
        <v>0</v>
      </c>
      <c r="AI811" s="9">
        <v>0</v>
      </c>
      <c r="AJ811" s="9">
        <v>0</v>
      </c>
      <c r="AK811" s="9">
        <v>0</v>
      </c>
      <c r="AL811" s="9"/>
      <c r="AM811" s="9">
        <v>1</v>
      </c>
      <c r="AN811" s="9">
        <v>1</v>
      </c>
      <c r="AO811" s="9">
        <v>0</v>
      </c>
      <c r="AP811" s="9">
        <v>0</v>
      </c>
      <c r="AQ811" s="9">
        <v>0</v>
      </c>
      <c r="AR811" s="9">
        <v>0</v>
      </c>
      <c r="AS811" s="9"/>
      <c r="AT811" s="9">
        <v>3</v>
      </c>
      <c r="AU811" s="9">
        <v>2</v>
      </c>
      <c r="AV811" s="75">
        <v>1</v>
      </c>
      <c r="AW811" s="75">
        <v>1</v>
      </c>
      <c r="AX811" s="75">
        <v>1</v>
      </c>
      <c r="AY811" s="9">
        <v>2</v>
      </c>
      <c r="AZ811" s="9">
        <v>1</v>
      </c>
      <c r="BA811" s="9">
        <v>2</v>
      </c>
      <c r="BB811" s="9">
        <v>2</v>
      </c>
      <c r="BC811" s="9">
        <v>1</v>
      </c>
      <c r="BD811" s="9">
        <v>1</v>
      </c>
      <c r="BE811" s="9">
        <v>1</v>
      </c>
      <c r="BF811" s="9">
        <v>2</v>
      </c>
      <c r="BG811" s="9" t="s">
        <v>125</v>
      </c>
      <c r="BH811">
        <v>1</v>
      </c>
      <c r="BI811">
        <v>1</v>
      </c>
      <c r="BJ811" s="58">
        <v>2</v>
      </c>
      <c r="BK811">
        <v>1</v>
      </c>
      <c r="BL811">
        <v>2</v>
      </c>
      <c r="BM811">
        <v>1</v>
      </c>
      <c r="BN811">
        <v>1</v>
      </c>
      <c r="BO811">
        <v>2</v>
      </c>
      <c r="BP811">
        <v>2</v>
      </c>
      <c r="BQ811" t="s">
        <v>125</v>
      </c>
      <c r="BR811">
        <v>1</v>
      </c>
      <c r="BS811">
        <v>2</v>
      </c>
      <c r="BT811" t="s">
        <v>125</v>
      </c>
      <c r="BU811">
        <v>1</v>
      </c>
      <c r="BV811">
        <v>2</v>
      </c>
      <c r="BW811">
        <v>2</v>
      </c>
      <c r="BX811">
        <v>1</v>
      </c>
      <c r="BY811">
        <v>1</v>
      </c>
      <c r="BZ811">
        <v>2</v>
      </c>
      <c r="CA811">
        <v>2</v>
      </c>
      <c r="CB811">
        <v>2</v>
      </c>
      <c r="CC811">
        <v>2</v>
      </c>
      <c r="CD811">
        <v>2</v>
      </c>
      <c r="CE811">
        <v>2</v>
      </c>
      <c r="CF811">
        <v>2</v>
      </c>
      <c r="CG811">
        <v>2</v>
      </c>
      <c r="CH811">
        <v>2</v>
      </c>
      <c r="CI811">
        <v>2</v>
      </c>
      <c r="CJ811">
        <v>1</v>
      </c>
      <c r="CK811">
        <v>2</v>
      </c>
      <c r="CL811">
        <v>2</v>
      </c>
      <c r="CM811" t="s">
        <v>125</v>
      </c>
      <c r="CN811" t="s">
        <v>125</v>
      </c>
      <c r="CO811">
        <v>4</v>
      </c>
      <c r="CP811">
        <v>3</v>
      </c>
      <c r="CQ811">
        <v>4</v>
      </c>
      <c r="CR811">
        <v>3</v>
      </c>
      <c r="CS811">
        <v>3</v>
      </c>
      <c r="CT811">
        <v>4</v>
      </c>
      <c r="CU811">
        <v>3</v>
      </c>
      <c r="CV811">
        <v>2</v>
      </c>
      <c r="CW811">
        <v>1</v>
      </c>
      <c r="CX811">
        <v>1</v>
      </c>
      <c r="CY811">
        <v>1</v>
      </c>
      <c r="CZ811">
        <v>0</v>
      </c>
      <c r="DA811" s="57" t="s">
        <v>125</v>
      </c>
    </row>
    <row r="812" spans="1:105">
      <c r="A812">
        <v>805</v>
      </c>
      <c r="B812" s="9">
        <v>2</v>
      </c>
      <c r="C812" s="9">
        <v>3</v>
      </c>
      <c r="D812" s="9">
        <v>2</v>
      </c>
      <c r="E812" s="9">
        <v>10</v>
      </c>
      <c r="F812" s="9">
        <v>1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2</v>
      </c>
      <c r="N812" s="9">
        <v>4</v>
      </c>
      <c r="O812" s="9">
        <v>4</v>
      </c>
      <c r="P812" s="9">
        <v>4</v>
      </c>
      <c r="Q812" s="9">
        <v>1</v>
      </c>
      <c r="R812" s="9">
        <v>4</v>
      </c>
      <c r="S812" s="9">
        <v>4</v>
      </c>
      <c r="T812" s="9"/>
      <c r="U812" s="9">
        <v>1</v>
      </c>
      <c r="V812" s="9">
        <v>1</v>
      </c>
      <c r="W812" s="9">
        <v>0</v>
      </c>
      <c r="X812" s="9">
        <v>0</v>
      </c>
      <c r="Y812" s="9">
        <v>1</v>
      </c>
      <c r="Z812" s="9">
        <v>0</v>
      </c>
      <c r="AA812" s="9">
        <v>0</v>
      </c>
      <c r="AB812" s="9">
        <v>0</v>
      </c>
      <c r="AC812" s="9"/>
      <c r="AD812" s="9">
        <v>1</v>
      </c>
      <c r="AE812" s="9"/>
      <c r="AF812" s="9">
        <v>1</v>
      </c>
      <c r="AG812" s="9">
        <v>0</v>
      </c>
      <c r="AH812" s="9">
        <v>0</v>
      </c>
      <c r="AI812" s="9">
        <v>1</v>
      </c>
      <c r="AJ812" s="9">
        <v>0</v>
      </c>
      <c r="AK812" s="9">
        <v>0</v>
      </c>
      <c r="AL812" s="9"/>
      <c r="AM812" s="9">
        <v>1</v>
      </c>
      <c r="AN812" s="9">
        <v>1</v>
      </c>
      <c r="AO812" s="9">
        <v>0</v>
      </c>
      <c r="AP812" s="9">
        <v>1</v>
      </c>
      <c r="AQ812" s="9">
        <v>0</v>
      </c>
      <c r="AR812" s="9">
        <v>0</v>
      </c>
      <c r="AS812" s="9"/>
      <c r="AT812" s="9">
        <v>2</v>
      </c>
      <c r="AU812" s="9">
        <v>2</v>
      </c>
      <c r="AV812" s="75">
        <v>1</v>
      </c>
      <c r="AW812" s="75">
        <v>2</v>
      </c>
      <c r="AX812" s="75">
        <v>2</v>
      </c>
      <c r="AY812" s="9" t="s">
        <v>125</v>
      </c>
      <c r="AZ812" s="9">
        <v>1</v>
      </c>
      <c r="BA812" s="9"/>
      <c r="BB812" s="9">
        <v>2</v>
      </c>
      <c r="BC812" s="9">
        <v>2</v>
      </c>
      <c r="BD812" s="9">
        <v>1</v>
      </c>
      <c r="BE812" s="9">
        <v>2</v>
      </c>
      <c r="BF812" s="9">
        <v>1</v>
      </c>
      <c r="BG812" s="9">
        <v>1</v>
      </c>
      <c r="BH812">
        <v>2</v>
      </c>
      <c r="BI812">
        <v>2</v>
      </c>
      <c r="BJ812" s="58">
        <v>2</v>
      </c>
      <c r="BK812">
        <v>2</v>
      </c>
      <c r="BL812">
        <v>1</v>
      </c>
      <c r="BM812">
        <v>1</v>
      </c>
      <c r="BN812">
        <v>1</v>
      </c>
      <c r="BO812">
        <v>2</v>
      </c>
      <c r="BP812">
        <v>1</v>
      </c>
      <c r="BQ812">
        <v>1</v>
      </c>
      <c r="BR812">
        <v>1</v>
      </c>
      <c r="BS812">
        <v>2</v>
      </c>
      <c r="BT812" t="s">
        <v>125</v>
      </c>
      <c r="BU812">
        <v>1</v>
      </c>
      <c r="BV812">
        <v>1</v>
      </c>
      <c r="BW812">
        <v>1</v>
      </c>
      <c r="BX812">
        <v>2</v>
      </c>
      <c r="BY812">
        <v>1</v>
      </c>
      <c r="BZ812">
        <v>2</v>
      </c>
      <c r="CA812">
        <v>2</v>
      </c>
      <c r="CB812">
        <v>2</v>
      </c>
      <c r="CC812">
        <v>2</v>
      </c>
      <c r="CD812">
        <v>2</v>
      </c>
      <c r="CE812">
        <v>2</v>
      </c>
      <c r="CF812">
        <v>1</v>
      </c>
      <c r="CG812">
        <v>1</v>
      </c>
      <c r="CH812">
        <v>2</v>
      </c>
      <c r="CI812">
        <v>2</v>
      </c>
      <c r="CJ812">
        <v>1</v>
      </c>
      <c r="CK812">
        <v>2</v>
      </c>
      <c r="CL812">
        <v>2</v>
      </c>
      <c r="CM812" t="s">
        <v>125</v>
      </c>
      <c r="CN812" t="s">
        <v>125</v>
      </c>
      <c r="CO812">
        <v>4</v>
      </c>
      <c r="CP812">
        <v>2</v>
      </c>
      <c r="CQ812">
        <v>4</v>
      </c>
      <c r="CR812">
        <v>4</v>
      </c>
      <c r="CS812">
        <v>4</v>
      </c>
      <c r="CT812">
        <v>4</v>
      </c>
      <c r="CU812">
        <v>4</v>
      </c>
      <c r="CV812">
        <v>1</v>
      </c>
      <c r="CW812">
        <v>1</v>
      </c>
      <c r="CX812">
        <v>4</v>
      </c>
      <c r="CY812">
        <v>3</v>
      </c>
      <c r="CZ812">
        <v>4</v>
      </c>
      <c r="DA812" s="57">
        <v>4</v>
      </c>
    </row>
    <row r="813" spans="1:105">
      <c r="A813">
        <v>806</v>
      </c>
      <c r="B813" s="9">
        <v>2</v>
      </c>
      <c r="C813" s="9">
        <v>4</v>
      </c>
      <c r="D813" s="9">
        <v>2</v>
      </c>
      <c r="E813" s="9">
        <v>6</v>
      </c>
      <c r="F813" s="9">
        <v>0</v>
      </c>
      <c r="G813" s="9">
        <v>1</v>
      </c>
      <c r="H813" s="9">
        <v>1</v>
      </c>
      <c r="I813" s="9">
        <v>1</v>
      </c>
      <c r="J813" s="9">
        <v>1</v>
      </c>
      <c r="K813" s="9">
        <v>0</v>
      </c>
      <c r="L813" s="9">
        <v>0</v>
      </c>
      <c r="M813" s="9">
        <v>2</v>
      </c>
      <c r="N813" s="9">
        <v>4</v>
      </c>
      <c r="O813" s="9">
        <v>4</v>
      </c>
      <c r="P813" s="9">
        <v>4</v>
      </c>
      <c r="Q813" s="9">
        <v>4</v>
      </c>
      <c r="R813" s="9">
        <v>4</v>
      </c>
      <c r="S813" s="9">
        <v>4</v>
      </c>
      <c r="T813" s="9"/>
      <c r="U813" s="9">
        <v>0</v>
      </c>
      <c r="V813" s="9">
        <v>0</v>
      </c>
      <c r="W813" s="9">
        <v>0</v>
      </c>
      <c r="X813" s="9">
        <v>0</v>
      </c>
      <c r="Y813" s="9">
        <v>1</v>
      </c>
      <c r="Z813" s="9">
        <v>0</v>
      </c>
      <c r="AA813" s="9">
        <v>0</v>
      </c>
      <c r="AB813" s="9">
        <v>0</v>
      </c>
      <c r="AC813" s="9"/>
      <c r="AD813" s="9">
        <v>1</v>
      </c>
      <c r="AE813" s="9"/>
      <c r="AF813" s="9">
        <v>1</v>
      </c>
      <c r="AG813" s="9">
        <v>0</v>
      </c>
      <c r="AH813" s="9">
        <v>1</v>
      </c>
      <c r="AI813" s="9">
        <v>0</v>
      </c>
      <c r="AJ813" s="9">
        <v>0</v>
      </c>
      <c r="AK813" s="9">
        <v>0</v>
      </c>
      <c r="AL813" s="9"/>
      <c r="AM813" s="9">
        <v>1</v>
      </c>
      <c r="AN813" s="9">
        <v>1</v>
      </c>
      <c r="AO813" s="9">
        <v>0</v>
      </c>
      <c r="AP813" s="9">
        <v>1</v>
      </c>
      <c r="AQ813" s="9">
        <v>0</v>
      </c>
      <c r="AR813" s="9">
        <v>0</v>
      </c>
      <c r="AS813" s="9"/>
      <c r="AT813" s="9">
        <v>1</v>
      </c>
      <c r="AU813" s="9">
        <v>2</v>
      </c>
      <c r="AV813" s="75">
        <v>1</v>
      </c>
      <c r="AW813" s="75">
        <v>2</v>
      </c>
      <c r="AX813" s="75">
        <v>1</v>
      </c>
      <c r="AY813" s="9">
        <v>1</v>
      </c>
      <c r="AZ813" s="9">
        <v>1</v>
      </c>
      <c r="BA813" s="9">
        <v>1</v>
      </c>
      <c r="BB813" s="9">
        <v>2</v>
      </c>
      <c r="BC813" s="9">
        <v>2</v>
      </c>
      <c r="BD813" s="9">
        <v>1</v>
      </c>
      <c r="BE813" s="9">
        <v>1</v>
      </c>
      <c r="BF813" s="9">
        <v>1</v>
      </c>
      <c r="BG813" s="9">
        <v>1</v>
      </c>
      <c r="BH813">
        <v>1</v>
      </c>
      <c r="BI813">
        <v>1</v>
      </c>
      <c r="BJ813" s="58">
        <v>2</v>
      </c>
      <c r="BK813">
        <v>2</v>
      </c>
      <c r="BL813">
        <v>1</v>
      </c>
      <c r="BM813">
        <v>1</v>
      </c>
      <c r="BN813">
        <v>1</v>
      </c>
      <c r="BO813">
        <v>2</v>
      </c>
      <c r="BP813">
        <v>1</v>
      </c>
      <c r="BQ813">
        <v>1</v>
      </c>
      <c r="BR813">
        <v>2</v>
      </c>
      <c r="BS813">
        <v>2</v>
      </c>
      <c r="BT813" t="s">
        <v>125</v>
      </c>
      <c r="BU813">
        <v>1</v>
      </c>
      <c r="BV813">
        <v>2</v>
      </c>
      <c r="BW813">
        <v>2</v>
      </c>
      <c r="BX813">
        <v>2</v>
      </c>
      <c r="BY813">
        <v>1</v>
      </c>
      <c r="BZ813">
        <v>2</v>
      </c>
      <c r="CA813">
        <v>2</v>
      </c>
      <c r="CB813">
        <v>2</v>
      </c>
      <c r="CC813">
        <v>1</v>
      </c>
      <c r="CD813">
        <v>1</v>
      </c>
      <c r="CE813">
        <v>2</v>
      </c>
      <c r="CF813">
        <v>1</v>
      </c>
      <c r="CG813">
        <v>2</v>
      </c>
      <c r="CH813">
        <v>2</v>
      </c>
      <c r="CI813">
        <v>1</v>
      </c>
      <c r="CJ813">
        <v>1</v>
      </c>
      <c r="CK813">
        <v>2</v>
      </c>
      <c r="CL813">
        <v>2</v>
      </c>
      <c r="CM813" t="s">
        <v>125</v>
      </c>
      <c r="CN813" t="s">
        <v>125</v>
      </c>
      <c r="CO813">
        <v>4</v>
      </c>
      <c r="CP813">
        <v>4</v>
      </c>
      <c r="CQ813">
        <v>4</v>
      </c>
      <c r="CR813">
        <v>4</v>
      </c>
      <c r="CS813">
        <v>4</v>
      </c>
      <c r="CT813">
        <v>4</v>
      </c>
      <c r="CU813">
        <v>4</v>
      </c>
      <c r="CV813">
        <v>1</v>
      </c>
      <c r="CW813">
        <v>1</v>
      </c>
      <c r="CX813">
        <v>3</v>
      </c>
      <c r="CY813">
        <v>3</v>
      </c>
      <c r="CZ813">
        <v>3</v>
      </c>
      <c r="DA813" s="57">
        <v>3</v>
      </c>
    </row>
    <row r="814" spans="1:105">
      <c r="A814">
        <v>807</v>
      </c>
      <c r="B814" s="9">
        <v>2</v>
      </c>
      <c r="C814" s="9">
        <v>5</v>
      </c>
      <c r="D814" s="9">
        <v>4</v>
      </c>
      <c r="E814" s="9">
        <v>6</v>
      </c>
      <c r="F814" s="9">
        <v>0</v>
      </c>
      <c r="G814" s="9">
        <v>0</v>
      </c>
      <c r="H814" s="9">
        <v>0</v>
      </c>
      <c r="I814" s="9">
        <v>1</v>
      </c>
      <c r="J814" s="9">
        <v>0</v>
      </c>
      <c r="K814" s="9">
        <v>0</v>
      </c>
      <c r="L814" s="9">
        <v>0</v>
      </c>
      <c r="M814" s="9">
        <v>2</v>
      </c>
      <c r="N814" s="9">
        <v>0</v>
      </c>
      <c r="O814" s="9">
        <v>0</v>
      </c>
      <c r="P814" s="9">
        <v>0</v>
      </c>
      <c r="Q814" s="9">
        <v>3</v>
      </c>
      <c r="R814" s="9">
        <v>4</v>
      </c>
      <c r="S814" s="9">
        <v>0</v>
      </c>
      <c r="T814" s="9"/>
      <c r="U814" s="9">
        <v>0</v>
      </c>
      <c r="V814" s="9">
        <v>0</v>
      </c>
      <c r="W814" s="9">
        <v>0</v>
      </c>
      <c r="X814" s="9">
        <v>0</v>
      </c>
      <c r="Y814" s="9">
        <v>1</v>
      </c>
      <c r="Z814" s="9">
        <v>1</v>
      </c>
      <c r="AA814" s="9">
        <v>0</v>
      </c>
      <c r="AB814" s="9">
        <v>0</v>
      </c>
      <c r="AC814" s="9"/>
      <c r="AD814" s="9">
        <v>1</v>
      </c>
      <c r="AE814" s="9"/>
      <c r="AF814" s="9">
        <v>1</v>
      </c>
      <c r="AG814" s="9">
        <v>1</v>
      </c>
      <c r="AH814" s="9">
        <v>1</v>
      </c>
      <c r="AI814" s="9">
        <v>0</v>
      </c>
      <c r="AJ814" s="9">
        <v>0</v>
      </c>
      <c r="AK814" s="9">
        <v>0</v>
      </c>
      <c r="AL814" s="9"/>
      <c r="AM814" s="9">
        <v>1</v>
      </c>
      <c r="AN814" s="9">
        <v>1</v>
      </c>
      <c r="AO814" s="9">
        <v>1</v>
      </c>
      <c r="AP814" s="9">
        <v>0</v>
      </c>
      <c r="AQ814" s="9">
        <v>0</v>
      </c>
      <c r="AR814" s="9">
        <v>0</v>
      </c>
      <c r="AS814" s="9"/>
      <c r="AT814" s="9">
        <v>1</v>
      </c>
      <c r="AU814" s="9">
        <v>4</v>
      </c>
      <c r="AV814" s="75">
        <v>1</v>
      </c>
      <c r="AW814" s="75">
        <v>2</v>
      </c>
      <c r="AX814" s="75">
        <v>1</v>
      </c>
      <c r="AY814" s="9">
        <v>1</v>
      </c>
      <c r="AZ814" s="9">
        <v>1</v>
      </c>
      <c r="BA814" s="9">
        <v>1</v>
      </c>
      <c r="BB814" s="9">
        <v>2</v>
      </c>
      <c r="BC814" s="9">
        <v>2</v>
      </c>
      <c r="BD814" s="9">
        <v>1</v>
      </c>
      <c r="BE814" s="9">
        <v>2</v>
      </c>
      <c r="BF814" s="9">
        <v>2</v>
      </c>
      <c r="BG814" s="9" t="s">
        <v>125</v>
      </c>
      <c r="BH814">
        <v>2</v>
      </c>
      <c r="BI814">
        <v>2</v>
      </c>
      <c r="BJ814" s="58">
        <v>2</v>
      </c>
      <c r="BK814">
        <v>2</v>
      </c>
      <c r="BL814">
        <v>1</v>
      </c>
      <c r="BM814">
        <v>1</v>
      </c>
      <c r="BN814">
        <v>1</v>
      </c>
      <c r="BO814">
        <v>2</v>
      </c>
      <c r="BP814">
        <v>2</v>
      </c>
      <c r="BQ814" t="s">
        <v>125</v>
      </c>
      <c r="BR814">
        <v>2</v>
      </c>
      <c r="BS814">
        <v>2</v>
      </c>
      <c r="BT814" t="s">
        <v>125</v>
      </c>
      <c r="BU814">
        <v>1</v>
      </c>
      <c r="BV814">
        <v>1</v>
      </c>
      <c r="BW814">
        <v>2</v>
      </c>
      <c r="BX814">
        <v>2</v>
      </c>
      <c r="BY814">
        <v>1</v>
      </c>
      <c r="BZ814">
        <v>2</v>
      </c>
      <c r="CA814">
        <v>1</v>
      </c>
      <c r="CB814">
        <v>2</v>
      </c>
      <c r="CC814">
        <v>2</v>
      </c>
      <c r="CD814">
        <v>2</v>
      </c>
      <c r="CE814">
        <v>2</v>
      </c>
      <c r="CF814">
        <v>2</v>
      </c>
      <c r="CG814">
        <v>2</v>
      </c>
      <c r="CH814">
        <v>2</v>
      </c>
      <c r="CI814">
        <v>2</v>
      </c>
      <c r="CJ814">
        <v>1</v>
      </c>
      <c r="CK814">
        <v>2</v>
      </c>
      <c r="CL814">
        <v>1</v>
      </c>
      <c r="CM814">
        <v>3</v>
      </c>
      <c r="CN814">
        <v>3</v>
      </c>
      <c r="CO814">
        <v>3</v>
      </c>
      <c r="CP814">
        <v>2</v>
      </c>
      <c r="CQ814">
        <v>2</v>
      </c>
      <c r="CR814">
        <v>2</v>
      </c>
      <c r="CS814">
        <v>3</v>
      </c>
      <c r="CT814">
        <v>3</v>
      </c>
      <c r="CU814">
        <v>3</v>
      </c>
      <c r="CV814">
        <v>2</v>
      </c>
      <c r="CW814">
        <v>1</v>
      </c>
      <c r="CX814">
        <v>3</v>
      </c>
      <c r="CY814">
        <v>3</v>
      </c>
      <c r="CZ814">
        <v>0</v>
      </c>
      <c r="DA814" s="57" t="s">
        <v>125</v>
      </c>
    </row>
    <row r="815" spans="1:105">
      <c r="A815">
        <v>808</v>
      </c>
      <c r="B815" s="9">
        <v>2</v>
      </c>
      <c r="C815" s="9">
        <v>9</v>
      </c>
      <c r="D815" s="9">
        <v>7</v>
      </c>
      <c r="E815" s="9">
        <v>1</v>
      </c>
      <c r="F815" s="9">
        <v>0</v>
      </c>
      <c r="G815" s="9">
        <v>0</v>
      </c>
      <c r="H815" s="9">
        <v>0</v>
      </c>
      <c r="I815" s="9">
        <v>1</v>
      </c>
      <c r="J815" s="9">
        <v>0</v>
      </c>
      <c r="K815" s="9">
        <v>0</v>
      </c>
      <c r="L815" s="9">
        <v>0</v>
      </c>
      <c r="M815" s="9">
        <v>2</v>
      </c>
      <c r="N815" s="9">
        <v>4</v>
      </c>
      <c r="O815" s="9">
        <v>4</v>
      </c>
      <c r="P815" s="9">
        <v>4</v>
      </c>
      <c r="Q815" s="9">
        <v>4</v>
      </c>
      <c r="R815" s="9">
        <v>4</v>
      </c>
      <c r="S815" s="9">
        <v>4</v>
      </c>
      <c r="T815" s="9"/>
      <c r="U815" s="9">
        <v>0</v>
      </c>
      <c r="V815" s="9">
        <v>0</v>
      </c>
      <c r="W815" s="9">
        <v>0</v>
      </c>
      <c r="X815" s="9">
        <v>0</v>
      </c>
      <c r="Y815" s="9">
        <v>1</v>
      </c>
      <c r="Z815" s="9">
        <v>0</v>
      </c>
      <c r="AA815" s="9">
        <v>0</v>
      </c>
      <c r="AB815" s="9">
        <v>0</v>
      </c>
      <c r="AC815" s="9"/>
      <c r="AD815" s="9">
        <v>6</v>
      </c>
      <c r="AE815" s="9"/>
      <c r="AF815" s="9">
        <v>1</v>
      </c>
      <c r="AG815" s="9">
        <v>0</v>
      </c>
      <c r="AH815" s="9">
        <v>0</v>
      </c>
      <c r="AI815" s="9">
        <v>0</v>
      </c>
      <c r="AJ815" s="9">
        <v>0</v>
      </c>
      <c r="AK815" s="9">
        <v>0</v>
      </c>
      <c r="AL815" s="9"/>
      <c r="AM815" s="9">
        <v>1</v>
      </c>
      <c r="AN815" s="9">
        <v>1</v>
      </c>
      <c r="AO815" s="9">
        <v>1</v>
      </c>
      <c r="AP815" s="9">
        <v>1</v>
      </c>
      <c r="AQ815" s="9">
        <v>0</v>
      </c>
      <c r="AR815" s="9">
        <v>0</v>
      </c>
      <c r="AS815" s="9"/>
      <c r="AT815" s="9">
        <v>1</v>
      </c>
      <c r="AU815" s="9">
        <v>3</v>
      </c>
      <c r="AV815" s="75">
        <v>1</v>
      </c>
      <c r="AW815" s="75">
        <v>2</v>
      </c>
      <c r="AX815" s="75">
        <v>1</v>
      </c>
      <c r="AY815" s="9">
        <v>1</v>
      </c>
      <c r="AZ815" s="9">
        <v>2</v>
      </c>
      <c r="BA815" s="9" t="s">
        <v>125</v>
      </c>
      <c r="BB815" s="9" t="s">
        <v>125</v>
      </c>
      <c r="BC815" s="9">
        <v>2</v>
      </c>
      <c r="BD815" s="9">
        <v>2</v>
      </c>
      <c r="BE815" s="9" t="s">
        <v>125</v>
      </c>
      <c r="BF815" s="9">
        <v>1</v>
      </c>
      <c r="BG815" s="9">
        <v>1</v>
      </c>
      <c r="BH815">
        <v>2</v>
      </c>
      <c r="BI815">
        <v>2</v>
      </c>
      <c r="BJ815" s="58">
        <v>2</v>
      </c>
      <c r="BK815">
        <v>2</v>
      </c>
      <c r="BL815">
        <v>2</v>
      </c>
      <c r="BM815">
        <v>1</v>
      </c>
      <c r="BN815">
        <v>1</v>
      </c>
      <c r="BO815">
        <v>2</v>
      </c>
      <c r="BP815">
        <v>2</v>
      </c>
      <c r="BQ815" t="s">
        <v>125</v>
      </c>
      <c r="BR815">
        <v>1</v>
      </c>
      <c r="BS815">
        <v>2</v>
      </c>
      <c r="BT815" t="s">
        <v>125</v>
      </c>
      <c r="BU815">
        <v>2</v>
      </c>
      <c r="BV815">
        <v>2</v>
      </c>
      <c r="BW815">
        <v>2</v>
      </c>
      <c r="BX815">
        <v>2</v>
      </c>
      <c r="BY815">
        <v>2</v>
      </c>
      <c r="BZ815">
        <v>2</v>
      </c>
      <c r="CA815">
        <v>2</v>
      </c>
      <c r="CB815">
        <v>2</v>
      </c>
      <c r="CC815">
        <v>2</v>
      </c>
      <c r="CD815">
        <v>2</v>
      </c>
      <c r="CE815">
        <v>2</v>
      </c>
      <c r="CF815">
        <v>2</v>
      </c>
      <c r="CG815">
        <v>2</v>
      </c>
      <c r="CH815">
        <v>2</v>
      </c>
      <c r="CI815">
        <v>2</v>
      </c>
      <c r="CJ815">
        <v>1</v>
      </c>
      <c r="CK815">
        <v>2</v>
      </c>
      <c r="CL815">
        <v>2</v>
      </c>
      <c r="CM815" t="s">
        <v>125</v>
      </c>
      <c r="CN815" t="s">
        <v>125</v>
      </c>
      <c r="CO815">
        <v>4</v>
      </c>
      <c r="CP815">
        <v>3</v>
      </c>
      <c r="CQ815">
        <v>4</v>
      </c>
      <c r="CR815">
        <v>4</v>
      </c>
      <c r="CS815">
        <v>4</v>
      </c>
      <c r="CT815">
        <v>4</v>
      </c>
      <c r="CU815">
        <v>4</v>
      </c>
      <c r="CV815">
        <v>4</v>
      </c>
      <c r="CW815">
        <v>1</v>
      </c>
      <c r="CX815">
        <v>3</v>
      </c>
      <c r="CY815">
        <v>1</v>
      </c>
      <c r="DA815" s="57" t="s">
        <v>125</v>
      </c>
    </row>
    <row r="816" spans="1:105">
      <c r="A816">
        <v>809</v>
      </c>
      <c r="B816" s="9">
        <v>1</v>
      </c>
      <c r="C816" s="9">
        <v>8</v>
      </c>
      <c r="D816" s="9">
        <v>7</v>
      </c>
      <c r="E816" s="9">
        <v>4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1</v>
      </c>
      <c r="L816" s="9">
        <v>0</v>
      </c>
      <c r="M816" s="9">
        <v>2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>
        <v>5</v>
      </c>
      <c r="AE816" s="9"/>
      <c r="AF816" s="9">
        <v>1</v>
      </c>
      <c r="AG816" s="9">
        <v>0</v>
      </c>
      <c r="AH816" s="9">
        <v>0</v>
      </c>
      <c r="AI816" s="9">
        <v>0</v>
      </c>
      <c r="AJ816" s="9">
        <v>0</v>
      </c>
      <c r="AK816" s="9">
        <v>0</v>
      </c>
      <c r="AL816" s="9"/>
      <c r="AM816" s="9">
        <v>0</v>
      </c>
      <c r="AN816" s="9">
        <v>1</v>
      </c>
      <c r="AO816" s="9">
        <v>0</v>
      </c>
      <c r="AP816" s="9">
        <v>0</v>
      </c>
      <c r="AQ816" s="9">
        <v>0</v>
      </c>
      <c r="AR816" s="9">
        <v>0</v>
      </c>
      <c r="AS816" s="9"/>
      <c r="AT816" s="9">
        <v>1</v>
      </c>
      <c r="AU816" s="9">
        <v>2</v>
      </c>
      <c r="AV816" s="75">
        <v>2</v>
      </c>
      <c r="AW816" s="75">
        <v>1</v>
      </c>
      <c r="AX816" s="75">
        <v>2</v>
      </c>
      <c r="AY816" s="9" t="s">
        <v>125</v>
      </c>
      <c r="AZ816" s="9">
        <v>1</v>
      </c>
      <c r="BA816" s="9">
        <v>2</v>
      </c>
      <c r="BB816" s="9">
        <v>2</v>
      </c>
      <c r="BC816" s="9">
        <v>1</v>
      </c>
      <c r="BD816" s="9">
        <v>2</v>
      </c>
      <c r="BE816" s="9" t="s">
        <v>125</v>
      </c>
      <c r="BF816" s="9">
        <v>2</v>
      </c>
      <c r="BG816" s="9" t="s">
        <v>125</v>
      </c>
      <c r="BH816">
        <v>1</v>
      </c>
      <c r="BI816">
        <v>2</v>
      </c>
      <c r="BJ816" s="58">
        <v>1</v>
      </c>
      <c r="BK816">
        <v>2</v>
      </c>
      <c r="BL816">
        <v>2</v>
      </c>
      <c r="BM816">
        <v>2</v>
      </c>
      <c r="BN816">
        <v>2</v>
      </c>
      <c r="BO816">
        <v>2</v>
      </c>
      <c r="BP816">
        <v>2</v>
      </c>
      <c r="BQ816" t="s">
        <v>125</v>
      </c>
      <c r="BR816">
        <v>1</v>
      </c>
      <c r="BS816">
        <v>2</v>
      </c>
      <c r="BT816" t="s">
        <v>125</v>
      </c>
      <c r="BU816">
        <v>2</v>
      </c>
      <c r="BV816">
        <v>2</v>
      </c>
      <c r="BW816">
        <v>2</v>
      </c>
      <c r="BX816">
        <v>2</v>
      </c>
      <c r="BY816">
        <v>2</v>
      </c>
      <c r="BZ816">
        <v>2</v>
      </c>
      <c r="CA816">
        <v>2</v>
      </c>
      <c r="CB816">
        <v>2</v>
      </c>
      <c r="CC816">
        <v>2</v>
      </c>
      <c r="CD816">
        <v>2</v>
      </c>
      <c r="CE816">
        <v>2</v>
      </c>
      <c r="CF816">
        <v>2</v>
      </c>
      <c r="CG816">
        <v>2</v>
      </c>
      <c r="CH816">
        <v>2</v>
      </c>
      <c r="CI816">
        <v>2</v>
      </c>
      <c r="CJ816">
        <v>2</v>
      </c>
      <c r="CK816">
        <v>2</v>
      </c>
      <c r="CL816">
        <v>1</v>
      </c>
      <c r="CM816">
        <v>4</v>
      </c>
      <c r="CN816">
        <v>4</v>
      </c>
      <c r="CO816">
        <v>4</v>
      </c>
      <c r="CP816">
        <v>1</v>
      </c>
      <c r="CQ816">
        <v>4</v>
      </c>
      <c r="CR816">
        <v>2</v>
      </c>
      <c r="CS816">
        <v>2</v>
      </c>
      <c r="CT816">
        <v>1</v>
      </c>
      <c r="CU816">
        <v>2</v>
      </c>
      <c r="CV816">
        <v>1</v>
      </c>
      <c r="CW816">
        <v>1</v>
      </c>
      <c r="CX816">
        <v>3</v>
      </c>
      <c r="CY816">
        <v>3</v>
      </c>
      <c r="CZ816">
        <v>0</v>
      </c>
      <c r="DA816" s="57" t="s">
        <v>125</v>
      </c>
    </row>
    <row r="817" spans="1:105">
      <c r="A817">
        <v>810</v>
      </c>
      <c r="B817" s="9">
        <v>1</v>
      </c>
      <c r="C817" s="9">
        <v>9</v>
      </c>
      <c r="D817" s="9">
        <v>7</v>
      </c>
      <c r="E817" s="9">
        <v>5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1</v>
      </c>
      <c r="L817" s="9">
        <v>0</v>
      </c>
      <c r="M817" s="9">
        <v>1</v>
      </c>
      <c r="N817" s="9">
        <v>4</v>
      </c>
      <c r="O817" s="9">
        <v>4</v>
      </c>
      <c r="P817" s="9">
        <v>4</v>
      </c>
      <c r="Q817" s="9">
        <v>4</v>
      </c>
      <c r="R817" s="9">
        <v>4</v>
      </c>
      <c r="S817" s="9">
        <v>4</v>
      </c>
      <c r="T817" s="9"/>
      <c r="U817" s="9">
        <v>0</v>
      </c>
      <c r="V817" s="9">
        <v>0</v>
      </c>
      <c r="W817" s="9">
        <v>1</v>
      </c>
      <c r="X817" s="9">
        <v>0</v>
      </c>
      <c r="Y817" s="9">
        <v>1</v>
      </c>
      <c r="Z817" s="9">
        <v>1</v>
      </c>
      <c r="AA817" s="9">
        <v>0</v>
      </c>
      <c r="AB817" s="9">
        <v>0</v>
      </c>
      <c r="AC817" s="9"/>
      <c r="AD817" s="9">
        <v>4</v>
      </c>
      <c r="AE817" s="9"/>
      <c r="AF817" s="9">
        <v>1</v>
      </c>
      <c r="AG817" s="9">
        <v>0</v>
      </c>
      <c r="AH817" s="9">
        <v>0</v>
      </c>
      <c r="AI817" s="9">
        <v>0</v>
      </c>
      <c r="AJ817" s="9">
        <v>0</v>
      </c>
      <c r="AK817" s="9">
        <v>0</v>
      </c>
      <c r="AL817" s="9"/>
      <c r="AM817" s="9">
        <v>0</v>
      </c>
      <c r="AN817" s="9">
        <v>1</v>
      </c>
      <c r="AO817" s="9">
        <v>1</v>
      </c>
      <c r="AP817" s="9">
        <v>1</v>
      </c>
      <c r="AQ817" s="9">
        <v>0</v>
      </c>
      <c r="AR817" s="9">
        <v>0</v>
      </c>
      <c r="AS817" s="9"/>
      <c r="AT817" s="9">
        <v>3</v>
      </c>
      <c r="AU817" s="9">
        <v>3</v>
      </c>
      <c r="AV817" s="75">
        <v>1</v>
      </c>
      <c r="AW817" s="75">
        <v>1</v>
      </c>
      <c r="AX817" s="75">
        <v>2</v>
      </c>
      <c r="AY817" s="9" t="s">
        <v>125</v>
      </c>
      <c r="AZ817" s="9">
        <v>1</v>
      </c>
      <c r="BA817" s="9">
        <v>1</v>
      </c>
      <c r="BB817" s="9">
        <v>2</v>
      </c>
      <c r="BC817" s="9">
        <v>1</v>
      </c>
      <c r="BD817" s="9">
        <v>1</v>
      </c>
      <c r="BE817" s="9">
        <v>2</v>
      </c>
      <c r="BF817" s="9">
        <v>2</v>
      </c>
      <c r="BG817" s="9" t="s">
        <v>125</v>
      </c>
      <c r="BH817">
        <v>1</v>
      </c>
      <c r="BI817">
        <v>2</v>
      </c>
      <c r="BJ817" s="58">
        <v>1</v>
      </c>
      <c r="BK817">
        <v>2</v>
      </c>
      <c r="BL817">
        <v>1</v>
      </c>
      <c r="BM817">
        <v>2</v>
      </c>
      <c r="BN817">
        <v>2</v>
      </c>
      <c r="BO817">
        <v>2</v>
      </c>
      <c r="BP817">
        <v>2</v>
      </c>
      <c r="BQ817" t="s">
        <v>125</v>
      </c>
      <c r="BT817" t="s">
        <v>125</v>
      </c>
      <c r="CM817" t="s">
        <v>125</v>
      </c>
      <c r="CN817" t="s">
        <v>125</v>
      </c>
      <c r="CT817">
        <v>3</v>
      </c>
      <c r="CU817">
        <v>3</v>
      </c>
      <c r="CV817">
        <v>3</v>
      </c>
      <c r="CW817">
        <v>2</v>
      </c>
      <c r="CX817">
        <v>3</v>
      </c>
      <c r="CY817">
        <v>1</v>
      </c>
      <c r="CZ817">
        <v>3</v>
      </c>
      <c r="DA817" s="57" t="s">
        <v>125</v>
      </c>
    </row>
    <row r="818" spans="1:105">
      <c r="A818">
        <v>811</v>
      </c>
      <c r="B818" s="9">
        <v>1</v>
      </c>
      <c r="C818" s="9">
        <v>5</v>
      </c>
      <c r="D818" s="9">
        <v>1</v>
      </c>
      <c r="E818" s="9">
        <v>16</v>
      </c>
      <c r="F818" s="9">
        <v>0</v>
      </c>
      <c r="G818" s="9">
        <v>0</v>
      </c>
      <c r="H818" s="9">
        <v>0</v>
      </c>
      <c r="I818" s="9">
        <v>0</v>
      </c>
      <c r="J818" s="9">
        <v>1</v>
      </c>
      <c r="K818" s="9">
        <v>0</v>
      </c>
      <c r="L818" s="9">
        <v>0</v>
      </c>
      <c r="M818" s="9">
        <v>2</v>
      </c>
      <c r="N818" s="9">
        <v>0</v>
      </c>
      <c r="O818" s="9">
        <v>0</v>
      </c>
      <c r="P818" s="9">
        <v>0</v>
      </c>
      <c r="Q818" s="9">
        <v>4</v>
      </c>
      <c r="R818" s="9">
        <v>4</v>
      </c>
      <c r="S818" s="9">
        <v>3</v>
      </c>
      <c r="T818" s="9"/>
      <c r="U818" s="9">
        <v>1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/>
      <c r="AD818" s="9">
        <v>1</v>
      </c>
      <c r="AE818" s="9"/>
      <c r="AF818" s="9">
        <v>1</v>
      </c>
      <c r="AG818" s="9">
        <v>0</v>
      </c>
      <c r="AH818" s="9">
        <v>1</v>
      </c>
      <c r="AI818" s="9">
        <v>0</v>
      </c>
      <c r="AJ818" s="9">
        <v>0</v>
      </c>
      <c r="AK818" s="9">
        <v>0</v>
      </c>
      <c r="AL818" s="9"/>
      <c r="AM818" s="9">
        <v>1</v>
      </c>
      <c r="AN818" s="9">
        <v>1</v>
      </c>
      <c r="AO818" s="9">
        <v>1</v>
      </c>
      <c r="AP818" s="9">
        <v>0</v>
      </c>
      <c r="AQ818" s="9">
        <v>0</v>
      </c>
      <c r="AR818" s="9">
        <v>0</v>
      </c>
      <c r="AS818" s="9"/>
      <c r="AT818" s="9">
        <v>2</v>
      </c>
      <c r="AU818" s="9">
        <v>4</v>
      </c>
      <c r="AV818" s="75">
        <v>1</v>
      </c>
      <c r="AW818" s="75">
        <v>2</v>
      </c>
      <c r="AX818" s="75">
        <v>2</v>
      </c>
      <c r="AY818" s="9" t="s">
        <v>125</v>
      </c>
      <c r="AZ818" s="9">
        <v>1</v>
      </c>
      <c r="BA818" s="9">
        <v>1</v>
      </c>
      <c r="BB818" s="9">
        <v>1</v>
      </c>
      <c r="BC818" s="9">
        <v>2</v>
      </c>
      <c r="BD818" s="9">
        <v>1</v>
      </c>
      <c r="BE818" s="9">
        <v>1</v>
      </c>
      <c r="BF818" s="9">
        <v>2</v>
      </c>
      <c r="BG818" s="9" t="s">
        <v>125</v>
      </c>
      <c r="BH818">
        <v>2</v>
      </c>
      <c r="BI818">
        <v>2</v>
      </c>
      <c r="BJ818" s="58">
        <v>1</v>
      </c>
      <c r="BK818">
        <v>2</v>
      </c>
      <c r="BL818">
        <v>1</v>
      </c>
      <c r="BM818">
        <v>2</v>
      </c>
      <c r="BN818">
        <v>2</v>
      </c>
      <c r="BO818">
        <v>2</v>
      </c>
      <c r="BP818">
        <v>2</v>
      </c>
      <c r="BQ818" t="s">
        <v>125</v>
      </c>
      <c r="BR818">
        <v>2</v>
      </c>
      <c r="BS818">
        <v>2</v>
      </c>
      <c r="BT818" t="s">
        <v>125</v>
      </c>
      <c r="BU818">
        <v>1</v>
      </c>
      <c r="BV818">
        <v>2</v>
      </c>
      <c r="BW818">
        <v>1</v>
      </c>
      <c r="BX818">
        <v>2</v>
      </c>
      <c r="BY818">
        <v>2</v>
      </c>
      <c r="BZ818">
        <v>2</v>
      </c>
      <c r="CA818">
        <v>2</v>
      </c>
      <c r="CB818">
        <v>2</v>
      </c>
      <c r="CC818">
        <v>2</v>
      </c>
      <c r="CD818">
        <v>2</v>
      </c>
      <c r="CE818">
        <v>2</v>
      </c>
      <c r="CF818">
        <v>1</v>
      </c>
      <c r="CG818">
        <v>2</v>
      </c>
      <c r="CH818">
        <v>2</v>
      </c>
      <c r="CI818">
        <v>2</v>
      </c>
      <c r="CJ818">
        <v>2</v>
      </c>
      <c r="CK818">
        <v>2</v>
      </c>
      <c r="CL818">
        <v>1</v>
      </c>
      <c r="CM818">
        <v>3</v>
      </c>
      <c r="CN818">
        <v>4</v>
      </c>
      <c r="CO818">
        <v>4</v>
      </c>
      <c r="CP818">
        <v>3</v>
      </c>
      <c r="CQ818">
        <v>2</v>
      </c>
      <c r="CR818">
        <v>3</v>
      </c>
      <c r="CS818">
        <v>4</v>
      </c>
      <c r="CT818">
        <v>4</v>
      </c>
      <c r="CU818">
        <v>3</v>
      </c>
      <c r="CV818">
        <v>2</v>
      </c>
      <c r="CW818">
        <v>1</v>
      </c>
      <c r="CX818">
        <v>3</v>
      </c>
      <c r="CY818">
        <v>1</v>
      </c>
      <c r="CZ818">
        <v>3</v>
      </c>
      <c r="DA818" s="57" t="s">
        <v>125</v>
      </c>
    </row>
    <row r="819" spans="1:105">
      <c r="A819">
        <v>812</v>
      </c>
      <c r="B819" s="9">
        <v>2</v>
      </c>
      <c r="C819" s="9">
        <v>9</v>
      </c>
      <c r="D819" s="9">
        <v>7</v>
      </c>
      <c r="E819" s="9">
        <v>8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1</v>
      </c>
      <c r="M819" s="9">
        <v>2</v>
      </c>
      <c r="N819" s="9">
        <v>4</v>
      </c>
      <c r="O819" s="9">
        <v>4</v>
      </c>
      <c r="P819" s="9">
        <v>4</v>
      </c>
      <c r="Q819" s="9">
        <v>3</v>
      </c>
      <c r="R819" s="9">
        <v>4</v>
      </c>
      <c r="S819" s="9">
        <v>4</v>
      </c>
      <c r="T819" s="9"/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1</v>
      </c>
      <c r="AB819" s="9">
        <v>0</v>
      </c>
      <c r="AC819" s="9"/>
      <c r="AD819" s="9">
        <v>2</v>
      </c>
      <c r="AE819" s="9"/>
      <c r="AF819" s="9">
        <v>1</v>
      </c>
      <c r="AG819" s="9">
        <v>1</v>
      </c>
      <c r="AH819" s="9">
        <v>0</v>
      </c>
      <c r="AI819" s="9">
        <v>0</v>
      </c>
      <c r="AJ819" s="9">
        <v>1</v>
      </c>
      <c r="AK819" s="9">
        <v>0</v>
      </c>
      <c r="AL819" s="9"/>
      <c r="AM819" s="9">
        <v>1</v>
      </c>
      <c r="AN819" s="9">
        <v>1</v>
      </c>
      <c r="AO819" s="9">
        <v>1</v>
      </c>
      <c r="AP819" s="9">
        <v>0</v>
      </c>
      <c r="AQ819" s="9">
        <v>0</v>
      </c>
      <c r="AR819" s="9">
        <v>0</v>
      </c>
      <c r="AS819" s="9"/>
      <c r="AT819" s="9">
        <v>1</v>
      </c>
      <c r="AU819" s="9">
        <v>1</v>
      </c>
      <c r="AV819" s="75">
        <v>1</v>
      </c>
      <c r="AW819" s="75">
        <v>2</v>
      </c>
      <c r="AX819" s="75">
        <v>1</v>
      </c>
      <c r="AY819" s="9">
        <v>1</v>
      </c>
      <c r="AZ819" s="9">
        <v>1</v>
      </c>
      <c r="BA819" s="9">
        <v>1</v>
      </c>
      <c r="BB819" s="9">
        <v>2</v>
      </c>
      <c r="BC819" s="9">
        <v>2</v>
      </c>
      <c r="BD819" s="9">
        <v>1</v>
      </c>
      <c r="BE819" s="9">
        <v>2</v>
      </c>
      <c r="BF819" s="9">
        <v>1</v>
      </c>
      <c r="BG819" s="9">
        <v>1</v>
      </c>
      <c r="BH819">
        <v>1</v>
      </c>
      <c r="BI819">
        <v>2</v>
      </c>
      <c r="BJ819" s="58">
        <v>1</v>
      </c>
      <c r="BK819">
        <v>2</v>
      </c>
      <c r="BL819">
        <v>1</v>
      </c>
      <c r="BM819">
        <v>1</v>
      </c>
      <c r="BN819">
        <v>1</v>
      </c>
      <c r="BO819">
        <v>2</v>
      </c>
      <c r="BP819">
        <v>2</v>
      </c>
      <c r="BQ819" t="s">
        <v>125</v>
      </c>
      <c r="BR819">
        <v>1</v>
      </c>
      <c r="BS819">
        <v>1</v>
      </c>
      <c r="BT819">
        <v>1</v>
      </c>
      <c r="BU819">
        <v>1</v>
      </c>
      <c r="BV819">
        <v>1</v>
      </c>
      <c r="BW819">
        <v>2</v>
      </c>
      <c r="BX819">
        <v>2</v>
      </c>
      <c r="BY819">
        <v>1</v>
      </c>
      <c r="BZ819">
        <v>2</v>
      </c>
      <c r="CA819">
        <v>2</v>
      </c>
      <c r="CB819">
        <v>2</v>
      </c>
      <c r="CC819">
        <v>2</v>
      </c>
      <c r="CD819">
        <v>1</v>
      </c>
      <c r="CE819">
        <v>2</v>
      </c>
      <c r="CF819">
        <v>2</v>
      </c>
      <c r="CG819">
        <v>2</v>
      </c>
      <c r="CH819">
        <v>1</v>
      </c>
      <c r="CI819">
        <v>2</v>
      </c>
      <c r="CJ819">
        <v>1</v>
      </c>
      <c r="CK819">
        <v>2</v>
      </c>
      <c r="CL819">
        <v>2</v>
      </c>
      <c r="CM819" t="s">
        <v>125</v>
      </c>
      <c r="CN819" t="s">
        <v>125</v>
      </c>
      <c r="CO819">
        <v>4</v>
      </c>
      <c r="CP819">
        <v>3</v>
      </c>
      <c r="CQ819">
        <v>3</v>
      </c>
      <c r="CR819">
        <v>3</v>
      </c>
      <c r="CS819">
        <v>4</v>
      </c>
      <c r="CT819">
        <v>2</v>
      </c>
      <c r="CU819">
        <v>4</v>
      </c>
      <c r="CV819">
        <v>3</v>
      </c>
      <c r="CW819">
        <v>1</v>
      </c>
      <c r="CX819">
        <v>3</v>
      </c>
      <c r="CY819">
        <v>1</v>
      </c>
      <c r="CZ819">
        <v>3</v>
      </c>
      <c r="DA819" s="57" t="s">
        <v>125</v>
      </c>
    </row>
    <row r="820" spans="1:105">
      <c r="A820">
        <v>813</v>
      </c>
      <c r="B820" s="9">
        <v>2</v>
      </c>
      <c r="C820" s="9">
        <v>4</v>
      </c>
      <c r="D820" s="9">
        <v>1</v>
      </c>
      <c r="E820" s="9">
        <v>11</v>
      </c>
      <c r="F820" s="9">
        <v>1</v>
      </c>
      <c r="G820" s="9">
        <v>0</v>
      </c>
      <c r="H820" s="9">
        <v>0</v>
      </c>
      <c r="I820" s="9">
        <v>1</v>
      </c>
      <c r="J820" s="9">
        <v>1</v>
      </c>
      <c r="K820" s="9">
        <v>0</v>
      </c>
      <c r="L820" s="9">
        <v>0</v>
      </c>
      <c r="M820" s="9">
        <v>3</v>
      </c>
      <c r="N820" s="9">
        <v>4</v>
      </c>
      <c r="O820" s="9">
        <v>4</v>
      </c>
      <c r="P820" s="9">
        <v>4</v>
      </c>
      <c r="Q820" s="9">
        <v>2</v>
      </c>
      <c r="R820" s="9">
        <v>4</v>
      </c>
      <c r="S820" s="9">
        <v>4</v>
      </c>
      <c r="T820" s="9"/>
      <c r="U820" s="9">
        <v>0</v>
      </c>
      <c r="V820" s="9">
        <v>0</v>
      </c>
      <c r="W820" s="9">
        <v>0</v>
      </c>
      <c r="X820" s="9">
        <v>0</v>
      </c>
      <c r="Y820" s="9">
        <v>1</v>
      </c>
      <c r="Z820" s="9">
        <v>0</v>
      </c>
      <c r="AA820" s="9">
        <v>0</v>
      </c>
      <c r="AB820" s="9">
        <v>0</v>
      </c>
      <c r="AC820" s="9"/>
      <c r="AD820" s="9">
        <v>2</v>
      </c>
      <c r="AE820" s="9"/>
      <c r="AF820" s="9">
        <v>1</v>
      </c>
      <c r="AG820" s="9">
        <v>0</v>
      </c>
      <c r="AH820" s="9">
        <v>1</v>
      </c>
      <c r="AI820" s="9">
        <v>0</v>
      </c>
      <c r="AJ820" s="9">
        <v>0</v>
      </c>
      <c r="AK820" s="9">
        <v>0</v>
      </c>
      <c r="AL820" s="9"/>
      <c r="AM820" s="9">
        <v>1</v>
      </c>
      <c r="AN820" s="9">
        <v>1</v>
      </c>
      <c r="AO820" s="9">
        <v>1</v>
      </c>
      <c r="AP820" s="9">
        <v>1</v>
      </c>
      <c r="AQ820" s="9">
        <v>0</v>
      </c>
      <c r="AR820" s="9">
        <v>0</v>
      </c>
      <c r="AS820" s="9"/>
      <c r="AT820" s="9">
        <v>1</v>
      </c>
      <c r="AU820" s="9">
        <v>3</v>
      </c>
      <c r="AV820" s="75">
        <v>1</v>
      </c>
      <c r="AW820" s="75">
        <v>2</v>
      </c>
      <c r="AX820" s="75">
        <v>2</v>
      </c>
      <c r="AY820" s="9" t="s">
        <v>125</v>
      </c>
      <c r="AZ820" s="9">
        <v>1</v>
      </c>
      <c r="BA820" s="9">
        <v>1</v>
      </c>
      <c r="BB820" s="9">
        <v>2</v>
      </c>
      <c r="BC820" s="9">
        <v>2</v>
      </c>
      <c r="BD820" s="9">
        <v>1</v>
      </c>
      <c r="BE820" s="9">
        <v>2</v>
      </c>
      <c r="BF820" s="9">
        <v>1</v>
      </c>
      <c r="BG820" s="9">
        <v>1</v>
      </c>
      <c r="BH820">
        <v>1</v>
      </c>
      <c r="BI820">
        <v>1</v>
      </c>
      <c r="BJ820" s="58">
        <v>1</v>
      </c>
      <c r="BK820">
        <v>2</v>
      </c>
      <c r="BL820">
        <v>1</v>
      </c>
      <c r="BM820">
        <v>1</v>
      </c>
      <c r="BN820">
        <v>1</v>
      </c>
      <c r="BO820">
        <v>2</v>
      </c>
      <c r="BP820">
        <v>1</v>
      </c>
      <c r="BQ820">
        <v>1</v>
      </c>
      <c r="BR820">
        <v>2</v>
      </c>
      <c r="BS820">
        <v>1</v>
      </c>
      <c r="BT820">
        <v>1</v>
      </c>
      <c r="BU820">
        <v>1</v>
      </c>
      <c r="BV820">
        <v>2</v>
      </c>
      <c r="BW820">
        <v>1</v>
      </c>
      <c r="BX820">
        <v>2</v>
      </c>
      <c r="BY820">
        <v>2</v>
      </c>
      <c r="BZ820">
        <v>2</v>
      </c>
      <c r="CA820">
        <v>2</v>
      </c>
      <c r="CB820">
        <v>2</v>
      </c>
      <c r="CC820">
        <v>2</v>
      </c>
      <c r="CD820">
        <v>2</v>
      </c>
      <c r="CE820">
        <v>2</v>
      </c>
      <c r="CF820">
        <v>1</v>
      </c>
      <c r="CG820">
        <v>2</v>
      </c>
      <c r="CH820">
        <v>2</v>
      </c>
      <c r="CI820">
        <v>2</v>
      </c>
      <c r="CJ820">
        <v>1</v>
      </c>
      <c r="CK820">
        <v>2</v>
      </c>
      <c r="CL820">
        <v>1</v>
      </c>
      <c r="CM820">
        <v>2</v>
      </c>
      <c r="CN820">
        <v>2</v>
      </c>
      <c r="CO820">
        <v>4</v>
      </c>
      <c r="CP820">
        <v>1</v>
      </c>
      <c r="CQ820">
        <v>4</v>
      </c>
      <c r="CR820">
        <v>1</v>
      </c>
      <c r="CS820">
        <v>2</v>
      </c>
      <c r="CT820">
        <v>4</v>
      </c>
      <c r="CU820">
        <v>2</v>
      </c>
      <c r="CV820">
        <v>2</v>
      </c>
      <c r="CW820">
        <v>1</v>
      </c>
      <c r="CX820">
        <v>1</v>
      </c>
      <c r="CY820">
        <v>3</v>
      </c>
      <c r="CZ820">
        <v>3</v>
      </c>
      <c r="DA820" s="57">
        <v>3</v>
      </c>
    </row>
    <row r="821" spans="1:105">
      <c r="A821">
        <v>814</v>
      </c>
      <c r="B821" s="9">
        <v>2</v>
      </c>
      <c r="C821" s="9">
        <v>6</v>
      </c>
      <c r="D821" s="9">
        <v>3</v>
      </c>
      <c r="E821" s="9">
        <v>1</v>
      </c>
      <c r="F821" s="9">
        <v>0</v>
      </c>
      <c r="G821" s="9">
        <v>0</v>
      </c>
      <c r="H821" s="9">
        <v>0</v>
      </c>
      <c r="I821" s="9">
        <v>1</v>
      </c>
      <c r="J821" s="9">
        <v>0</v>
      </c>
      <c r="K821" s="9">
        <v>0</v>
      </c>
      <c r="L821" s="9">
        <v>0</v>
      </c>
      <c r="M821" s="9">
        <v>2</v>
      </c>
      <c r="N821" s="9">
        <v>3</v>
      </c>
      <c r="O821" s="9">
        <v>4</v>
      </c>
      <c r="P821" s="9">
        <v>4</v>
      </c>
      <c r="Q821" s="9">
        <v>1</v>
      </c>
      <c r="R821" s="9">
        <v>4</v>
      </c>
      <c r="S821" s="9">
        <v>4</v>
      </c>
      <c r="T821" s="9"/>
      <c r="U821" s="9">
        <v>1</v>
      </c>
      <c r="V821" s="9">
        <v>0</v>
      </c>
      <c r="W821" s="9">
        <v>1</v>
      </c>
      <c r="X821" s="9">
        <v>0</v>
      </c>
      <c r="Y821" s="9">
        <v>1</v>
      </c>
      <c r="Z821" s="9">
        <v>0</v>
      </c>
      <c r="AA821" s="9">
        <v>0</v>
      </c>
      <c r="AB821" s="9">
        <v>0</v>
      </c>
      <c r="AC821" s="9"/>
      <c r="AD821" s="9">
        <v>1</v>
      </c>
      <c r="AE821" s="9"/>
      <c r="AF821" s="9">
        <v>1</v>
      </c>
      <c r="AG821" s="9">
        <v>0</v>
      </c>
      <c r="AH821" s="9">
        <v>1</v>
      </c>
      <c r="AI821" s="9">
        <v>1</v>
      </c>
      <c r="AJ821" s="9">
        <v>0</v>
      </c>
      <c r="AK821" s="9">
        <v>0</v>
      </c>
      <c r="AL821" s="9"/>
      <c r="AM821" s="9">
        <v>0</v>
      </c>
      <c r="AN821" s="9">
        <v>1</v>
      </c>
      <c r="AO821" s="9">
        <v>0</v>
      </c>
      <c r="AP821" s="9">
        <v>0</v>
      </c>
      <c r="AQ821" s="9">
        <v>0</v>
      </c>
      <c r="AR821" s="9">
        <v>0</v>
      </c>
      <c r="AS821" s="9"/>
      <c r="AT821" s="9">
        <v>1</v>
      </c>
      <c r="AU821" s="9">
        <v>4</v>
      </c>
      <c r="AV821" s="75">
        <v>1</v>
      </c>
      <c r="AW821" s="75">
        <v>2</v>
      </c>
      <c r="AX821" s="75">
        <v>2</v>
      </c>
      <c r="AY821" s="9" t="s">
        <v>125</v>
      </c>
      <c r="AZ821" s="9">
        <v>1</v>
      </c>
      <c r="BA821" s="9">
        <v>1</v>
      </c>
      <c r="BB821" s="9">
        <v>2</v>
      </c>
      <c r="BC821" s="9">
        <v>1</v>
      </c>
      <c r="BD821" s="9">
        <v>1</v>
      </c>
      <c r="BE821" s="9">
        <v>1</v>
      </c>
      <c r="BF821" s="9">
        <v>1</v>
      </c>
      <c r="BG821" s="9">
        <v>1</v>
      </c>
      <c r="BH821">
        <v>2</v>
      </c>
      <c r="BI821">
        <v>1</v>
      </c>
      <c r="BJ821" s="58">
        <v>2</v>
      </c>
      <c r="BK821">
        <v>1</v>
      </c>
      <c r="BL821">
        <v>2</v>
      </c>
      <c r="BM821">
        <v>2</v>
      </c>
      <c r="BN821">
        <v>1</v>
      </c>
      <c r="BO821">
        <v>1</v>
      </c>
      <c r="BP821">
        <v>2</v>
      </c>
      <c r="BQ821" t="s">
        <v>125</v>
      </c>
      <c r="BR821">
        <v>1</v>
      </c>
      <c r="BS821">
        <v>2</v>
      </c>
      <c r="BT821" t="s">
        <v>125</v>
      </c>
      <c r="BU821">
        <v>1</v>
      </c>
      <c r="BV821">
        <v>1</v>
      </c>
      <c r="BW821">
        <v>2</v>
      </c>
      <c r="BX821">
        <v>2</v>
      </c>
      <c r="BY821">
        <v>1</v>
      </c>
      <c r="BZ821">
        <v>2</v>
      </c>
      <c r="CA821">
        <v>2</v>
      </c>
      <c r="CB821">
        <v>2</v>
      </c>
      <c r="CC821">
        <v>2</v>
      </c>
      <c r="CD821">
        <v>2</v>
      </c>
      <c r="CE821">
        <v>2</v>
      </c>
      <c r="CF821">
        <v>1</v>
      </c>
      <c r="CG821">
        <v>2</v>
      </c>
      <c r="CH821">
        <v>1</v>
      </c>
      <c r="CI821">
        <v>2</v>
      </c>
      <c r="CJ821">
        <v>2</v>
      </c>
      <c r="CK821">
        <v>2</v>
      </c>
      <c r="CL821">
        <v>1</v>
      </c>
      <c r="CM821">
        <v>1</v>
      </c>
      <c r="CN821">
        <v>1</v>
      </c>
      <c r="CO821">
        <v>4</v>
      </c>
      <c r="CP821">
        <v>1</v>
      </c>
      <c r="CQ821">
        <v>3</v>
      </c>
      <c r="CR821">
        <v>2</v>
      </c>
      <c r="CS821">
        <v>3</v>
      </c>
      <c r="CT821">
        <v>4</v>
      </c>
      <c r="CU821">
        <v>4</v>
      </c>
      <c r="CV821">
        <v>1</v>
      </c>
      <c r="CW821">
        <v>1</v>
      </c>
      <c r="CX821">
        <v>4</v>
      </c>
      <c r="CY821">
        <v>3</v>
      </c>
      <c r="CZ821">
        <v>1</v>
      </c>
      <c r="DA821" s="57" t="s">
        <v>125</v>
      </c>
    </row>
    <row r="822" spans="1:105">
      <c r="A822">
        <v>815</v>
      </c>
      <c r="B822" s="9">
        <v>2</v>
      </c>
      <c r="C822" s="9">
        <v>9</v>
      </c>
      <c r="D822" s="9">
        <v>5</v>
      </c>
      <c r="E822" s="9">
        <v>5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1</v>
      </c>
      <c r="L822" s="9">
        <v>0</v>
      </c>
      <c r="M822" s="9">
        <v>2</v>
      </c>
      <c r="N822" s="9">
        <v>3</v>
      </c>
      <c r="O822" s="9">
        <v>3</v>
      </c>
      <c r="P822" s="9">
        <v>3</v>
      </c>
      <c r="Q822" s="9">
        <v>3</v>
      </c>
      <c r="R822" s="9">
        <v>3</v>
      </c>
      <c r="S822" s="9">
        <v>3</v>
      </c>
      <c r="T822" s="9"/>
      <c r="U822" s="9">
        <v>0</v>
      </c>
      <c r="V822" s="9">
        <v>0</v>
      </c>
      <c r="W822" s="9">
        <v>0</v>
      </c>
      <c r="X822" s="9">
        <v>0</v>
      </c>
      <c r="Y822" s="9">
        <v>1</v>
      </c>
      <c r="Z822" s="9">
        <v>1</v>
      </c>
      <c r="AA822" s="9">
        <v>0</v>
      </c>
      <c r="AB822" s="9">
        <v>0</v>
      </c>
      <c r="AC822" s="9"/>
      <c r="AD822" s="9">
        <v>3</v>
      </c>
      <c r="AE822" s="9"/>
      <c r="AF822" s="9">
        <v>1</v>
      </c>
      <c r="AG822" s="9">
        <v>1</v>
      </c>
      <c r="AH822" s="9">
        <v>0</v>
      </c>
      <c r="AI822" s="9">
        <v>0</v>
      </c>
      <c r="AJ822" s="9">
        <v>0</v>
      </c>
      <c r="AK822" s="9">
        <v>0</v>
      </c>
      <c r="AL822" s="9"/>
      <c r="AM822" s="9">
        <v>1</v>
      </c>
      <c r="AN822" s="9">
        <v>1</v>
      </c>
      <c r="AO822" s="9">
        <v>1</v>
      </c>
      <c r="AP822" s="9">
        <v>0</v>
      </c>
      <c r="AQ822" s="9">
        <v>0</v>
      </c>
      <c r="AR822" s="9">
        <v>0</v>
      </c>
      <c r="AS822" s="9"/>
      <c r="AT822" s="9">
        <v>3</v>
      </c>
      <c r="AU822" s="9">
        <v>3</v>
      </c>
      <c r="AV822" s="75">
        <v>2</v>
      </c>
      <c r="AW822" s="75">
        <v>1</v>
      </c>
      <c r="AX822" s="75">
        <v>1</v>
      </c>
      <c r="AY822" s="9">
        <v>1</v>
      </c>
      <c r="AZ822" s="9">
        <v>2</v>
      </c>
      <c r="BA822" s="9" t="s">
        <v>125</v>
      </c>
      <c r="BB822" s="9" t="s">
        <v>125</v>
      </c>
      <c r="BC822" s="9">
        <v>1</v>
      </c>
      <c r="BD822" s="9">
        <v>2</v>
      </c>
      <c r="BE822" s="9" t="s">
        <v>125</v>
      </c>
      <c r="BF822" s="9">
        <v>2</v>
      </c>
      <c r="BG822" s="9" t="s">
        <v>125</v>
      </c>
      <c r="BH822">
        <v>2</v>
      </c>
      <c r="BI822">
        <v>1</v>
      </c>
      <c r="BJ822" s="58">
        <v>2</v>
      </c>
      <c r="BK822">
        <v>1</v>
      </c>
      <c r="BL822">
        <v>1</v>
      </c>
      <c r="BM822">
        <v>1</v>
      </c>
      <c r="BN822">
        <v>1</v>
      </c>
      <c r="BO822">
        <v>2</v>
      </c>
      <c r="BP822">
        <v>2</v>
      </c>
      <c r="BQ822" t="s">
        <v>125</v>
      </c>
      <c r="BR822">
        <v>1</v>
      </c>
      <c r="BS822">
        <v>2</v>
      </c>
      <c r="BT822" t="s">
        <v>125</v>
      </c>
      <c r="BU822">
        <v>1</v>
      </c>
      <c r="BV822">
        <v>1</v>
      </c>
      <c r="BW822">
        <v>2</v>
      </c>
      <c r="BX822">
        <v>2</v>
      </c>
      <c r="BY822">
        <v>1</v>
      </c>
      <c r="BZ822">
        <v>2</v>
      </c>
      <c r="CA822">
        <v>1</v>
      </c>
      <c r="CB822">
        <v>2</v>
      </c>
      <c r="CC822">
        <v>1</v>
      </c>
      <c r="CD822">
        <v>1</v>
      </c>
      <c r="CE822">
        <v>1</v>
      </c>
      <c r="CF822">
        <v>1</v>
      </c>
      <c r="CG822">
        <v>1</v>
      </c>
      <c r="CH822">
        <v>1</v>
      </c>
      <c r="CI822">
        <v>2</v>
      </c>
      <c r="CJ822">
        <v>1</v>
      </c>
      <c r="CK822">
        <v>2</v>
      </c>
      <c r="CL822">
        <v>1</v>
      </c>
      <c r="CM822">
        <v>3</v>
      </c>
      <c r="CN822">
        <v>3</v>
      </c>
      <c r="CO822">
        <v>4</v>
      </c>
      <c r="CP822">
        <v>3</v>
      </c>
      <c r="CQ822">
        <v>4</v>
      </c>
      <c r="CR822">
        <v>3</v>
      </c>
      <c r="CS822">
        <v>4</v>
      </c>
      <c r="CT822">
        <v>3</v>
      </c>
      <c r="CU822">
        <v>3</v>
      </c>
      <c r="CV822">
        <v>3</v>
      </c>
      <c r="CW822">
        <v>2</v>
      </c>
      <c r="CX822">
        <v>2</v>
      </c>
      <c r="CY822">
        <v>4</v>
      </c>
      <c r="CZ822">
        <v>3</v>
      </c>
      <c r="DA822" s="57" t="s">
        <v>125</v>
      </c>
    </row>
    <row r="823" spans="1:105">
      <c r="A823">
        <v>816</v>
      </c>
      <c r="B823" s="9">
        <v>2</v>
      </c>
      <c r="C823" s="9">
        <v>9</v>
      </c>
      <c r="D823" s="9">
        <v>7</v>
      </c>
      <c r="E823" s="9">
        <v>6</v>
      </c>
      <c r="F823" s="9"/>
      <c r="G823" s="9"/>
      <c r="H823" s="9"/>
      <c r="I823" s="9"/>
      <c r="J823" s="9"/>
      <c r="K823" s="9"/>
      <c r="L823" s="9"/>
      <c r="M823" s="9">
        <v>3</v>
      </c>
      <c r="N823" s="9"/>
      <c r="O823" s="9"/>
      <c r="P823" s="9"/>
      <c r="Q823" s="9">
        <v>4</v>
      </c>
      <c r="R823" s="9"/>
      <c r="S823" s="9"/>
      <c r="T823" s="9"/>
      <c r="U823" s="9">
        <v>0</v>
      </c>
      <c r="V823" s="9">
        <v>0</v>
      </c>
      <c r="W823" s="9">
        <v>0</v>
      </c>
      <c r="X823" s="9">
        <v>0</v>
      </c>
      <c r="Y823" s="9">
        <v>1</v>
      </c>
      <c r="Z823" s="9">
        <v>0</v>
      </c>
      <c r="AA823" s="9">
        <v>0</v>
      </c>
      <c r="AB823" s="9">
        <v>0</v>
      </c>
      <c r="AC823" s="9"/>
      <c r="AD823" s="9">
        <v>4</v>
      </c>
      <c r="AE823" s="9"/>
      <c r="AF823" s="9">
        <v>1</v>
      </c>
      <c r="AG823" s="9">
        <v>0</v>
      </c>
      <c r="AH823" s="9">
        <v>0</v>
      </c>
      <c r="AI823" s="9">
        <v>0</v>
      </c>
      <c r="AJ823" s="9">
        <v>0</v>
      </c>
      <c r="AK823" s="9">
        <v>0</v>
      </c>
      <c r="AL823" s="9"/>
      <c r="AM823" s="9">
        <v>1</v>
      </c>
      <c r="AN823" s="9">
        <v>1</v>
      </c>
      <c r="AO823" s="9">
        <v>0</v>
      </c>
      <c r="AP823" s="9">
        <v>0</v>
      </c>
      <c r="AQ823" s="9">
        <v>0</v>
      </c>
      <c r="AR823" s="9">
        <v>0</v>
      </c>
      <c r="AS823" s="9"/>
      <c r="AT823" s="9">
        <v>3</v>
      </c>
      <c r="AU823" s="9">
        <v>1</v>
      </c>
      <c r="AV823" s="75">
        <v>2</v>
      </c>
      <c r="AW823" s="75">
        <v>2</v>
      </c>
      <c r="AX823" s="75">
        <v>1</v>
      </c>
      <c r="AY823" s="9">
        <v>2</v>
      </c>
      <c r="AZ823" s="9">
        <v>2</v>
      </c>
      <c r="BA823" s="9" t="s">
        <v>125</v>
      </c>
      <c r="BB823" s="9" t="s">
        <v>125</v>
      </c>
      <c r="BC823" s="9">
        <v>2</v>
      </c>
      <c r="BD823" s="9"/>
      <c r="BE823" s="9" t="s">
        <v>125</v>
      </c>
      <c r="BF823" s="9">
        <v>2</v>
      </c>
      <c r="BG823" s="9" t="s">
        <v>125</v>
      </c>
      <c r="BH823">
        <v>2</v>
      </c>
      <c r="BJ823" s="58">
        <v>2</v>
      </c>
      <c r="BK823">
        <v>2</v>
      </c>
      <c r="BL823">
        <v>2</v>
      </c>
      <c r="BM823">
        <v>2</v>
      </c>
      <c r="BN823">
        <v>2</v>
      </c>
      <c r="BO823">
        <v>2</v>
      </c>
      <c r="BP823">
        <v>2</v>
      </c>
      <c r="BQ823" t="s">
        <v>125</v>
      </c>
      <c r="BR823">
        <v>2</v>
      </c>
      <c r="BS823">
        <v>2</v>
      </c>
      <c r="BT823" t="s">
        <v>125</v>
      </c>
      <c r="BU823">
        <v>1</v>
      </c>
      <c r="BV823">
        <v>1</v>
      </c>
      <c r="BW823">
        <v>2</v>
      </c>
      <c r="BX823">
        <v>2</v>
      </c>
      <c r="BY823">
        <v>2</v>
      </c>
      <c r="BZ823">
        <v>1</v>
      </c>
      <c r="CA823">
        <v>1</v>
      </c>
      <c r="CB823">
        <v>1</v>
      </c>
      <c r="CC823">
        <v>2</v>
      </c>
      <c r="CD823">
        <v>2</v>
      </c>
      <c r="CE823">
        <v>2</v>
      </c>
      <c r="CF823">
        <v>2</v>
      </c>
      <c r="CG823">
        <v>2</v>
      </c>
      <c r="CH823">
        <v>2</v>
      </c>
      <c r="CI823">
        <v>2</v>
      </c>
      <c r="CJ823">
        <v>1</v>
      </c>
      <c r="CK823">
        <v>2</v>
      </c>
      <c r="CL823">
        <v>2</v>
      </c>
      <c r="CM823" t="s">
        <v>125</v>
      </c>
      <c r="CN823" t="s">
        <v>125</v>
      </c>
      <c r="CO823">
        <v>4</v>
      </c>
      <c r="CP823">
        <v>4</v>
      </c>
      <c r="CQ823">
        <v>1</v>
      </c>
      <c r="CR823">
        <v>1</v>
      </c>
      <c r="CS823">
        <v>2</v>
      </c>
      <c r="CU823">
        <v>4</v>
      </c>
      <c r="CV823">
        <v>1</v>
      </c>
      <c r="CW823">
        <v>1</v>
      </c>
      <c r="CX823">
        <v>3</v>
      </c>
      <c r="CY823">
        <v>1</v>
      </c>
      <c r="CZ823">
        <v>0</v>
      </c>
      <c r="DA823" s="57" t="s">
        <v>125</v>
      </c>
    </row>
    <row r="824" spans="1:105">
      <c r="A824">
        <v>817</v>
      </c>
      <c r="B824" s="9">
        <v>2</v>
      </c>
      <c r="C824" s="9">
        <v>4</v>
      </c>
      <c r="D824" s="9">
        <v>1</v>
      </c>
      <c r="E824" s="9">
        <v>1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1</v>
      </c>
      <c r="L824" s="9">
        <v>0</v>
      </c>
      <c r="M824" s="9">
        <v>3</v>
      </c>
      <c r="N824" s="9"/>
      <c r="O824" s="9"/>
      <c r="P824" s="9"/>
      <c r="Q824" s="9"/>
      <c r="R824" s="9"/>
      <c r="S824" s="9"/>
      <c r="T824" s="9"/>
      <c r="U824" s="9">
        <v>1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/>
      <c r="AD824" s="9">
        <v>1</v>
      </c>
      <c r="AE824" s="9"/>
      <c r="AF824" s="9">
        <v>1</v>
      </c>
      <c r="AG824" s="9">
        <v>0</v>
      </c>
      <c r="AH824" s="9">
        <v>0</v>
      </c>
      <c r="AI824" s="9">
        <v>0</v>
      </c>
      <c r="AJ824" s="9">
        <v>0</v>
      </c>
      <c r="AK824" s="9">
        <v>0</v>
      </c>
      <c r="AL824" s="9"/>
      <c r="AM824" s="9">
        <v>0</v>
      </c>
      <c r="AN824" s="9">
        <v>1</v>
      </c>
      <c r="AO824" s="9">
        <v>0</v>
      </c>
      <c r="AP824" s="9">
        <v>0</v>
      </c>
      <c r="AQ824" s="9">
        <v>0</v>
      </c>
      <c r="AR824" s="9">
        <v>0</v>
      </c>
      <c r="AS824" s="9"/>
      <c r="AT824" s="9">
        <v>1</v>
      </c>
      <c r="AU824" s="9">
        <v>2</v>
      </c>
      <c r="AV824" s="75">
        <v>2</v>
      </c>
      <c r="AW824" s="75">
        <v>2</v>
      </c>
      <c r="AX824" s="75">
        <v>2</v>
      </c>
      <c r="AY824" s="9" t="s">
        <v>125</v>
      </c>
      <c r="AZ824" s="9">
        <v>1</v>
      </c>
      <c r="BA824" s="9">
        <v>1</v>
      </c>
      <c r="BB824" s="9">
        <v>1</v>
      </c>
      <c r="BC824" s="9">
        <v>2</v>
      </c>
      <c r="BD824" s="9">
        <v>1</v>
      </c>
      <c r="BE824" s="9">
        <v>2</v>
      </c>
      <c r="BF824" s="9">
        <v>2</v>
      </c>
      <c r="BG824" s="9" t="s">
        <v>125</v>
      </c>
      <c r="BH824">
        <v>1</v>
      </c>
      <c r="BI824">
        <v>2</v>
      </c>
      <c r="BJ824" s="58">
        <v>1</v>
      </c>
      <c r="BK824">
        <v>2</v>
      </c>
      <c r="BL824">
        <v>2</v>
      </c>
      <c r="BM824">
        <v>1</v>
      </c>
      <c r="BN824">
        <v>1</v>
      </c>
      <c r="BO824">
        <v>2</v>
      </c>
      <c r="BP824">
        <v>2</v>
      </c>
      <c r="BQ824" t="s">
        <v>125</v>
      </c>
      <c r="BR824">
        <v>2</v>
      </c>
      <c r="BS824">
        <v>2</v>
      </c>
      <c r="BT824" t="s">
        <v>125</v>
      </c>
      <c r="BU824">
        <v>1</v>
      </c>
      <c r="BV824">
        <v>1</v>
      </c>
      <c r="BW824">
        <v>2</v>
      </c>
      <c r="BX824">
        <v>2</v>
      </c>
      <c r="BY824">
        <v>2</v>
      </c>
      <c r="BZ824">
        <v>1</v>
      </c>
      <c r="CA824">
        <v>1</v>
      </c>
      <c r="CB824">
        <v>2</v>
      </c>
      <c r="CC824">
        <v>2</v>
      </c>
      <c r="CD824">
        <v>2</v>
      </c>
      <c r="CE824">
        <v>1</v>
      </c>
      <c r="CF824">
        <v>2</v>
      </c>
      <c r="CG824">
        <v>2</v>
      </c>
      <c r="CH824">
        <v>2</v>
      </c>
      <c r="CI824">
        <v>2</v>
      </c>
      <c r="CJ824">
        <v>2</v>
      </c>
      <c r="CK824">
        <v>2</v>
      </c>
      <c r="CL824">
        <v>1</v>
      </c>
      <c r="CM824">
        <v>4</v>
      </c>
      <c r="CN824">
        <v>4</v>
      </c>
      <c r="CO824">
        <v>4</v>
      </c>
      <c r="CP824">
        <v>2</v>
      </c>
      <c r="CQ824">
        <v>1</v>
      </c>
      <c r="CR824">
        <v>1</v>
      </c>
      <c r="CS824">
        <v>3</v>
      </c>
      <c r="CT824">
        <v>4</v>
      </c>
      <c r="CU824">
        <v>3</v>
      </c>
      <c r="CV824">
        <v>1</v>
      </c>
      <c r="CW824">
        <v>1</v>
      </c>
      <c r="CX824">
        <v>3</v>
      </c>
      <c r="CY824">
        <v>4</v>
      </c>
      <c r="CZ824">
        <v>3</v>
      </c>
      <c r="DA824" s="57" t="s">
        <v>125</v>
      </c>
    </row>
    <row r="825" spans="1:105">
      <c r="A825">
        <v>818</v>
      </c>
      <c r="B825" s="9">
        <v>2</v>
      </c>
      <c r="C825" s="9">
        <v>4</v>
      </c>
      <c r="D825" s="9">
        <v>5</v>
      </c>
      <c r="E825" s="9">
        <v>1</v>
      </c>
      <c r="F825" s="9">
        <v>1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2</v>
      </c>
      <c r="N825" s="9">
        <v>4</v>
      </c>
      <c r="O825" s="9">
        <v>4</v>
      </c>
      <c r="P825" s="9">
        <v>4</v>
      </c>
      <c r="Q825" s="9">
        <v>4</v>
      </c>
      <c r="R825" s="9">
        <v>4</v>
      </c>
      <c r="S825" s="9">
        <v>4</v>
      </c>
      <c r="T825" s="9"/>
      <c r="U825" s="9">
        <v>0</v>
      </c>
      <c r="V825" s="9">
        <v>0</v>
      </c>
      <c r="W825" s="9">
        <v>0</v>
      </c>
      <c r="X825" s="9">
        <v>1</v>
      </c>
      <c r="Y825" s="9">
        <v>0</v>
      </c>
      <c r="Z825" s="9">
        <v>0</v>
      </c>
      <c r="AA825" s="9">
        <v>0</v>
      </c>
      <c r="AB825" s="9">
        <v>0</v>
      </c>
      <c r="AC825" s="9"/>
      <c r="AD825" s="9">
        <v>1</v>
      </c>
      <c r="AE825" s="9"/>
      <c r="AF825" s="9">
        <v>1</v>
      </c>
      <c r="AG825" s="9">
        <v>0</v>
      </c>
      <c r="AH825" s="9">
        <v>1</v>
      </c>
      <c r="AI825" s="9">
        <v>1</v>
      </c>
      <c r="AJ825" s="9">
        <v>0</v>
      </c>
      <c r="AK825" s="9">
        <v>0</v>
      </c>
      <c r="AL825" s="9"/>
      <c r="AM825" s="9">
        <v>1</v>
      </c>
      <c r="AN825" s="9">
        <v>1</v>
      </c>
      <c r="AO825" s="9">
        <v>0</v>
      </c>
      <c r="AP825" s="9">
        <v>0</v>
      </c>
      <c r="AQ825" s="9">
        <v>0</v>
      </c>
      <c r="AR825" s="9">
        <v>0</v>
      </c>
      <c r="AS825" s="9"/>
      <c r="AT825" s="9">
        <v>1</v>
      </c>
      <c r="AU825" s="9">
        <v>1</v>
      </c>
      <c r="AV825" s="75">
        <v>1</v>
      </c>
      <c r="AW825" s="75">
        <v>2</v>
      </c>
      <c r="AX825" s="75">
        <v>2</v>
      </c>
      <c r="AY825" s="9" t="s">
        <v>125</v>
      </c>
      <c r="AZ825" s="9">
        <v>1</v>
      </c>
      <c r="BA825" s="9">
        <v>1</v>
      </c>
      <c r="BB825" s="9">
        <v>2</v>
      </c>
      <c r="BC825" s="9">
        <v>1</v>
      </c>
      <c r="BD825" s="9">
        <v>1</v>
      </c>
      <c r="BE825" s="9">
        <v>2</v>
      </c>
      <c r="BF825" s="9">
        <v>2</v>
      </c>
      <c r="BG825" s="9" t="s">
        <v>125</v>
      </c>
      <c r="BH825">
        <v>1</v>
      </c>
      <c r="BI825">
        <v>1</v>
      </c>
      <c r="BJ825" s="58">
        <v>2</v>
      </c>
      <c r="BK825">
        <v>2</v>
      </c>
      <c r="BL825">
        <v>1</v>
      </c>
      <c r="BM825">
        <v>1</v>
      </c>
      <c r="BN825">
        <v>1</v>
      </c>
      <c r="BO825">
        <v>2</v>
      </c>
      <c r="BP825">
        <v>1</v>
      </c>
      <c r="BQ825">
        <v>1</v>
      </c>
      <c r="BR825">
        <v>2</v>
      </c>
      <c r="BS825">
        <v>1</v>
      </c>
      <c r="BT825">
        <v>1</v>
      </c>
      <c r="BU825">
        <v>1</v>
      </c>
      <c r="BV825">
        <v>2</v>
      </c>
      <c r="BW825">
        <v>2</v>
      </c>
      <c r="BX825">
        <v>2</v>
      </c>
      <c r="BY825">
        <v>2</v>
      </c>
      <c r="BZ825">
        <v>2</v>
      </c>
      <c r="CA825">
        <v>2</v>
      </c>
      <c r="CB825">
        <v>2</v>
      </c>
      <c r="CC825">
        <v>1</v>
      </c>
      <c r="CD825">
        <v>2</v>
      </c>
      <c r="CE825">
        <v>1</v>
      </c>
      <c r="CF825">
        <v>1</v>
      </c>
      <c r="CG825">
        <v>2</v>
      </c>
      <c r="CH825">
        <v>2</v>
      </c>
      <c r="CI825">
        <v>2</v>
      </c>
      <c r="CJ825">
        <v>1</v>
      </c>
      <c r="CK825">
        <v>2</v>
      </c>
      <c r="CL825">
        <v>2</v>
      </c>
      <c r="CM825" t="s">
        <v>125</v>
      </c>
      <c r="CN825" t="s">
        <v>125</v>
      </c>
      <c r="CO825">
        <v>4</v>
      </c>
      <c r="CP825">
        <v>4</v>
      </c>
      <c r="CQ825">
        <v>4</v>
      </c>
      <c r="CR825">
        <v>4</v>
      </c>
      <c r="CS825">
        <v>4</v>
      </c>
      <c r="CT825">
        <v>3</v>
      </c>
      <c r="CU825">
        <v>4</v>
      </c>
      <c r="CV825">
        <v>3</v>
      </c>
      <c r="CW825">
        <v>3</v>
      </c>
      <c r="CX825">
        <v>4</v>
      </c>
      <c r="CY825">
        <v>3</v>
      </c>
      <c r="CZ825">
        <v>4</v>
      </c>
      <c r="DA825" s="57">
        <v>4</v>
      </c>
    </row>
    <row r="826" spans="1:105">
      <c r="A826">
        <v>819</v>
      </c>
      <c r="B826" s="9">
        <v>1</v>
      </c>
      <c r="C826" s="9">
        <v>7</v>
      </c>
      <c r="D826" s="9">
        <v>4</v>
      </c>
      <c r="E826" s="9">
        <v>4</v>
      </c>
      <c r="F826" s="9">
        <v>0</v>
      </c>
      <c r="G826" s="9">
        <v>0</v>
      </c>
      <c r="H826" s="9">
        <v>0</v>
      </c>
      <c r="I826" s="9">
        <v>1</v>
      </c>
      <c r="J826" s="9">
        <v>0</v>
      </c>
      <c r="K826" s="9">
        <v>0</v>
      </c>
      <c r="L826" s="9">
        <v>0</v>
      </c>
      <c r="M826" s="9">
        <v>2</v>
      </c>
      <c r="N826" s="9">
        <v>0</v>
      </c>
      <c r="O826" s="9">
        <v>0</v>
      </c>
      <c r="P826" s="9">
        <v>0</v>
      </c>
      <c r="Q826" s="9">
        <v>1</v>
      </c>
      <c r="R826" s="9">
        <v>4</v>
      </c>
      <c r="S826" s="9">
        <v>0</v>
      </c>
      <c r="T826" s="9"/>
      <c r="U826" s="9">
        <v>0</v>
      </c>
      <c r="V826" s="9">
        <v>1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/>
      <c r="AD826" s="9">
        <v>4</v>
      </c>
      <c r="AE826" s="9"/>
      <c r="AF826" s="9">
        <v>1</v>
      </c>
      <c r="AG826" s="9">
        <v>0</v>
      </c>
      <c r="AH826" s="9">
        <v>1</v>
      </c>
      <c r="AI826" s="9">
        <v>1</v>
      </c>
      <c r="AJ826" s="9">
        <v>0</v>
      </c>
      <c r="AK826" s="9">
        <v>0</v>
      </c>
      <c r="AL826" s="9"/>
      <c r="AM826" s="9">
        <v>1</v>
      </c>
      <c r="AN826" s="9">
        <v>1</v>
      </c>
      <c r="AO826" s="9">
        <v>1</v>
      </c>
      <c r="AP826" s="9">
        <v>0</v>
      </c>
      <c r="AQ826" s="9">
        <v>0</v>
      </c>
      <c r="AR826" s="9">
        <v>0</v>
      </c>
      <c r="AS826" s="9"/>
      <c r="AT826" s="9">
        <v>3</v>
      </c>
      <c r="AU826" s="9">
        <v>1</v>
      </c>
      <c r="AV826" s="75">
        <v>2</v>
      </c>
      <c r="AW826" s="75">
        <v>1</v>
      </c>
      <c r="AX826" s="75">
        <v>1</v>
      </c>
      <c r="AY826" s="9">
        <v>1</v>
      </c>
      <c r="AZ826" s="9">
        <v>1</v>
      </c>
      <c r="BA826" s="9">
        <v>1</v>
      </c>
      <c r="BB826" s="9">
        <v>2</v>
      </c>
      <c r="BC826" s="9">
        <v>2</v>
      </c>
      <c r="BD826" s="9">
        <v>1</v>
      </c>
      <c r="BE826" s="9">
        <v>2</v>
      </c>
      <c r="BF826" s="9">
        <v>2</v>
      </c>
      <c r="BG826" s="9" t="s">
        <v>125</v>
      </c>
      <c r="BH826">
        <v>1</v>
      </c>
      <c r="BI826">
        <v>1</v>
      </c>
      <c r="BJ826" s="58">
        <v>1</v>
      </c>
      <c r="BK826">
        <v>2</v>
      </c>
      <c r="BL826">
        <v>2</v>
      </c>
      <c r="BM826">
        <v>2</v>
      </c>
      <c r="BN826">
        <v>1</v>
      </c>
      <c r="BO826">
        <v>2</v>
      </c>
      <c r="BP826">
        <v>2</v>
      </c>
      <c r="BQ826" t="s">
        <v>125</v>
      </c>
      <c r="BR826">
        <v>1</v>
      </c>
      <c r="BS826">
        <v>1</v>
      </c>
      <c r="BT826">
        <v>1</v>
      </c>
      <c r="BU826">
        <v>1</v>
      </c>
      <c r="BV826">
        <v>1</v>
      </c>
      <c r="BW826">
        <v>1</v>
      </c>
      <c r="BX826">
        <v>2</v>
      </c>
      <c r="BY826">
        <v>2</v>
      </c>
      <c r="BZ826">
        <v>1</v>
      </c>
      <c r="CA826">
        <v>2</v>
      </c>
      <c r="CB826">
        <v>2</v>
      </c>
      <c r="CC826">
        <v>2</v>
      </c>
      <c r="CD826">
        <v>1</v>
      </c>
      <c r="CE826">
        <v>2</v>
      </c>
      <c r="CF826">
        <v>1</v>
      </c>
      <c r="CG826">
        <v>2</v>
      </c>
      <c r="CH826">
        <v>2</v>
      </c>
      <c r="CI826">
        <v>2</v>
      </c>
      <c r="CJ826">
        <v>2</v>
      </c>
      <c r="CK826">
        <v>2</v>
      </c>
      <c r="CL826">
        <v>1</v>
      </c>
      <c r="CM826">
        <v>3</v>
      </c>
      <c r="CN826">
        <v>4</v>
      </c>
      <c r="CO826">
        <v>4</v>
      </c>
      <c r="CP826">
        <v>3</v>
      </c>
      <c r="CQ826">
        <v>3</v>
      </c>
      <c r="CR826">
        <v>3</v>
      </c>
      <c r="CS826">
        <v>3</v>
      </c>
      <c r="CT826">
        <v>4</v>
      </c>
      <c r="CU826">
        <v>3</v>
      </c>
      <c r="CV826">
        <v>2</v>
      </c>
      <c r="CW826">
        <v>1</v>
      </c>
      <c r="CX826">
        <v>3</v>
      </c>
      <c r="CY826">
        <v>3</v>
      </c>
      <c r="CZ826">
        <v>3</v>
      </c>
      <c r="DA826" s="57" t="s">
        <v>125</v>
      </c>
    </row>
    <row r="827" spans="1:105">
      <c r="A827">
        <v>820</v>
      </c>
      <c r="B827" s="9">
        <v>2</v>
      </c>
      <c r="C827" s="9">
        <v>3</v>
      </c>
      <c r="D827" s="9">
        <v>5</v>
      </c>
      <c r="E827" s="9">
        <v>16</v>
      </c>
      <c r="F827" s="9">
        <v>1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3</v>
      </c>
      <c r="N827" s="9">
        <v>4</v>
      </c>
      <c r="O827" s="9">
        <v>4</v>
      </c>
      <c r="P827" s="9">
        <v>4</v>
      </c>
      <c r="Q827" s="9">
        <v>3</v>
      </c>
      <c r="R827" s="9">
        <v>4</v>
      </c>
      <c r="S827" s="9">
        <v>4</v>
      </c>
      <c r="T827" s="9"/>
      <c r="U827" s="9">
        <v>0</v>
      </c>
      <c r="V827" s="9">
        <v>0</v>
      </c>
      <c r="W827" s="9">
        <v>0</v>
      </c>
      <c r="X827" s="9">
        <v>0</v>
      </c>
      <c r="Y827" s="9">
        <v>1</v>
      </c>
      <c r="Z827" s="9">
        <v>0</v>
      </c>
      <c r="AA827" s="9">
        <v>0</v>
      </c>
      <c r="AB827" s="9">
        <v>0</v>
      </c>
      <c r="AC827" s="9"/>
      <c r="AD827" s="9">
        <v>2</v>
      </c>
      <c r="AE827" s="9"/>
      <c r="AF827" s="9">
        <v>1</v>
      </c>
      <c r="AG827" s="9">
        <v>0</v>
      </c>
      <c r="AH827" s="9">
        <v>1</v>
      </c>
      <c r="AI827" s="9">
        <v>0</v>
      </c>
      <c r="AJ827" s="9">
        <v>0</v>
      </c>
      <c r="AK827" s="9">
        <v>0</v>
      </c>
      <c r="AL827" s="9"/>
      <c r="AM827" s="9">
        <v>1</v>
      </c>
      <c r="AN827" s="9">
        <v>1</v>
      </c>
      <c r="AO827" s="9">
        <v>1</v>
      </c>
      <c r="AP827" s="9">
        <v>0</v>
      </c>
      <c r="AQ827" s="9">
        <v>0</v>
      </c>
      <c r="AR827" s="9">
        <v>0</v>
      </c>
      <c r="AS827" s="9"/>
      <c r="AT827" s="9">
        <v>2</v>
      </c>
      <c r="AU827" s="9">
        <v>2</v>
      </c>
      <c r="AV827" s="75">
        <v>2</v>
      </c>
      <c r="AW827" s="75">
        <v>2</v>
      </c>
      <c r="AX827" s="75">
        <v>2</v>
      </c>
      <c r="AY827" s="9" t="s">
        <v>125</v>
      </c>
      <c r="AZ827" s="9">
        <v>1</v>
      </c>
      <c r="BA827" s="9">
        <v>1</v>
      </c>
      <c r="BB827" s="9">
        <v>2</v>
      </c>
      <c r="BC827" s="9">
        <v>2</v>
      </c>
      <c r="BD827" s="9">
        <v>2</v>
      </c>
      <c r="BE827" s="9" t="s">
        <v>125</v>
      </c>
      <c r="BF827" s="9">
        <v>2</v>
      </c>
      <c r="BG827" s="9" t="s">
        <v>125</v>
      </c>
      <c r="BH827">
        <v>2</v>
      </c>
      <c r="BI827">
        <v>2</v>
      </c>
      <c r="BJ827" s="58">
        <v>2</v>
      </c>
      <c r="BK827">
        <v>2</v>
      </c>
      <c r="BL827">
        <v>1</v>
      </c>
      <c r="BM827">
        <v>1</v>
      </c>
      <c r="BN827">
        <v>2</v>
      </c>
      <c r="BO827">
        <v>2</v>
      </c>
      <c r="BP827">
        <v>1</v>
      </c>
      <c r="BQ827">
        <v>1</v>
      </c>
      <c r="BR827">
        <v>2</v>
      </c>
      <c r="BS827">
        <v>1</v>
      </c>
      <c r="BT827">
        <v>1</v>
      </c>
      <c r="BU827">
        <v>1</v>
      </c>
      <c r="BV827">
        <v>2</v>
      </c>
      <c r="BW827">
        <v>2</v>
      </c>
      <c r="BX827">
        <v>2</v>
      </c>
      <c r="BY827">
        <v>2</v>
      </c>
      <c r="BZ827">
        <v>2</v>
      </c>
      <c r="CA827">
        <v>2</v>
      </c>
      <c r="CB827">
        <v>2</v>
      </c>
      <c r="CC827">
        <v>2</v>
      </c>
      <c r="CD827">
        <v>2</v>
      </c>
      <c r="CE827">
        <v>2</v>
      </c>
      <c r="CF827">
        <v>1</v>
      </c>
      <c r="CG827">
        <v>1</v>
      </c>
      <c r="CH827">
        <v>1</v>
      </c>
      <c r="CI827">
        <v>2</v>
      </c>
      <c r="CJ827">
        <v>1</v>
      </c>
      <c r="CK827">
        <v>2</v>
      </c>
      <c r="CL827">
        <v>1</v>
      </c>
      <c r="CM827">
        <v>4</v>
      </c>
      <c r="CN827">
        <v>3</v>
      </c>
      <c r="CO827">
        <v>4</v>
      </c>
      <c r="CP827">
        <v>3</v>
      </c>
      <c r="CQ827">
        <v>2</v>
      </c>
      <c r="CR827">
        <v>2</v>
      </c>
      <c r="CS827">
        <v>4</v>
      </c>
      <c r="CT827">
        <v>4</v>
      </c>
      <c r="CU827">
        <v>3</v>
      </c>
      <c r="CV827">
        <v>2</v>
      </c>
      <c r="CW827">
        <v>1</v>
      </c>
      <c r="CX827">
        <v>3</v>
      </c>
      <c r="CY827">
        <v>3</v>
      </c>
      <c r="CZ827">
        <v>3</v>
      </c>
      <c r="DA827" s="57">
        <v>3</v>
      </c>
    </row>
    <row r="828" spans="1:105">
      <c r="A828">
        <v>821</v>
      </c>
      <c r="B828" s="9">
        <v>2</v>
      </c>
      <c r="C828" s="9">
        <v>8</v>
      </c>
      <c r="D828" s="9">
        <v>5</v>
      </c>
      <c r="E828" s="9">
        <v>13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1</v>
      </c>
      <c r="L828" s="9">
        <v>0</v>
      </c>
      <c r="M828" s="9">
        <v>2</v>
      </c>
      <c r="N828" s="9">
        <v>0</v>
      </c>
      <c r="O828" s="9">
        <v>0</v>
      </c>
      <c r="P828" s="9">
        <v>0</v>
      </c>
      <c r="Q828" s="9">
        <v>3</v>
      </c>
      <c r="R828" s="9">
        <v>4</v>
      </c>
      <c r="S828" s="9">
        <v>1</v>
      </c>
      <c r="T828" s="9"/>
      <c r="U828" s="9">
        <v>0</v>
      </c>
      <c r="V828" s="9">
        <v>0</v>
      </c>
      <c r="W828" s="9">
        <v>0</v>
      </c>
      <c r="X828" s="9">
        <v>0</v>
      </c>
      <c r="Y828" s="9">
        <v>1</v>
      </c>
      <c r="Z828" s="9">
        <v>1</v>
      </c>
      <c r="AA828" s="9">
        <v>0</v>
      </c>
      <c r="AB828" s="9">
        <v>0</v>
      </c>
      <c r="AC828" s="9"/>
      <c r="AD828" s="9">
        <v>4</v>
      </c>
      <c r="AE828" s="9"/>
      <c r="AF828" s="9">
        <v>1</v>
      </c>
      <c r="AG828" s="9">
        <v>1</v>
      </c>
      <c r="AH828" s="9">
        <v>1</v>
      </c>
      <c r="AI828" s="9">
        <v>0</v>
      </c>
      <c r="AJ828" s="9">
        <v>1</v>
      </c>
      <c r="AK828" s="9">
        <v>0</v>
      </c>
      <c r="AL828" s="9"/>
      <c r="AM828" s="9">
        <v>1</v>
      </c>
      <c r="AN828" s="9">
        <v>1</v>
      </c>
      <c r="AO828" s="9">
        <v>1</v>
      </c>
      <c r="AP828" s="9">
        <v>0</v>
      </c>
      <c r="AQ828" s="9">
        <v>0</v>
      </c>
      <c r="AR828" s="9">
        <v>0</v>
      </c>
      <c r="AS828" s="9"/>
      <c r="AT828" s="9">
        <v>1</v>
      </c>
      <c r="AU828" s="9">
        <v>3</v>
      </c>
      <c r="AV828" s="75">
        <v>1</v>
      </c>
      <c r="AW828" s="75">
        <v>2</v>
      </c>
      <c r="AX828" s="75">
        <v>1</v>
      </c>
      <c r="AY828" s="9">
        <v>2</v>
      </c>
      <c r="AZ828" s="9">
        <v>1</v>
      </c>
      <c r="BA828" s="9">
        <v>1</v>
      </c>
      <c r="BB828" s="9">
        <v>2</v>
      </c>
      <c r="BC828" s="9">
        <v>1</v>
      </c>
      <c r="BD828" s="9">
        <v>1</v>
      </c>
      <c r="BE828" s="9">
        <v>2</v>
      </c>
      <c r="BF828" s="9">
        <v>2</v>
      </c>
      <c r="BG828" s="9" t="s">
        <v>125</v>
      </c>
      <c r="BH828">
        <v>2</v>
      </c>
      <c r="BI828">
        <v>2</v>
      </c>
      <c r="BJ828" s="58">
        <v>2</v>
      </c>
      <c r="BK828">
        <v>2</v>
      </c>
      <c r="BL828">
        <v>2</v>
      </c>
      <c r="BM828">
        <v>2</v>
      </c>
      <c r="BN828">
        <v>1</v>
      </c>
      <c r="BO828">
        <v>1</v>
      </c>
      <c r="BP828">
        <v>2</v>
      </c>
      <c r="BQ828" t="s">
        <v>125</v>
      </c>
      <c r="BR828">
        <v>1</v>
      </c>
      <c r="BS828">
        <v>2</v>
      </c>
      <c r="BT828" t="s">
        <v>125</v>
      </c>
      <c r="BU828">
        <v>1</v>
      </c>
      <c r="BV828">
        <v>2</v>
      </c>
      <c r="BW828">
        <v>2</v>
      </c>
      <c r="BX828">
        <v>2</v>
      </c>
      <c r="BY828">
        <v>2</v>
      </c>
      <c r="BZ828">
        <v>2</v>
      </c>
      <c r="CA828">
        <v>1</v>
      </c>
      <c r="CB828">
        <v>2</v>
      </c>
      <c r="CC828">
        <v>2</v>
      </c>
      <c r="CD828">
        <v>2</v>
      </c>
      <c r="CE828">
        <v>1</v>
      </c>
      <c r="CF828">
        <v>1</v>
      </c>
      <c r="CG828">
        <v>1</v>
      </c>
      <c r="CH828">
        <v>1</v>
      </c>
      <c r="CI828">
        <v>2</v>
      </c>
      <c r="CJ828">
        <v>1</v>
      </c>
      <c r="CK828">
        <v>2</v>
      </c>
      <c r="CL828">
        <v>1</v>
      </c>
      <c r="CM828">
        <v>4</v>
      </c>
      <c r="CN828">
        <v>4</v>
      </c>
      <c r="CO828">
        <v>4</v>
      </c>
      <c r="CP828">
        <v>2</v>
      </c>
      <c r="CQ828">
        <v>3</v>
      </c>
      <c r="CR828">
        <v>3</v>
      </c>
      <c r="CS828">
        <v>3</v>
      </c>
      <c r="CT828">
        <v>2</v>
      </c>
      <c r="CU828">
        <v>3</v>
      </c>
      <c r="CV828">
        <v>2</v>
      </c>
      <c r="CW828">
        <v>1</v>
      </c>
      <c r="CX828">
        <v>2</v>
      </c>
      <c r="CY828">
        <v>3</v>
      </c>
      <c r="CZ828">
        <v>0</v>
      </c>
      <c r="DA828" s="57" t="s">
        <v>125</v>
      </c>
    </row>
    <row r="829" spans="1:105">
      <c r="A829">
        <v>822</v>
      </c>
      <c r="B829" s="9">
        <v>2</v>
      </c>
      <c r="C829" s="9">
        <v>8</v>
      </c>
      <c r="D829" s="9">
        <v>7</v>
      </c>
      <c r="E829" s="9">
        <v>11</v>
      </c>
      <c r="F829" s="9">
        <v>0</v>
      </c>
      <c r="G829" s="9">
        <v>0</v>
      </c>
      <c r="H829" s="9">
        <v>0</v>
      </c>
      <c r="I829" s="9">
        <v>1</v>
      </c>
      <c r="J829" s="9">
        <v>0</v>
      </c>
      <c r="K829" s="9">
        <v>0</v>
      </c>
      <c r="L829" s="9">
        <v>0</v>
      </c>
      <c r="M829" s="9">
        <v>2</v>
      </c>
      <c r="N829" s="9">
        <v>3</v>
      </c>
      <c r="O829" s="9">
        <v>3</v>
      </c>
      <c r="P829" s="9">
        <v>3</v>
      </c>
      <c r="Q829" s="9">
        <v>4</v>
      </c>
      <c r="R829" s="9">
        <v>4</v>
      </c>
      <c r="S829" s="9">
        <v>3</v>
      </c>
      <c r="T829" s="9"/>
      <c r="U829" s="9">
        <v>1</v>
      </c>
      <c r="V829" s="9">
        <v>1</v>
      </c>
      <c r="W829" s="9">
        <v>0</v>
      </c>
      <c r="X829" s="9">
        <v>0</v>
      </c>
      <c r="Y829" s="9">
        <v>1</v>
      </c>
      <c r="Z829" s="9">
        <v>0</v>
      </c>
      <c r="AA829" s="9">
        <v>0</v>
      </c>
      <c r="AB829" s="9">
        <v>0</v>
      </c>
      <c r="AC829" s="9"/>
      <c r="AD829" s="9">
        <v>4</v>
      </c>
      <c r="AE829" s="9"/>
      <c r="AF829" s="9">
        <v>1</v>
      </c>
      <c r="AG829" s="9">
        <v>1</v>
      </c>
      <c r="AH829" s="9">
        <v>0</v>
      </c>
      <c r="AI829" s="9">
        <v>0</v>
      </c>
      <c r="AJ829" s="9">
        <v>0</v>
      </c>
      <c r="AK829" s="9">
        <v>0</v>
      </c>
      <c r="AL829" s="9"/>
      <c r="AM829" s="9">
        <v>1</v>
      </c>
      <c r="AN829" s="9">
        <v>1</v>
      </c>
      <c r="AO829" s="9">
        <v>1</v>
      </c>
      <c r="AP829" s="9">
        <v>0</v>
      </c>
      <c r="AQ829" s="9">
        <v>0</v>
      </c>
      <c r="AR829" s="9">
        <v>0</v>
      </c>
      <c r="AS829" s="9"/>
      <c r="AT829" s="9">
        <v>3</v>
      </c>
      <c r="AU829" s="9">
        <v>1</v>
      </c>
      <c r="AV829" s="75">
        <v>2</v>
      </c>
      <c r="AW829" s="75">
        <v>2</v>
      </c>
      <c r="AX829" s="75">
        <v>1</v>
      </c>
      <c r="AY829" s="9">
        <v>2</v>
      </c>
      <c r="AZ829" s="9">
        <v>1</v>
      </c>
      <c r="BA829" s="9">
        <v>1</v>
      </c>
      <c r="BB829" s="9">
        <v>1</v>
      </c>
      <c r="BC829" s="9">
        <v>1</v>
      </c>
      <c r="BD829" s="9">
        <v>2</v>
      </c>
      <c r="BE829" s="9" t="s">
        <v>125</v>
      </c>
      <c r="BF829" s="9">
        <v>2</v>
      </c>
      <c r="BG829" s="9" t="s">
        <v>125</v>
      </c>
      <c r="BH829">
        <v>2</v>
      </c>
      <c r="BI829">
        <v>2</v>
      </c>
      <c r="BJ829" s="58">
        <v>1</v>
      </c>
      <c r="BK829">
        <v>2</v>
      </c>
      <c r="BL829">
        <v>1</v>
      </c>
      <c r="BM829">
        <v>2</v>
      </c>
      <c r="BN829">
        <v>2</v>
      </c>
      <c r="BO829">
        <v>1</v>
      </c>
      <c r="BP829">
        <v>2</v>
      </c>
      <c r="BQ829" t="s">
        <v>125</v>
      </c>
      <c r="BR829">
        <v>2</v>
      </c>
      <c r="BS829">
        <v>2</v>
      </c>
      <c r="BT829" t="s">
        <v>125</v>
      </c>
      <c r="BU829">
        <v>1</v>
      </c>
      <c r="BV829">
        <v>2</v>
      </c>
      <c r="BW829">
        <v>2</v>
      </c>
      <c r="BX829">
        <v>1</v>
      </c>
      <c r="BY829">
        <v>2</v>
      </c>
      <c r="BZ829">
        <v>2</v>
      </c>
      <c r="CA829">
        <v>2</v>
      </c>
      <c r="CB829">
        <v>2</v>
      </c>
      <c r="CC829">
        <v>2</v>
      </c>
      <c r="CD829">
        <v>2</v>
      </c>
      <c r="CE829">
        <v>2</v>
      </c>
      <c r="CF829">
        <v>1</v>
      </c>
      <c r="CG829">
        <v>2</v>
      </c>
      <c r="CH829">
        <v>2</v>
      </c>
      <c r="CI829">
        <v>2</v>
      </c>
      <c r="CJ829">
        <v>1</v>
      </c>
      <c r="CK829">
        <v>2</v>
      </c>
      <c r="CL829">
        <v>2</v>
      </c>
      <c r="CM829" t="s">
        <v>125</v>
      </c>
      <c r="CN829" t="s">
        <v>125</v>
      </c>
      <c r="CO829">
        <v>4</v>
      </c>
      <c r="CP829">
        <v>2</v>
      </c>
      <c r="CQ829">
        <v>4</v>
      </c>
      <c r="CR829">
        <v>3</v>
      </c>
      <c r="CS829">
        <v>3</v>
      </c>
      <c r="CT829">
        <v>2</v>
      </c>
      <c r="CU829">
        <v>3</v>
      </c>
      <c r="CV829">
        <v>3</v>
      </c>
      <c r="CW829">
        <v>1</v>
      </c>
      <c r="CX829">
        <v>2</v>
      </c>
      <c r="CY829">
        <v>1</v>
      </c>
      <c r="CZ829">
        <v>3</v>
      </c>
      <c r="DA829" s="57" t="s">
        <v>125</v>
      </c>
    </row>
    <row r="830" spans="1:105">
      <c r="A830">
        <v>823</v>
      </c>
      <c r="B830" s="9">
        <v>2</v>
      </c>
      <c r="C830" s="9">
        <v>9</v>
      </c>
      <c r="D830" s="9">
        <v>5</v>
      </c>
      <c r="E830" s="9">
        <v>6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1</v>
      </c>
      <c r="L830" s="9">
        <v>0</v>
      </c>
      <c r="M830" s="9">
        <v>2</v>
      </c>
      <c r="N830" s="9">
        <v>3</v>
      </c>
      <c r="O830" s="9">
        <v>4</v>
      </c>
      <c r="P830" s="9">
        <v>4</v>
      </c>
      <c r="Q830" s="9">
        <v>2</v>
      </c>
      <c r="R830" s="9">
        <v>2</v>
      </c>
      <c r="S830" s="9">
        <v>4</v>
      </c>
      <c r="T830" s="9"/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1</v>
      </c>
      <c r="AB830" s="9">
        <v>0</v>
      </c>
      <c r="AC830" s="9"/>
      <c r="AD830" s="9">
        <v>1</v>
      </c>
      <c r="AE830" s="9"/>
      <c r="AF830" s="9">
        <v>1</v>
      </c>
      <c r="AG830" s="9">
        <v>1</v>
      </c>
      <c r="AH830" s="9">
        <v>1</v>
      </c>
      <c r="AI830" s="9">
        <v>0</v>
      </c>
      <c r="AJ830" s="9">
        <v>0</v>
      </c>
      <c r="AK830" s="9">
        <v>0</v>
      </c>
      <c r="AL830" s="9"/>
      <c r="AM830" s="9">
        <v>1</v>
      </c>
      <c r="AN830" s="9">
        <v>1</v>
      </c>
      <c r="AO830" s="9">
        <v>1</v>
      </c>
      <c r="AP830" s="9">
        <v>1</v>
      </c>
      <c r="AQ830" s="9">
        <v>0</v>
      </c>
      <c r="AR830" s="9">
        <v>0</v>
      </c>
      <c r="AS830" s="9"/>
      <c r="AT830" s="9">
        <v>1</v>
      </c>
      <c r="AU830" s="9">
        <v>1</v>
      </c>
      <c r="AV830" s="75">
        <v>1</v>
      </c>
      <c r="AW830" s="75">
        <v>1</v>
      </c>
      <c r="AX830" s="75">
        <v>1</v>
      </c>
      <c r="AY830" s="9">
        <v>1</v>
      </c>
      <c r="AZ830" s="9">
        <v>2</v>
      </c>
      <c r="BA830" s="9" t="s">
        <v>125</v>
      </c>
      <c r="BB830" s="9" t="s">
        <v>125</v>
      </c>
      <c r="BC830" s="9">
        <v>2</v>
      </c>
      <c r="BD830" s="9">
        <v>1</v>
      </c>
      <c r="BE830" s="9">
        <v>1</v>
      </c>
      <c r="BF830" s="9">
        <v>1</v>
      </c>
      <c r="BG830" s="9">
        <v>1</v>
      </c>
      <c r="BH830">
        <v>1</v>
      </c>
      <c r="BI830">
        <v>1</v>
      </c>
      <c r="BJ830" s="58">
        <v>1</v>
      </c>
      <c r="BK830">
        <v>1</v>
      </c>
      <c r="BL830">
        <v>1</v>
      </c>
      <c r="BM830">
        <v>1</v>
      </c>
      <c r="BN830">
        <v>1</v>
      </c>
      <c r="BO830">
        <v>2</v>
      </c>
      <c r="BP830">
        <v>1</v>
      </c>
      <c r="BQ830">
        <v>1</v>
      </c>
      <c r="BR830">
        <v>1</v>
      </c>
      <c r="BS830">
        <v>1</v>
      </c>
      <c r="BT830">
        <v>1</v>
      </c>
      <c r="BU830">
        <v>1</v>
      </c>
      <c r="BV830">
        <v>1</v>
      </c>
      <c r="BW830">
        <v>1</v>
      </c>
      <c r="BX830">
        <v>2</v>
      </c>
      <c r="BY830">
        <v>1</v>
      </c>
      <c r="BZ830">
        <v>1</v>
      </c>
      <c r="CA830">
        <v>2</v>
      </c>
      <c r="CB830">
        <v>2</v>
      </c>
      <c r="CC830">
        <v>1</v>
      </c>
      <c r="CD830">
        <v>1</v>
      </c>
      <c r="CE830">
        <v>1</v>
      </c>
      <c r="CF830">
        <v>1</v>
      </c>
      <c r="CG830">
        <v>2</v>
      </c>
      <c r="CH830">
        <v>1</v>
      </c>
      <c r="CI830">
        <v>1</v>
      </c>
      <c r="CJ830">
        <v>1</v>
      </c>
      <c r="CK830">
        <v>2</v>
      </c>
      <c r="CL830">
        <v>2</v>
      </c>
      <c r="CM830" t="s">
        <v>125</v>
      </c>
      <c r="CN830" t="s">
        <v>125</v>
      </c>
      <c r="CO830">
        <v>4</v>
      </c>
      <c r="CP830">
        <v>4</v>
      </c>
      <c r="CQ830">
        <v>4</v>
      </c>
      <c r="CR830">
        <v>4</v>
      </c>
      <c r="CS830">
        <v>4</v>
      </c>
      <c r="CT830">
        <v>1</v>
      </c>
      <c r="CU830">
        <v>4</v>
      </c>
      <c r="CV830">
        <v>3</v>
      </c>
      <c r="CW830">
        <v>2</v>
      </c>
      <c r="CX830">
        <v>3</v>
      </c>
      <c r="CY830">
        <v>4</v>
      </c>
      <c r="CZ830">
        <v>3</v>
      </c>
      <c r="DA830" s="57" t="s">
        <v>125</v>
      </c>
    </row>
    <row r="831" spans="1:105">
      <c r="A831">
        <v>824</v>
      </c>
      <c r="B831" s="9">
        <v>2</v>
      </c>
      <c r="C831" s="9">
        <v>9</v>
      </c>
      <c r="D831" s="9">
        <v>5</v>
      </c>
      <c r="E831" s="9">
        <v>12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1</v>
      </c>
      <c r="M831" s="9">
        <v>2</v>
      </c>
      <c r="N831" s="9">
        <v>4</v>
      </c>
      <c r="O831" s="9">
        <v>4</v>
      </c>
      <c r="P831" s="9">
        <v>4</v>
      </c>
      <c r="Q831" s="9">
        <v>4</v>
      </c>
      <c r="R831" s="9">
        <v>4</v>
      </c>
      <c r="S831" s="9">
        <v>4</v>
      </c>
      <c r="T831" s="9"/>
      <c r="U831" s="9">
        <v>0</v>
      </c>
      <c r="V831" s="9">
        <v>0</v>
      </c>
      <c r="W831" s="9">
        <v>0</v>
      </c>
      <c r="X831" s="9">
        <v>0</v>
      </c>
      <c r="Y831" s="9">
        <v>1</v>
      </c>
      <c r="Z831" s="9">
        <v>0</v>
      </c>
      <c r="AA831" s="9">
        <v>0</v>
      </c>
      <c r="AB831" s="9">
        <v>0</v>
      </c>
      <c r="AC831" s="9"/>
      <c r="AD831" s="9">
        <v>4</v>
      </c>
      <c r="AE831" s="9"/>
      <c r="AF831" s="9">
        <v>1</v>
      </c>
      <c r="AG831" s="9">
        <v>1</v>
      </c>
      <c r="AH831" s="9">
        <v>0</v>
      </c>
      <c r="AI831" s="9">
        <v>0</v>
      </c>
      <c r="AJ831" s="9">
        <v>1</v>
      </c>
      <c r="AK831" s="9">
        <v>0</v>
      </c>
      <c r="AL831" s="9"/>
      <c r="AM831" s="9">
        <v>1</v>
      </c>
      <c r="AN831" s="9">
        <v>1</v>
      </c>
      <c r="AO831" s="9">
        <v>1</v>
      </c>
      <c r="AP831" s="9">
        <v>1</v>
      </c>
      <c r="AQ831" s="9">
        <v>0</v>
      </c>
      <c r="AR831" s="9">
        <v>0</v>
      </c>
      <c r="AS831" s="9"/>
      <c r="AT831" s="9">
        <v>3</v>
      </c>
      <c r="AU831" s="9">
        <v>1</v>
      </c>
      <c r="AV831" s="75">
        <v>2</v>
      </c>
      <c r="AW831" s="75">
        <v>2</v>
      </c>
      <c r="AX831" s="75">
        <v>1</v>
      </c>
      <c r="AY831" s="9">
        <v>1</v>
      </c>
      <c r="AZ831" s="9">
        <v>2</v>
      </c>
      <c r="BA831" s="9" t="s">
        <v>125</v>
      </c>
      <c r="BB831" s="9" t="s">
        <v>125</v>
      </c>
      <c r="BC831" s="9">
        <v>2</v>
      </c>
      <c r="BD831" s="9">
        <v>2</v>
      </c>
      <c r="BE831" s="9" t="s">
        <v>125</v>
      </c>
      <c r="BF831" s="9">
        <v>1</v>
      </c>
      <c r="BG831" s="9">
        <v>1</v>
      </c>
      <c r="BH831">
        <v>1</v>
      </c>
      <c r="BI831">
        <v>2</v>
      </c>
      <c r="BJ831" s="58">
        <v>2</v>
      </c>
      <c r="BK831">
        <v>2</v>
      </c>
      <c r="BL831">
        <v>1</v>
      </c>
      <c r="BM831">
        <v>2</v>
      </c>
      <c r="BN831">
        <v>2</v>
      </c>
      <c r="BO831">
        <v>2</v>
      </c>
      <c r="BP831">
        <v>2</v>
      </c>
      <c r="BQ831" t="s">
        <v>125</v>
      </c>
      <c r="BR831">
        <v>2</v>
      </c>
      <c r="BS831">
        <v>1</v>
      </c>
      <c r="BT831">
        <v>1</v>
      </c>
      <c r="BU831">
        <v>1</v>
      </c>
      <c r="BV831">
        <v>1</v>
      </c>
      <c r="BW831">
        <v>1</v>
      </c>
      <c r="BX831">
        <v>2</v>
      </c>
      <c r="BY831">
        <v>2</v>
      </c>
      <c r="BZ831">
        <v>2</v>
      </c>
      <c r="CA831">
        <v>2</v>
      </c>
      <c r="CB831">
        <v>2</v>
      </c>
      <c r="CC831">
        <v>2</v>
      </c>
      <c r="CD831">
        <v>1</v>
      </c>
      <c r="CE831">
        <v>2</v>
      </c>
      <c r="CF831">
        <v>1</v>
      </c>
      <c r="CG831">
        <v>2</v>
      </c>
      <c r="CH831">
        <v>2</v>
      </c>
      <c r="CI831">
        <v>1</v>
      </c>
      <c r="CJ831">
        <v>1</v>
      </c>
      <c r="CK831">
        <v>1</v>
      </c>
      <c r="CL831">
        <v>1</v>
      </c>
      <c r="CM831">
        <v>4</v>
      </c>
      <c r="CN831">
        <v>4</v>
      </c>
      <c r="CO831">
        <v>4</v>
      </c>
      <c r="CP831">
        <v>4</v>
      </c>
      <c r="CQ831">
        <v>4</v>
      </c>
      <c r="CR831">
        <v>4</v>
      </c>
      <c r="CS831">
        <v>4</v>
      </c>
      <c r="CT831">
        <v>4</v>
      </c>
      <c r="CU831">
        <v>4</v>
      </c>
      <c r="CV831">
        <v>4</v>
      </c>
      <c r="CW831">
        <v>3</v>
      </c>
      <c r="CX831">
        <v>4</v>
      </c>
      <c r="CY831">
        <v>4</v>
      </c>
      <c r="CZ831">
        <v>3</v>
      </c>
      <c r="DA831" s="57" t="s">
        <v>125</v>
      </c>
    </row>
    <row r="832" spans="1:105">
      <c r="A832">
        <v>825</v>
      </c>
      <c r="B832" s="9">
        <v>2</v>
      </c>
      <c r="C832" s="9">
        <v>9</v>
      </c>
      <c r="D832" s="9">
        <v>5</v>
      </c>
      <c r="E832" s="9">
        <v>6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1</v>
      </c>
      <c r="L832" s="9">
        <v>0</v>
      </c>
      <c r="M832" s="9">
        <v>2</v>
      </c>
      <c r="N832" s="9">
        <v>0</v>
      </c>
      <c r="O832" s="9">
        <v>4</v>
      </c>
      <c r="P832" s="9">
        <v>3</v>
      </c>
      <c r="Q832" s="9">
        <v>3</v>
      </c>
      <c r="R832" s="9">
        <v>4</v>
      </c>
      <c r="S832" s="9">
        <v>4</v>
      </c>
      <c r="T832" s="9"/>
      <c r="U832" s="9">
        <v>0</v>
      </c>
      <c r="V832" s="9">
        <v>0</v>
      </c>
      <c r="W832" s="9">
        <v>1</v>
      </c>
      <c r="X832" s="9">
        <v>0</v>
      </c>
      <c r="Y832" s="9">
        <v>1</v>
      </c>
      <c r="Z832" s="9">
        <v>1</v>
      </c>
      <c r="AA832" s="9">
        <v>0</v>
      </c>
      <c r="AB832" s="9">
        <v>0</v>
      </c>
      <c r="AC832" s="9"/>
      <c r="AD832" s="9">
        <v>3</v>
      </c>
      <c r="AE832" s="9"/>
      <c r="AF832" s="9">
        <v>1</v>
      </c>
      <c r="AG832" s="9">
        <v>1</v>
      </c>
      <c r="AH832" s="9">
        <v>1</v>
      </c>
      <c r="AI832" s="9">
        <v>1</v>
      </c>
      <c r="AJ832" s="9">
        <v>1</v>
      </c>
      <c r="AK832" s="9">
        <v>0</v>
      </c>
      <c r="AL832" s="9"/>
      <c r="AM832" s="9">
        <v>1</v>
      </c>
      <c r="AN832" s="9">
        <v>1</v>
      </c>
      <c r="AO832" s="9">
        <v>1</v>
      </c>
      <c r="AP832" s="9">
        <v>1</v>
      </c>
      <c r="AQ832" s="9">
        <v>0</v>
      </c>
      <c r="AR832" s="9">
        <v>0</v>
      </c>
      <c r="AS832" s="9"/>
      <c r="AT832" s="9">
        <v>1</v>
      </c>
      <c r="AU832" s="9">
        <v>1</v>
      </c>
      <c r="AV832" s="75">
        <v>1</v>
      </c>
      <c r="AW832" s="75">
        <v>2</v>
      </c>
      <c r="AX832" s="75">
        <v>1</v>
      </c>
      <c r="AY832" s="9">
        <v>1</v>
      </c>
      <c r="AZ832" s="9">
        <v>1</v>
      </c>
      <c r="BA832" s="9">
        <v>1</v>
      </c>
      <c r="BB832" s="9">
        <v>1</v>
      </c>
      <c r="BC832" s="9">
        <v>1</v>
      </c>
      <c r="BD832" s="9">
        <v>1</v>
      </c>
      <c r="BE832" s="9">
        <v>1</v>
      </c>
      <c r="BF832" s="9">
        <v>1</v>
      </c>
      <c r="BG832" s="9">
        <v>1</v>
      </c>
      <c r="BH832">
        <v>1</v>
      </c>
      <c r="BI832">
        <v>1</v>
      </c>
      <c r="BJ832" s="58">
        <v>1</v>
      </c>
      <c r="BK832">
        <v>1</v>
      </c>
      <c r="BL832">
        <v>1</v>
      </c>
      <c r="BM832">
        <v>1</v>
      </c>
      <c r="BN832">
        <v>1</v>
      </c>
      <c r="BO832">
        <v>2</v>
      </c>
      <c r="BP832">
        <v>2</v>
      </c>
      <c r="BQ832" t="s">
        <v>125</v>
      </c>
      <c r="BR832">
        <v>1</v>
      </c>
      <c r="BS832">
        <v>1</v>
      </c>
      <c r="BT832">
        <v>1</v>
      </c>
      <c r="BU832">
        <v>1</v>
      </c>
      <c r="BV832">
        <v>1</v>
      </c>
      <c r="BW832">
        <v>1</v>
      </c>
      <c r="BX832">
        <v>1</v>
      </c>
      <c r="BY832">
        <v>1</v>
      </c>
      <c r="BZ832">
        <v>2</v>
      </c>
      <c r="CA832">
        <v>1</v>
      </c>
      <c r="CB832">
        <v>1</v>
      </c>
      <c r="CC832">
        <v>2</v>
      </c>
      <c r="CD832">
        <v>1</v>
      </c>
      <c r="CE832">
        <v>2</v>
      </c>
      <c r="CF832">
        <v>1</v>
      </c>
      <c r="CG832">
        <v>1</v>
      </c>
      <c r="CH832">
        <v>1</v>
      </c>
      <c r="CI832">
        <v>1</v>
      </c>
      <c r="CJ832">
        <v>1</v>
      </c>
      <c r="CK832">
        <v>1</v>
      </c>
      <c r="CL832">
        <v>1</v>
      </c>
      <c r="CM832">
        <v>4</v>
      </c>
      <c r="CN832">
        <v>4</v>
      </c>
      <c r="CO832">
        <v>4</v>
      </c>
      <c r="CP832">
        <v>4</v>
      </c>
      <c r="CQ832">
        <v>4</v>
      </c>
      <c r="CR832">
        <v>4</v>
      </c>
      <c r="CS832">
        <v>4</v>
      </c>
      <c r="CT832">
        <v>4</v>
      </c>
      <c r="CU832">
        <v>3</v>
      </c>
      <c r="CV832">
        <v>2</v>
      </c>
      <c r="CW832">
        <v>2</v>
      </c>
      <c r="CX832">
        <v>3</v>
      </c>
      <c r="CY832">
        <v>3</v>
      </c>
      <c r="CZ832">
        <v>3</v>
      </c>
      <c r="DA832" s="57" t="s">
        <v>125</v>
      </c>
    </row>
    <row r="833" spans="1:105">
      <c r="A833">
        <v>826</v>
      </c>
      <c r="B833" s="9">
        <v>2</v>
      </c>
      <c r="C833" s="9">
        <v>5</v>
      </c>
      <c r="D833" s="9">
        <v>1</v>
      </c>
      <c r="E833" s="9">
        <v>8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1</v>
      </c>
      <c r="M833" s="9">
        <v>2</v>
      </c>
      <c r="N833" s="9">
        <v>4</v>
      </c>
      <c r="O833" s="9">
        <v>4</v>
      </c>
      <c r="P833" s="9">
        <v>4</v>
      </c>
      <c r="Q833" s="9">
        <v>4</v>
      </c>
      <c r="R833" s="9">
        <v>4</v>
      </c>
      <c r="S833" s="9">
        <v>4</v>
      </c>
      <c r="T833" s="9"/>
      <c r="U833" s="9">
        <v>0</v>
      </c>
      <c r="V833" s="9">
        <v>0</v>
      </c>
      <c r="W833" s="9">
        <v>1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  <c r="AC833" s="9"/>
      <c r="AD833" s="9">
        <v>2</v>
      </c>
      <c r="AE833" s="9"/>
      <c r="AF833" s="9">
        <v>1</v>
      </c>
      <c r="AG833" s="9">
        <v>0</v>
      </c>
      <c r="AH833" s="9">
        <v>1</v>
      </c>
      <c r="AI833" s="9">
        <v>0</v>
      </c>
      <c r="AJ833" s="9">
        <v>0</v>
      </c>
      <c r="AK833" s="9">
        <v>0</v>
      </c>
      <c r="AL833" s="9"/>
      <c r="AM833" s="9">
        <v>1</v>
      </c>
      <c r="AN833" s="9">
        <v>1</v>
      </c>
      <c r="AO833" s="9">
        <v>0</v>
      </c>
      <c r="AP833" s="9">
        <v>1</v>
      </c>
      <c r="AQ833" s="9">
        <v>0</v>
      </c>
      <c r="AR833" s="9">
        <v>0</v>
      </c>
      <c r="AS833" s="9"/>
      <c r="AT833" s="9">
        <v>3</v>
      </c>
      <c r="AU833" s="9">
        <v>3</v>
      </c>
      <c r="AV833" s="75">
        <v>2</v>
      </c>
      <c r="AW833" s="75">
        <v>2</v>
      </c>
      <c r="AX833" s="75">
        <v>1</v>
      </c>
      <c r="AY833" s="9">
        <v>1</v>
      </c>
      <c r="AZ833" s="9">
        <v>1</v>
      </c>
      <c r="BA833" s="9">
        <v>1</v>
      </c>
      <c r="BB833" s="9">
        <v>2</v>
      </c>
      <c r="BC833" s="9">
        <v>2</v>
      </c>
      <c r="BD833" s="9">
        <v>1</v>
      </c>
      <c r="BE833" s="9">
        <v>2</v>
      </c>
      <c r="BF833" s="9">
        <v>2</v>
      </c>
      <c r="BG833" s="9" t="s">
        <v>125</v>
      </c>
      <c r="BH833">
        <v>1</v>
      </c>
      <c r="BI833">
        <v>2</v>
      </c>
      <c r="BJ833" s="58">
        <v>1</v>
      </c>
      <c r="BK833">
        <v>2</v>
      </c>
      <c r="BL833">
        <v>2</v>
      </c>
      <c r="BM833">
        <v>2</v>
      </c>
      <c r="BN833">
        <v>1</v>
      </c>
      <c r="BO833">
        <v>2</v>
      </c>
      <c r="BP833">
        <v>2</v>
      </c>
      <c r="BQ833" t="s">
        <v>125</v>
      </c>
      <c r="BR833">
        <v>2</v>
      </c>
      <c r="BS833">
        <v>2</v>
      </c>
      <c r="BT833" t="s">
        <v>125</v>
      </c>
      <c r="BU833">
        <v>1</v>
      </c>
      <c r="BV833">
        <v>2</v>
      </c>
      <c r="BW833">
        <v>2</v>
      </c>
      <c r="BX833">
        <v>2</v>
      </c>
      <c r="BY833">
        <v>2</v>
      </c>
      <c r="BZ833">
        <v>2</v>
      </c>
      <c r="CA833">
        <v>2</v>
      </c>
      <c r="CB833">
        <v>2</v>
      </c>
      <c r="CC833">
        <v>2</v>
      </c>
      <c r="CD833">
        <v>2</v>
      </c>
      <c r="CE833">
        <v>2</v>
      </c>
      <c r="CF833">
        <v>2</v>
      </c>
      <c r="CG833">
        <v>2</v>
      </c>
      <c r="CH833">
        <v>2</v>
      </c>
      <c r="CI833">
        <v>2</v>
      </c>
      <c r="CJ833">
        <v>1</v>
      </c>
      <c r="CK833">
        <v>2</v>
      </c>
      <c r="CL833">
        <v>2</v>
      </c>
      <c r="CM833" t="s">
        <v>125</v>
      </c>
      <c r="CN833" t="s">
        <v>125</v>
      </c>
      <c r="CO833">
        <v>4</v>
      </c>
      <c r="CP833">
        <v>2</v>
      </c>
      <c r="CQ833">
        <v>3</v>
      </c>
      <c r="CR833">
        <v>3</v>
      </c>
      <c r="CS833">
        <v>3</v>
      </c>
      <c r="CT833">
        <v>3</v>
      </c>
      <c r="CU833">
        <v>3</v>
      </c>
      <c r="CV833">
        <v>2</v>
      </c>
      <c r="CW833">
        <v>1</v>
      </c>
      <c r="CX833">
        <v>3</v>
      </c>
      <c r="CY833">
        <v>3</v>
      </c>
      <c r="CZ833">
        <v>3</v>
      </c>
      <c r="DA833" s="57" t="s">
        <v>125</v>
      </c>
    </row>
    <row r="834" spans="1:105">
      <c r="A834">
        <v>827</v>
      </c>
      <c r="B834" s="9">
        <v>1</v>
      </c>
      <c r="C834" s="9">
        <v>7</v>
      </c>
      <c r="D834" s="9">
        <v>4</v>
      </c>
      <c r="E834" s="9">
        <v>16</v>
      </c>
      <c r="F834" s="9">
        <v>0</v>
      </c>
      <c r="G834" s="9">
        <v>0</v>
      </c>
      <c r="H834" s="9">
        <v>0</v>
      </c>
      <c r="I834" s="9">
        <v>0</v>
      </c>
      <c r="J834" s="9">
        <v>1</v>
      </c>
      <c r="K834" s="9">
        <v>0</v>
      </c>
      <c r="L834" s="9">
        <v>0</v>
      </c>
      <c r="M834" s="9">
        <v>1</v>
      </c>
      <c r="N834" s="9">
        <v>3</v>
      </c>
      <c r="O834" s="9">
        <v>2</v>
      </c>
      <c r="P834" s="9">
        <v>3</v>
      </c>
      <c r="Q834" s="9">
        <v>3</v>
      </c>
      <c r="R834" s="9">
        <v>3</v>
      </c>
      <c r="S834" s="9">
        <v>3</v>
      </c>
      <c r="T834" s="9"/>
      <c r="U834" s="9">
        <v>0</v>
      </c>
      <c r="V834" s="9">
        <v>0</v>
      </c>
      <c r="W834" s="9">
        <v>0</v>
      </c>
      <c r="X834" s="9">
        <v>0</v>
      </c>
      <c r="Y834" s="9">
        <v>1</v>
      </c>
      <c r="Z834" s="9">
        <v>0</v>
      </c>
      <c r="AA834" s="9">
        <v>0</v>
      </c>
      <c r="AB834" s="9">
        <v>0</v>
      </c>
      <c r="AC834" s="9"/>
      <c r="AD834" s="9">
        <v>1</v>
      </c>
      <c r="AE834" s="9"/>
      <c r="AF834" s="9">
        <v>1</v>
      </c>
      <c r="AG834" s="9">
        <v>1</v>
      </c>
      <c r="AH834" s="9">
        <v>1</v>
      </c>
      <c r="AI834" s="9">
        <v>0</v>
      </c>
      <c r="AJ834" s="9">
        <v>0</v>
      </c>
      <c r="AK834" s="9">
        <v>0</v>
      </c>
      <c r="AL834" s="9"/>
      <c r="AM834" s="9">
        <v>1</v>
      </c>
      <c r="AN834" s="9">
        <v>1</v>
      </c>
      <c r="AO834" s="9">
        <v>0</v>
      </c>
      <c r="AP834" s="9">
        <v>1</v>
      </c>
      <c r="AQ834" s="9">
        <v>0</v>
      </c>
      <c r="AR834" s="9">
        <v>0</v>
      </c>
      <c r="AS834" s="9"/>
      <c r="AT834" s="9">
        <v>1</v>
      </c>
      <c r="AU834" s="9">
        <v>3</v>
      </c>
      <c r="AV834" s="75">
        <v>2</v>
      </c>
      <c r="AW834" s="75">
        <v>1</v>
      </c>
      <c r="AX834" s="75">
        <v>1</v>
      </c>
      <c r="AY834" s="9">
        <v>1</v>
      </c>
      <c r="AZ834" s="9">
        <v>1</v>
      </c>
      <c r="BA834" s="9">
        <v>1</v>
      </c>
      <c r="BB834" s="9">
        <v>1</v>
      </c>
      <c r="BC834" s="9">
        <v>1</v>
      </c>
      <c r="BD834" s="9">
        <v>1</v>
      </c>
      <c r="BE834" s="9">
        <v>1</v>
      </c>
      <c r="BF834" s="9">
        <v>1</v>
      </c>
      <c r="BG834" s="9">
        <v>1</v>
      </c>
      <c r="BH834">
        <v>2</v>
      </c>
      <c r="BI834">
        <v>2</v>
      </c>
      <c r="BJ834" s="58">
        <v>1</v>
      </c>
      <c r="BK834">
        <v>2</v>
      </c>
      <c r="BL834">
        <v>2</v>
      </c>
      <c r="BM834">
        <v>1</v>
      </c>
      <c r="BN834">
        <v>1</v>
      </c>
      <c r="BO834">
        <v>2</v>
      </c>
      <c r="BP834">
        <v>2</v>
      </c>
      <c r="BQ834" t="s">
        <v>125</v>
      </c>
      <c r="BR834">
        <v>1</v>
      </c>
      <c r="BS834">
        <v>2</v>
      </c>
      <c r="BT834" t="s">
        <v>125</v>
      </c>
      <c r="BU834">
        <v>1</v>
      </c>
      <c r="BV834">
        <v>2</v>
      </c>
      <c r="BW834">
        <v>1</v>
      </c>
      <c r="BX834">
        <v>2</v>
      </c>
      <c r="BY834">
        <v>2</v>
      </c>
      <c r="BZ834">
        <v>2</v>
      </c>
      <c r="CA834">
        <v>2</v>
      </c>
      <c r="CB834">
        <v>2</v>
      </c>
      <c r="CC834">
        <v>2</v>
      </c>
      <c r="CD834">
        <v>2</v>
      </c>
      <c r="CE834">
        <v>2</v>
      </c>
      <c r="CF834">
        <v>2</v>
      </c>
      <c r="CG834">
        <v>1</v>
      </c>
      <c r="CH834">
        <v>1</v>
      </c>
      <c r="CI834">
        <v>2</v>
      </c>
      <c r="CJ834">
        <v>2</v>
      </c>
      <c r="CK834">
        <v>2</v>
      </c>
      <c r="CL834">
        <v>2</v>
      </c>
      <c r="CM834" t="s">
        <v>125</v>
      </c>
      <c r="CN834" t="s">
        <v>125</v>
      </c>
      <c r="CO834">
        <v>4</v>
      </c>
      <c r="CP834">
        <v>3</v>
      </c>
      <c r="CQ834">
        <v>2</v>
      </c>
      <c r="CR834">
        <v>2</v>
      </c>
      <c r="CS834">
        <v>3</v>
      </c>
      <c r="CT834">
        <v>4</v>
      </c>
      <c r="CU834">
        <v>3</v>
      </c>
      <c r="CV834">
        <v>1</v>
      </c>
      <c r="CW834">
        <v>1</v>
      </c>
      <c r="CX834">
        <v>3</v>
      </c>
      <c r="CY834">
        <v>3</v>
      </c>
      <c r="CZ834">
        <v>0</v>
      </c>
      <c r="DA834" s="57" t="s">
        <v>125</v>
      </c>
    </row>
    <row r="835" spans="1:105">
      <c r="A835">
        <v>828</v>
      </c>
      <c r="B835" s="9">
        <v>2</v>
      </c>
      <c r="C835" s="9">
        <v>4</v>
      </c>
      <c r="D835" s="9">
        <v>4</v>
      </c>
      <c r="E835" s="9">
        <v>14</v>
      </c>
      <c r="F835" s="9">
        <v>0</v>
      </c>
      <c r="G835" s="9">
        <v>1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2</v>
      </c>
      <c r="N835" s="9">
        <v>3</v>
      </c>
      <c r="O835" s="9">
        <v>0</v>
      </c>
      <c r="P835" s="9">
        <v>4</v>
      </c>
      <c r="Q835" s="9">
        <v>4</v>
      </c>
      <c r="R835" s="9">
        <v>4</v>
      </c>
      <c r="S835" s="9">
        <v>4</v>
      </c>
      <c r="T835" s="9"/>
      <c r="U835" s="9">
        <v>1</v>
      </c>
      <c r="V835" s="9">
        <v>1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1</v>
      </c>
      <c r="AC835" s="9"/>
      <c r="AD835" s="9">
        <v>5</v>
      </c>
      <c r="AE835" s="9"/>
      <c r="AF835" s="9">
        <v>1</v>
      </c>
      <c r="AG835" s="9">
        <v>0</v>
      </c>
      <c r="AH835" s="9">
        <v>1</v>
      </c>
      <c r="AI835" s="9">
        <v>0</v>
      </c>
      <c r="AJ835" s="9">
        <v>0</v>
      </c>
      <c r="AK835" s="9">
        <v>0</v>
      </c>
      <c r="AL835" s="9"/>
      <c r="AM835" s="9">
        <v>1</v>
      </c>
      <c r="AN835" s="9">
        <v>1</v>
      </c>
      <c r="AO835" s="9">
        <v>1</v>
      </c>
      <c r="AP835" s="9">
        <v>1</v>
      </c>
      <c r="AQ835" s="9">
        <v>0</v>
      </c>
      <c r="AR835" s="9">
        <v>0</v>
      </c>
      <c r="AS835" s="9"/>
      <c r="AT835" s="9">
        <v>1</v>
      </c>
      <c r="AU835" s="9">
        <v>3</v>
      </c>
      <c r="AV835" s="75">
        <v>2</v>
      </c>
      <c r="AW835" s="75">
        <v>2</v>
      </c>
      <c r="AX835" s="75">
        <v>1</v>
      </c>
      <c r="AY835" s="9">
        <v>2</v>
      </c>
      <c r="AZ835" s="9">
        <v>1</v>
      </c>
      <c r="BA835" s="9">
        <v>2</v>
      </c>
      <c r="BB835" s="9">
        <v>2</v>
      </c>
      <c r="BC835" s="9">
        <v>1</v>
      </c>
      <c r="BD835" s="9">
        <v>1</v>
      </c>
      <c r="BE835" s="9">
        <v>1</v>
      </c>
      <c r="BF835" s="9">
        <v>1</v>
      </c>
      <c r="BG835" s="9">
        <v>1</v>
      </c>
      <c r="BH835">
        <v>1</v>
      </c>
      <c r="BI835">
        <v>1</v>
      </c>
      <c r="BJ835" s="58">
        <v>1</v>
      </c>
      <c r="BK835">
        <v>1</v>
      </c>
      <c r="BL835">
        <v>1</v>
      </c>
      <c r="BM835">
        <v>2</v>
      </c>
      <c r="BN835">
        <v>1</v>
      </c>
      <c r="BO835">
        <v>2</v>
      </c>
      <c r="BP835">
        <v>1</v>
      </c>
      <c r="BQ835">
        <v>1</v>
      </c>
      <c r="BR835">
        <v>1</v>
      </c>
      <c r="BS835">
        <v>1</v>
      </c>
      <c r="BT835">
        <v>1</v>
      </c>
      <c r="BU835">
        <v>1</v>
      </c>
      <c r="BV835">
        <v>1</v>
      </c>
      <c r="BW835">
        <v>1</v>
      </c>
      <c r="BX835">
        <v>2</v>
      </c>
      <c r="BY835">
        <v>2</v>
      </c>
      <c r="BZ835">
        <v>2</v>
      </c>
      <c r="CA835">
        <v>1</v>
      </c>
      <c r="CB835">
        <v>2</v>
      </c>
      <c r="CC835">
        <v>1</v>
      </c>
      <c r="CD835">
        <v>1</v>
      </c>
      <c r="CE835">
        <v>2</v>
      </c>
      <c r="CF835">
        <v>1</v>
      </c>
      <c r="CG835">
        <v>1</v>
      </c>
      <c r="CH835">
        <v>1</v>
      </c>
      <c r="CI835">
        <v>1</v>
      </c>
      <c r="CJ835">
        <v>1</v>
      </c>
      <c r="CK835">
        <v>2</v>
      </c>
      <c r="CL835">
        <v>1</v>
      </c>
      <c r="CM835">
        <v>2</v>
      </c>
      <c r="CN835">
        <v>3</v>
      </c>
      <c r="CO835">
        <v>4</v>
      </c>
      <c r="CP835">
        <v>3</v>
      </c>
      <c r="CQ835">
        <v>4</v>
      </c>
      <c r="CR835">
        <v>3</v>
      </c>
      <c r="CS835">
        <v>4</v>
      </c>
      <c r="CT835">
        <v>2</v>
      </c>
      <c r="CU835">
        <v>2</v>
      </c>
      <c r="CV835">
        <v>1</v>
      </c>
      <c r="CW835">
        <v>1</v>
      </c>
      <c r="CX835">
        <v>3</v>
      </c>
      <c r="CY835">
        <v>3</v>
      </c>
      <c r="CZ835">
        <v>3</v>
      </c>
      <c r="DA835" s="57">
        <v>3</v>
      </c>
    </row>
    <row r="836" spans="1:105">
      <c r="A836">
        <v>829</v>
      </c>
      <c r="B836" s="9">
        <v>2</v>
      </c>
      <c r="C836" s="9">
        <v>6</v>
      </c>
      <c r="D836" s="9">
        <v>5</v>
      </c>
      <c r="E836" s="9">
        <v>13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1</v>
      </c>
      <c r="L836" s="9">
        <v>0</v>
      </c>
      <c r="M836" s="9">
        <v>2</v>
      </c>
      <c r="N836" s="9">
        <v>3</v>
      </c>
      <c r="O836" s="9">
        <v>2</v>
      </c>
      <c r="P836" s="9">
        <v>4</v>
      </c>
      <c r="Q836" s="9">
        <v>4</v>
      </c>
      <c r="R836" s="9">
        <v>4</v>
      </c>
      <c r="S836" s="9">
        <v>4</v>
      </c>
      <c r="T836" s="9"/>
      <c r="U836" s="9">
        <v>0</v>
      </c>
      <c r="V836" s="9">
        <v>0</v>
      </c>
      <c r="W836" s="9">
        <v>0</v>
      </c>
      <c r="X836" s="9">
        <v>0</v>
      </c>
      <c r="Y836" s="9">
        <v>1</v>
      </c>
      <c r="Z836" s="9">
        <v>1</v>
      </c>
      <c r="AA836" s="9">
        <v>0</v>
      </c>
      <c r="AB836" s="9">
        <v>1</v>
      </c>
      <c r="AC836" s="9"/>
      <c r="AD836" s="9">
        <v>3</v>
      </c>
      <c r="AE836" s="9"/>
      <c r="AF836" s="9">
        <v>1</v>
      </c>
      <c r="AG836" s="9">
        <v>1</v>
      </c>
      <c r="AH836" s="9">
        <v>0</v>
      </c>
      <c r="AI836" s="9">
        <v>0</v>
      </c>
      <c r="AJ836" s="9">
        <v>0</v>
      </c>
      <c r="AK836" s="9">
        <v>0</v>
      </c>
      <c r="AL836" s="9"/>
      <c r="AM836" s="9">
        <v>1</v>
      </c>
      <c r="AN836" s="9">
        <v>1</v>
      </c>
      <c r="AO836" s="9">
        <v>1</v>
      </c>
      <c r="AP836" s="9">
        <v>1</v>
      </c>
      <c r="AQ836" s="9">
        <v>0</v>
      </c>
      <c r="AR836" s="9">
        <v>1</v>
      </c>
      <c r="AS836" s="9"/>
      <c r="AT836" s="9">
        <v>1</v>
      </c>
      <c r="AU836" s="9">
        <v>4</v>
      </c>
      <c r="AV836" s="75">
        <v>2</v>
      </c>
      <c r="AW836" s="75">
        <v>1</v>
      </c>
      <c r="AX836" s="75">
        <v>1</v>
      </c>
      <c r="AY836" s="9">
        <v>2</v>
      </c>
      <c r="AZ836" s="9">
        <v>1</v>
      </c>
      <c r="BA836" s="9">
        <v>1</v>
      </c>
      <c r="BB836" s="9">
        <v>2</v>
      </c>
      <c r="BC836" s="9">
        <v>2</v>
      </c>
      <c r="BD836" s="9">
        <v>1</v>
      </c>
      <c r="BE836" s="9">
        <v>2</v>
      </c>
      <c r="BF836" s="9">
        <v>2</v>
      </c>
      <c r="BG836" s="9" t="s">
        <v>125</v>
      </c>
      <c r="BH836">
        <v>1</v>
      </c>
      <c r="BI836">
        <v>2</v>
      </c>
      <c r="BJ836" s="58">
        <v>2</v>
      </c>
      <c r="BK836">
        <v>2</v>
      </c>
      <c r="BL836">
        <v>1</v>
      </c>
      <c r="BM836">
        <v>1</v>
      </c>
      <c r="BN836">
        <v>1</v>
      </c>
      <c r="BO836">
        <v>2</v>
      </c>
      <c r="BP836">
        <v>2</v>
      </c>
      <c r="BQ836" t="s">
        <v>125</v>
      </c>
      <c r="BR836">
        <v>1</v>
      </c>
      <c r="BS836">
        <v>1</v>
      </c>
      <c r="BT836">
        <v>1</v>
      </c>
      <c r="BU836">
        <v>1</v>
      </c>
      <c r="BV836">
        <v>1</v>
      </c>
      <c r="BW836">
        <v>2</v>
      </c>
      <c r="BX836">
        <v>1</v>
      </c>
      <c r="BY836">
        <v>1</v>
      </c>
      <c r="BZ836">
        <v>2</v>
      </c>
      <c r="CA836">
        <v>2</v>
      </c>
      <c r="CB836">
        <v>2</v>
      </c>
      <c r="CC836">
        <v>1</v>
      </c>
      <c r="CD836">
        <v>1</v>
      </c>
      <c r="CE836">
        <v>2</v>
      </c>
      <c r="CF836">
        <v>1</v>
      </c>
      <c r="CG836">
        <v>1</v>
      </c>
      <c r="CH836">
        <v>2</v>
      </c>
      <c r="CI836">
        <v>2</v>
      </c>
      <c r="CJ836">
        <v>1</v>
      </c>
      <c r="CK836">
        <v>2</v>
      </c>
      <c r="CL836">
        <v>1</v>
      </c>
      <c r="CM836">
        <v>2</v>
      </c>
      <c r="CN836">
        <v>2</v>
      </c>
      <c r="CO836">
        <v>4</v>
      </c>
      <c r="CP836">
        <v>3</v>
      </c>
      <c r="CQ836">
        <v>4</v>
      </c>
      <c r="CR836">
        <v>4</v>
      </c>
      <c r="CS836">
        <v>4</v>
      </c>
      <c r="CT836">
        <v>4</v>
      </c>
      <c r="CU836">
        <v>3</v>
      </c>
      <c r="CV836">
        <v>2</v>
      </c>
      <c r="CW836">
        <v>2</v>
      </c>
      <c r="CX836">
        <v>3</v>
      </c>
      <c r="CY836">
        <v>4</v>
      </c>
      <c r="CZ836">
        <v>3</v>
      </c>
      <c r="DA836" s="57" t="s">
        <v>125</v>
      </c>
    </row>
    <row r="837" spans="1:105">
      <c r="A837">
        <v>830</v>
      </c>
      <c r="B837" s="9">
        <v>1</v>
      </c>
      <c r="C837" s="9">
        <v>6</v>
      </c>
      <c r="D837" s="9">
        <v>1</v>
      </c>
      <c r="E837" s="9">
        <v>15</v>
      </c>
      <c r="F837" s="9">
        <v>0</v>
      </c>
      <c r="G837" s="9">
        <v>0</v>
      </c>
      <c r="H837" s="9">
        <v>0</v>
      </c>
      <c r="I837" s="9">
        <v>1</v>
      </c>
      <c r="J837" s="9">
        <v>0</v>
      </c>
      <c r="K837" s="9">
        <v>0</v>
      </c>
      <c r="L837" s="9">
        <v>0</v>
      </c>
      <c r="M837" s="9">
        <v>2</v>
      </c>
      <c r="N837" s="9">
        <v>0</v>
      </c>
      <c r="O837" s="9">
        <v>0</v>
      </c>
      <c r="P837" s="9">
        <v>0</v>
      </c>
      <c r="Q837" s="9">
        <v>0</v>
      </c>
      <c r="R837" s="9">
        <v>3</v>
      </c>
      <c r="S837" s="9">
        <v>0</v>
      </c>
      <c r="T837" s="9"/>
      <c r="U837" s="9">
        <v>0</v>
      </c>
      <c r="V837" s="9">
        <v>0</v>
      </c>
      <c r="W837" s="9">
        <v>0</v>
      </c>
      <c r="X837" s="9">
        <v>0</v>
      </c>
      <c r="Y837" s="9">
        <v>1</v>
      </c>
      <c r="Z837" s="9">
        <v>0</v>
      </c>
      <c r="AA837" s="9">
        <v>0</v>
      </c>
      <c r="AB837" s="9">
        <v>0</v>
      </c>
      <c r="AC837" s="9"/>
      <c r="AD837" s="9">
        <v>4</v>
      </c>
      <c r="AE837" s="9"/>
      <c r="AF837" s="9">
        <v>1</v>
      </c>
      <c r="AG837" s="9">
        <v>0</v>
      </c>
      <c r="AH837" s="9">
        <v>1</v>
      </c>
      <c r="AI837" s="9">
        <v>0</v>
      </c>
      <c r="AJ837" s="9">
        <v>0</v>
      </c>
      <c r="AK837" s="9">
        <v>0</v>
      </c>
      <c r="AL837" s="9"/>
      <c r="AM837" s="9">
        <v>1</v>
      </c>
      <c r="AN837" s="9">
        <v>1</v>
      </c>
      <c r="AO837" s="9">
        <v>1</v>
      </c>
      <c r="AP837" s="9">
        <v>1</v>
      </c>
      <c r="AQ837" s="9">
        <v>0</v>
      </c>
      <c r="AR837" s="9">
        <v>0</v>
      </c>
      <c r="AS837" s="9"/>
      <c r="AT837" s="9">
        <v>1</v>
      </c>
      <c r="AU837" s="9">
        <v>3</v>
      </c>
      <c r="AV837" s="75">
        <v>1</v>
      </c>
      <c r="AW837" s="75">
        <v>1</v>
      </c>
      <c r="AX837" s="75">
        <v>1</v>
      </c>
      <c r="AY837" s="9">
        <v>1</v>
      </c>
      <c r="AZ837" s="9">
        <v>1</v>
      </c>
      <c r="BA837" s="9">
        <v>2</v>
      </c>
      <c r="BB837" s="9"/>
      <c r="BC837" s="9">
        <v>1</v>
      </c>
      <c r="BD837" s="9">
        <v>1</v>
      </c>
      <c r="BE837" s="9">
        <v>2</v>
      </c>
      <c r="BF837" s="9">
        <v>1</v>
      </c>
      <c r="BG837" s="9">
        <v>1</v>
      </c>
      <c r="BH837">
        <v>1</v>
      </c>
      <c r="BI837">
        <v>2</v>
      </c>
      <c r="BJ837" s="58">
        <v>1</v>
      </c>
      <c r="BK837">
        <v>2</v>
      </c>
      <c r="BL837">
        <v>1</v>
      </c>
      <c r="BM837">
        <v>1</v>
      </c>
      <c r="BN837">
        <v>1</v>
      </c>
      <c r="BO837">
        <v>2</v>
      </c>
      <c r="BP837">
        <v>2</v>
      </c>
      <c r="BQ837" t="s">
        <v>125</v>
      </c>
      <c r="BR837">
        <v>1</v>
      </c>
      <c r="BS837">
        <v>2</v>
      </c>
      <c r="BT837" t="s">
        <v>125</v>
      </c>
      <c r="BU837">
        <v>1</v>
      </c>
      <c r="BV837">
        <v>1</v>
      </c>
      <c r="BW837">
        <v>1</v>
      </c>
      <c r="BX837">
        <v>2</v>
      </c>
      <c r="BY837">
        <v>2</v>
      </c>
      <c r="BZ837">
        <v>2</v>
      </c>
      <c r="CA837">
        <v>2</v>
      </c>
      <c r="CB837">
        <v>2</v>
      </c>
      <c r="CC837">
        <v>2</v>
      </c>
      <c r="CD837">
        <v>2</v>
      </c>
      <c r="CE837">
        <v>2</v>
      </c>
      <c r="CF837">
        <v>1</v>
      </c>
      <c r="CG837">
        <v>2</v>
      </c>
      <c r="CH837">
        <v>2</v>
      </c>
      <c r="CI837">
        <v>2</v>
      </c>
      <c r="CJ837">
        <v>1</v>
      </c>
      <c r="CK837">
        <v>2</v>
      </c>
      <c r="CL837">
        <v>2</v>
      </c>
      <c r="CM837" t="s">
        <v>125</v>
      </c>
      <c r="CN837" t="s">
        <v>125</v>
      </c>
      <c r="CO837">
        <v>4</v>
      </c>
      <c r="CP837">
        <v>3</v>
      </c>
      <c r="CQ837">
        <v>3</v>
      </c>
      <c r="CR837">
        <v>3</v>
      </c>
      <c r="CS837">
        <v>4</v>
      </c>
      <c r="CT837">
        <v>3</v>
      </c>
      <c r="CU837">
        <v>3</v>
      </c>
      <c r="CV837">
        <v>3</v>
      </c>
      <c r="CW837">
        <v>2</v>
      </c>
      <c r="CX837">
        <v>3</v>
      </c>
      <c r="CY837">
        <v>1</v>
      </c>
      <c r="CZ837">
        <v>3</v>
      </c>
      <c r="DA837" s="57" t="s">
        <v>125</v>
      </c>
    </row>
    <row r="838" spans="1:105">
      <c r="A838">
        <v>831</v>
      </c>
      <c r="B838" s="9">
        <v>2</v>
      </c>
      <c r="C838" s="9">
        <v>5</v>
      </c>
      <c r="D838" s="9">
        <v>5</v>
      </c>
      <c r="E838" s="9">
        <v>6</v>
      </c>
      <c r="F838" s="9">
        <v>0</v>
      </c>
      <c r="G838" s="9">
        <v>0</v>
      </c>
      <c r="H838" s="9">
        <v>0</v>
      </c>
      <c r="I838" s="9">
        <v>1</v>
      </c>
      <c r="J838" s="9">
        <v>0</v>
      </c>
      <c r="K838" s="9">
        <v>0</v>
      </c>
      <c r="L838" s="9">
        <v>0</v>
      </c>
      <c r="M838" s="9">
        <v>2</v>
      </c>
      <c r="N838" s="9">
        <v>3</v>
      </c>
      <c r="O838" s="9">
        <v>4</v>
      </c>
      <c r="P838" s="9">
        <v>4</v>
      </c>
      <c r="Q838" s="9">
        <v>4</v>
      </c>
      <c r="R838" s="9">
        <v>3</v>
      </c>
      <c r="S838" s="9">
        <v>3</v>
      </c>
      <c r="T838" s="9"/>
      <c r="U838" s="9">
        <v>1</v>
      </c>
      <c r="V838" s="9">
        <v>0</v>
      </c>
      <c r="W838" s="9">
        <v>1</v>
      </c>
      <c r="X838" s="9">
        <v>0</v>
      </c>
      <c r="Y838" s="9">
        <v>1</v>
      </c>
      <c r="Z838" s="9">
        <v>0</v>
      </c>
      <c r="AA838" s="9">
        <v>0</v>
      </c>
      <c r="AB838" s="9">
        <v>0</v>
      </c>
      <c r="AC838" s="9"/>
      <c r="AD838" s="9">
        <v>2</v>
      </c>
      <c r="AE838" s="9"/>
      <c r="AF838" s="9">
        <v>1</v>
      </c>
      <c r="AG838" s="9">
        <v>1</v>
      </c>
      <c r="AH838" s="9">
        <v>1</v>
      </c>
      <c r="AI838" s="9">
        <v>1</v>
      </c>
      <c r="AJ838" s="9">
        <v>0</v>
      </c>
      <c r="AK838" s="9">
        <v>0</v>
      </c>
      <c r="AL838" s="9"/>
      <c r="AM838" s="9">
        <v>1</v>
      </c>
      <c r="AN838" s="9">
        <v>1</v>
      </c>
      <c r="AO838" s="9">
        <v>1</v>
      </c>
      <c r="AP838" s="9">
        <v>1</v>
      </c>
      <c r="AQ838" s="9">
        <v>0</v>
      </c>
      <c r="AR838" s="9">
        <v>1</v>
      </c>
      <c r="AS838" s="9"/>
      <c r="AT838" s="9">
        <v>1</v>
      </c>
      <c r="AU838" s="9">
        <v>2</v>
      </c>
      <c r="AV838" s="75">
        <v>1</v>
      </c>
      <c r="AW838" s="75">
        <v>1</v>
      </c>
      <c r="AX838" s="75">
        <v>1</v>
      </c>
      <c r="AY838" s="9">
        <v>2</v>
      </c>
      <c r="AZ838" s="9">
        <v>1</v>
      </c>
      <c r="BA838" s="9">
        <v>1</v>
      </c>
      <c r="BB838" s="9">
        <v>2</v>
      </c>
      <c r="BC838" s="9">
        <v>1</v>
      </c>
      <c r="BD838" s="9">
        <v>1</v>
      </c>
      <c r="BE838" s="9">
        <v>1</v>
      </c>
      <c r="BF838" s="9">
        <v>1</v>
      </c>
      <c r="BG838" s="9">
        <v>1</v>
      </c>
      <c r="BH838">
        <v>1</v>
      </c>
      <c r="BI838">
        <v>1</v>
      </c>
      <c r="BJ838" s="58">
        <v>2</v>
      </c>
      <c r="BK838">
        <v>1</v>
      </c>
      <c r="BL838">
        <v>2</v>
      </c>
      <c r="BM838">
        <v>1</v>
      </c>
      <c r="BN838">
        <v>1</v>
      </c>
      <c r="BO838">
        <v>2</v>
      </c>
      <c r="BP838">
        <v>2</v>
      </c>
      <c r="BQ838" t="s">
        <v>125</v>
      </c>
      <c r="BR838">
        <v>1</v>
      </c>
      <c r="BS838">
        <v>2</v>
      </c>
      <c r="BT838" t="s">
        <v>125</v>
      </c>
      <c r="BU838">
        <v>1</v>
      </c>
      <c r="BV838">
        <v>1</v>
      </c>
      <c r="BW838">
        <v>1</v>
      </c>
      <c r="BX838">
        <v>2</v>
      </c>
      <c r="BY838">
        <v>1</v>
      </c>
      <c r="BZ838">
        <v>1</v>
      </c>
      <c r="CA838">
        <v>2</v>
      </c>
      <c r="CB838">
        <v>2</v>
      </c>
      <c r="CC838">
        <v>2</v>
      </c>
      <c r="CD838">
        <v>1</v>
      </c>
      <c r="CE838">
        <v>2</v>
      </c>
      <c r="CF838">
        <v>1</v>
      </c>
      <c r="CG838">
        <v>1</v>
      </c>
      <c r="CH838">
        <v>2</v>
      </c>
      <c r="CI838">
        <v>2</v>
      </c>
      <c r="CJ838">
        <v>1</v>
      </c>
      <c r="CK838">
        <v>2</v>
      </c>
      <c r="CL838">
        <v>1</v>
      </c>
      <c r="CM838">
        <v>3</v>
      </c>
      <c r="CN838">
        <v>3</v>
      </c>
      <c r="CO838">
        <v>4</v>
      </c>
      <c r="CP838">
        <v>4</v>
      </c>
      <c r="CQ838">
        <v>4</v>
      </c>
      <c r="CR838">
        <v>3</v>
      </c>
      <c r="CS838">
        <v>3</v>
      </c>
      <c r="CT838">
        <v>4</v>
      </c>
      <c r="CU838">
        <v>3</v>
      </c>
      <c r="CV838">
        <v>2</v>
      </c>
      <c r="CW838">
        <v>1</v>
      </c>
      <c r="CX838">
        <v>4</v>
      </c>
      <c r="CY838">
        <v>3</v>
      </c>
      <c r="DA838" s="57" t="s">
        <v>125</v>
      </c>
    </row>
    <row r="839" spans="1:105">
      <c r="A839">
        <v>832</v>
      </c>
      <c r="B839" s="9">
        <v>1</v>
      </c>
      <c r="C839" s="9">
        <v>7</v>
      </c>
      <c r="D839" s="9">
        <v>7</v>
      </c>
      <c r="E839" s="9">
        <v>3</v>
      </c>
      <c r="F839" s="9">
        <v>0</v>
      </c>
      <c r="G839" s="9">
        <v>0</v>
      </c>
      <c r="H839" s="9">
        <v>0</v>
      </c>
      <c r="I839" s="9">
        <v>0</v>
      </c>
      <c r="J839" s="9">
        <v>1</v>
      </c>
      <c r="K839" s="9">
        <v>1</v>
      </c>
      <c r="L839" s="9">
        <v>0</v>
      </c>
      <c r="M839" s="9">
        <v>2</v>
      </c>
      <c r="N839" s="9">
        <v>0</v>
      </c>
      <c r="O839" s="9">
        <v>0</v>
      </c>
      <c r="P839" s="9">
        <v>0</v>
      </c>
      <c r="Q839" s="9">
        <v>0</v>
      </c>
      <c r="R839" s="9">
        <v>4</v>
      </c>
      <c r="S839" s="9">
        <v>0</v>
      </c>
      <c r="T839" s="9"/>
      <c r="U839" s="9">
        <v>0</v>
      </c>
      <c r="V839" s="9">
        <v>0</v>
      </c>
      <c r="W839" s="9">
        <v>0</v>
      </c>
      <c r="X839" s="9">
        <v>0</v>
      </c>
      <c r="Y839" s="9">
        <v>1</v>
      </c>
      <c r="Z839" s="9">
        <v>0</v>
      </c>
      <c r="AA839" s="9">
        <v>0</v>
      </c>
      <c r="AB839" s="9">
        <v>0</v>
      </c>
      <c r="AC839" s="9"/>
      <c r="AD839" s="9">
        <v>4</v>
      </c>
      <c r="AE839" s="9"/>
      <c r="AF839" s="9">
        <v>1</v>
      </c>
      <c r="AG839" s="9">
        <v>1</v>
      </c>
      <c r="AH839" s="9">
        <v>1</v>
      </c>
      <c r="AI839" s="9">
        <v>1</v>
      </c>
      <c r="AJ839" s="9">
        <v>0</v>
      </c>
      <c r="AK839" s="9">
        <v>0</v>
      </c>
      <c r="AL839" s="9"/>
      <c r="AM839" s="9">
        <v>1</v>
      </c>
      <c r="AN839" s="9">
        <v>1</v>
      </c>
      <c r="AO839" s="9">
        <v>1</v>
      </c>
      <c r="AP839" s="9">
        <v>1</v>
      </c>
      <c r="AQ839" s="9">
        <v>0</v>
      </c>
      <c r="AR839" s="9">
        <v>1</v>
      </c>
      <c r="AS839" s="9"/>
      <c r="AT839" s="9">
        <v>1</v>
      </c>
      <c r="AU839" s="9">
        <v>2</v>
      </c>
      <c r="AV839" s="75">
        <v>2</v>
      </c>
      <c r="AW839" s="75">
        <v>1</v>
      </c>
      <c r="AX839" s="75">
        <v>2</v>
      </c>
      <c r="AY839" s="9" t="s">
        <v>125</v>
      </c>
      <c r="AZ839" s="9">
        <v>1</v>
      </c>
      <c r="BA839" s="9">
        <v>2</v>
      </c>
      <c r="BB839" s="9">
        <v>2</v>
      </c>
      <c r="BC839" s="9">
        <v>1</v>
      </c>
      <c r="BD839" s="9">
        <v>1</v>
      </c>
      <c r="BE839" s="9">
        <v>1</v>
      </c>
      <c r="BF839" s="9">
        <v>1</v>
      </c>
      <c r="BG839" s="9">
        <v>1</v>
      </c>
      <c r="BH839">
        <v>1</v>
      </c>
      <c r="BI839">
        <v>2</v>
      </c>
      <c r="BJ839" s="58">
        <v>1</v>
      </c>
      <c r="BK839">
        <v>2</v>
      </c>
      <c r="BL839">
        <v>1</v>
      </c>
      <c r="BM839">
        <v>1</v>
      </c>
      <c r="BN839">
        <v>1</v>
      </c>
      <c r="BO839">
        <v>2</v>
      </c>
      <c r="BP839">
        <v>2</v>
      </c>
      <c r="BQ839" t="s">
        <v>125</v>
      </c>
      <c r="BR839">
        <v>2</v>
      </c>
      <c r="BS839">
        <v>2</v>
      </c>
      <c r="BT839" t="s">
        <v>125</v>
      </c>
      <c r="BU839">
        <v>1</v>
      </c>
      <c r="BV839">
        <v>2</v>
      </c>
      <c r="BW839">
        <v>2</v>
      </c>
      <c r="BX839">
        <v>2</v>
      </c>
      <c r="BY839">
        <v>2</v>
      </c>
      <c r="BZ839">
        <v>2</v>
      </c>
      <c r="CA839">
        <v>2</v>
      </c>
      <c r="CB839">
        <v>2</v>
      </c>
      <c r="CC839">
        <v>2</v>
      </c>
      <c r="CD839">
        <v>2</v>
      </c>
      <c r="CE839">
        <v>2</v>
      </c>
      <c r="CF839">
        <v>1</v>
      </c>
      <c r="CG839">
        <v>2</v>
      </c>
      <c r="CH839">
        <v>2</v>
      </c>
      <c r="CI839">
        <v>2</v>
      </c>
      <c r="CJ839">
        <v>1</v>
      </c>
      <c r="CK839">
        <v>2</v>
      </c>
      <c r="CL839">
        <v>1</v>
      </c>
      <c r="CM839">
        <v>4</v>
      </c>
      <c r="CN839">
        <v>4</v>
      </c>
      <c r="CO839">
        <v>4</v>
      </c>
      <c r="CP839">
        <v>2</v>
      </c>
      <c r="CQ839">
        <v>3</v>
      </c>
      <c r="CR839">
        <v>3</v>
      </c>
      <c r="CS839">
        <v>4</v>
      </c>
      <c r="CT839">
        <v>4</v>
      </c>
      <c r="CU839">
        <v>2</v>
      </c>
      <c r="CV839">
        <v>2</v>
      </c>
      <c r="CW839">
        <v>1</v>
      </c>
      <c r="CX839">
        <v>3</v>
      </c>
      <c r="CY839">
        <v>2</v>
      </c>
      <c r="CZ839">
        <v>0</v>
      </c>
      <c r="DA839" s="57" t="s">
        <v>125</v>
      </c>
    </row>
    <row r="840" spans="1:105">
      <c r="A840">
        <v>833</v>
      </c>
      <c r="B840" s="9">
        <v>2</v>
      </c>
      <c r="C840" s="9">
        <v>8</v>
      </c>
      <c r="D840" s="9">
        <v>5</v>
      </c>
      <c r="E840" s="9">
        <v>10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1</v>
      </c>
      <c r="L840" s="9">
        <v>0</v>
      </c>
      <c r="M840" s="9">
        <v>2</v>
      </c>
      <c r="N840" s="9">
        <v>0</v>
      </c>
      <c r="O840" s="9">
        <v>3</v>
      </c>
      <c r="P840" s="9">
        <v>0</v>
      </c>
      <c r="Q840" s="9">
        <v>4</v>
      </c>
      <c r="R840" s="9">
        <v>4</v>
      </c>
      <c r="S840" s="9">
        <v>0</v>
      </c>
      <c r="T840" s="9"/>
      <c r="U840" s="9">
        <v>1</v>
      </c>
      <c r="V840" s="9">
        <v>0</v>
      </c>
      <c r="W840" s="9">
        <v>0</v>
      </c>
      <c r="X840" s="9">
        <v>0</v>
      </c>
      <c r="Y840" s="9">
        <v>1</v>
      </c>
      <c r="Z840" s="9">
        <v>0</v>
      </c>
      <c r="AA840" s="9">
        <v>0</v>
      </c>
      <c r="AB840" s="9">
        <v>0</v>
      </c>
      <c r="AC840" s="9"/>
      <c r="AD840" s="9">
        <v>4</v>
      </c>
      <c r="AE840" s="9"/>
      <c r="AF840" s="9">
        <v>1</v>
      </c>
      <c r="AG840" s="9">
        <v>1</v>
      </c>
      <c r="AH840" s="9">
        <v>0</v>
      </c>
      <c r="AI840" s="9">
        <v>0</v>
      </c>
      <c r="AJ840" s="9">
        <v>0</v>
      </c>
      <c r="AK840" s="9">
        <v>0</v>
      </c>
      <c r="AL840" s="9"/>
      <c r="AM840" s="9">
        <v>1</v>
      </c>
      <c r="AN840" s="9">
        <v>1</v>
      </c>
      <c r="AO840" s="9">
        <v>0</v>
      </c>
      <c r="AP840" s="9">
        <v>1</v>
      </c>
      <c r="AQ840" s="9">
        <v>0</v>
      </c>
      <c r="AR840" s="9">
        <v>0</v>
      </c>
      <c r="AS840" s="9"/>
      <c r="AT840" s="9">
        <v>3</v>
      </c>
      <c r="AU840" s="9">
        <v>4</v>
      </c>
      <c r="AV840" s="75">
        <v>2</v>
      </c>
      <c r="AW840" s="75">
        <v>1</v>
      </c>
      <c r="AX840" s="75">
        <v>1</v>
      </c>
      <c r="AY840" s="9">
        <v>2</v>
      </c>
      <c r="AZ840" s="9">
        <v>2</v>
      </c>
      <c r="BA840" s="9" t="s">
        <v>125</v>
      </c>
      <c r="BB840" s="9" t="s">
        <v>125</v>
      </c>
      <c r="BC840" s="9">
        <v>2</v>
      </c>
      <c r="BD840" s="9">
        <v>1</v>
      </c>
      <c r="BE840" s="9">
        <v>2</v>
      </c>
      <c r="BF840" s="9">
        <v>2</v>
      </c>
      <c r="BG840" s="9" t="s">
        <v>125</v>
      </c>
      <c r="BH840">
        <v>2</v>
      </c>
      <c r="BI840">
        <v>2</v>
      </c>
      <c r="BJ840" s="58">
        <v>1</v>
      </c>
      <c r="BK840">
        <v>2</v>
      </c>
      <c r="BL840">
        <v>1</v>
      </c>
      <c r="BM840">
        <v>2</v>
      </c>
      <c r="BN840">
        <v>1</v>
      </c>
      <c r="BO840">
        <v>2</v>
      </c>
      <c r="BP840">
        <v>2</v>
      </c>
      <c r="BQ840" t="s">
        <v>125</v>
      </c>
      <c r="BR840">
        <v>2</v>
      </c>
      <c r="BS840">
        <v>2</v>
      </c>
      <c r="BT840" t="s">
        <v>125</v>
      </c>
      <c r="BU840">
        <v>1</v>
      </c>
      <c r="BV840">
        <v>2</v>
      </c>
      <c r="BW840">
        <v>2</v>
      </c>
      <c r="BX840">
        <v>2</v>
      </c>
      <c r="BY840">
        <v>2</v>
      </c>
      <c r="BZ840">
        <v>2</v>
      </c>
      <c r="CA840">
        <v>2</v>
      </c>
      <c r="CB840">
        <v>2</v>
      </c>
      <c r="CC840">
        <v>1</v>
      </c>
      <c r="CD840">
        <v>2</v>
      </c>
      <c r="CE840">
        <v>1</v>
      </c>
      <c r="CF840">
        <v>2</v>
      </c>
      <c r="CG840">
        <v>2</v>
      </c>
      <c r="CH840">
        <v>2</v>
      </c>
      <c r="CI840">
        <v>2</v>
      </c>
      <c r="CJ840">
        <v>1</v>
      </c>
      <c r="CK840">
        <v>2</v>
      </c>
      <c r="CL840">
        <v>2</v>
      </c>
      <c r="CM840" t="s">
        <v>125</v>
      </c>
      <c r="CN840" t="s">
        <v>125</v>
      </c>
      <c r="CO840">
        <v>4</v>
      </c>
      <c r="CP840">
        <v>1</v>
      </c>
      <c r="CQ840">
        <v>4</v>
      </c>
      <c r="CR840">
        <v>4</v>
      </c>
      <c r="CS840">
        <v>4</v>
      </c>
      <c r="CT840">
        <v>4</v>
      </c>
      <c r="CU840">
        <v>4</v>
      </c>
      <c r="CV840">
        <v>1</v>
      </c>
      <c r="CW840">
        <v>1</v>
      </c>
      <c r="CX840">
        <v>1</v>
      </c>
      <c r="CY840">
        <v>1</v>
      </c>
      <c r="CZ840">
        <v>3</v>
      </c>
      <c r="DA840" s="57" t="s">
        <v>125</v>
      </c>
    </row>
    <row r="841" spans="1:105">
      <c r="A841">
        <v>834</v>
      </c>
      <c r="B841" s="9">
        <v>1</v>
      </c>
      <c r="C841" s="9">
        <v>4</v>
      </c>
      <c r="D841" s="9">
        <v>1</v>
      </c>
      <c r="E841" s="9">
        <v>4</v>
      </c>
      <c r="F841" s="9">
        <v>0</v>
      </c>
      <c r="G841" s="9">
        <v>0</v>
      </c>
      <c r="H841" s="9">
        <v>0</v>
      </c>
      <c r="I841" s="9">
        <v>0</v>
      </c>
      <c r="J841" s="9">
        <v>1</v>
      </c>
      <c r="K841" s="9">
        <v>0</v>
      </c>
      <c r="L841" s="9">
        <v>0</v>
      </c>
      <c r="M841" s="9">
        <v>1</v>
      </c>
      <c r="N841" s="9">
        <v>0</v>
      </c>
      <c r="O841" s="9">
        <v>0</v>
      </c>
      <c r="P841" s="9">
        <v>0</v>
      </c>
      <c r="Q841" s="9">
        <v>0</v>
      </c>
      <c r="R841" s="9">
        <v>3</v>
      </c>
      <c r="S841" s="9">
        <v>0</v>
      </c>
      <c r="T841" s="9"/>
      <c r="U841" s="9">
        <v>1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/>
      <c r="AD841" s="9">
        <v>1</v>
      </c>
      <c r="AE841" s="9"/>
      <c r="AF841" s="9">
        <v>1</v>
      </c>
      <c r="AG841" s="9">
        <v>0</v>
      </c>
      <c r="AH841" s="9">
        <v>1</v>
      </c>
      <c r="AI841" s="9">
        <v>0</v>
      </c>
      <c r="AJ841" s="9">
        <v>0</v>
      </c>
      <c r="AK841" s="9">
        <v>0</v>
      </c>
      <c r="AL841" s="9"/>
      <c r="AM841" s="9">
        <v>1</v>
      </c>
      <c r="AN841" s="9">
        <v>1</v>
      </c>
      <c r="AO841" s="9">
        <v>0</v>
      </c>
      <c r="AP841" s="9">
        <v>1</v>
      </c>
      <c r="AQ841" s="9">
        <v>0</v>
      </c>
      <c r="AR841" s="9">
        <v>0</v>
      </c>
      <c r="AS841" s="9"/>
      <c r="AT841" s="9">
        <v>3</v>
      </c>
      <c r="AU841" s="9">
        <v>1</v>
      </c>
      <c r="AV841" s="75">
        <v>2</v>
      </c>
      <c r="AW841" s="75">
        <v>1</v>
      </c>
      <c r="AX841" s="75">
        <v>1</v>
      </c>
      <c r="AY841" s="9">
        <v>2</v>
      </c>
      <c r="AZ841" s="9">
        <v>1</v>
      </c>
      <c r="BA841" s="9">
        <v>1</v>
      </c>
      <c r="BB841" s="9">
        <v>2</v>
      </c>
      <c r="BC841" s="9">
        <v>1</v>
      </c>
      <c r="BD841" s="9">
        <v>1</v>
      </c>
      <c r="BE841" s="9">
        <v>1</v>
      </c>
      <c r="BF841" s="9">
        <v>1</v>
      </c>
      <c r="BG841" s="9">
        <v>1</v>
      </c>
      <c r="BH841">
        <v>1</v>
      </c>
      <c r="BI841">
        <v>2</v>
      </c>
      <c r="BJ841" s="58">
        <v>2</v>
      </c>
      <c r="BK841">
        <v>2</v>
      </c>
      <c r="BL841">
        <v>1</v>
      </c>
      <c r="BM841">
        <v>1</v>
      </c>
      <c r="BN841">
        <v>1</v>
      </c>
      <c r="BO841">
        <v>1</v>
      </c>
      <c r="BP841">
        <v>2</v>
      </c>
      <c r="BQ841" t="s">
        <v>125</v>
      </c>
      <c r="BR841">
        <v>2</v>
      </c>
      <c r="BS841">
        <v>2</v>
      </c>
      <c r="BT841" t="s">
        <v>125</v>
      </c>
      <c r="BU841">
        <v>2</v>
      </c>
      <c r="BV841">
        <v>1</v>
      </c>
      <c r="BW841">
        <v>1</v>
      </c>
      <c r="BX841">
        <v>2</v>
      </c>
      <c r="BY841">
        <v>1</v>
      </c>
      <c r="BZ841">
        <v>2</v>
      </c>
      <c r="CA841">
        <v>2</v>
      </c>
      <c r="CB841">
        <v>2</v>
      </c>
      <c r="CC841">
        <v>2</v>
      </c>
      <c r="CD841">
        <v>2</v>
      </c>
      <c r="CE841">
        <v>2</v>
      </c>
      <c r="CF841">
        <v>2</v>
      </c>
      <c r="CG841">
        <v>2</v>
      </c>
      <c r="CH841">
        <v>2</v>
      </c>
      <c r="CI841">
        <v>2</v>
      </c>
      <c r="CJ841">
        <v>2</v>
      </c>
      <c r="CK841">
        <v>2</v>
      </c>
      <c r="CL841">
        <v>2</v>
      </c>
      <c r="CM841" t="s">
        <v>125</v>
      </c>
      <c r="CN841" t="s">
        <v>125</v>
      </c>
      <c r="CO841">
        <v>3</v>
      </c>
      <c r="CP841">
        <v>3</v>
      </c>
      <c r="CQ841">
        <v>2</v>
      </c>
      <c r="CR841">
        <v>2</v>
      </c>
      <c r="CS841">
        <v>2</v>
      </c>
      <c r="CT841">
        <v>4</v>
      </c>
      <c r="CU841">
        <v>3</v>
      </c>
      <c r="CV841">
        <v>2</v>
      </c>
      <c r="CW841">
        <v>1</v>
      </c>
      <c r="CX841">
        <v>2</v>
      </c>
      <c r="CY841">
        <v>1</v>
      </c>
      <c r="CZ841">
        <v>0</v>
      </c>
      <c r="DA841" s="57" t="s">
        <v>125</v>
      </c>
    </row>
    <row r="842" spans="1:105">
      <c r="A842">
        <v>835</v>
      </c>
      <c r="B842" s="9">
        <v>2</v>
      </c>
      <c r="C842" s="9">
        <v>4</v>
      </c>
      <c r="D842" s="9">
        <v>5</v>
      </c>
      <c r="E842" s="9">
        <v>6</v>
      </c>
      <c r="F842" s="9">
        <v>0</v>
      </c>
      <c r="G842" s="9">
        <v>0</v>
      </c>
      <c r="H842" s="9">
        <v>0</v>
      </c>
      <c r="I842" s="9">
        <v>1</v>
      </c>
      <c r="J842" s="9">
        <v>1</v>
      </c>
      <c r="K842" s="9">
        <v>0</v>
      </c>
      <c r="L842" s="9">
        <v>0</v>
      </c>
      <c r="M842" s="9">
        <v>1</v>
      </c>
      <c r="N842" s="9">
        <v>3</v>
      </c>
      <c r="O842" s="9">
        <v>4</v>
      </c>
      <c r="P842" s="9">
        <v>4</v>
      </c>
      <c r="Q842" s="9">
        <v>3</v>
      </c>
      <c r="R842" s="9">
        <v>3</v>
      </c>
      <c r="S842" s="9">
        <v>4</v>
      </c>
      <c r="T842" s="9"/>
      <c r="U842" s="9">
        <v>0</v>
      </c>
      <c r="V842" s="9">
        <v>1</v>
      </c>
      <c r="W842" s="9">
        <v>0</v>
      </c>
      <c r="X842" s="9">
        <v>0</v>
      </c>
      <c r="Y842" s="9">
        <v>1</v>
      </c>
      <c r="Z842" s="9">
        <v>1</v>
      </c>
      <c r="AA842" s="9">
        <v>0</v>
      </c>
      <c r="AB842" s="9">
        <v>0</v>
      </c>
      <c r="AC842" s="9"/>
      <c r="AD842" s="9">
        <v>1</v>
      </c>
      <c r="AE842" s="9"/>
      <c r="AF842" s="9">
        <v>1</v>
      </c>
      <c r="AG842" s="9">
        <v>0</v>
      </c>
      <c r="AH842" s="9">
        <v>0</v>
      </c>
      <c r="AI842" s="9">
        <v>0</v>
      </c>
      <c r="AJ842" s="9">
        <v>0</v>
      </c>
      <c r="AK842" s="9">
        <v>0</v>
      </c>
      <c r="AL842" s="9"/>
      <c r="AM842" s="9">
        <v>1</v>
      </c>
      <c r="AN842" s="9">
        <v>1</v>
      </c>
      <c r="AO842" s="9">
        <v>1</v>
      </c>
      <c r="AP842" s="9">
        <v>1</v>
      </c>
      <c r="AQ842" s="9">
        <v>0</v>
      </c>
      <c r="AR842" s="9">
        <v>0</v>
      </c>
      <c r="AS842" s="9"/>
      <c r="AT842" s="9">
        <v>1</v>
      </c>
      <c r="AU842" s="9">
        <v>3</v>
      </c>
      <c r="AV842" s="75">
        <v>1</v>
      </c>
      <c r="AW842" s="75">
        <v>1</v>
      </c>
      <c r="AX842" s="75">
        <v>1</v>
      </c>
      <c r="AY842" s="9">
        <v>1</v>
      </c>
      <c r="AZ842" s="9">
        <v>1</v>
      </c>
      <c r="BA842" s="9">
        <v>1</v>
      </c>
      <c r="BB842" s="9">
        <v>2</v>
      </c>
      <c r="BC842" s="9">
        <v>1</v>
      </c>
      <c r="BD842" s="9">
        <v>1</v>
      </c>
      <c r="BE842" s="9">
        <v>1</v>
      </c>
      <c r="BF842" s="9">
        <v>1</v>
      </c>
      <c r="BG842" s="9">
        <v>1</v>
      </c>
      <c r="BH842">
        <v>2</v>
      </c>
      <c r="BI842">
        <v>1</v>
      </c>
      <c r="BJ842" s="58">
        <v>1</v>
      </c>
      <c r="BK842">
        <v>1</v>
      </c>
      <c r="BL842">
        <v>1</v>
      </c>
      <c r="BM842">
        <v>1</v>
      </c>
      <c r="BN842">
        <v>1</v>
      </c>
      <c r="BO842">
        <v>2</v>
      </c>
      <c r="BP842">
        <v>2</v>
      </c>
      <c r="BQ842" t="s">
        <v>125</v>
      </c>
      <c r="BR842">
        <v>1</v>
      </c>
      <c r="BS842">
        <v>2</v>
      </c>
      <c r="BT842" t="s">
        <v>125</v>
      </c>
      <c r="BU842">
        <v>1</v>
      </c>
      <c r="BV842">
        <v>1</v>
      </c>
      <c r="BW842">
        <v>1</v>
      </c>
      <c r="BX842">
        <v>2</v>
      </c>
      <c r="BY842">
        <v>1</v>
      </c>
      <c r="BZ842">
        <v>2</v>
      </c>
      <c r="CA842">
        <v>1</v>
      </c>
      <c r="CB842">
        <v>2</v>
      </c>
      <c r="CC842">
        <v>2</v>
      </c>
      <c r="CD842">
        <v>2</v>
      </c>
      <c r="CE842">
        <v>2</v>
      </c>
      <c r="CF842">
        <v>2</v>
      </c>
      <c r="CG842">
        <v>1</v>
      </c>
      <c r="CH842">
        <v>2</v>
      </c>
      <c r="CI842">
        <v>2</v>
      </c>
      <c r="CJ842">
        <v>2</v>
      </c>
      <c r="CK842">
        <v>2</v>
      </c>
      <c r="CL842">
        <v>1</v>
      </c>
      <c r="CM842">
        <v>3</v>
      </c>
      <c r="CN842">
        <v>3</v>
      </c>
      <c r="CO842">
        <v>4</v>
      </c>
      <c r="CP842">
        <v>3</v>
      </c>
      <c r="CQ842">
        <v>4</v>
      </c>
      <c r="CR842">
        <v>3</v>
      </c>
      <c r="CS842">
        <v>3</v>
      </c>
      <c r="CT842">
        <v>4</v>
      </c>
      <c r="CU842">
        <v>3</v>
      </c>
      <c r="CV842">
        <v>3</v>
      </c>
      <c r="CW842">
        <v>1</v>
      </c>
      <c r="CX842">
        <v>4</v>
      </c>
      <c r="CY842">
        <v>3</v>
      </c>
      <c r="CZ842">
        <v>3</v>
      </c>
      <c r="DA842" s="57" t="s">
        <v>125</v>
      </c>
    </row>
    <row r="843" spans="1:105">
      <c r="A843">
        <v>836</v>
      </c>
      <c r="B843" s="9">
        <v>1</v>
      </c>
      <c r="C843" s="9">
        <v>9</v>
      </c>
      <c r="D843" s="9">
        <v>3</v>
      </c>
      <c r="E843" s="9">
        <v>15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1</v>
      </c>
      <c r="L843" s="9">
        <v>0</v>
      </c>
      <c r="M843" s="9">
        <v>2</v>
      </c>
      <c r="N843" s="9">
        <v>4</v>
      </c>
      <c r="O843" s="9">
        <v>4</v>
      </c>
      <c r="P843" s="9">
        <v>4</v>
      </c>
      <c r="Q843" s="9">
        <v>4</v>
      </c>
      <c r="R843" s="9">
        <v>3</v>
      </c>
      <c r="S843" s="9">
        <v>3</v>
      </c>
      <c r="T843" s="9"/>
      <c r="U843" s="9">
        <v>0</v>
      </c>
      <c r="V843" s="9">
        <v>1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/>
      <c r="AD843" s="9">
        <v>3</v>
      </c>
      <c r="AE843" s="9"/>
      <c r="AF843" s="9">
        <v>1</v>
      </c>
      <c r="AG843" s="9">
        <v>1</v>
      </c>
      <c r="AH843" s="9">
        <v>1</v>
      </c>
      <c r="AI843" s="9">
        <v>0</v>
      </c>
      <c r="AJ843" s="9">
        <v>0</v>
      </c>
      <c r="AK843" s="9">
        <v>0</v>
      </c>
      <c r="AL843" s="9"/>
      <c r="AM843" s="9">
        <v>1</v>
      </c>
      <c r="AN843" s="9">
        <v>1</v>
      </c>
      <c r="AO843" s="9">
        <v>0</v>
      </c>
      <c r="AP843" s="9">
        <v>0</v>
      </c>
      <c r="AQ843" s="9">
        <v>0</v>
      </c>
      <c r="AR843" s="9">
        <v>0</v>
      </c>
      <c r="AS843" s="9"/>
      <c r="AT843" s="9">
        <v>2</v>
      </c>
      <c r="AU843" s="9">
        <v>2</v>
      </c>
      <c r="AV843" s="75">
        <v>2</v>
      </c>
      <c r="AW843" s="75">
        <v>2</v>
      </c>
      <c r="AX843" s="75">
        <v>1</v>
      </c>
      <c r="AY843" s="9">
        <v>1</v>
      </c>
      <c r="AZ843" s="9">
        <v>1</v>
      </c>
      <c r="BA843" s="9">
        <v>1</v>
      </c>
      <c r="BB843" s="9">
        <v>1</v>
      </c>
      <c r="BC843" s="9">
        <v>2</v>
      </c>
      <c r="BD843" s="9">
        <v>1</v>
      </c>
      <c r="BE843" s="9">
        <v>2</v>
      </c>
      <c r="BF843" s="9">
        <v>2</v>
      </c>
      <c r="BG843" s="9" t="s">
        <v>125</v>
      </c>
      <c r="BH843">
        <v>1</v>
      </c>
      <c r="BI843">
        <v>2</v>
      </c>
      <c r="BJ843" s="58">
        <v>1</v>
      </c>
      <c r="BK843">
        <v>2</v>
      </c>
      <c r="BL843">
        <v>1</v>
      </c>
      <c r="BM843">
        <v>1</v>
      </c>
      <c r="BN843">
        <v>1</v>
      </c>
      <c r="BO843">
        <v>2</v>
      </c>
      <c r="BP843">
        <v>2</v>
      </c>
      <c r="BQ843" t="s">
        <v>125</v>
      </c>
      <c r="BR843">
        <v>2</v>
      </c>
      <c r="BS843">
        <v>1</v>
      </c>
      <c r="BT843">
        <v>1</v>
      </c>
      <c r="BU843">
        <v>2</v>
      </c>
      <c r="BV843">
        <v>2</v>
      </c>
      <c r="BW843">
        <v>1</v>
      </c>
      <c r="BX843">
        <v>1</v>
      </c>
      <c r="BY843">
        <v>2</v>
      </c>
      <c r="BZ843">
        <v>2</v>
      </c>
      <c r="CA843">
        <v>2</v>
      </c>
      <c r="CB843">
        <v>2</v>
      </c>
      <c r="CC843">
        <v>2</v>
      </c>
      <c r="CD843">
        <v>2</v>
      </c>
      <c r="CE843">
        <v>2</v>
      </c>
      <c r="CF843">
        <v>2</v>
      </c>
      <c r="CG843">
        <v>2</v>
      </c>
      <c r="CH843">
        <v>2</v>
      </c>
      <c r="CI843">
        <v>1</v>
      </c>
      <c r="CJ843">
        <v>1</v>
      </c>
      <c r="CK843">
        <v>2</v>
      </c>
      <c r="CL843">
        <v>2</v>
      </c>
      <c r="CM843" t="s">
        <v>125</v>
      </c>
      <c r="CN843" t="s">
        <v>125</v>
      </c>
      <c r="CO843">
        <v>3</v>
      </c>
      <c r="CP843">
        <v>3</v>
      </c>
      <c r="CQ843">
        <v>4</v>
      </c>
      <c r="CR843">
        <v>3</v>
      </c>
      <c r="CS843">
        <v>3</v>
      </c>
      <c r="CT843">
        <v>3</v>
      </c>
      <c r="CU843">
        <v>3</v>
      </c>
      <c r="CV843">
        <v>3</v>
      </c>
      <c r="CW843">
        <v>2</v>
      </c>
      <c r="CX843">
        <v>3</v>
      </c>
      <c r="CY843">
        <v>1</v>
      </c>
      <c r="CZ843">
        <v>3</v>
      </c>
      <c r="DA843" s="57" t="s">
        <v>125</v>
      </c>
    </row>
    <row r="844" spans="1:105">
      <c r="A844">
        <v>837</v>
      </c>
      <c r="B844" s="9">
        <v>1</v>
      </c>
      <c r="C844" s="9">
        <v>3</v>
      </c>
      <c r="D844" s="9">
        <v>1</v>
      </c>
      <c r="E844" s="9">
        <v>11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1</v>
      </c>
      <c r="M844" s="9">
        <v>2</v>
      </c>
      <c r="N844" s="9">
        <v>0</v>
      </c>
      <c r="O844" s="9">
        <v>0</v>
      </c>
      <c r="P844" s="9">
        <v>0</v>
      </c>
      <c r="Q844" s="9">
        <v>0</v>
      </c>
      <c r="R844" s="9">
        <v>4</v>
      </c>
      <c r="S844" s="9">
        <v>4</v>
      </c>
      <c r="T844" s="9"/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1</v>
      </c>
      <c r="AB844" s="9">
        <v>0</v>
      </c>
      <c r="AC844" s="9"/>
      <c r="AD844" s="9">
        <v>1</v>
      </c>
      <c r="AE844" s="9"/>
      <c r="AF844" s="9">
        <v>0</v>
      </c>
      <c r="AG844" s="9">
        <v>0</v>
      </c>
      <c r="AH844" s="9">
        <v>1</v>
      </c>
      <c r="AI844" s="9">
        <v>1</v>
      </c>
      <c r="AJ844" s="9">
        <v>1</v>
      </c>
      <c r="AK844" s="9">
        <v>0</v>
      </c>
      <c r="AL844" s="9"/>
      <c r="AM844" s="9">
        <v>0</v>
      </c>
      <c r="AN844" s="9">
        <v>1</v>
      </c>
      <c r="AO844" s="9">
        <v>0</v>
      </c>
      <c r="AP844" s="9">
        <v>0</v>
      </c>
      <c r="AQ844" s="9">
        <v>0</v>
      </c>
      <c r="AR844" s="9">
        <v>0</v>
      </c>
      <c r="AS844" s="9"/>
      <c r="AT844" s="9">
        <v>1</v>
      </c>
      <c r="AU844" s="9">
        <v>4</v>
      </c>
      <c r="AV844" s="75">
        <v>2</v>
      </c>
      <c r="AW844" s="75">
        <v>2</v>
      </c>
      <c r="AX844" s="75">
        <v>1</v>
      </c>
      <c r="AY844" s="9">
        <v>1</v>
      </c>
      <c r="AZ844" s="9">
        <v>1</v>
      </c>
      <c r="BA844" s="9">
        <v>2</v>
      </c>
      <c r="BB844" s="9">
        <v>1</v>
      </c>
      <c r="BC844" s="9">
        <v>1</v>
      </c>
      <c r="BD844" s="9">
        <v>1</v>
      </c>
      <c r="BE844" s="9">
        <v>1</v>
      </c>
      <c r="BF844" s="9">
        <v>1</v>
      </c>
      <c r="BG844" s="9">
        <v>1</v>
      </c>
      <c r="BH844">
        <v>1</v>
      </c>
      <c r="BI844">
        <v>2</v>
      </c>
      <c r="BJ844" s="58">
        <v>2</v>
      </c>
      <c r="BK844">
        <v>2</v>
      </c>
      <c r="BL844">
        <v>1</v>
      </c>
      <c r="BM844">
        <v>2</v>
      </c>
      <c r="BN844">
        <v>1</v>
      </c>
      <c r="BO844">
        <v>2</v>
      </c>
      <c r="BP844">
        <v>2</v>
      </c>
      <c r="BQ844" t="s">
        <v>125</v>
      </c>
      <c r="BR844">
        <v>1</v>
      </c>
      <c r="BS844">
        <v>1</v>
      </c>
      <c r="BT844">
        <v>1</v>
      </c>
      <c r="BU844">
        <v>1</v>
      </c>
      <c r="BV844">
        <v>1</v>
      </c>
      <c r="BW844">
        <v>1</v>
      </c>
      <c r="BX844">
        <v>1</v>
      </c>
      <c r="BY844">
        <v>1</v>
      </c>
      <c r="BZ844">
        <v>1</v>
      </c>
      <c r="CA844">
        <v>1</v>
      </c>
      <c r="CB844">
        <v>1</v>
      </c>
      <c r="CC844">
        <v>2</v>
      </c>
      <c r="CD844">
        <v>2</v>
      </c>
      <c r="CE844">
        <v>2</v>
      </c>
      <c r="CF844">
        <v>1</v>
      </c>
      <c r="CG844">
        <v>2</v>
      </c>
      <c r="CH844">
        <v>2</v>
      </c>
      <c r="CI844">
        <v>2</v>
      </c>
      <c r="CJ844">
        <v>1</v>
      </c>
      <c r="CK844">
        <v>1</v>
      </c>
      <c r="CL844">
        <v>2</v>
      </c>
      <c r="CM844" t="s">
        <v>125</v>
      </c>
      <c r="CN844" t="s">
        <v>125</v>
      </c>
      <c r="CO844">
        <v>3</v>
      </c>
      <c r="CP844">
        <v>3</v>
      </c>
      <c r="CQ844">
        <v>4</v>
      </c>
      <c r="CR844">
        <v>3</v>
      </c>
      <c r="CS844">
        <v>3</v>
      </c>
      <c r="CT844">
        <v>4</v>
      </c>
      <c r="CU844">
        <v>3</v>
      </c>
      <c r="CV844">
        <v>1</v>
      </c>
      <c r="CW844">
        <v>1</v>
      </c>
      <c r="CX844">
        <v>2</v>
      </c>
      <c r="CY844">
        <v>3</v>
      </c>
      <c r="CZ844">
        <v>0</v>
      </c>
      <c r="DA844" s="57" t="s">
        <v>125</v>
      </c>
    </row>
    <row r="845" spans="1:105">
      <c r="A845">
        <v>838</v>
      </c>
      <c r="B845" s="9">
        <v>2</v>
      </c>
      <c r="C845" s="9">
        <v>3</v>
      </c>
      <c r="D845" s="9">
        <v>4</v>
      </c>
      <c r="E845" s="9">
        <v>1</v>
      </c>
      <c r="F845" s="9">
        <v>1</v>
      </c>
      <c r="G845" s="9">
        <v>0</v>
      </c>
      <c r="H845" s="9">
        <v>0</v>
      </c>
      <c r="I845" s="9">
        <v>1</v>
      </c>
      <c r="J845" s="9">
        <v>0</v>
      </c>
      <c r="K845" s="9">
        <v>0</v>
      </c>
      <c r="L845" s="9">
        <v>0</v>
      </c>
      <c r="M845" s="9">
        <v>3</v>
      </c>
      <c r="N845" s="9">
        <v>4</v>
      </c>
      <c r="O845" s="9">
        <v>4</v>
      </c>
      <c r="P845" s="9">
        <v>4</v>
      </c>
      <c r="Q845" s="9">
        <v>4</v>
      </c>
      <c r="R845" s="9">
        <v>4</v>
      </c>
      <c r="S845" s="9">
        <v>4</v>
      </c>
      <c r="T845" s="9"/>
      <c r="U845" s="9">
        <v>0</v>
      </c>
      <c r="V845" s="9">
        <v>0</v>
      </c>
      <c r="W845" s="9">
        <v>1</v>
      </c>
      <c r="X845" s="9">
        <v>1</v>
      </c>
      <c r="Y845" s="9">
        <v>1</v>
      </c>
      <c r="Z845" s="9">
        <v>0</v>
      </c>
      <c r="AA845" s="9">
        <v>0</v>
      </c>
      <c r="AB845" s="9">
        <v>0</v>
      </c>
      <c r="AC845" s="9"/>
      <c r="AD845" s="9">
        <v>6</v>
      </c>
      <c r="AE845" s="9"/>
      <c r="AF845" s="9">
        <v>1</v>
      </c>
      <c r="AG845" s="9">
        <v>0</v>
      </c>
      <c r="AH845" s="9">
        <v>1</v>
      </c>
      <c r="AI845" s="9">
        <v>0</v>
      </c>
      <c r="AJ845" s="9">
        <v>0</v>
      </c>
      <c r="AK845" s="9">
        <v>0</v>
      </c>
      <c r="AL845" s="9"/>
      <c r="AM845" s="9">
        <v>1</v>
      </c>
      <c r="AN845" s="9">
        <v>1</v>
      </c>
      <c r="AO845" s="9">
        <v>1</v>
      </c>
      <c r="AP845" s="9">
        <v>1</v>
      </c>
      <c r="AQ845" s="9">
        <v>0</v>
      </c>
      <c r="AR845" s="9">
        <v>1</v>
      </c>
      <c r="AS845" s="9"/>
      <c r="AT845" s="9">
        <v>1</v>
      </c>
      <c r="AU845" s="9">
        <v>3</v>
      </c>
      <c r="AV845" s="75">
        <v>1</v>
      </c>
      <c r="AW845" s="75">
        <v>2</v>
      </c>
      <c r="AX845" s="75">
        <v>1</v>
      </c>
      <c r="AY845" s="9">
        <v>1</v>
      </c>
      <c r="AZ845" s="9">
        <v>1</v>
      </c>
      <c r="BA845" s="9">
        <v>1</v>
      </c>
      <c r="BB845" s="9">
        <v>2</v>
      </c>
      <c r="BC845" s="9">
        <v>1</v>
      </c>
      <c r="BD845" s="9">
        <v>2</v>
      </c>
      <c r="BE845" s="9" t="s">
        <v>125</v>
      </c>
      <c r="BF845" s="9">
        <v>1</v>
      </c>
      <c r="BG845" s="9">
        <v>1</v>
      </c>
      <c r="BH845">
        <v>1</v>
      </c>
      <c r="BI845">
        <v>2</v>
      </c>
      <c r="BJ845" s="58">
        <v>2</v>
      </c>
      <c r="BK845">
        <v>2</v>
      </c>
      <c r="BL845">
        <v>1</v>
      </c>
      <c r="BM845">
        <v>2</v>
      </c>
      <c r="BN845">
        <v>1</v>
      </c>
      <c r="BO845">
        <v>1</v>
      </c>
      <c r="BP845">
        <v>1</v>
      </c>
      <c r="BQ845">
        <v>1</v>
      </c>
      <c r="BR845">
        <v>1</v>
      </c>
      <c r="BS845">
        <v>1</v>
      </c>
      <c r="BT845">
        <v>1</v>
      </c>
      <c r="BU845">
        <v>1</v>
      </c>
      <c r="BV845">
        <v>2</v>
      </c>
      <c r="BW845">
        <v>1</v>
      </c>
      <c r="BX845">
        <v>2</v>
      </c>
      <c r="BY845">
        <v>1</v>
      </c>
      <c r="BZ845">
        <v>2</v>
      </c>
      <c r="CA845">
        <v>1</v>
      </c>
      <c r="CB845">
        <v>2</v>
      </c>
      <c r="CC845">
        <v>1</v>
      </c>
      <c r="CE845">
        <v>1</v>
      </c>
      <c r="CF845">
        <v>1</v>
      </c>
      <c r="CG845">
        <v>2</v>
      </c>
      <c r="CH845">
        <v>2</v>
      </c>
      <c r="CI845">
        <v>2</v>
      </c>
      <c r="CJ845">
        <v>1</v>
      </c>
      <c r="CK845">
        <v>2</v>
      </c>
      <c r="CL845">
        <v>1</v>
      </c>
      <c r="CM845">
        <v>1</v>
      </c>
      <c r="CN845">
        <v>1</v>
      </c>
      <c r="CO845">
        <v>4</v>
      </c>
      <c r="CP845">
        <v>4</v>
      </c>
      <c r="CQ845">
        <v>4</v>
      </c>
      <c r="CR845">
        <v>3</v>
      </c>
      <c r="CS845">
        <v>3</v>
      </c>
      <c r="CT845">
        <v>4</v>
      </c>
      <c r="CU845">
        <v>3</v>
      </c>
      <c r="CV845">
        <v>3</v>
      </c>
      <c r="CW845">
        <v>2</v>
      </c>
      <c r="CX845">
        <v>2</v>
      </c>
      <c r="CY845">
        <v>3</v>
      </c>
      <c r="CZ845">
        <v>2</v>
      </c>
      <c r="DA845" s="57">
        <v>2</v>
      </c>
    </row>
    <row r="846" spans="1:105">
      <c r="A846">
        <v>839</v>
      </c>
      <c r="B846" s="9">
        <v>2</v>
      </c>
      <c r="C846" s="9">
        <v>4</v>
      </c>
      <c r="D846" s="9">
        <v>5</v>
      </c>
      <c r="E846" s="9">
        <v>12</v>
      </c>
      <c r="F846" s="9">
        <v>1</v>
      </c>
      <c r="G846" s="9">
        <v>1</v>
      </c>
      <c r="H846" s="9">
        <v>0</v>
      </c>
      <c r="I846" s="9">
        <v>1</v>
      </c>
      <c r="J846" s="9">
        <v>1</v>
      </c>
      <c r="K846" s="9">
        <v>0</v>
      </c>
      <c r="L846" s="9">
        <v>0</v>
      </c>
      <c r="M846" s="9">
        <v>1</v>
      </c>
      <c r="N846" s="9">
        <v>4</v>
      </c>
      <c r="O846" s="9">
        <v>0</v>
      </c>
      <c r="P846" s="9">
        <v>0</v>
      </c>
      <c r="Q846" s="9">
        <v>0</v>
      </c>
      <c r="R846" s="9">
        <v>4</v>
      </c>
      <c r="S846" s="9">
        <v>0</v>
      </c>
      <c r="T846" s="9"/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1</v>
      </c>
      <c r="AC846" s="9"/>
      <c r="AD846" s="9">
        <v>3</v>
      </c>
      <c r="AE846" s="9"/>
      <c r="AF846" s="9">
        <v>1</v>
      </c>
      <c r="AG846" s="9">
        <v>1</v>
      </c>
      <c r="AH846" s="9">
        <v>1</v>
      </c>
      <c r="AI846" s="9">
        <v>0</v>
      </c>
      <c r="AJ846" s="9">
        <v>0</v>
      </c>
      <c r="AK846" s="9">
        <v>0</v>
      </c>
      <c r="AL846" s="9"/>
      <c r="AM846" s="9">
        <v>1</v>
      </c>
      <c r="AN846" s="9">
        <v>1</v>
      </c>
      <c r="AO846" s="9">
        <v>1</v>
      </c>
      <c r="AP846" s="9">
        <v>1</v>
      </c>
      <c r="AQ846" s="9">
        <v>0</v>
      </c>
      <c r="AR846" s="9">
        <v>1</v>
      </c>
      <c r="AS846" s="9"/>
      <c r="AT846" s="9">
        <v>4</v>
      </c>
      <c r="AU846" s="9">
        <v>3</v>
      </c>
      <c r="AV846" s="75">
        <v>2</v>
      </c>
      <c r="AW846" s="75">
        <v>1</v>
      </c>
      <c r="AX846" s="75">
        <v>1</v>
      </c>
      <c r="AY846" s="9">
        <v>2</v>
      </c>
      <c r="AZ846" s="9">
        <v>1</v>
      </c>
      <c r="BA846" s="9">
        <v>1</v>
      </c>
      <c r="BB846" s="9">
        <v>2</v>
      </c>
      <c r="BC846" s="9">
        <v>2</v>
      </c>
      <c r="BD846" s="9">
        <v>1</v>
      </c>
      <c r="BE846" s="9">
        <v>2</v>
      </c>
      <c r="BF846" s="9">
        <v>1</v>
      </c>
      <c r="BG846" s="9">
        <v>1</v>
      </c>
      <c r="BH846">
        <v>1</v>
      </c>
      <c r="BI846">
        <v>2</v>
      </c>
      <c r="BJ846" s="58">
        <v>1</v>
      </c>
      <c r="BK846">
        <v>2</v>
      </c>
      <c r="BL846">
        <v>1</v>
      </c>
      <c r="BM846">
        <v>1</v>
      </c>
      <c r="BN846">
        <v>1</v>
      </c>
      <c r="BO846">
        <v>2</v>
      </c>
      <c r="BP846">
        <v>1</v>
      </c>
      <c r="BQ846">
        <v>1</v>
      </c>
      <c r="BR846">
        <v>1</v>
      </c>
      <c r="BS846">
        <v>1</v>
      </c>
      <c r="BT846">
        <v>1</v>
      </c>
      <c r="BU846">
        <v>1</v>
      </c>
      <c r="BV846">
        <v>2</v>
      </c>
      <c r="BW846">
        <v>2</v>
      </c>
      <c r="BX846">
        <v>2</v>
      </c>
      <c r="BY846">
        <v>1</v>
      </c>
      <c r="BZ846">
        <v>2</v>
      </c>
      <c r="CA846">
        <v>2</v>
      </c>
      <c r="CB846">
        <v>2</v>
      </c>
      <c r="CC846">
        <v>1</v>
      </c>
      <c r="CD846">
        <v>1</v>
      </c>
      <c r="CE846">
        <v>2</v>
      </c>
      <c r="CF846">
        <v>1</v>
      </c>
      <c r="CG846">
        <v>1</v>
      </c>
      <c r="CH846">
        <v>2</v>
      </c>
      <c r="CI846">
        <v>2</v>
      </c>
      <c r="CJ846">
        <v>1</v>
      </c>
      <c r="CK846">
        <v>2</v>
      </c>
      <c r="CL846">
        <v>1</v>
      </c>
      <c r="CM846">
        <v>4</v>
      </c>
      <c r="CN846">
        <v>4</v>
      </c>
      <c r="CO846">
        <v>4</v>
      </c>
      <c r="CP846">
        <v>4</v>
      </c>
      <c r="CQ846">
        <v>4</v>
      </c>
      <c r="CR846">
        <v>4</v>
      </c>
      <c r="CS846">
        <v>4</v>
      </c>
      <c r="CT846">
        <v>4</v>
      </c>
      <c r="CU846">
        <v>3</v>
      </c>
      <c r="CV846">
        <v>2</v>
      </c>
      <c r="CW846">
        <v>1</v>
      </c>
      <c r="CX846">
        <v>4</v>
      </c>
      <c r="CY846">
        <v>3</v>
      </c>
      <c r="CZ846">
        <v>4</v>
      </c>
      <c r="DA846" s="57">
        <v>4</v>
      </c>
    </row>
    <row r="847" spans="1:105">
      <c r="A847">
        <v>840</v>
      </c>
      <c r="B847" s="9">
        <v>2</v>
      </c>
      <c r="C847" s="9">
        <v>4</v>
      </c>
      <c r="D847" s="9">
        <v>4</v>
      </c>
      <c r="E847" s="9">
        <v>3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1</v>
      </c>
      <c r="L847" s="9">
        <v>0</v>
      </c>
      <c r="M847" s="9">
        <v>2</v>
      </c>
      <c r="N847" s="9">
        <v>0</v>
      </c>
      <c r="O847" s="9">
        <v>0</v>
      </c>
      <c r="P847" s="9">
        <v>0</v>
      </c>
      <c r="Q847" s="9">
        <v>0</v>
      </c>
      <c r="R847" s="9">
        <v>4</v>
      </c>
      <c r="S847" s="9">
        <v>3</v>
      </c>
      <c r="T847" s="9"/>
      <c r="U847" s="9">
        <v>0</v>
      </c>
      <c r="V847" s="9">
        <v>0</v>
      </c>
      <c r="W847" s="9">
        <v>0</v>
      </c>
      <c r="X847" s="9">
        <v>0</v>
      </c>
      <c r="Y847" s="9">
        <v>1</v>
      </c>
      <c r="Z847" s="9">
        <v>0</v>
      </c>
      <c r="AA847" s="9">
        <v>0</v>
      </c>
      <c r="AB847" s="9">
        <v>0</v>
      </c>
      <c r="AC847" s="9"/>
      <c r="AD847" s="9">
        <v>1</v>
      </c>
      <c r="AE847" s="9"/>
      <c r="AF847" s="9">
        <v>1</v>
      </c>
      <c r="AG847" s="9">
        <v>0</v>
      </c>
      <c r="AH847" s="9">
        <v>0</v>
      </c>
      <c r="AI847" s="9">
        <v>1</v>
      </c>
      <c r="AJ847" s="9">
        <v>0</v>
      </c>
      <c r="AK847" s="9">
        <v>0</v>
      </c>
      <c r="AL847" s="9"/>
      <c r="AM847" s="9">
        <v>1</v>
      </c>
      <c r="AN847" s="9">
        <v>1</v>
      </c>
      <c r="AO847" s="9">
        <v>0</v>
      </c>
      <c r="AP847" s="9">
        <v>1</v>
      </c>
      <c r="AQ847" s="9">
        <v>0</v>
      </c>
      <c r="AR847" s="9">
        <v>0</v>
      </c>
      <c r="AS847" s="9"/>
      <c r="AT847" s="9">
        <v>1</v>
      </c>
      <c r="AU847" s="9">
        <v>1</v>
      </c>
      <c r="AV847" s="75">
        <v>1</v>
      </c>
      <c r="AW847" s="75">
        <v>1</v>
      </c>
      <c r="AX847" s="75">
        <v>1</v>
      </c>
      <c r="AY847" s="9">
        <v>1</v>
      </c>
      <c r="AZ847" s="9">
        <v>2</v>
      </c>
      <c r="BA847" s="9" t="s">
        <v>125</v>
      </c>
      <c r="BB847" s="9" t="s">
        <v>125</v>
      </c>
      <c r="BC847" s="9">
        <v>1</v>
      </c>
      <c r="BD847" s="9">
        <v>1</v>
      </c>
      <c r="BE847" s="9">
        <v>1</v>
      </c>
      <c r="BF847" s="9">
        <v>1</v>
      </c>
      <c r="BG847" s="9">
        <v>1</v>
      </c>
      <c r="BH847">
        <v>1</v>
      </c>
      <c r="BI847">
        <v>1</v>
      </c>
      <c r="BJ847" s="58">
        <v>1</v>
      </c>
      <c r="BK847">
        <v>2</v>
      </c>
      <c r="BL847">
        <v>1</v>
      </c>
      <c r="BM847">
        <v>1</v>
      </c>
      <c r="BN847">
        <v>2</v>
      </c>
      <c r="BO847">
        <v>2</v>
      </c>
      <c r="BP847">
        <v>2</v>
      </c>
      <c r="BQ847" t="s">
        <v>125</v>
      </c>
      <c r="BR847">
        <v>1</v>
      </c>
      <c r="BS847">
        <v>2</v>
      </c>
      <c r="BT847" t="s">
        <v>125</v>
      </c>
      <c r="BU847">
        <v>1</v>
      </c>
      <c r="BV847">
        <v>2</v>
      </c>
      <c r="BW847">
        <v>2</v>
      </c>
      <c r="BX847">
        <v>2</v>
      </c>
      <c r="BY847">
        <v>1</v>
      </c>
      <c r="BZ847">
        <v>2</v>
      </c>
      <c r="CA847">
        <v>2</v>
      </c>
      <c r="CB847">
        <v>2</v>
      </c>
      <c r="CC847">
        <v>2</v>
      </c>
      <c r="CD847">
        <v>1</v>
      </c>
      <c r="CE847">
        <v>1</v>
      </c>
      <c r="CF847">
        <v>1</v>
      </c>
      <c r="CG847">
        <v>2</v>
      </c>
      <c r="CH847">
        <v>2</v>
      </c>
      <c r="CJ847">
        <v>1</v>
      </c>
      <c r="CK847">
        <v>1</v>
      </c>
      <c r="CL847">
        <v>1</v>
      </c>
      <c r="CO847">
        <v>3</v>
      </c>
      <c r="CP847">
        <v>3</v>
      </c>
      <c r="CQ847">
        <v>4</v>
      </c>
      <c r="CR847">
        <v>3</v>
      </c>
      <c r="CS847">
        <v>1</v>
      </c>
      <c r="CT847">
        <v>3</v>
      </c>
      <c r="CU847">
        <v>2</v>
      </c>
      <c r="CV847">
        <v>2</v>
      </c>
      <c r="CW847">
        <v>3</v>
      </c>
      <c r="CX847">
        <v>4</v>
      </c>
      <c r="CY847">
        <v>3</v>
      </c>
      <c r="CZ847">
        <v>3</v>
      </c>
      <c r="DA847" s="57" t="s">
        <v>125</v>
      </c>
    </row>
    <row r="848" spans="1:105">
      <c r="A848">
        <v>841</v>
      </c>
      <c r="B848" s="9">
        <v>1</v>
      </c>
      <c r="C848" s="9">
        <v>4</v>
      </c>
      <c r="D848" s="9">
        <v>1</v>
      </c>
      <c r="E848" s="9">
        <v>4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1</v>
      </c>
      <c r="M848" s="9">
        <v>2</v>
      </c>
      <c r="N848" s="9">
        <v>4</v>
      </c>
      <c r="O848" s="9">
        <v>4</v>
      </c>
      <c r="P848" s="9">
        <v>3</v>
      </c>
      <c r="Q848" s="9">
        <v>4</v>
      </c>
      <c r="R848" s="9">
        <v>4</v>
      </c>
      <c r="S848" s="9">
        <v>3</v>
      </c>
      <c r="T848" s="9"/>
      <c r="U848" s="9">
        <v>0</v>
      </c>
      <c r="V848" s="9">
        <v>1</v>
      </c>
      <c r="W848" s="9">
        <v>0</v>
      </c>
      <c r="X848" s="9">
        <v>0</v>
      </c>
      <c r="Y848" s="9">
        <v>1</v>
      </c>
      <c r="Z848" s="9">
        <v>0</v>
      </c>
      <c r="AA848" s="9">
        <v>0</v>
      </c>
      <c r="AB848" s="9">
        <v>0</v>
      </c>
      <c r="AC848" s="9"/>
      <c r="AD848" s="9">
        <v>1</v>
      </c>
      <c r="AE848" s="9"/>
      <c r="AF848" s="9">
        <v>0</v>
      </c>
      <c r="AG848" s="9">
        <v>1</v>
      </c>
      <c r="AH848" s="9">
        <v>0</v>
      </c>
      <c r="AI848" s="9">
        <v>0</v>
      </c>
      <c r="AJ848" s="9">
        <v>0</v>
      </c>
      <c r="AK848" s="9">
        <v>1</v>
      </c>
      <c r="AL848" s="9"/>
      <c r="AM848" s="9">
        <v>0</v>
      </c>
      <c r="AN848" s="9">
        <v>1</v>
      </c>
      <c r="AO848" s="9">
        <v>0</v>
      </c>
      <c r="AP848" s="9">
        <v>1</v>
      </c>
      <c r="AQ848" s="9">
        <v>0</v>
      </c>
      <c r="AR848" s="9">
        <v>0</v>
      </c>
      <c r="AS848" s="9"/>
      <c r="AT848" s="9">
        <v>3</v>
      </c>
      <c r="AU848" s="9">
        <v>1</v>
      </c>
      <c r="AV848" s="75">
        <v>2</v>
      </c>
      <c r="AW848" s="75">
        <v>2</v>
      </c>
      <c r="AX848" s="75">
        <v>2</v>
      </c>
      <c r="AY848" s="9" t="s">
        <v>125</v>
      </c>
      <c r="AZ848" s="9">
        <v>1</v>
      </c>
      <c r="BA848" s="9">
        <v>1</v>
      </c>
      <c r="BB848" s="9">
        <v>2</v>
      </c>
      <c r="BC848" s="9">
        <v>2</v>
      </c>
      <c r="BD848" s="9">
        <v>1</v>
      </c>
      <c r="BE848" s="9">
        <v>1</v>
      </c>
      <c r="BF848" s="9">
        <v>2</v>
      </c>
      <c r="BG848" s="9" t="s">
        <v>125</v>
      </c>
      <c r="BH848">
        <v>1</v>
      </c>
      <c r="BI848">
        <v>2</v>
      </c>
      <c r="BJ848" s="58">
        <v>1</v>
      </c>
      <c r="BK848">
        <v>2</v>
      </c>
      <c r="BL848">
        <v>2</v>
      </c>
      <c r="BM848">
        <v>2</v>
      </c>
      <c r="BN848">
        <v>2</v>
      </c>
      <c r="BO848">
        <v>2</v>
      </c>
      <c r="BP848">
        <v>2</v>
      </c>
      <c r="BQ848" t="s">
        <v>125</v>
      </c>
      <c r="BR848">
        <v>2</v>
      </c>
      <c r="BS848">
        <v>2</v>
      </c>
      <c r="BT848" t="s">
        <v>125</v>
      </c>
      <c r="BU848">
        <v>1</v>
      </c>
      <c r="BV848">
        <v>2</v>
      </c>
      <c r="BW848">
        <v>1</v>
      </c>
      <c r="BX848">
        <v>2</v>
      </c>
      <c r="BY848">
        <v>2</v>
      </c>
      <c r="BZ848">
        <v>2</v>
      </c>
      <c r="CA848">
        <v>2</v>
      </c>
      <c r="CB848">
        <v>2</v>
      </c>
      <c r="CC848">
        <v>2</v>
      </c>
      <c r="CD848">
        <v>1</v>
      </c>
      <c r="CE848">
        <v>2</v>
      </c>
      <c r="CF848">
        <v>1</v>
      </c>
      <c r="CG848">
        <v>2</v>
      </c>
      <c r="CH848">
        <v>2</v>
      </c>
      <c r="CI848">
        <v>2</v>
      </c>
      <c r="CJ848">
        <v>2</v>
      </c>
      <c r="CK848">
        <v>2</v>
      </c>
      <c r="CL848">
        <v>1</v>
      </c>
      <c r="CM848">
        <v>3</v>
      </c>
      <c r="CN848">
        <v>3</v>
      </c>
      <c r="CO848">
        <v>2</v>
      </c>
      <c r="CP848">
        <v>3</v>
      </c>
      <c r="CQ848">
        <v>4</v>
      </c>
      <c r="CR848">
        <v>3</v>
      </c>
      <c r="CS848">
        <v>3</v>
      </c>
      <c r="CT848">
        <v>2</v>
      </c>
      <c r="CV848">
        <v>1</v>
      </c>
      <c r="CW848">
        <v>1</v>
      </c>
      <c r="CX848">
        <v>2</v>
      </c>
      <c r="CY848">
        <v>3</v>
      </c>
      <c r="CZ848">
        <v>0</v>
      </c>
      <c r="DA848" s="57" t="s">
        <v>125</v>
      </c>
    </row>
    <row r="849" spans="1:105">
      <c r="A849">
        <v>842</v>
      </c>
      <c r="B849" s="9">
        <v>1</v>
      </c>
      <c r="C849" s="9">
        <v>5</v>
      </c>
      <c r="D849" s="9">
        <v>1</v>
      </c>
      <c r="E849" s="9">
        <v>15</v>
      </c>
      <c r="F849" s="9">
        <v>0</v>
      </c>
      <c r="G849" s="9">
        <v>0</v>
      </c>
      <c r="H849" s="9">
        <v>0</v>
      </c>
      <c r="I849" s="9">
        <v>1</v>
      </c>
      <c r="J849" s="9">
        <v>1</v>
      </c>
      <c r="K849" s="9">
        <v>0</v>
      </c>
      <c r="L849" s="9">
        <v>0</v>
      </c>
      <c r="M849" s="9">
        <v>2</v>
      </c>
      <c r="N849" s="9"/>
      <c r="O849" s="9"/>
      <c r="P849" s="9"/>
      <c r="Q849" s="9"/>
      <c r="R849" s="9">
        <v>4</v>
      </c>
      <c r="S849" s="9"/>
      <c r="T849" s="9"/>
      <c r="U849" s="9">
        <v>1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  <c r="AC849" s="9"/>
      <c r="AD849" s="9">
        <v>1</v>
      </c>
      <c r="AE849" s="9"/>
      <c r="AF849" s="9">
        <v>1</v>
      </c>
      <c r="AG849" s="9">
        <v>0</v>
      </c>
      <c r="AH849" s="9">
        <v>0</v>
      </c>
      <c r="AI849" s="9">
        <v>0</v>
      </c>
      <c r="AJ849" s="9">
        <v>0</v>
      </c>
      <c r="AK849" s="9">
        <v>0</v>
      </c>
      <c r="AL849" s="9"/>
      <c r="AM849" s="9">
        <v>0</v>
      </c>
      <c r="AN849" s="9">
        <v>1</v>
      </c>
      <c r="AO849" s="9">
        <v>1</v>
      </c>
      <c r="AP849" s="9">
        <v>0</v>
      </c>
      <c r="AQ849" s="9">
        <v>0</v>
      </c>
      <c r="AR849" s="9">
        <v>0</v>
      </c>
      <c r="AS849" s="9"/>
      <c r="AT849" s="9">
        <v>2</v>
      </c>
      <c r="AU849" s="9">
        <v>1</v>
      </c>
      <c r="AV849" s="75">
        <v>1</v>
      </c>
      <c r="AW849" s="75">
        <v>2</v>
      </c>
      <c r="AX849" s="75">
        <v>1</v>
      </c>
      <c r="AY849" s="9">
        <v>1</v>
      </c>
      <c r="AZ849" s="9">
        <v>1</v>
      </c>
      <c r="BA849" s="9">
        <v>1</v>
      </c>
      <c r="BB849" s="9">
        <v>2</v>
      </c>
      <c r="BC849" s="9">
        <v>1</v>
      </c>
      <c r="BD849" s="9">
        <v>1</v>
      </c>
      <c r="BE849" s="9">
        <v>1</v>
      </c>
      <c r="BF849" s="9">
        <v>1</v>
      </c>
      <c r="BG849" s="9">
        <v>1</v>
      </c>
      <c r="BH849">
        <v>1</v>
      </c>
      <c r="BI849">
        <v>2</v>
      </c>
      <c r="BJ849" s="58">
        <v>1</v>
      </c>
      <c r="BK849">
        <v>2</v>
      </c>
      <c r="BL849">
        <v>1</v>
      </c>
      <c r="BM849">
        <v>2</v>
      </c>
      <c r="BN849">
        <v>1</v>
      </c>
      <c r="BO849">
        <v>2</v>
      </c>
      <c r="BP849">
        <v>2</v>
      </c>
      <c r="BQ849" t="s">
        <v>125</v>
      </c>
      <c r="BR849">
        <v>2</v>
      </c>
      <c r="BS849">
        <v>2</v>
      </c>
      <c r="BT849" t="s">
        <v>125</v>
      </c>
      <c r="BU849">
        <v>1</v>
      </c>
      <c r="BV849">
        <v>2</v>
      </c>
      <c r="BW849">
        <v>2</v>
      </c>
      <c r="BX849">
        <v>2</v>
      </c>
      <c r="BY849">
        <v>2</v>
      </c>
      <c r="BZ849">
        <v>2</v>
      </c>
      <c r="CA849">
        <v>1</v>
      </c>
      <c r="CB849">
        <v>2</v>
      </c>
      <c r="CC849">
        <v>2</v>
      </c>
      <c r="CD849">
        <v>1</v>
      </c>
      <c r="CE849">
        <v>2</v>
      </c>
      <c r="CF849">
        <v>1</v>
      </c>
      <c r="CG849">
        <v>1</v>
      </c>
      <c r="CH849">
        <v>2</v>
      </c>
      <c r="CI849">
        <v>2</v>
      </c>
      <c r="CJ849">
        <v>1</v>
      </c>
      <c r="CK849">
        <v>2</v>
      </c>
      <c r="CL849">
        <v>1</v>
      </c>
      <c r="CM849">
        <v>4</v>
      </c>
      <c r="CN849">
        <v>4</v>
      </c>
      <c r="CO849">
        <v>4</v>
      </c>
      <c r="CP849">
        <v>4</v>
      </c>
      <c r="CQ849">
        <v>4</v>
      </c>
      <c r="CR849">
        <v>4</v>
      </c>
      <c r="CS849">
        <v>4</v>
      </c>
      <c r="CT849">
        <v>4</v>
      </c>
      <c r="CU849">
        <v>2</v>
      </c>
      <c r="CV849">
        <v>3</v>
      </c>
      <c r="CW849">
        <v>1</v>
      </c>
      <c r="CX849">
        <v>3</v>
      </c>
      <c r="CY849">
        <v>3</v>
      </c>
      <c r="CZ849">
        <v>3</v>
      </c>
      <c r="DA849" s="57" t="s">
        <v>125</v>
      </c>
    </row>
    <row r="850" spans="1:105">
      <c r="A850">
        <v>843</v>
      </c>
      <c r="B850" s="9">
        <v>2</v>
      </c>
      <c r="C850" s="9">
        <v>9</v>
      </c>
      <c r="D850" s="9">
        <v>7</v>
      </c>
      <c r="E850" s="9">
        <v>5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1</v>
      </c>
      <c r="M850" s="9">
        <v>2</v>
      </c>
      <c r="N850" s="9">
        <v>4</v>
      </c>
      <c r="O850" s="9">
        <v>4</v>
      </c>
      <c r="P850" s="9">
        <v>4</v>
      </c>
      <c r="Q850" s="9">
        <v>4</v>
      </c>
      <c r="R850" s="9">
        <v>4</v>
      </c>
      <c r="S850" s="9">
        <v>4</v>
      </c>
      <c r="T850" s="9"/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1</v>
      </c>
      <c r="AB850" s="9">
        <v>0</v>
      </c>
      <c r="AC850" s="9"/>
      <c r="AD850" s="9">
        <v>4</v>
      </c>
      <c r="AE850" s="9"/>
      <c r="AF850" s="9">
        <v>1</v>
      </c>
      <c r="AG850" s="9">
        <v>1</v>
      </c>
      <c r="AH850" s="9">
        <v>0</v>
      </c>
      <c r="AI850" s="9">
        <v>0</v>
      </c>
      <c r="AJ850" s="9">
        <v>1</v>
      </c>
      <c r="AK850" s="9">
        <v>0</v>
      </c>
      <c r="AL850" s="9"/>
      <c r="AM850" s="9">
        <v>1</v>
      </c>
      <c r="AN850" s="9">
        <v>1</v>
      </c>
      <c r="AO850" s="9">
        <v>1</v>
      </c>
      <c r="AP850" s="9">
        <v>1</v>
      </c>
      <c r="AQ850" s="9">
        <v>0</v>
      </c>
      <c r="AR850" s="9">
        <v>0</v>
      </c>
      <c r="AS850" s="9"/>
      <c r="AT850" s="9">
        <v>3</v>
      </c>
      <c r="AU850" s="9">
        <v>3</v>
      </c>
      <c r="AV850" s="75">
        <v>2</v>
      </c>
      <c r="AW850" s="75">
        <v>2</v>
      </c>
      <c r="AX850" s="75">
        <v>1</v>
      </c>
      <c r="AY850" s="9">
        <v>1</v>
      </c>
      <c r="AZ850" s="9">
        <v>2</v>
      </c>
      <c r="BA850" s="9" t="s">
        <v>125</v>
      </c>
      <c r="BB850" s="9" t="s">
        <v>125</v>
      </c>
      <c r="BC850" s="9">
        <v>2</v>
      </c>
      <c r="BD850" s="9">
        <v>2</v>
      </c>
      <c r="BE850" s="9" t="s">
        <v>125</v>
      </c>
      <c r="BF850" s="9">
        <v>1</v>
      </c>
      <c r="BG850" s="9">
        <v>1</v>
      </c>
      <c r="BI850">
        <v>2</v>
      </c>
      <c r="BJ850" s="58">
        <v>1</v>
      </c>
      <c r="BK850">
        <v>2</v>
      </c>
      <c r="BL850">
        <v>1</v>
      </c>
      <c r="BM850">
        <v>1</v>
      </c>
      <c r="BN850">
        <v>1</v>
      </c>
      <c r="BO850">
        <v>2</v>
      </c>
      <c r="BP850">
        <v>2</v>
      </c>
      <c r="BQ850" t="s">
        <v>125</v>
      </c>
      <c r="BR850">
        <v>1</v>
      </c>
      <c r="BS850">
        <v>1</v>
      </c>
      <c r="BT850">
        <v>1</v>
      </c>
      <c r="BU850">
        <v>1</v>
      </c>
      <c r="BV850">
        <v>1</v>
      </c>
      <c r="BW850">
        <v>2</v>
      </c>
      <c r="BX850">
        <v>1</v>
      </c>
      <c r="BY850">
        <v>2</v>
      </c>
      <c r="BZ850">
        <v>2</v>
      </c>
      <c r="CA850">
        <v>2</v>
      </c>
      <c r="CB850">
        <v>2</v>
      </c>
      <c r="CC850">
        <v>2</v>
      </c>
      <c r="CD850">
        <v>2</v>
      </c>
      <c r="CE850">
        <v>1</v>
      </c>
      <c r="CF850">
        <v>2</v>
      </c>
      <c r="CG850">
        <v>2</v>
      </c>
      <c r="CH850">
        <v>2</v>
      </c>
      <c r="CI850">
        <v>1</v>
      </c>
      <c r="CJ850">
        <v>1</v>
      </c>
      <c r="CK850">
        <v>1</v>
      </c>
      <c r="CL850">
        <v>1</v>
      </c>
      <c r="CM850">
        <v>3</v>
      </c>
      <c r="CN850">
        <v>4</v>
      </c>
      <c r="CO850">
        <v>4</v>
      </c>
      <c r="CP850">
        <v>4</v>
      </c>
      <c r="CQ850">
        <v>4</v>
      </c>
      <c r="CR850">
        <v>4</v>
      </c>
      <c r="CS850">
        <v>4</v>
      </c>
      <c r="CT850">
        <v>2</v>
      </c>
      <c r="CU850">
        <v>3</v>
      </c>
      <c r="CV850">
        <v>2</v>
      </c>
      <c r="CW850">
        <v>2</v>
      </c>
      <c r="CX850">
        <v>4</v>
      </c>
      <c r="CY850">
        <v>3</v>
      </c>
      <c r="CZ850">
        <v>3</v>
      </c>
      <c r="DA850" s="57" t="s">
        <v>125</v>
      </c>
    </row>
    <row r="851" spans="1:105">
      <c r="A851">
        <v>844</v>
      </c>
      <c r="B851" s="9">
        <v>1</v>
      </c>
      <c r="C851" s="9">
        <v>8</v>
      </c>
      <c r="D851" s="9">
        <v>4</v>
      </c>
      <c r="E851" s="9">
        <v>9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1</v>
      </c>
      <c r="M851" s="9">
        <v>2</v>
      </c>
      <c r="N851" s="9">
        <v>2</v>
      </c>
      <c r="O851" s="9">
        <v>2</v>
      </c>
      <c r="P851" s="9">
        <v>2</v>
      </c>
      <c r="Q851" s="9">
        <v>2</v>
      </c>
      <c r="R851" s="9">
        <v>4</v>
      </c>
      <c r="S851" s="9">
        <v>2</v>
      </c>
      <c r="T851" s="9"/>
      <c r="U851" s="9">
        <v>1</v>
      </c>
      <c r="V851" s="9">
        <v>1</v>
      </c>
      <c r="W851" s="9">
        <v>1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/>
      <c r="AD851" s="9">
        <v>1</v>
      </c>
      <c r="AE851" s="9"/>
      <c r="AF851" s="9">
        <v>1</v>
      </c>
      <c r="AG851" s="9">
        <v>0</v>
      </c>
      <c r="AH851" s="9">
        <v>0</v>
      </c>
      <c r="AI851" s="9">
        <v>0</v>
      </c>
      <c r="AJ851" s="9">
        <v>0</v>
      </c>
      <c r="AK851" s="9">
        <v>0</v>
      </c>
      <c r="AL851" s="9"/>
      <c r="AM851" s="9">
        <v>0</v>
      </c>
      <c r="AN851" s="9">
        <v>1</v>
      </c>
      <c r="AO851" s="9">
        <v>0</v>
      </c>
      <c r="AP851" s="9">
        <v>0</v>
      </c>
      <c r="AQ851" s="9">
        <v>0</v>
      </c>
      <c r="AR851" s="9">
        <v>0</v>
      </c>
      <c r="AS851" s="9"/>
      <c r="AT851" s="9">
        <v>3</v>
      </c>
      <c r="AU851" s="9">
        <v>2</v>
      </c>
      <c r="AV851" s="75">
        <v>2</v>
      </c>
      <c r="AW851" s="75">
        <v>2</v>
      </c>
      <c r="AX851" s="75">
        <v>1</v>
      </c>
      <c r="AY851" s="9">
        <v>1</v>
      </c>
      <c r="AZ851" s="9">
        <v>1</v>
      </c>
      <c r="BA851" s="9">
        <v>1</v>
      </c>
      <c r="BB851" s="9">
        <v>2</v>
      </c>
      <c r="BC851" s="9">
        <v>2</v>
      </c>
      <c r="BD851" s="9">
        <v>1</v>
      </c>
      <c r="BE851" s="9">
        <v>2</v>
      </c>
      <c r="BF851" s="9">
        <v>2</v>
      </c>
      <c r="BG851" s="9" t="s">
        <v>125</v>
      </c>
      <c r="BH851">
        <v>2</v>
      </c>
      <c r="BI851">
        <v>2</v>
      </c>
      <c r="BJ851" s="58">
        <v>2</v>
      </c>
      <c r="BK851">
        <v>2</v>
      </c>
      <c r="BL851">
        <v>1</v>
      </c>
      <c r="BM851">
        <v>1</v>
      </c>
      <c r="BN851">
        <v>1</v>
      </c>
      <c r="BO851">
        <v>2</v>
      </c>
      <c r="BP851">
        <v>2</v>
      </c>
      <c r="BQ851" t="s">
        <v>125</v>
      </c>
      <c r="BR851">
        <v>2</v>
      </c>
      <c r="BS851">
        <v>2</v>
      </c>
      <c r="BT851" t="s">
        <v>125</v>
      </c>
      <c r="BU851">
        <v>2</v>
      </c>
      <c r="BV851">
        <v>2</v>
      </c>
      <c r="BW851">
        <v>2</v>
      </c>
      <c r="BX851">
        <v>2</v>
      </c>
      <c r="BY851">
        <v>2</v>
      </c>
      <c r="BZ851">
        <v>2</v>
      </c>
      <c r="CA851">
        <v>2</v>
      </c>
      <c r="CB851">
        <v>2</v>
      </c>
      <c r="CC851">
        <v>2</v>
      </c>
      <c r="CD851">
        <v>2</v>
      </c>
      <c r="CE851">
        <v>2</v>
      </c>
      <c r="CF851">
        <v>1</v>
      </c>
      <c r="CG851">
        <v>2</v>
      </c>
      <c r="CH851">
        <v>2</v>
      </c>
      <c r="CI851">
        <v>2</v>
      </c>
      <c r="CJ851">
        <v>1</v>
      </c>
      <c r="CK851">
        <v>2</v>
      </c>
      <c r="CL851">
        <v>2</v>
      </c>
      <c r="CM851" t="s">
        <v>125</v>
      </c>
      <c r="CN851" t="s">
        <v>125</v>
      </c>
      <c r="CO851">
        <v>4</v>
      </c>
      <c r="CP851">
        <v>3</v>
      </c>
      <c r="CQ851">
        <v>3</v>
      </c>
      <c r="CR851">
        <v>4</v>
      </c>
      <c r="CS851">
        <v>4</v>
      </c>
      <c r="CT851">
        <v>2</v>
      </c>
      <c r="CU851">
        <v>3</v>
      </c>
      <c r="CV851">
        <v>3</v>
      </c>
      <c r="CW851">
        <v>1</v>
      </c>
      <c r="CX851">
        <v>4</v>
      </c>
      <c r="CY851">
        <v>1</v>
      </c>
      <c r="CZ851">
        <v>0</v>
      </c>
      <c r="DA851" s="57" t="s">
        <v>125</v>
      </c>
    </row>
    <row r="852" spans="1:105">
      <c r="A852">
        <v>845</v>
      </c>
      <c r="B852" s="9">
        <v>2</v>
      </c>
      <c r="C852" s="9">
        <v>5</v>
      </c>
      <c r="D852" s="9">
        <v>1</v>
      </c>
      <c r="E852" s="9">
        <v>5</v>
      </c>
      <c r="F852" s="9">
        <v>0</v>
      </c>
      <c r="G852" s="9">
        <v>0</v>
      </c>
      <c r="H852" s="9">
        <v>0</v>
      </c>
      <c r="I852" s="9">
        <v>0</v>
      </c>
      <c r="J852" s="9">
        <v>1</v>
      </c>
      <c r="K852" s="9">
        <v>0</v>
      </c>
      <c r="L852" s="9">
        <v>0</v>
      </c>
      <c r="M852" s="9">
        <v>2</v>
      </c>
      <c r="N852" s="9">
        <v>4</v>
      </c>
      <c r="O852" s="9">
        <v>4</v>
      </c>
      <c r="P852" s="9">
        <v>4</v>
      </c>
      <c r="Q852" s="9">
        <v>4</v>
      </c>
      <c r="R852" s="9">
        <v>4</v>
      </c>
      <c r="S852" s="9">
        <v>4</v>
      </c>
      <c r="T852" s="9"/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1</v>
      </c>
      <c r="AB852" s="9">
        <v>0</v>
      </c>
      <c r="AC852" s="9"/>
      <c r="AD852" s="9">
        <v>4</v>
      </c>
      <c r="AE852" s="9"/>
      <c r="AF852" s="9">
        <v>1</v>
      </c>
      <c r="AG852" s="9">
        <v>0</v>
      </c>
      <c r="AH852" s="9">
        <v>1</v>
      </c>
      <c r="AI852" s="9">
        <v>0</v>
      </c>
      <c r="AJ852" s="9">
        <v>0</v>
      </c>
      <c r="AK852" s="9">
        <v>0</v>
      </c>
      <c r="AL852" s="9"/>
      <c r="AM852" s="9">
        <v>1</v>
      </c>
      <c r="AN852" s="9">
        <v>1</v>
      </c>
      <c r="AO852" s="9">
        <v>1</v>
      </c>
      <c r="AP852" s="9">
        <v>0</v>
      </c>
      <c r="AQ852" s="9">
        <v>0</v>
      </c>
      <c r="AR852" s="9">
        <v>0</v>
      </c>
      <c r="AS852" s="9"/>
      <c r="AT852" s="9">
        <v>2</v>
      </c>
      <c r="AU852" s="9">
        <v>1</v>
      </c>
      <c r="AV852" s="75">
        <v>2</v>
      </c>
      <c r="AW852" s="75">
        <v>2</v>
      </c>
      <c r="AX852" s="75">
        <v>1</v>
      </c>
      <c r="AY852" s="9">
        <v>2</v>
      </c>
      <c r="AZ852" s="9">
        <v>1</v>
      </c>
      <c r="BA852" s="9">
        <v>1</v>
      </c>
      <c r="BB852" s="9">
        <v>2</v>
      </c>
      <c r="BC852" s="9">
        <v>1</v>
      </c>
      <c r="BD852" s="9">
        <v>1</v>
      </c>
      <c r="BE852" s="9">
        <v>1</v>
      </c>
      <c r="BF852" s="9">
        <v>2</v>
      </c>
      <c r="BG852" s="9" t="s">
        <v>125</v>
      </c>
      <c r="BH852">
        <v>2</v>
      </c>
      <c r="BI852">
        <v>1</v>
      </c>
      <c r="BJ852" s="58">
        <v>2</v>
      </c>
      <c r="BK852">
        <v>2</v>
      </c>
      <c r="BL852">
        <v>1</v>
      </c>
      <c r="BM852">
        <v>1</v>
      </c>
      <c r="BN852">
        <v>1</v>
      </c>
      <c r="BO852">
        <v>2</v>
      </c>
      <c r="BP852">
        <v>2</v>
      </c>
      <c r="BQ852" t="s">
        <v>125</v>
      </c>
      <c r="BR852">
        <v>1</v>
      </c>
      <c r="BS852">
        <v>2</v>
      </c>
      <c r="BT852" t="s">
        <v>125</v>
      </c>
      <c r="BU852">
        <v>1</v>
      </c>
      <c r="BV852">
        <v>2</v>
      </c>
      <c r="BW852">
        <v>2</v>
      </c>
      <c r="BX852">
        <v>2</v>
      </c>
      <c r="BY852">
        <v>2</v>
      </c>
      <c r="BZ852">
        <v>2</v>
      </c>
      <c r="CA852">
        <v>2</v>
      </c>
      <c r="CB852">
        <v>2</v>
      </c>
      <c r="CC852">
        <v>2</v>
      </c>
      <c r="CD852">
        <v>2</v>
      </c>
      <c r="CE852">
        <v>2</v>
      </c>
      <c r="CF852">
        <v>2</v>
      </c>
      <c r="CG852">
        <v>1</v>
      </c>
      <c r="CH852">
        <v>2</v>
      </c>
      <c r="CI852">
        <v>2</v>
      </c>
      <c r="CJ852">
        <v>1</v>
      </c>
      <c r="CK852">
        <v>2</v>
      </c>
      <c r="CL852">
        <v>1</v>
      </c>
      <c r="CM852">
        <v>4</v>
      </c>
      <c r="CN852">
        <v>4</v>
      </c>
      <c r="CO852">
        <v>4</v>
      </c>
      <c r="CP852">
        <v>1</v>
      </c>
      <c r="CQ852">
        <v>2</v>
      </c>
      <c r="CR852">
        <v>3</v>
      </c>
      <c r="CS852">
        <v>4</v>
      </c>
      <c r="CT852">
        <v>4</v>
      </c>
      <c r="CU852">
        <v>3</v>
      </c>
      <c r="CV852">
        <v>3</v>
      </c>
      <c r="CW852">
        <v>1</v>
      </c>
      <c r="CX852">
        <v>3</v>
      </c>
      <c r="CY852">
        <v>3</v>
      </c>
      <c r="CZ852">
        <v>0</v>
      </c>
      <c r="DA852" s="57" t="s">
        <v>125</v>
      </c>
    </row>
    <row r="853" spans="1:105">
      <c r="A853">
        <v>846</v>
      </c>
      <c r="B853" s="9">
        <v>1</v>
      </c>
      <c r="C853" s="9">
        <v>7</v>
      </c>
      <c r="D853" s="9">
        <v>1</v>
      </c>
      <c r="E853" s="9">
        <v>15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1</v>
      </c>
      <c r="L853" s="9">
        <v>0</v>
      </c>
      <c r="M853" s="9">
        <v>2</v>
      </c>
      <c r="N853" s="9">
        <v>3</v>
      </c>
      <c r="O853" s="9">
        <v>4</v>
      </c>
      <c r="P853" s="9">
        <v>3</v>
      </c>
      <c r="Q853" s="9">
        <v>3</v>
      </c>
      <c r="R853" s="9">
        <v>3</v>
      </c>
      <c r="S853" s="9">
        <v>3</v>
      </c>
      <c r="T853" s="9"/>
      <c r="U853" s="9">
        <v>0</v>
      </c>
      <c r="V853" s="9">
        <v>1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/>
      <c r="AD853" s="9">
        <v>4</v>
      </c>
      <c r="AE853" s="9"/>
      <c r="AF853" s="9">
        <v>0</v>
      </c>
      <c r="AG853" s="9">
        <v>0</v>
      </c>
      <c r="AH853" s="9">
        <v>1</v>
      </c>
      <c r="AI853" s="9">
        <v>0</v>
      </c>
      <c r="AJ853" s="9">
        <v>0</v>
      </c>
      <c r="AK853" s="9">
        <v>0</v>
      </c>
      <c r="AL853" s="9"/>
      <c r="AM853" s="9">
        <v>1</v>
      </c>
      <c r="AN853" s="9">
        <v>1</v>
      </c>
      <c r="AO853" s="9">
        <v>1</v>
      </c>
      <c r="AP853" s="9">
        <v>0</v>
      </c>
      <c r="AQ853" s="9">
        <v>0</v>
      </c>
      <c r="AR853" s="9">
        <v>0</v>
      </c>
      <c r="AS853" s="9"/>
      <c r="AT853" s="9">
        <v>1</v>
      </c>
      <c r="AU853" s="9">
        <v>1</v>
      </c>
      <c r="AV853" s="75">
        <v>1</v>
      </c>
      <c r="AW853" s="75">
        <v>1</v>
      </c>
      <c r="AX853" s="75">
        <v>1</v>
      </c>
      <c r="AY853" s="9">
        <v>1</v>
      </c>
      <c r="AZ853" s="9">
        <v>1</v>
      </c>
      <c r="BA853" s="9">
        <v>1</v>
      </c>
      <c r="BB853" s="9">
        <v>2</v>
      </c>
      <c r="BC853" s="9">
        <v>1</v>
      </c>
      <c r="BD853" s="9">
        <v>1</v>
      </c>
      <c r="BE853" s="9">
        <v>1</v>
      </c>
      <c r="BF853" s="9">
        <v>2</v>
      </c>
      <c r="BG853" s="9" t="s">
        <v>125</v>
      </c>
      <c r="BH853">
        <v>2</v>
      </c>
      <c r="BI853">
        <v>2</v>
      </c>
      <c r="BJ853" s="58">
        <v>1</v>
      </c>
      <c r="BK853">
        <v>2</v>
      </c>
      <c r="BL853">
        <v>2</v>
      </c>
      <c r="BM853">
        <v>1</v>
      </c>
      <c r="BN853">
        <v>2</v>
      </c>
      <c r="BO853">
        <v>2</v>
      </c>
      <c r="BP853">
        <v>2</v>
      </c>
      <c r="BQ853" t="s">
        <v>125</v>
      </c>
      <c r="BR853">
        <v>1</v>
      </c>
      <c r="BS853">
        <v>2</v>
      </c>
      <c r="BT853" t="s">
        <v>125</v>
      </c>
      <c r="BU853">
        <v>1</v>
      </c>
      <c r="BV853">
        <v>1</v>
      </c>
      <c r="BW853">
        <v>2</v>
      </c>
      <c r="BX853">
        <v>2</v>
      </c>
      <c r="BY853">
        <v>1</v>
      </c>
      <c r="BZ853">
        <v>2</v>
      </c>
      <c r="CA853">
        <v>2</v>
      </c>
      <c r="CB853">
        <v>2</v>
      </c>
      <c r="CC853">
        <v>1</v>
      </c>
      <c r="CD853">
        <v>2</v>
      </c>
      <c r="CE853">
        <v>1</v>
      </c>
      <c r="CF853">
        <v>1</v>
      </c>
      <c r="CG853">
        <v>1</v>
      </c>
      <c r="CH853">
        <v>2</v>
      </c>
      <c r="CI853">
        <v>2</v>
      </c>
      <c r="CJ853">
        <v>2</v>
      </c>
      <c r="CK853">
        <v>2</v>
      </c>
      <c r="CL853">
        <v>2</v>
      </c>
      <c r="CM853" t="s">
        <v>125</v>
      </c>
      <c r="CN853" t="s">
        <v>125</v>
      </c>
      <c r="CO853">
        <v>4</v>
      </c>
      <c r="CP853">
        <v>2</v>
      </c>
      <c r="CQ853">
        <v>4</v>
      </c>
      <c r="CR853">
        <v>3</v>
      </c>
      <c r="CS853">
        <v>4</v>
      </c>
      <c r="CT853">
        <v>4</v>
      </c>
      <c r="CU853">
        <v>3</v>
      </c>
      <c r="CV853">
        <v>2</v>
      </c>
      <c r="CW853">
        <v>1</v>
      </c>
      <c r="CX853">
        <v>4</v>
      </c>
      <c r="CY853">
        <v>3</v>
      </c>
      <c r="CZ853">
        <v>3</v>
      </c>
      <c r="DA853" s="57" t="s">
        <v>125</v>
      </c>
    </row>
    <row r="854" spans="1:105">
      <c r="A854">
        <v>847</v>
      </c>
      <c r="B854" s="9">
        <v>1</v>
      </c>
      <c r="C854" s="9">
        <v>9</v>
      </c>
      <c r="D854" s="9">
        <v>3</v>
      </c>
      <c r="E854" s="9">
        <v>3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1</v>
      </c>
      <c r="M854" s="9">
        <v>2</v>
      </c>
      <c r="N854" s="9">
        <v>4</v>
      </c>
      <c r="O854" s="9">
        <v>4</v>
      </c>
      <c r="P854" s="9">
        <v>3</v>
      </c>
      <c r="Q854" s="9">
        <v>4</v>
      </c>
      <c r="R854" s="9">
        <v>4</v>
      </c>
      <c r="S854" s="9">
        <v>4</v>
      </c>
      <c r="T854" s="9"/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1</v>
      </c>
      <c r="AB854" s="9">
        <v>0</v>
      </c>
      <c r="AC854" s="9"/>
      <c r="AD854" s="9">
        <v>3</v>
      </c>
      <c r="AE854" s="9"/>
      <c r="AF854" s="9">
        <v>1</v>
      </c>
      <c r="AG854" s="9">
        <v>1</v>
      </c>
      <c r="AH854" s="9">
        <v>1</v>
      </c>
      <c r="AI854" s="9">
        <v>1</v>
      </c>
      <c r="AJ854" s="9">
        <v>1</v>
      </c>
      <c r="AK854" s="9">
        <v>0</v>
      </c>
      <c r="AL854" s="9"/>
      <c r="AM854" s="9">
        <v>1</v>
      </c>
      <c r="AN854" s="9">
        <v>1</v>
      </c>
      <c r="AO854" s="9">
        <v>1</v>
      </c>
      <c r="AP854" s="9">
        <v>0</v>
      </c>
      <c r="AQ854" s="9">
        <v>0</v>
      </c>
      <c r="AR854" s="9">
        <v>0</v>
      </c>
      <c r="AS854" s="9"/>
      <c r="AT854" s="9">
        <v>1</v>
      </c>
      <c r="AU854" s="9">
        <v>1</v>
      </c>
      <c r="AV854" s="75">
        <v>2</v>
      </c>
      <c r="AW854" s="75">
        <v>1</v>
      </c>
      <c r="AX854" s="75">
        <v>1</v>
      </c>
      <c r="AY854" s="9">
        <v>1</v>
      </c>
      <c r="AZ854" s="9">
        <v>1</v>
      </c>
      <c r="BA854" s="9">
        <v>1</v>
      </c>
      <c r="BB854" s="9">
        <v>2</v>
      </c>
      <c r="BC854" s="9">
        <v>1</v>
      </c>
      <c r="BD854" s="9">
        <v>1</v>
      </c>
      <c r="BE854" s="9">
        <v>1</v>
      </c>
      <c r="BF854" s="9">
        <v>2</v>
      </c>
      <c r="BG854" s="9" t="s">
        <v>125</v>
      </c>
      <c r="BH854">
        <v>1</v>
      </c>
      <c r="BI854">
        <v>2</v>
      </c>
      <c r="BJ854" s="58">
        <v>2</v>
      </c>
      <c r="BK854">
        <v>2</v>
      </c>
      <c r="BL854">
        <v>1</v>
      </c>
      <c r="BM854">
        <v>1</v>
      </c>
      <c r="BN854">
        <v>1</v>
      </c>
      <c r="BO854">
        <v>2</v>
      </c>
      <c r="BP854">
        <v>2</v>
      </c>
      <c r="BQ854" t="s">
        <v>125</v>
      </c>
      <c r="BR854">
        <v>1</v>
      </c>
      <c r="BS854">
        <v>1</v>
      </c>
      <c r="BT854">
        <v>1</v>
      </c>
      <c r="BU854">
        <v>1</v>
      </c>
      <c r="BV854">
        <v>2</v>
      </c>
      <c r="BW854">
        <v>2</v>
      </c>
      <c r="BX854">
        <v>2</v>
      </c>
      <c r="BY854">
        <v>1</v>
      </c>
      <c r="BZ854">
        <v>2</v>
      </c>
      <c r="CA854">
        <v>1</v>
      </c>
      <c r="CB854">
        <v>2</v>
      </c>
      <c r="CC854">
        <v>2</v>
      </c>
      <c r="CD854">
        <v>1</v>
      </c>
      <c r="CE854">
        <v>2</v>
      </c>
      <c r="CF854">
        <v>2</v>
      </c>
      <c r="CG854">
        <v>2</v>
      </c>
      <c r="CH854">
        <v>2</v>
      </c>
      <c r="CI854">
        <v>2</v>
      </c>
      <c r="CJ854">
        <v>1</v>
      </c>
      <c r="CK854">
        <v>2</v>
      </c>
      <c r="CL854">
        <v>1</v>
      </c>
      <c r="CM854">
        <v>4</v>
      </c>
      <c r="CN854">
        <v>4</v>
      </c>
      <c r="CO854">
        <v>4</v>
      </c>
      <c r="CP854">
        <v>3</v>
      </c>
      <c r="CQ854">
        <v>4</v>
      </c>
      <c r="CR854">
        <v>4</v>
      </c>
      <c r="CS854">
        <v>4</v>
      </c>
      <c r="CT854">
        <v>4</v>
      </c>
      <c r="CU854">
        <v>3</v>
      </c>
      <c r="CV854">
        <v>4</v>
      </c>
      <c r="CW854">
        <v>1</v>
      </c>
      <c r="CX854">
        <v>3</v>
      </c>
      <c r="CY854">
        <v>1</v>
      </c>
      <c r="CZ854">
        <v>3</v>
      </c>
      <c r="DA854" s="57" t="s">
        <v>125</v>
      </c>
    </row>
    <row r="855" spans="1:105">
      <c r="A855">
        <v>848</v>
      </c>
      <c r="B855" s="9">
        <v>1</v>
      </c>
      <c r="C855" s="9">
        <v>4</v>
      </c>
      <c r="D855" s="9">
        <v>1</v>
      </c>
      <c r="E855" s="9">
        <v>10</v>
      </c>
      <c r="F855" s="9">
        <v>0</v>
      </c>
      <c r="G855" s="9">
        <v>0</v>
      </c>
      <c r="H855" s="9">
        <v>0</v>
      </c>
      <c r="I855" s="9">
        <v>0</v>
      </c>
      <c r="J855" s="9">
        <v>1</v>
      </c>
      <c r="K855" s="9">
        <v>0</v>
      </c>
      <c r="L855" s="9">
        <v>0</v>
      </c>
      <c r="M855" s="9">
        <v>1</v>
      </c>
      <c r="N855" s="9">
        <v>3</v>
      </c>
      <c r="O855" s="9">
        <v>3</v>
      </c>
      <c r="P855" s="9">
        <v>2</v>
      </c>
      <c r="Q855" s="9">
        <v>1</v>
      </c>
      <c r="R855" s="9">
        <v>4</v>
      </c>
      <c r="S855" s="9">
        <v>3</v>
      </c>
      <c r="T855" s="9"/>
      <c r="U855" s="9">
        <v>1</v>
      </c>
      <c r="V855" s="9">
        <v>1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C855" s="9"/>
      <c r="AD855" s="9">
        <v>1</v>
      </c>
      <c r="AE855" s="9"/>
      <c r="AF855" s="9">
        <v>1</v>
      </c>
      <c r="AG855" s="9">
        <v>0</v>
      </c>
      <c r="AH855" s="9">
        <v>1</v>
      </c>
      <c r="AI855" s="9">
        <v>0</v>
      </c>
      <c r="AJ855" s="9">
        <v>0</v>
      </c>
      <c r="AK855" s="9">
        <v>0</v>
      </c>
      <c r="AL855" s="9"/>
      <c r="AM855" s="9">
        <v>0</v>
      </c>
      <c r="AN855" s="9">
        <v>1</v>
      </c>
      <c r="AO855" s="9">
        <v>0</v>
      </c>
      <c r="AP855" s="9">
        <v>1</v>
      </c>
      <c r="AQ855" s="9">
        <v>0</v>
      </c>
      <c r="AR855" s="9">
        <v>0</v>
      </c>
      <c r="AS855" s="9"/>
      <c r="AT855" s="9">
        <v>1</v>
      </c>
      <c r="AU855" s="9">
        <v>1</v>
      </c>
      <c r="AV855" s="75">
        <v>1</v>
      </c>
      <c r="AW855" s="75">
        <v>1</v>
      </c>
      <c r="AX855" s="75">
        <v>2</v>
      </c>
      <c r="AY855" s="9" t="s">
        <v>125</v>
      </c>
      <c r="AZ855" s="9">
        <v>1</v>
      </c>
      <c r="BA855" s="9">
        <v>1</v>
      </c>
      <c r="BB855" s="9">
        <v>1</v>
      </c>
      <c r="BC855" s="9">
        <v>1</v>
      </c>
      <c r="BD855" s="9">
        <v>1</v>
      </c>
      <c r="BE855" s="9">
        <v>2</v>
      </c>
      <c r="BF855" s="9">
        <v>1</v>
      </c>
      <c r="BG855" s="9">
        <v>1</v>
      </c>
      <c r="BH855">
        <v>1</v>
      </c>
      <c r="BI855">
        <v>2</v>
      </c>
      <c r="BJ855" s="58">
        <v>2</v>
      </c>
      <c r="BK855">
        <v>2</v>
      </c>
      <c r="BL855">
        <v>2</v>
      </c>
      <c r="BM855">
        <v>2</v>
      </c>
      <c r="BN855">
        <v>1</v>
      </c>
      <c r="BO855">
        <v>2</v>
      </c>
      <c r="BP855">
        <v>2</v>
      </c>
      <c r="BQ855" t="s">
        <v>125</v>
      </c>
      <c r="BR855">
        <v>1</v>
      </c>
      <c r="BS855">
        <v>2</v>
      </c>
      <c r="BT855" t="s">
        <v>125</v>
      </c>
      <c r="BU855">
        <v>2</v>
      </c>
      <c r="BV855">
        <v>2</v>
      </c>
      <c r="BW855">
        <v>1</v>
      </c>
      <c r="BX855">
        <v>2</v>
      </c>
      <c r="BY855">
        <v>1</v>
      </c>
      <c r="BZ855">
        <v>2</v>
      </c>
      <c r="CA855">
        <v>2</v>
      </c>
      <c r="CB855">
        <v>2</v>
      </c>
      <c r="CC855">
        <v>2</v>
      </c>
      <c r="CD855">
        <v>2</v>
      </c>
      <c r="CE855">
        <v>2</v>
      </c>
      <c r="CF855">
        <v>1</v>
      </c>
      <c r="CG855">
        <v>2</v>
      </c>
      <c r="CH855">
        <v>2</v>
      </c>
      <c r="CI855">
        <v>2</v>
      </c>
      <c r="CJ855">
        <v>1</v>
      </c>
      <c r="CK855">
        <v>2</v>
      </c>
      <c r="CL855">
        <v>2</v>
      </c>
      <c r="CM855" t="s">
        <v>125</v>
      </c>
      <c r="CN855" t="s">
        <v>125</v>
      </c>
      <c r="CO855">
        <v>3</v>
      </c>
      <c r="CP855">
        <v>3</v>
      </c>
      <c r="CQ855">
        <v>4</v>
      </c>
      <c r="CR855">
        <v>4</v>
      </c>
      <c r="CS855">
        <v>4</v>
      </c>
      <c r="CT855">
        <v>2</v>
      </c>
      <c r="CU855">
        <v>3</v>
      </c>
      <c r="CV855">
        <v>2</v>
      </c>
      <c r="CW855">
        <v>1</v>
      </c>
      <c r="CX855">
        <v>1</v>
      </c>
      <c r="CY855">
        <v>1</v>
      </c>
      <c r="CZ855">
        <v>2</v>
      </c>
      <c r="DA855" s="57" t="s">
        <v>125</v>
      </c>
    </row>
    <row r="856" spans="1:105">
      <c r="A856">
        <v>849</v>
      </c>
      <c r="B856" s="9">
        <v>1</v>
      </c>
      <c r="C856" s="9">
        <v>5</v>
      </c>
      <c r="D856" s="9">
        <v>1</v>
      </c>
      <c r="E856" s="9">
        <v>16</v>
      </c>
      <c r="F856" s="9">
        <v>0</v>
      </c>
      <c r="G856" s="9">
        <v>0</v>
      </c>
      <c r="H856" s="9">
        <v>0</v>
      </c>
      <c r="I856" s="9">
        <v>1</v>
      </c>
      <c r="J856" s="9">
        <v>0</v>
      </c>
      <c r="K856" s="9">
        <v>0</v>
      </c>
      <c r="L856" s="9">
        <v>0</v>
      </c>
      <c r="M856" s="9">
        <v>2</v>
      </c>
      <c r="N856" s="9">
        <v>1</v>
      </c>
      <c r="O856" s="9">
        <v>4</v>
      </c>
      <c r="P856" s="9"/>
      <c r="Q856" s="9">
        <v>4</v>
      </c>
      <c r="R856" s="9">
        <v>2</v>
      </c>
      <c r="S856" s="9">
        <v>3</v>
      </c>
      <c r="T856" s="9"/>
      <c r="U856" s="9">
        <v>0</v>
      </c>
      <c r="V856" s="9">
        <v>0</v>
      </c>
      <c r="W856" s="9">
        <v>0</v>
      </c>
      <c r="X856" s="9">
        <v>0</v>
      </c>
      <c r="Y856" s="9">
        <v>1</v>
      </c>
      <c r="Z856" s="9">
        <v>0</v>
      </c>
      <c r="AA856" s="9">
        <v>0</v>
      </c>
      <c r="AB856" s="9">
        <v>1</v>
      </c>
      <c r="AC856" s="9"/>
      <c r="AD856" s="9">
        <v>4</v>
      </c>
      <c r="AE856" s="9"/>
      <c r="AF856" s="9">
        <v>1</v>
      </c>
      <c r="AG856" s="9">
        <v>0</v>
      </c>
      <c r="AH856" s="9">
        <v>1</v>
      </c>
      <c r="AI856" s="9">
        <v>0</v>
      </c>
      <c r="AJ856" s="9">
        <v>0</v>
      </c>
      <c r="AK856" s="9">
        <v>0</v>
      </c>
      <c r="AL856" s="9"/>
      <c r="AM856" s="9">
        <v>1</v>
      </c>
      <c r="AN856" s="9">
        <v>1</v>
      </c>
      <c r="AO856" s="9">
        <v>1</v>
      </c>
      <c r="AP856" s="9">
        <v>0</v>
      </c>
      <c r="AQ856" s="9">
        <v>0</v>
      </c>
      <c r="AR856" s="9">
        <v>0</v>
      </c>
      <c r="AS856" s="9"/>
      <c r="AT856" s="9">
        <v>1</v>
      </c>
      <c r="AU856" s="9">
        <v>3</v>
      </c>
      <c r="AV856" s="75">
        <v>1</v>
      </c>
      <c r="AW856" s="75">
        <v>1</v>
      </c>
      <c r="AX856" s="75">
        <v>1</v>
      </c>
      <c r="AY856" s="9">
        <v>2</v>
      </c>
      <c r="AZ856" s="9">
        <v>1</v>
      </c>
      <c r="BA856" s="9">
        <v>2</v>
      </c>
      <c r="BB856" s="9">
        <v>2</v>
      </c>
      <c r="BC856" s="9">
        <v>1</v>
      </c>
      <c r="BD856" s="9">
        <v>1</v>
      </c>
      <c r="BE856" s="9">
        <v>2</v>
      </c>
      <c r="BF856" s="9">
        <v>1</v>
      </c>
      <c r="BG856" s="9">
        <v>1</v>
      </c>
      <c r="BH856">
        <v>1</v>
      </c>
      <c r="BI856">
        <v>2</v>
      </c>
      <c r="BJ856" s="58">
        <v>1</v>
      </c>
      <c r="BK856">
        <v>2</v>
      </c>
      <c r="BL856">
        <v>1</v>
      </c>
      <c r="BM856">
        <v>1</v>
      </c>
      <c r="BN856">
        <v>1</v>
      </c>
      <c r="BO856">
        <v>2</v>
      </c>
      <c r="BP856">
        <v>1</v>
      </c>
      <c r="BQ856">
        <v>1</v>
      </c>
      <c r="BR856">
        <v>1</v>
      </c>
      <c r="BS856">
        <v>2</v>
      </c>
      <c r="BT856" t="s">
        <v>125</v>
      </c>
      <c r="BU856">
        <v>1</v>
      </c>
      <c r="BV856">
        <v>1</v>
      </c>
      <c r="BW856">
        <v>1</v>
      </c>
      <c r="BX856">
        <v>1</v>
      </c>
      <c r="BY856">
        <v>2</v>
      </c>
      <c r="BZ856">
        <v>2</v>
      </c>
      <c r="CA856">
        <v>1</v>
      </c>
      <c r="CB856">
        <v>2</v>
      </c>
      <c r="CC856">
        <v>2</v>
      </c>
      <c r="CD856">
        <v>1</v>
      </c>
      <c r="CE856">
        <v>2</v>
      </c>
      <c r="CF856">
        <v>1</v>
      </c>
      <c r="CG856">
        <v>1</v>
      </c>
      <c r="CH856">
        <v>2</v>
      </c>
      <c r="CI856">
        <v>1</v>
      </c>
      <c r="CJ856">
        <v>1</v>
      </c>
      <c r="CK856">
        <v>2</v>
      </c>
      <c r="CL856">
        <v>1</v>
      </c>
      <c r="CM856">
        <v>3</v>
      </c>
      <c r="CN856">
        <v>3</v>
      </c>
      <c r="CO856">
        <v>4</v>
      </c>
      <c r="CP856">
        <v>4</v>
      </c>
      <c r="CQ856">
        <v>4</v>
      </c>
      <c r="CR856">
        <v>4</v>
      </c>
      <c r="CS856">
        <v>4</v>
      </c>
      <c r="CT856">
        <v>3</v>
      </c>
      <c r="CU856">
        <v>3</v>
      </c>
      <c r="CV856">
        <v>2</v>
      </c>
      <c r="CW856">
        <v>1</v>
      </c>
      <c r="CX856">
        <v>3</v>
      </c>
      <c r="CY856">
        <v>4</v>
      </c>
      <c r="CZ856">
        <v>3</v>
      </c>
      <c r="DA856" s="57" t="s">
        <v>125</v>
      </c>
    </row>
    <row r="857" spans="1:105">
      <c r="A857">
        <v>850</v>
      </c>
      <c r="B857" s="9">
        <v>1</v>
      </c>
      <c r="C857" s="9">
        <v>9</v>
      </c>
      <c r="D857" s="9">
        <v>7</v>
      </c>
      <c r="E857" s="9">
        <v>15</v>
      </c>
      <c r="F857" s="9">
        <v>0</v>
      </c>
      <c r="G857" s="9">
        <v>0</v>
      </c>
      <c r="H857" s="9">
        <v>0</v>
      </c>
      <c r="I857" s="9">
        <v>1</v>
      </c>
      <c r="J857" s="9">
        <v>0</v>
      </c>
      <c r="K857" s="9">
        <v>0</v>
      </c>
      <c r="L857" s="9">
        <v>0</v>
      </c>
      <c r="M857" s="9">
        <v>2</v>
      </c>
      <c r="N857" s="9">
        <v>4</v>
      </c>
      <c r="O857" s="9">
        <v>4</v>
      </c>
      <c r="P857" s="9">
        <v>4</v>
      </c>
      <c r="Q857" s="9">
        <v>4</v>
      </c>
      <c r="R857" s="9">
        <v>4</v>
      </c>
      <c r="S857" s="9">
        <v>4</v>
      </c>
      <c r="T857" s="9"/>
      <c r="U857" s="9">
        <v>1</v>
      </c>
      <c r="V857" s="9">
        <v>0</v>
      </c>
      <c r="W857" s="9">
        <v>0</v>
      </c>
      <c r="X857" s="9">
        <v>0</v>
      </c>
      <c r="Y857" s="9">
        <v>1</v>
      </c>
      <c r="Z857" s="9">
        <v>1</v>
      </c>
      <c r="AA857" s="9">
        <v>0</v>
      </c>
      <c r="AB857" s="9">
        <v>0</v>
      </c>
      <c r="AC857" s="9"/>
      <c r="AD857" s="9">
        <v>4</v>
      </c>
      <c r="AE857" s="9"/>
      <c r="AF857" s="9">
        <v>1</v>
      </c>
      <c r="AG857" s="9">
        <v>1</v>
      </c>
      <c r="AH857" s="9">
        <v>0</v>
      </c>
      <c r="AI857" s="9">
        <v>0</v>
      </c>
      <c r="AJ857" s="9">
        <v>0</v>
      </c>
      <c r="AK857" s="9">
        <v>0</v>
      </c>
      <c r="AL857" s="9"/>
      <c r="AM857" s="9">
        <v>1</v>
      </c>
      <c r="AN857" s="9">
        <v>1</v>
      </c>
      <c r="AO857" s="9">
        <v>1</v>
      </c>
      <c r="AP857" s="9">
        <v>1</v>
      </c>
      <c r="AQ857" s="9">
        <v>0</v>
      </c>
      <c r="AR857" s="9">
        <v>0</v>
      </c>
      <c r="AS857" s="9"/>
      <c r="AT857" s="9">
        <v>3</v>
      </c>
      <c r="AU857" s="9">
        <v>3</v>
      </c>
      <c r="AV857" s="75">
        <v>2</v>
      </c>
      <c r="AW857" s="75">
        <v>2</v>
      </c>
      <c r="AX857" s="75">
        <v>1</v>
      </c>
      <c r="AY857" s="9">
        <v>1</v>
      </c>
      <c r="AZ857" s="9">
        <v>1</v>
      </c>
      <c r="BA857" s="9">
        <v>1</v>
      </c>
      <c r="BB857" s="9">
        <v>2</v>
      </c>
      <c r="BC857" s="9">
        <v>2</v>
      </c>
      <c r="BD857" s="9">
        <v>1</v>
      </c>
      <c r="BE857" s="9">
        <v>2</v>
      </c>
      <c r="BF857" s="9">
        <v>1</v>
      </c>
      <c r="BG857" s="9">
        <v>1</v>
      </c>
      <c r="BH857">
        <v>2</v>
      </c>
      <c r="BI857">
        <v>1</v>
      </c>
      <c r="BJ857" s="58">
        <v>1</v>
      </c>
      <c r="BK857">
        <v>2</v>
      </c>
      <c r="BL857">
        <v>2</v>
      </c>
      <c r="BM857">
        <v>1</v>
      </c>
      <c r="BN857">
        <v>1</v>
      </c>
      <c r="BO857">
        <v>2</v>
      </c>
      <c r="BP857">
        <v>2</v>
      </c>
      <c r="BQ857" t="s">
        <v>125</v>
      </c>
      <c r="BR857">
        <v>1</v>
      </c>
      <c r="BS857">
        <v>2</v>
      </c>
      <c r="BT857" t="s">
        <v>125</v>
      </c>
      <c r="BU857">
        <v>1</v>
      </c>
      <c r="BV857">
        <v>1</v>
      </c>
      <c r="BW857">
        <v>1</v>
      </c>
      <c r="BX857">
        <v>2</v>
      </c>
      <c r="BY857">
        <v>2</v>
      </c>
      <c r="BZ857">
        <v>2</v>
      </c>
      <c r="CA857">
        <v>2</v>
      </c>
      <c r="CB857">
        <v>2</v>
      </c>
      <c r="CC857">
        <v>2</v>
      </c>
      <c r="CD857">
        <v>2</v>
      </c>
      <c r="CE857">
        <v>2</v>
      </c>
      <c r="CF857">
        <v>1</v>
      </c>
      <c r="CG857">
        <v>2</v>
      </c>
      <c r="CH857">
        <v>2</v>
      </c>
      <c r="CI857">
        <v>2</v>
      </c>
      <c r="CJ857">
        <v>1</v>
      </c>
      <c r="CK857">
        <v>2</v>
      </c>
      <c r="CL857">
        <v>2</v>
      </c>
      <c r="CM857" t="s">
        <v>125</v>
      </c>
      <c r="CN857" t="s">
        <v>125</v>
      </c>
      <c r="CO857">
        <v>4</v>
      </c>
      <c r="CP857">
        <v>3</v>
      </c>
      <c r="CQ857">
        <v>4</v>
      </c>
      <c r="CR857">
        <v>3</v>
      </c>
      <c r="CS857">
        <v>4</v>
      </c>
      <c r="CT857">
        <v>3</v>
      </c>
      <c r="CU857">
        <v>3</v>
      </c>
      <c r="CV857">
        <v>2</v>
      </c>
      <c r="CW857">
        <v>1</v>
      </c>
      <c r="CX857">
        <v>3</v>
      </c>
      <c r="CY857">
        <v>1</v>
      </c>
      <c r="DA857" s="57" t="s">
        <v>125</v>
      </c>
    </row>
    <row r="858" spans="1:105">
      <c r="A858">
        <v>851</v>
      </c>
      <c r="B858" s="9">
        <v>2</v>
      </c>
      <c r="C858" s="9">
        <v>5</v>
      </c>
      <c r="D858" s="9">
        <v>5</v>
      </c>
      <c r="E858" s="9">
        <v>16</v>
      </c>
      <c r="F858" s="9">
        <v>0</v>
      </c>
      <c r="G858" s="9">
        <v>0</v>
      </c>
      <c r="H858" s="9">
        <v>0</v>
      </c>
      <c r="I858" s="9">
        <v>1</v>
      </c>
      <c r="J858" s="9">
        <v>0</v>
      </c>
      <c r="K858" s="9">
        <v>0</v>
      </c>
      <c r="L858" s="9">
        <v>0</v>
      </c>
      <c r="M858" s="9">
        <v>2</v>
      </c>
      <c r="N858" s="9">
        <v>4</v>
      </c>
      <c r="O858" s="9">
        <v>4</v>
      </c>
      <c r="P858" s="9">
        <v>4</v>
      </c>
      <c r="Q858" s="9">
        <v>4</v>
      </c>
      <c r="R858" s="9">
        <v>4</v>
      </c>
      <c r="S858" s="9">
        <v>4</v>
      </c>
      <c r="T858" s="9"/>
      <c r="U858" s="9">
        <v>0</v>
      </c>
      <c r="V858" s="9">
        <v>0</v>
      </c>
      <c r="W858" s="9">
        <v>0</v>
      </c>
      <c r="X858" s="9">
        <v>0</v>
      </c>
      <c r="Y858" s="9">
        <v>1</v>
      </c>
      <c r="Z858" s="9">
        <v>0</v>
      </c>
      <c r="AA858" s="9">
        <v>0</v>
      </c>
      <c r="AB858" s="9">
        <v>0</v>
      </c>
      <c r="AC858" s="9"/>
      <c r="AD858" s="9">
        <v>1</v>
      </c>
      <c r="AE858" s="9"/>
      <c r="AF858" s="9">
        <v>1</v>
      </c>
      <c r="AG858" s="9">
        <v>1</v>
      </c>
      <c r="AH858" s="9">
        <v>0</v>
      </c>
      <c r="AI858" s="9">
        <v>0</v>
      </c>
      <c r="AJ858" s="9">
        <v>1</v>
      </c>
      <c r="AK858" s="9">
        <v>0</v>
      </c>
      <c r="AL858" s="9"/>
      <c r="AM858" s="9">
        <v>1</v>
      </c>
      <c r="AN858" s="9">
        <v>1</v>
      </c>
      <c r="AO858" s="9">
        <v>0</v>
      </c>
      <c r="AP858" s="9">
        <v>0</v>
      </c>
      <c r="AQ858" s="9">
        <v>0</v>
      </c>
      <c r="AR858" s="9">
        <v>0</v>
      </c>
      <c r="AS858" s="9"/>
      <c r="AT858" s="9">
        <v>1</v>
      </c>
      <c r="AU858" s="9">
        <v>1</v>
      </c>
      <c r="AV858" s="75">
        <v>1</v>
      </c>
      <c r="AW858" s="75">
        <v>1</v>
      </c>
      <c r="AX858" s="75">
        <v>1</v>
      </c>
      <c r="AY858" s="9">
        <v>1</v>
      </c>
      <c r="AZ858" s="9">
        <v>1</v>
      </c>
      <c r="BA858" s="9">
        <v>1</v>
      </c>
      <c r="BB858" s="9">
        <v>2</v>
      </c>
      <c r="BC858" s="9">
        <v>1</v>
      </c>
      <c r="BD858" s="9">
        <v>1</v>
      </c>
      <c r="BE858" s="9">
        <v>2</v>
      </c>
      <c r="BF858" s="9">
        <v>1</v>
      </c>
      <c r="BG858" s="9">
        <v>1</v>
      </c>
      <c r="BH858">
        <v>1</v>
      </c>
      <c r="BI858">
        <v>2</v>
      </c>
      <c r="BJ858" s="58">
        <v>1</v>
      </c>
      <c r="BK858">
        <v>2</v>
      </c>
      <c r="BL858">
        <v>2</v>
      </c>
      <c r="BM858">
        <v>1</v>
      </c>
      <c r="BN858">
        <v>1</v>
      </c>
      <c r="BO858">
        <v>2</v>
      </c>
      <c r="BP858">
        <v>2</v>
      </c>
      <c r="BQ858" t="s">
        <v>125</v>
      </c>
      <c r="BR858">
        <v>1</v>
      </c>
      <c r="BS858">
        <v>2</v>
      </c>
      <c r="BT858" t="s">
        <v>125</v>
      </c>
      <c r="BU858">
        <v>1</v>
      </c>
      <c r="BV858">
        <v>2</v>
      </c>
      <c r="BW858">
        <v>2</v>
      </c>
      <c r="BX858">
        <v>2</v>
      </c>
      <c r="BY858">
        <v>1</v>
      </c>
      <c r="BZ858">
        <v>2</v>
      </c>
      <c r="CA858">
        <v>2</v>
      </c>
      <c r="CB858">
        <v>2</v>
      </c>
      <c r="CC858">
        <v>2</v>
      </c>
      <c r="CD858">
        <v>2</v>
      </c>
      <c r="CE858">
        <v>2</v>
      </c>
      <c r="CF858">
        <v>2</v>
      </c>
      <c r="CG858">
        <v>1</v>
      </c>
      <c r="CH858">
        <v>2</v>
      </c>
      <c r="CI858">
        <v>2</v>
      </c>
      <c r="CJ858">
        <v>1</v>
      </c>
      <c r="CK858">
        <v>2</v>
      </c>
      <c r="CL858">
        <v>2</v>
      </c>
      <c r="CM858" t="s">
        <v>125</v>
      </c>
      <c r="CN858" t="s">
        <v>125</v>
      </c>
      <c r="CO858">
        <v>4</v>
      </c>
      <c r="CP858">
        <v>3</v>
      </c>
      <c r="CQ858">
        <v>3</v>
      </c>
      <c r="CR858">
        <v>3</v>
      </c>
      <c r="CS858">
        <v>3</v>
      </c>
      <c r="CT858">
        <v>4</v>
      </c>
      <c r="CU858">
        <v>4</v>
      </c>
      <c r="CV858">
        <v>2</v>
      </c>
      <c r="CW858">
        <v>1</v>
      </c>
      <c r="CX858">
        <v>3</v>
      </c>
      <c r="CY858">
        <v>3</v>
      </c>
      <c r="CZ858">
        <v>3</v>
      </c>
      <c r="DA858" s="57" t="s">
        <v>125</v>
      </c>
    </row>
    <row r="859" spans="1:105">
      <c r="A859">
        <v>852</v>
      </c>
      <c r="B859" s="9">
        <v>2</v>
      </c>
      <c r="C859" s="9">
        <v>5</v>
      </c>
      <c r="D859" s="9">
        <v>4</v>
      </c>
      <c r="E859" s="9">
        <v>1</v>
      </c>
      <c r="F859" s="9">
        <v>0</v>
      </c>
      <c r="G859" s="9">
        <v>0</v>
      </c>
      <c r="H859" s="9">
        <v>0</v>
      </c>
      <c r="I859" s="9">
        <v>0</v>
      </c>
      <c r="J859" s="9">
        <v>1</v>
      </c>
      <c r="K859" s="9">
        <v>0</v>
      </c>
      <c r="L859" s="9">
        <v>0</v>
      </c>
      <c r="M859" s="9">
        <v>1</v>
      </c>
      <c r="N859" s="9">
        <v>4</v>
      </c>
      <c r="O859" s="9">
        <v>4</v>
      </c>
      <c r="P859" s="9">
        <v>4</v>
      </c>
      <c r="Q859" s="9">
        <v>4</v>
      </c>
      <c r="R859" s="9">
        <v>4</v>
      </c>
      <c r="S859" s="9">
        <v>4</v>
      </c>
      <c r="T859" s="9"/>
      <c r="U859" s="9">
        <v>1</v>
      </c>
      <c r="V859" s="9">
        <v>0</v>
      </c>
      <c r="W859" s="9">
        <v>0</v>
      </c>
      <c r="X859" s="9">
        <v>0</v>
      </c>
      <c r="Y859" s="9">
        <v>1</v>
      </c>
      <c r="Z859" s="9">
        <v>1</v>
      </c>
      <c r="AA859" s="9">
        <v>0</v>
      </c>
      <c r="AB859" s="9">
        <v>0</v>
      </c>
      <c r="AC859" s="9"/>
      <c r="AD859" s="9">
        <v>1</v>
      </c>
      <c r="AE859" s="9"/>
      <c r="AF859" s="9">
        <v>1</v>
      </c>
      <c r="AG859" s="9">
        <v>0</v>
      </c>
      <c r="AH859" s="9">
        <v>0</v>
      </c>
      <c r="AI859" s="9">
        <v>0</v>
      </c>
      <c r="AJ859" s="9">
        <v>0</v>
      </c>
      <c r="AK859" s="9">
        <v>0</v>
      </c>
      <c r="AL859" s="9"/>
      <c r="AM859" s="9">
        <v>1</v>
      </c>
      <c r="AN859" s="9">
        <v>1</v>
      </c>
      <c r="AO859" s="9">
        <v>1</v>
      </c>
      <c r="AP859" s="9">
        <v>0</v>
      </c>
      <c r="AQ859" s="9">
        <v>0</v>
      </c>
      <c r="AR859" s="9">
        <v>0</v>
      </c>
      <c r="AS859" s="9"/>
      <c r="AT859" s="9">
        <v>2</v>
      </c>
      <c r="AU859" s="9">
        <v>2</v>
      </c>
      <c r="AV859" s="75">
        <v>2</v>
      </c>
      <c r="AW859" s="75">
        <v>2</v>
      </c>
      <c r="AX859" s="75">
        <v>1</v>
      </c>
      <c r="AY859" s="9">
        <v>1</v>
      </c>
      <c r="AZ859" s="9">
        <v>1</v>
      </c>
      <c r="BA859" s="9">
        <v>1</v>
      </c>
      <c r="BB859" s="9">
        <v>1</v>
      </c>
      <c r="BC859" s="9">
        <v>2</v>
      </c>
      <c r="BD859" s="9">
        <v>1</v>
      </c>
      <c r="BE859" s="9">
        <v>2</v>
      </c>
      <c r="BF859" s="9">
        <v>1</v>
      </c>
      <c r="BG859" s="9">
        <v>1</v>
      </c>
      <c r="BH859">
        <v>1</v>
      </c>
      <c r="BI859">
        <v>2</v>
      </c>
      <c r="BJ859" s="58">
        <v>2</v>
      </c>
      <c r="BK859">
        <v>2</v>
      </c>
      <c r="BL859">
        <v>1</v>
      </c>
      <c r="BM859">
        <v>2</v>
      </c>
      <c r="BN859">
        <v>1</v>
      </c>
      <c r="BO859">
        <v>2</v>
      </c>
      <c r="BP859">
        <v>2</v>
      </c>
      <c r="BQ859" t="s">
        <v>125</v>
      </c>
      <c r="BR859">
        <v>2</v>
      </c>
      <c r="BS859">
        <v>1</v>
      </c>
      <c r="BT859">
        <v>1</v>
      </c>
      <c r="BU859">
        <v>1</v>
      </c>
      <c r="BV859">
        <v>2</v>
      </c>
      <c r="BW859">
        <v>2</v>
      </c>
      <c r="BX859">
        <v>2</v>
      </c>
      <c r="BY859">
        <v>1</v>
      </c>
      <c r="BZ859">
        <v>2</v>
      </c>
      <c r="CA859">
        <v>2</v>
      </c>
      <c r="CB859">
        <v>2</v>
      </c>
      <c r="CC859">
        <v>2</v>
      </c>
      <c r="CD859">
        <v>1</v>
      </c>
      <c r="CE859">
        <v>2</v>
      </c>
      <c r="CF859">
        <v>1</v>
      </c>
      <c r="CG859">
        <v>1</v>
      </c>
      <c r="CH859">
        <v>2</v>
      </c>
      <c r="CI859">
        <v>2</v>
      </c>
      <c r="CJ859">
        <v>2</v>
      </c>
      <c r="CK859">
        <v>2</v>
      </c>
      <c r="CL859">
        <v>1</v>
      </c>
      <c r="CM859">
        <v>4</v>
      </c>
      <c r="CN859">
        <v>4</v>
      </c>
      <c r="CO859">
        <v>4</v>
      </c>
      <c r="CP859">
        <v>3</v>
      </c>
      <c r="CQ859">
        <v>4</v>
      </c>
      <c r="CR859">
        <v>4</v>
      </c>
      <c r="CS859">
        <v>4</v>
      </c>
      <c r="CT859">
        <v>3</v>
      </c>
      <c r="CU859">
        <v>4</v>
      </c>
      <c r="CV859">
        <v>3</v>
      </c>
      <c r="CW859">
        <v>1</v>
      </c>
      <c r="CX859">
        <v>3</v>
      </c>
      <c r="CY859">
        <v>3</v>
      </c>
      <c r="CZ859">
        <v>4</v>
      </c>
      <c r="DA859" s="57" t="s">
        <v>125</v>
      </c>
    </row>
    <row r="860" spans="1:105">
      <c r="A860">
        <v>853</v>
      </c>
      <c r="B860" s="9">
        <v>2</v>
      </c>
      <c r="C860" s="9">
        <v>5</v>
      </c>
      <c r="D860" s="9">
        <v>4</v>
      </c>
      <c r="E860" s="9">
        <v>5</v>
      </c>
      <c r="F860" s="9">
        <v>0</v>
      </c>
      <c r="G860" s="9">
        <v>0</v>
      </c>
      <c r="H860" s="9">
        <v>0</v>
      </c>
      <c r="I860" s="9">
        <v>0</v>
      </c>
      <c r="J860" s="9">
        <v>1</v>
      </c>
      <c r="K860" s="9">
        <v>0</v>
      </c>
      <c r="L860" s="9">
        <v>0</v>
      </c>
      <c r="M860" s="9">
        <v>2</v>
      </c>
      <c r="N860" s="9">
        <v>4</v>
      </c>
      <c r="O860" s="9">
        <v>4</v>
      </c>
      <c r="P860" s="9">
        <v>4</v>
      </c>
      <c r="Q860" s="9">
        <v>4</v>
      </c>
      <c r="R860" s="9">
        <v>4</v>
      </c>
      <c r="S860" s="9">
        <v>4</v>
      </c>
      <c r="T860" s="9"/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1</v>
      </c>
      <c r="AB860" s="9">
        <v>0</v>
      </c>
      <c r="AC860" s="9"/>
      <c r="AD860" s="9">
        <v>4</v>
      </c>
      <c r="AE860" s="9"/>
      <c r="AF860" s="9">
        <v>1</v>
      </c>
      <c r="AG860" s="9">
        <v>1</v>
      </c>
      <c r="AH860" s="9">
        <v>1</v>
      </c>
      <c r="AI860" s="9">
        <v>0</v>
      </c>
      <c r="AJ860" s="9">
        <v>1</v>
      </c>
      <c r="AK860" s="9">
        <v>0</v>
      </c>
      <c r="AL860" s="9"/>
      <c r="AM860" s="9">
        <v>1</v>
      </c>
      <c r="AN860" s="9">
        <v>1</v>
      </c>
      <c r="AO860" s="9">
        <v>0</v>
      </c>
      <c r="AP860" s="9">
        <v>0</v>
      </c>
      <c r="AQ860" s="9">
        <v>0</v>
      </c>
      <c r="AR860" s="9">
        <v>0</v>
      </c>
      <c r="AS860" s="9"/>
      <c r="AT860" s="9">
        <v>3</v>
      </c>
      <c r="AU860" s="9">
        <v>2</v>
      </c>
      <c r="AV860" s="75">
        <v>2</v>
      </c>
      <c r="AW860" s="75">
        <v>2</v>
      </c>
      <c r="AX860" s="75">
        <v>1</v>
      </c>
      <c r="AY860" s="9">
        <v>2</v>
      </c>
      <c r="AZ860" s="9">
        <v>2</v>
      </c>
      <c r="BA860" s="9" t="s">
        <v>125</v>
      </c>
      <c r="BB860" s="9" t="s">
        <v>125</v>
      </c>
      <c r="BC860" s="9">
        <v>2</v>
      </c>
      <c r="BD860" s="9">
        <v>1</v>
      </c>
      <c r="BE860" s="9">
        <v>2</v>
      </c>
      <c r="BF860" s="9">
        <v>2</v>
      </c>
      <c r="BG860" s="9" t="s">
        <v>125</v>
      </c>
      <c r="BH860">
        <v>1</v>
      </c>
      <c r="BI860">
        <v>2</v>
      </c>
      <c r="BJ860" s="58">
        <v>2</v>
      </c>
      <c r="BK860">
        <v>1</v>
      </c>
      <c r="BL860">
        <v>1</v>
      </c>
      <c r="BM860">
        <v>2</v>
      </c>
      <c r="BN860">
        <v>1</v>
      </c>
      <c r="BO860">
        <v>2</v>
      </c>
      <c r="BP860">
        <v>1</v>
      </c>
      <c r="BQ860">
        <v>1</v>
      </c>
      <c r="BR860">
        <v>1</v>
      </c>
      <c r="BS860">
        <v>1</v>
      </c>
      <c r="BT860">
        <v>1</v>
      </c>
      <c r="BU860">
        <v>1</v>
      </c>
      <c r="BV860">
        <v>2</v>
      </c>
      <c r="BW860">
        <v>2</v>
      </c>
      <c r="BX860">
        <v>2</v>
      </c>
      <c r="BY860">
        <v>2</v>
      </c>
      <c r="BZ860">
        <v>2</v>
      </c>
      <c r="CA860">
        <v>2</v>
      </c>
      <c r="CB860">
        <v>2</v>
      </c>
      <c r="CC860">
        <v>1</v>
      </c>
      <c r="CD860">
        <v>2</v>
      </c>
      <c r="CE860">
        <v>1</v>
      </c>
      <c r="CF860">
        <v>2</v>
      </c>
      <c r="CG860">
        <v>2</v>
      </c>
      <c r="CH860">
        <v>2</v>
      </c>
      <c r="CI860">
        <v>2</v>
      </c>
      <c r="CJ860">
        <v>1</v>
      </c>
      <c r="CK860">
        <v>2</v>
      </c>
      <c r="CL860">
        <v>2</v>
      </c>
      <c r="CM860" t="s">
        <v>125</v>
      </c>
      <c r="CN860" t="s">
        <v>125</v>
      </c>
      <c r="CO860">
        <v>4</v>
      </c>
      <c r="CP860">
        <v>3</v>
      </c>
      <c r="CQ860">
        <v>4</v>
      </c>
      <c r="CR860">
        <v>4</v>
      </c>
      <c r="CS860">
        <v>4</v>
      </c>
      <c r="CT860">
        <v>4</v>
      </c>
      <c r="CU860">
        <v>4</v>
      </c>
      <c r="CV860">
        <v>3</v>
      </c>
      <c r="CW860">
        <v>1</v>
      </c>
      <c r="CX860">
        <v>2</v>
      </c>
      <c r="CY860">
        <v>4</v>
      </c>
      <c r="CZ860">
        <v>4</v>
      </c>
      <c r="DA860" s="57" t="s">
        <v>125</v>
      </c>
    </row>
    <row r="861" spans="1:105">
      <c r="A861">
        <v>854</v>
      </c>
      <c r="B861" s="9">
        <v>1</v>
      </c>
      <c r="C861" s="9">
        <v>8</v>
      </c>
      <c r="D861" s="9">
        <v>7</v>
      </c>
      <c r="E861" s="9">
        <v>4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1</v>
      </c>
      <c r="L861" s="9">
        <v>0</v>
      </c>
      <c r="M861" s="9">
        <v>2</v>
      </c>
      <c r="N861" s="9">
        <v>0</v>
      </c>
      <c r="O861" s="9">
        <v>0</v>
      </c>
      <c r="P861" s="9">
        <v>0</v>
      </c>
      <c r="Q861" s="9">
        <v>0</v>
      </c>
      <c r="R861" s="9">
        <v>4</v>
      </c>
      <c r="S861" s="9">
        <v>0</v>
      </c>
      <c r="T861" s="9"/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1</v>
      </c>
      <c r="AA861" s="9">
        <v>0</v>
      </c>
      <c r="AB861" s="9">
        <v>0</v>
      </c>
      <c r="AC861" s="9"/>
      <c r="AD861" s="9">
        <v>2</v>
      </c>
      <c r="AE861" s="9"/>
      <c r="AF861" s="9">
        <v>0</v>
      </c>
      <c r="AG861" s="9">
        <v>0</v>
      </c>
      <c r="AH861" s="9">
        <v>1</v>
      </c>
      <c r="AI861" s="9">
        <v>0</v>
      </c>
      <c r="AJ861" s="9">
        <v>0</v>
      </c>
      <c r="AK861" s="9">
        <v>0</v>
      </c>
      <c r="AL861" s="9"/>
      <c r="AM861" s="9">
        <v>1</v>
      </c>
      <c r="AN861" s="9">
        <v>0</v>
      </c>
      <c r="AO861" s="9">
        <v>0</v>
      </c>
      <c r="AP861" s="9">
        <v>0</v>
      </c>
      <c r="AQ861" s="9">
        <v>0</v>
      </c>
      <c r="AR861" s="9">
        <v>0</v>
      </c>
      <c r="AS861" s="9"/>
      <c r="AT861" s="9">
        <v>2</v>
      </c>
      <c r="AU861" s="9">
        <v>3</v>
      </c>
      <c r="AV861" s="75">
        <v>2</v>
      </c>
      <c r="AW861" s="75">
        <v>2</v>
      </c>
      <c r="AX861" s="75">
        <v>2</v>
      </c>
      <c r="AY861" s="9" t="s">
        <v>125</v>
      </c>
      <c r="AZ861" s="9">
        <v>1</v>
      </c>
      <c r="BA861" s="9">
        <v>1</v>
      </c>
      <c r="BB861" s="9">
        <v>2</v>
      </c>
      <c r="BC861" s="9">
        <v>2</v>
      </c>
      <c r="BD861" s="9">
        <v>1</v>
      </c>
      <c r="BE861" s="9">
        <v>2</v>
      </c>
      <c r="BF861" s="9">
        <v>1</v>
      </c>
      <c r="BG861" s="9">
        <v>2</v>
      </c>
      <c r="BH861">
        <v>2</v>
      </c>
      <c r="BI861">
        <v>2</v>
      </c>
      <c r="BJ861" s="58">
        <v>1</v>
      </c>
      <c r="BK861">
        <v>1</v>
      </c>
      <c r="BL861">
        <v>1</v>
      </c>
      <c r="BM861">
        <v>1</v>
      </c>
      <c r="BN861">
        <v>2</v>
      </c>
      <c r="BO861">
        <v>2</v>
      </c>
      <c r="BP861">
        <v>2</v>
      </c>
      <c r="BQ861" t="s">
        <v>125</v>
      </c>
      <c r="BR861">
        <v>1</v>
      </c>
      <c r="BS861">
        <v>2</v>
      </c>
      <c r="BT861" t="s">
        <v>125</v>
      </c>
      <c r="BU861">
        <v>1</v>
      </c>
      <c r="BV861">
        <v>1</v>
      </c>
      <c r="BW861">
        <v>2</v>
      </c>
      <c r="BX861">
        <v>2</v>
      </c>
      <c r="BY861">
        <v>1</v>
      </c>
      <c r="BZ861">
        <v>2</v>
      </c>
      <c r="CA861">
        <v>2</v>
      </c>
      <c r="CB861">
        <v>2</v>
      </c>
      <c r="CC861">
        <v>2</v>
      </c>
      <c r="CD861">
        <v>2</v>
      </c>
      <c r="CE861">
        <v>2</v>
      </c>
      <c r="CF861">
        <v>2</v>
      </c>
      <c r="CG861">
        <v>1</v>
      </c>
      <c r="CH861">
        <v>1</v>
      </c>
      <c r="CI861">
        <v>2</v>
      </c>
      <c r="CJ861">
        <v>1</v>
      </c>
      <c r="CK861">
        <v>2</v>
      </c>
      <c r="CL861">
        <v>2</v>
      </c>
      <c r="CM861" t="s">
        <v>125</v>
      </c>
      <c r="CN861" t="s">
        <v>125</v>
      </c>
      <c r="CO861">
        <v>4</v>
      </c>
      <c r="CP861">
        <v>4</v>
      </c>
      <c r="CQ861">
        <v>3</v>
      </c>
      <c r="CR861">
        <v>3</v>
      </c>
      <c r="CS861">
        <v>4</v>
      </c>
      <c r="CT861">
        <v>3</v>
      </c>
      <c r="CU861">
        <v>3</v>
      </c>
      <c r="CV861">
        <v>1</v>
      </c>
      <c r="CW861">
        <v>1</v>
      </c>
      <c r="CX861">
        <v>3</v>
      </c>
      <c r="CY861">
        <v>1</v>
      </c>
      <c r="CZ861">
        <v>3</v>
      </c>
      <c r="DA861" s="57" t="s">
        <v>125</v>
      </c>
    </row>
    <row r="862" spans="1:105">
      <c r="A862">
        <v>855</v>
      </c>
      <c r="B862" s="9">
        <v>1</v>
      </c>
      <c r="C862" s="9">
        <v>5</v>
      </c>
      <c r="D862" s="9">
        <v>1</v>
      </c>
      <c r="E862" s="9">
        <v>1</v>
      </c>
      <c r="F862" s="9">
        <v>0</v>
      </c>
      <c r="G862" s="9">
        <v>1</v>
      </c>
      <c r="H862" s="9">
        <v>1</v>
      </c>
      <c r="I862" s="9">
        <v>1</v>
      </c>
      <c r="J862" s="9">
        <v>0</v>
      </c>
      <c r="K862" s="9">
        <v>0</v>
      </c>
      <c r="L862" s="9">
        <v>0</v>
      </c>
      <c r="M862" s="9">
        <v>2</v>
      </c>
      <c r="N862" s="9">
        <v>4</v>
      </c>
      <c r="O862" s="9">
        <v>0</v>
      </c>
      <c r="P862" s="9">
        <v>3</v>
      </c>
      <c r="Q862" s="9">
        <v>0</v>
      </c>
      <c r="R862" s="9">
        <v>4</v>
      </c>
      <c r="S862" s="9">
        <v>0</v>
      </c>
      <c r="T862" s="9"/>
      <c r="U862" s="9">
        <v>1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/>
      <c r="AD862" s="9">
        <v>1</v>
      </c>
      <c r="AE862" s="9"/>
      <c r="AF862" s="9">
        <v>1</v>
      </c>
      <c r="AG862" s="9">
        <v>0</v>
      </c>
      <c r="AH862" s="9">
        <v>0</v>
      </c>
      <c r="AI862" s="9">
        <v>1</v>
      </c>
      <c r="AJ862" s="9">
        <v>0</v>
      </c>
      <c r="AK862" s="9">
        <v>0</v>
      </c>
      <c r="AL862" s="9"/>
      <c r="AM862" s="9">
        <v>1</v>
      </c>
      <c r="AN862" s="9">
        <v>1</v>
      </c>
      <c r="AO862" s="9">
        <v>1</v>
      </c>
      <c r="AP862" s="9">
        <v>0</v>
      </c>
      <c r="AQ862" s="9">
        <v>0</v>
      </c>
      <c r="AR862" s="9">
        <v>0</v>
      </c>
      <c r="AS862" s="9"/>
      <c r="AT862" s="9">
        <v>3</v>
      </c>
      <c r="AU862" s="9">
        <v>3</v>
      </c>
      <c r="AV862" s="75">
        <v>2</v>
      </c>
      <c r="AW862" s="75">
        <v>1</v>
      </c>
      <c r="AX862" s="75">
        <v>1</v>
      </c>
      <c r="AY862" s="9">
        <v>2</v>
      </c>
      <c r="AZ862" s="9">
        <v>1</v>
      </c>
      <c r="BA862" s="9">
        <v>1</v>
      </c>
      <c r="BB862" s="9">
        <v>2</v>
      </c>
      <c r="BC862" s="9">
        <v>2</v>
      </c>
      <c r="BD862" s="9">
        <v>1</v>
      </c>
      <c r="BE862" s="9">
        <v>2</v>
      </c>
      <c r="BF862" s="9">
        <v>1</v>
      </c>
      <c r="BG862" s="9">
        <v>1</v>
      </c>
      <c r="BH862">
        <v>1</v>
      </c>
      <c r="BI862">
        <v>2</v>
      </c>
      <c r="BJ862" s="58">
        <v>1</v>
      </c>
      <c r="BK862">
        <v>2</v>
      </c>
      <c r="BL862">
        <v>1</v>
      </c>
      <c r="BM862">
        <v>1</v>
      </c>
      <c r="BN862">
        <v>2</v>
      </c>
      <c r="BO862">
        <v>2</v>
      </c>
      <c r="BP862">
        <v>1</v>
      </c>
      <c r="BQ862">
        <v>1</v>
      </c>
      <c r="BR862">
        <v>2</v>
      </c>
      <c r="BS862">
        <v>2</v>
      </c>
      <c r="BT862" t="s">
        <v>125</v>
      </c>
      <c r="BU862">
        <v>1</v>
      </c>
      <c r="BV862">
        <v>2</v>
      </c>
      <c r="BW862">
        <v>2</v>
      </c>
      <c r="BX862">
        <v>2</v>
      </c>
      <c r="BY862">
        <v>1</v>
      </c>
      <c r="BZ862">
        <v>2</v>
      </c>
      <c r="CA862">
        <v>1</v>
      </c>
      <c r="CB862">
        <v>2</v>
      </c>
      <c r="CC862">
        <v>1</v>
      </c>
      <c r="CD862">
        <v>1</v>
      </c>
      <c r="CE862">
        <v>2</v>
      </c>
      <c r="CF862">
        <v>2</v>
      </c>
      <c r="CG862">
        <v>2</v>
      </c>
      <c r="CH862">
        <v>2</v>
      </c>
      <c r="CI862">
        <v>2</v>
      </c>
      <c r="CJ862">
        <v>2</v>
      </c>
      <c r="CK862">
        <v>2</v>
      </c>
      <c r="CL862">
        <v>1</v>
      </c>
      <c r="CM862">
        <v>3</v>
      </c>
      <c r="CO862">
        <v>4</v>
      </c>
      <c r="CP862">
        <v>3</v>
      </c>
      <c r="CQ862">
        <v>3</v>
      </c>
      <c r="CR862">
        <v>3</v>
      </c>
      <c r="CS862">
        <v>3</v>
      </c>
      <c r="CT862">
        <v>2</v>
      </c>
      <c r="CU862">
        <v>3</v>
      </c>
      <c r="CV862">
        <v>3</v>
      </c>
      <c r="CW862">
        <v>1</v>
      </c>
      <c r="CX862">
        <v>3</v>
      </c>
      <c r="CY862">
        <v>1</v>
      </c>
      <c r="CZ862">
        <v>3</v>
      </c>
      <c r="DA862" s="57">
        <v>3</v>
      </c>
    </row>
    <row r="863" spans="1:105">
      <c r="A863">
        <v>856</v>
      </c>
      <c r="B863" s="9">
        <v>1</v>
      </c>
      <c r="C863" s="9">
        <v>5</v>
      </c>
      <c r="D863" s="9">
        <v>7</v>
      </c>
      <c r="E863" s="9">
        <v>5</v>
      </c>
      <c r="F863" s="9">
        <v>0</v>
      </c>
      <c r="G863" s="9">
        <v>0</v>
      </c>
      <c r="H863" s="9">
        <v>0</v>
      </c>
      <c r="I863" s="9">
        <v>0</v>
      </c>
      <c r="J863" s="9">
        <v>1</v>
      </c>
      <c r="K863" s="9">
        <v>0</v>
      </c>
      <c r="L863" s="9">
        <v>0</v>
      </c>
      <c r="M863" s="9">
        <v>2</v>
      </c>
      <c r="N863" s="9">
        <v>4</v>
      </c>
      <c r="O863" s="9">
        <v>4</v>
      </c>
      <c r="P863" s="9">
        <v>4</v>
      </c>
      <c r="Q863" s="9">
        <v>4</v>
      </c>
      <c r="R863" s="9">
        <v>4</v>
      </c>
      <c r="S863" s="9">
        <v>4</v>
      </c>
      <c r="T863" s="9"/>
      <c r="U863" s="9">
        <v>1</v>
      </c>
      <c r="V863" s="9">
        <v>1</v>
      </c>
      <c r="W863" s="9">
        <v>0</v>
      </c>
      <c r="X863" s="9">
        <v>0</v>
      </c>
      <c r="Y863" s="9">
        <v>1</v>
      </c>
      <c r="Z863" s="9">
        <v>0</v>
      </c>
      <c r="AA863" s="9">
        <v>0</v>
      </c>
      <c r="AB863" s="9">
        <v>0</v>
      </c>
      <c r="AC863" s="9"/>
      <c r="AD863" s="9">
        <v>1</v>
      </c>
      <c r="AE863" s="9"/>
      <c r="AF863" s="9">
        <v>1</v>
      </c>
      <c r="AG863" s="9">
        <v>0</v>
      </c>
      <c r="AH863" s="9">
        <v>1</v>
      </c>
      <c r="AI863" s="9">
        <v>0</v>
      </c>
      <c r="AJ863" s="9">
        <v>0</v>
      </c>
      <c r="AK863" s="9">
        <v>0</v>
      </c>
      <c r="AL863" s="9"/>
      <c r="AM863" s="9">
        <v>1</v>
      </c>
      <c r="AN863" s="9">
        <v>1</v>
      </c>
      <c r="AO863" s="9">
        <v>1</v>
      </c>
      <c r="AP863" s="9">
        <v>1</v>
      </c>
      <c r="AQ863" s="9">
        <v>0</v>
      </c>
      <c r="AR863" s="9">
        <v>0</v>
      </c>
      <c r="AS863" s="9"/>
      <c r="AT863" s="9">
        <v>1</v>
      </c>
      <c r="AU863" s="9">
        <v>3</v>
      </c>
      <c r="AV863" s="75">
        <v>2</v>
      </c>
      <c r="AW863" s="75">
        <v>1</v>
      </c>
      <c r="AX863" s="75">
        <v>1</v>
      </c>
      <c r="AY863" s="9">
        <v>1</v>
      </c>
      <c r="AZ863" s="9">
        <v>1</v>
      </c>
      <c r="BA863" s="9">
        <v>1</v>
      </c>
      <c r="BB863" s="9">
        <v>2</v>
      </c>
      <c r="BC863" s="9">
        <v>2</v>
      </c>
      <c r="BD863" s="9">
        <v>1</v>
      </c>
      <c r="BE863" s="9">
        <v>2</v>
      </c>
      <c r="BF863" s="9">
        <v>1</v>
      </c>
      <c r="BG863" s="9">
        <v>1</v>
      </c>
      <c r="BH863">
        <v>1</v>
      </c>
      <c r="BI863">
        <v>2</v>
      </c>
      <c r="BJ863" s="58">
        <v>1</v>
      </c>
      <c r="BK863">
        <v>2</v>
      </c>
      <c r="BL863">
        <v>2</v>
      </c>
      <c r="BM863">
        <v>1</v>
      </c>
      <c r="BN863">
        <v>1</v>
      </c>
      <c r="BO863">
        <v>2</v>
      </c>
      <c r="BP863">
        <v>2</v>
      </c>
      <c r="BQ863" t="s">
        <v>125</v>
      </c>
      <c r="BR863">
        <v>1</v>
      </c>
      <c r="BS863">
        <v>1</v>
      </c>
      <c r="BT863">
        <v>1</v>
      </c>
      <c r="BU863">
        <v>1</v>
      </c>
      <c r="BV863">
        <v>1</v>
      </c>
      <c r="BW863">
        <v>2</v>
      </c>
      <c r="BX863">
        <v>2</v>
      </c>
      <c r="BY863">
        <v>2</v>
      </c>
      <c r="BZ863">
        <v>2</v>
      </c>
      <c r="CA863">
        <v>2</v>
      </c>
      <c r="CB863">
        <v>2</v>
      </c>
      <c r="CC863">
        <v>1</v>
      </c>
      <c r="CD863">
        <v>1</v>
      </c>
      <c r="CE863">
        <v>2</v>
      </c>
      <c r="CF863">
        <v>2</v>
      </c>
      <c r="CG863">
        <v>2</v>
      </c>
      <c r="CH863">
        <v>2</v>
      </c>
      <c r="CI863">
        <v>2</v>
      </c>
      <c r="CJ863">
        <v>1</v>
      </c>
      <c r="CK863">
        <v>2</v>
      </c>
      <c r="CL863">
        <v>1</v>
      </c>
      <c r="CM863">
        <v>3</v>
      </c>
      <c r="CN863">
        <v>4</v>
      </c>
      <c r="CO863">
        <v>4</v>
      </c>
      <c r="CP863">
        <v>4</v>
      </c>
      <c r="CQ863">
        <v>4</v>
      </c>
      <c r="CR863">
        <v>4</v>
      </c>
      <c r="CS863">
        <v>4</v>
      </c>
      <c r="CT863">
        <v>3</v>
      </c>
      <c r="CU863">
        <v>4</v>
      </c>
      <c r="CV863">
        <v>3</v>
      </c>
      <c r="CW863">
        <v>1</v>
      </c>
      <c r="CX863">
        <v>3</v>
      </c>
      <c r="CY863">
        <v>3</v>
      </c>
      <c r="CZ863">
        <v>3</v>
      </c>
      <c r="DA863" s="57" t="s">
        <v>125</v>
      </c>
    </row>
    <row r="864" spans="1:105">
      <c r="A864">
        <v>857</v>
      </c>
      <c r="B864" s="9">
        <v>1</v>
      </c>
      <c r="C864" s="9">
        <v>2</v>
      </c>
      <c r="D864" s="9">
        <v>1</v>
      </c>
      <c r="E864" s="9">
        <v>10</v>
      </c>
      <c r="F864" s="9">
        <v>0</v>
      </c>
      <c r="G864" s="9">
        <v>0</v>
      </c>
      <c r="H864" s="9">
        <v>0</v>
      </c>
      <c r="I864" s="9">
        <v>1</v>
      </c>
      <c r="J864" s="9">
        <v>1</v>
      </c>
      <c r="K864" s="9">
        <v>0</v>
      </c>
      <c r="L864" s="9">
        <v>0</v>
      </c>
      <c r="M864" s="9">
        <v>1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2</v>
      </c>
      <c r="T864" s="9"/>
      <c r="U864" s="9">
        <v>0</v>
      </c>
      <c r="V864" s="9">
        <v>1</v>
      </c>
      <c r="W864" s="9">
        <v>0</v>
      </c>
      <c r="X864" s="9">
        <v>0</v>
      </c>
      <c r="Y864" s="9">
        <v>1</v>
      </c>
      <c r="Z864" s="9">
        <v>1</v>
      </c>
      <c r="AA864" s="9">
        <v>0</v>
      </c>
      <c r="AB864" s="9">
        <v>0</v>
      </c>
      <c r="AC864" s="9"/>
      <c r="AD864" s="9">
        <v>1</v>
      </c>
      <c r="AE864" s="9"/>
      <c r="AF864" s="9">
        <v>1</v>
      </c>
      <c r="AG864" s="9">
        <v>0</v>
      </c>
      <c r="AH864" s="9">
        <v>1</v>
      </c>
      <c r="AI864" s="9">
        <v>1</v>
      </c>
      <c r="AJ864" s="9">
        <v>0</v>
      </c>
      <c r="AK864" s="9">
        <v>0</v>
      </c>
      <c r="AL864" s="9"/>
      <c r="AM864" s="9">
        <v>1</v>
      </c>
      <c r="AN864" s="9">
        <v>1</v>
      </c>
      <c r="AO864" s="9">
        <v>1</v>
      </c>
      <c r="AP864" s="9">
        <v>1</v>
      </c>
      <c r="AQ864" s="9">
        <v>0</v>
      </c>
      <c r="AR864" s="9">
        <v>0</v>
      </c>
      <c r="AS864" s="9"/>
      <c r="AT864" s="9">
        <v>1</v>
      </c>
      <c r="AU864" s="9">
        <v>2</v>
      </c>
      <c r="AV864" s="75">
        <v>1</v>
      </c>
      <c r="AW864" s="75">
        <v>1</v>
      </c>
      <c r="AX864" s="75">
        <v>2</v>
      </c>
      <c r="AY864" s="9" t="s">
        <v>125</v>
      </c>
      <c r="AZ864" s="9">
        <v>1</v>
      </c>
      <c r="BA864" s="9">
        <v>1</v>
      </c>
      <c r="BB864" s="9">
        <v>2</v>
      </c>
      <c r="BC864" s="9">
        <v>1</v>
      </c>
      <c r="BD864" s="9">
        <v>1</v>
      </c>
      <c r="BE864" s="9">
        <v>1</v>
      </c>
      <c r="BF864" s="9">
        <v>1</v>
      </c>
      <c r="BG864" s="9">
        <v>1</v>
      </c>
      <c r="BH864">
        <v>1</v>
      </c>
      <c r="BI864">
        <v>2</v>
      </c>
      <c r="BJ864" s="58">
        <v>2</v>
      </c>
      <c r="BK864">
        <v>2</v>
      </c>
      <c r="BL864">
        <v>1</v>
      </c>
      <c r="BM864">
        <v>2</v>
      </c>
      <c r="BN864">
        <v>2</v>
      </c>
      <c r="BO864">
        <v>2</v>
      </c>
      <c r="BP864">
        <v>2</v>
      </c>
      <c r="BQ864" t="s">
        <v>125</v>
      </c>
      <c r="BR864">
        <v>1</v>
      </c>
      <c r="BS864">
        <v>2</v>
      </c>
      <c r="BT864" t="s">
        <v>125</v>
      </c>
      <c r="BU864">
        <v>2</v>
      </c>
      <c r="BV864">
        <v>2</v>
      </c>
      <c r="BW864">
        <v>1</v>
      </c>
      <c r="BX864">
        <v>2</v>
      </c>
      <c r="BY864">
        <v>2</v>
      </c>
      <c r="BZ864">
        <v>2</v>
      </c>
      <c r="CA864">
        <v>2</v>
      </c>
      <c r="CB864">
        <v>2</v>
      </c>
      <c r="CC864">
        <v>2</v>
      </c>
      <c r="CD864">
        <v>2</v>
      </c>
      <c r="CE864">
        <v>2</v>
      </c>
      <c r="CF864">
        <v>2</v>
      </c>
      <c r="CG864">
        <v>2</v>
      </c>
      <c r="CH864">
        <v>2</v>
      </c>
      <c r="CI864">
        <v>2</v>
      </c>
      <c r="CJ864">
        <v>1</v>
      </c>
      <c r="CK864">
        <v>2</v>
      </c>
      <c r="CL864">
        <v>2</v>
      </c>
      <c r="CM864" t="s">
        <v>125</v>
      </c>
      <c r="CN864" t="s">
        <v>125</v>
      </c>
      <c r="CO864">
        <v>4</v>
      </c>
      <c r="CP864">
        <v>2</v>
      </c>
      <c r="CQ864">
        <v>4</v>
      </c>
      <c r="CR864">
        <v>4</v>
      </c>
      <c r="CS864">
        <v>4</v>
      </c>
      <c r="CT864">
        <v>4</v>
      </c>
      <c r="CU864">
        <v>4</v>
      </c>
      <c r="CV864">
        <v>1</v>
      </c>
      <c r="CW864">
        <v>1</v>
      </c>
      <c r="CX864">
        <v>4</v>
      </c>
      <c r="CY864">
        <v>3</v>
      </c>
      <c r="CZ864">
        <v>3</v>
      </c>
      <c r="DA864" s="57" t="s">
        <v>125</v>
      </c>
    </row>
    <row r="865" spans="1:105">
      <c r="A865">
        <v>858</v>
      </c>
      <c r="B865" s="9">
        <v>1</v>
      </c>
      <c r="C865" s="9">
        <v>9</v>
      </c>
      <c r="D865" s="9">
        <v>7</v>
      </c>
      <c r="E865" s="9">
        <v>5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1</v>
      </c>
      <c r="L865" s="9">
        <v>0</v>
      </c>
      <c r="M865" s="9">
        <v>2</v>
      </c>
      <c r="N865" s="9">
        <v>1</v>
      </c>
      <c r="O865" s="9">
        <v>1</v>
      </c>
      <c r="P865" s="9">
        <v>4</v>
      </c>
      <c r="Q865" s="9">
        <v>1</v>
      </c>
      <c r="R865" s="9">
        <v>4</v>
      </c>
      <c r="S865" s="9">
        <v>4</v>
      </c>
      <c r="T865" s="9"/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1</v>
      </c>
      <c r="AB865" s="9">
        <v>0</v>
      </c>
      <c r="AC865" s="9"/>
      <c r="AD865" s="9">
        <v>2</v>
      </c>
      <c r="AE865" s="9"/>
      <c r="AF865" s="9">
        <v>1</v>
      </c>
      <c r="AG865" s="9">
        <v>1</v>
      </c>
      <c r="AH865" s="9">
        <v>0</v>
      </c>
      <c r="AI865" s="9">
        <v>0</v>
      </c>
      <c r="AJ865" s="9">
        <v>0</v>
      </c>
      <c r="AK865" s="9">
        <v>0</v>
      </c>
      <c r="AL865" s="9"/>
      <c r="AM865" s="9">
        <v>1</v>
      </c>
      <c r="AN865" s="9">
        <v>1</v>
      </c>
      <c r="AO865" s="9">
        <v>1</v>
      </c>
      <c r="AP865" s="9">
        <v>0</v>
      </c>
      <c r="AQ865" s="9">
        <v>0</v>
      </c>
      <c r="AR865" s="9">
        <v>0</v>
      </c>
      <c r="AS865" s="9"/>
      <c r="AT865" s="9">
        <v>3</v>
      </c>
      <c r="AU865" s="9">
        <v>1</v>
      </c>
      <c r="AV865" s="75">
        <v>1</v>
      </c>
      <c r="AW865" s="75">
        <v>2</v>
      </c>
      <c r="AX865" s="75">
        <v>2</v>
      </c>
      <c r="AY865" s="9" t="s">
        <v>125</v>
      </c>
      <c r="AZ865" s="9">
        <v>1</v>
      </c>
      <c r="BA865" s="9">
        <v>1</v>
      </c>
      <c r="BB865" s="9">
        <v>2</v>
      </c>
      <c r="BC865" s="9">
        <v>2</v>
      </c>
      <c r="BD865" s="9">
        <v>1</v>
      </c>
      <c r="BE865" s="9">
        <v>2</v>
      </c>
      <c r="BF865" s="9">
        <v>1</v>
      </c>
      <c r="BG865" s="9">
        <v>1</v>
      </c>
      <c r="BH865">
        <v>1</v>
      </c>
      <c r="BI865">
        <v>2</v>
      </c>
      <c r="BJ865" s="58">
        <v>1</v>
      </c>
      <c r="BK865">
        <v>1</v>
      </c>
      <c r="BL865">
        <v>1</v>
      </c>
      <c r="BM865">
        <v>1</v>
      </c>
      <c r="BN865">
        <v>1</v>
      </c>
      <c r="BO865">
        <v>2</v>
      </c>
      <c r="BP865">
        <v>2</v>
      </c>
      <c r="BQ865" t="s">
        <v>125</v>
      </c>
      <c r="BR865">
        <v>1</v>
      </c>
      <c r="BS865">
        <v>1</v>
      </c>
      <c r="BT865">
        <v>1</v>
      </c>
      <c r="BU865">
        <v>1</v>
      </c>
      <c r="BV865">
        <v>1</v>
      </c>
      <c r="BW865">
        <v>1</v>
      </c>
      <c r="BX865">
        <v>2</v>
      </c>
      <c r="BY865">
        <v>1</v>
      </c>
      <c r="BZ865">
        <v>1</v>
      </c>
      <c r="CA865">
        <v>2</v>
      </c>
      <c r="CB865">
        <v>2</v>
      </c>
      <c r="CC865">
        <v>2</v>
      </c>
      <c r="CD865">
        <v>2</v>
      </c>
      <c r="CE865">
        <v>1</v>
      </c>
      <c r="CF865">
        <v>1</v>
      </c>
      <c r="CG865">
        <v>1</v>
      </c>
      <c r="CH865">
        <v>1</v>
      </c>
      <c r="CI865">
        <v>2</v>
      </c>
      <c r="CJ865">
        <v>1</v>
      </c>
      <c r="CK865">
        <v>2</v>
      </c>
      <c r="CL865">
        <v>2</v>
      </c>
      <c r="CM865" t="s">
        <v>125</v>
      </c>
      <c r="CN865" t="s">
        <v>125</v>
      </c>
      <c r="CO865">
        <v>4</v>
      </c>
      <c r="CP865">
        <v>3</v>
      </c>
      <c r="CQ865">
        <v>3</v>
      </c>
      <c r="CR865">
        <v>3</v>
      </c>
      <c r="CS865">
        <v>3</v>
      </c>
      <c r="DA865" s="57" t="s">
        <v>125</v>
      </c>
    </row>
    <row r="866" spans="1:105">
      <c r="A866">
        <v>859</v>
      </c>
      <c r="B866" s="9">
        <v>2</v>
      </c>
      <c r="C866" s="9">
        <v>8</v>
      </c>
      <c r="D866" s="9">
        <v>5</v>
      </c>
      <c r="E866" s="9">
        <v>12</v>
      </c>
      <c r="F866" s="9">
        <v>0</v>
      </c>
      <c r="G866" s="9">
        <v>0</v>
      </c>
      <c r="H866" s="9">
        <v>0</v>
      </c>
      <c r="I866" s="9">
        <v>0</v>
      </c>
      <c r="J866" s="9">
        <v>1</v>
      </c>
      <c r="K866" s="9">
        <v>0</v>
      </c>
      <c r="L866" s="9">
        <v>0</v>
      </c>
      <c r="M866" s="9">
        <v>2</v>
      </c>
      <c r="N866" s="9">
        <v>1</v>
      </c>
      <c r="O866" s="9">
        <v>4</v>
      </c>
      <c r="P866" s="9">
        <v>4</v>
      </c>
      <c r="Q866" s="9">
        <v>1</v>
      </c>
      <c r="R866" s="9">
        <v>3</v>
      </c>
      <c r="S866" s="9">
        <v>4</v>
      </c>
      <c r="T866" s="9"/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1</v>
      </c>
      <c r="AA866" s="9">
        <v>0</v>
      </c>
      <c r="AB866" s="9">
        <v>0</v>
      </c>
      <c r="AC866" s="9"/>
      <c r="AD866" s="9">
        <v>4</v>
      </c>
      <c r="AE866" s="9"/>
      <c r="AF866" s="9">
        <v>1</v>
      </c>
      <c r="AG866" s="9">
        <v>0</v>
      </c>
      <c r="AH866" s="9">
        <v>0</v>
      </c>
      <c r="AI866" s="9">
        <v>0</v>
      </c>
      <c r="AJ866" s="9">
        <v>0</v>
      </c>
      <c r="AK866" s="9">
        <v>0</v>
      </c>
      <c r="AL866" s="9"/>
      <c r="AM866" s="9">
        <v>1</v>
      </c>
      <c r="AN866" s="9">
        <v>1</v>
      </c>
      <c r="AO866" s="9">
        <v>1</v>
      </c>
      <c r="AP866" s="9">
        <v>1</v>
      </c>
      <c r="AQ866" s="9">
        <v>0</v>
      </c>
      <c r="AR866" s="9">
        <v>0</v>
      </c>
      <c r="AS866" s="9"/>
      <c r="AT866" s="9">
        <v>3</v>
      </c>
      <c r="AU866" s="9">
        <v>1</v>
      </c>
      <c r="AV866" s="75">
        <v>1</v>
      </c>
      <c r="AW866" s="75">
        <v>2</v>
      </c>
      <c r="AX866" s="75">
        <v>1</v>
      </c>
      <c r="AY866" s="9">
        <v>1</v>
      </c>
      <c r="AZ866" s="9">
        <v>1</v>
      </c>
      <c r="BA866" s="9">
        <v>1</v>
      </c>
      <c r="BB866" s="9">
        <v>2</v>
      </c>
      <c r="BC866" s="9">
        <v>1</v>
      </c>
      <c r="BD866" s="9">
        <v>1</v>
      </c>
      <c r="BE866" s="9">
        <v>1</v>
      </c>
      <c r="BF866" s="9">
        <v>1</v>
      </c>
      <c r="BG866" s="9">
        <v>1</v>
      </c>
      <c r="BH866">
        <v>1</v>
      </c>
      <c r="BI866">
        <v>2</v>
      </c>
      <c r="BJ866" s="58">
        <v>1</v>
      </c>
      <c r="BK866">
        <v>1</v>
      </c>
      <c r="BL866">
        <v>1</v>
      </c>
      <c r="BM866">
        <v>1</v>
      </c>
      <c r="BN866">
        <v>1</v>
      </c>
      <c r="BO866">
        <v>2</v>
      </c>
      <c r="BP866">
        <v>2</v>
      </c>
      <c r="BQ866" t="s">
        <v>125</v>
      </c>
      <c r="BR866">
        <v>1</v>
      </c>
      <c r="BS866">
        <v>1</v>
      </c>
      <c r="BT866">
        <v>1</v>
      </c>
      <c r="BU866">
        <v>1</v>
      </c>
      <c r="BV866">
        <v>1</v>
      </c>
      <c r="BW866">
        <v>1</v>
      </c>
      <c r="BX866">
        <v>1</v>
      </c>
      <c r="BY866">
        <v>1</v>
      </c>
      <c r="BZ866">
        <v>2</v>
      </c>
      <c r="CA866">
        <v>1</v>
      </c>
      <c r="CB866">
        <v>1</v>
      </c>
      <c r="CC866">
        <v>1</v>
      </c>
      <c r="CD866">
        <v>1</v>
      </c>
      <c r="CE866">
        <v>2</v>
      </c>
      <c r="CF866">
        <v>1</v>
      </c>
      <c r="CG866">
        <v>1</v>
      </c>
      <c r="CH866">
        <v>1</v>
      </c>
      <c r="CI866">
        <v>1</v>
      </c>
      <c r="CJ866">
        <v>1</v>
      </c>
      <c r="CK866">
        <v>2</v>
      </c>
      <c r="CL866">
        <v>1</v>
      </c>
      <c r="CM866">
        <v>4</v>
      </c>
      <c r="CN866">
        <v>4</v>
      </c>
      <c r="CO866">
        <v>4</v>
      </c>
      <c r="CP866">
        <v>4</v>
      </c>
      <c r="CQ866">
        <v>4</v>
      </c>
      <c r="CR866">
        <v>4</v>
      </c>
      <c r="CS866">
        <v>4</v>
      </c>
      <c r="CT866">
        <v>4</v>
      </c>
      <c r="CU866">
        <v>2</v>
      </c>
      <c r="CV866">
        <v>4</v>
      </c>
      <c r="CW866">
        <v>1</v>
      </c>
      <c r="CX866">
        <v>4</v>
      </c>
      <c r="CY866">
        <v>4</v>
      </c>
      <c r="CZ866">
        <v>0</v>
      </c>
      <c r="DA866" s="57" t="s">
        <v>125</v>
      </c>
    </row>
    <row r="867" spans="1:105">
      <c r="A867">
        <v>860</v>
      </c>
      <c r="B867" s="9">
        <v>2</v>
      </c>
      <c r="C867" s="9">
        <v>3</v>
      </c>
      <c r="D867" s="9">
        <v>4</v>
      </c>
      <c r="E867" s="9">
        <v>6</v>
      </c>
      <c r="F867" s="9">
        <v>0</v>
      </c>
      <c r="G867" s="9">
        <v>1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2</v>
      </c>
      <c r="N867" s="9">
        <v>4</v>
      </c>
      <c r="O867" s="9">
        <v>0</v>
      </c>
      <c r="P867" s="9">
        <v>0</v>
      </c>
      <c r="Q867" s="9">
        <v>0</v>
      </c>
      <c r="R867" s="9">
        <v>4</v>
      </c>
      <c r="S867" s="9">
        <v>0</v>
      </c>
      <c r="T867" s="9"/>
      <c r="U867" s="9">
        <v>1</v>
      </c>
      <c r="V867" s="9">
        <v>0</v>
      </c>
      <c r="W867" s="9">
        <v>0</v>
      </c>
      <c r="X867" s="9">
        <v>1</v>
      </c>
      <c r="Y867" s="9">
        <v>0</v>
      </c>
      <c r="Z867" s="9">
        <v>0</v>
      </c>
      <c r="AA867" s="9">
        <v>0</v>
      </c>
      <c r="AB867" s="9">
        <v>0</v>
      </c>
      <c r="AC867" s="9"/>
      <c r="AD867" s="9">
        <v>2</v>
      </c>
      <c r="AE867" s="9"/>
      <c r="AF867" s="9">
        <v>1</v>
      </c>
      <c r="AG867" s="9">
        <v>1</v>
      </c>
      <c r="AH867" s="9">
        <v>1</v>
      </c>
      <c r="AI867" s="9">
        <v>0</v>
      </c>
      <c r="AJ867" s="9">
        <v>1</v>
      </c>
      <c r="AK867" s="9">
        <v>0</v>
      </c>
      <c r="AL867" s="9"/>
      <c r="AM867" s="9">
        <v>1</v>
      </c>
      <c r="AN867" s="9">
        <v>1</v>
      </c>
      <c r="AO867" s="9">
        <v>1</v>
      </c>
      <c r="AP867" s="9">
        <v>1</v>
      </c>
      <c r="AQ867" s="9">
        <v>0</v>
      </c>
      <c r="AR867" s="9">
        <v>0</v>
      </c>
      <c r="AS867" s="9"/>
      <c r="AT867" s="9">
        <v>1</v>
      </c>
      <c r="AU867" s="9">
        <v>2</v>
      </c>
      <c r="AV867" s="75">
        <v>1</v>
      </c>
      <c r="AW867" s="75">
        <v>2</v>
      </c>
      <c r="AX867" s="75">
        <v>1</v>
      </c>
      <c r="AY867" s="9">
        <v>2</v>
      </c>
      <c r="AZ867" s="9">
        <v>1</v>
      </c>
      <c r="BA867" s="9">
        <v>1</v>
      </c>
      <c r="BB867" s="9">
        <v>2</v>
      </c>
      <c r="BC867" s="9">
        <v>1</v>
      </c>
      <c r="BD867" s="9">
        <v>1</v>
      </c>
      <c r="BE867" s="9">
        <v>1</v>
      </c>
      <c r="BF867" s="9">
        <v>1</v>
      </c>
      <c r="BG867" s="9">
        <v>1</v>
      </c>
      <c r="BH867">
        <v>1</v>
      </c>
      <c r="BI867">
        <v>1</v>
      </c>
      <c r="BJ867" s="58">
        <v>1</v>
      </c>
      <c r="BK867">
        <v>1</v>
      </c>
      <c r="BL867">
        <v>1</v>
      </c>
      <c r="BM867">
        <v>1</v>
      </c>
      <c r="BN867">
        <v>2</v>
      </c>
      <c r="BO867">
        <v>2</v>
      </c>
      <c r="BP867">
        <v>1</v>
      </c>
      <c r="BQ867">
        <v>1</v>
      </c>
      <c r="BR867">
        <v>2</v>
      </c>
      <c r="BS867">
        <v>1</v>
      </c>
      <c r="BT867">
        <v>1</v>
      </c>
      <c r="BU867">
        <v>1</v>
      </c>
      <c r="BV867">
        <v>2</v>
      </c>
      <c r="BW867">
        <v>1</v>
      </c>
      <c r="BX867">
        <v>2</v>
      </c>
      <c r="BY867">
        <v>1</v>
      </c>
      <c r="BZ867">
        <v>2</v>
      </c>
      <c r="CA867">
        <v>2</v>
      </c>
      <c r="CB867">
        <v>2</v>
      </c>
      <c r="CC867">
        <v>1</v>
      </c>
      <c r="CD867">
        <v>1</v>
      </c>
      <c r="CE867">
        <v>2</v>
      </c>
      <c r="CF867">
        <v>1</v>
      </c>
      <c r="CG867">
        <v>1</v>
      </c>
      <c r="CH867">
        <v>1</v>
      </c>
      <c r="CI867">
        <v>1</v>
      </c>
      <c r="CJ867">
        <v>1</v>
      </c>
      <c r="CK867">
        <v>1</v>
      </c>
      <c r="CL867">
        <v>1</v>
      </c>
      <c r="CM867">
        <v>3</v>
      </c>
      <c r="CN867">
        <v>3</v>
      </c>
      <c r="CO867">
        <v>3</v>
      </c>
      <c r="CP867">
        <v>3</v>
      </c>
      <c r="CQ867">
        <v>3</v>
      </c>
      <c r="CR867">
        <v>3</v>
      </c>
      <c r="CS867">
        <v>4</v>
      </c>
      <c r="CT867">
        <v>4</v>
      </c>
      <c r="CU867">
        <v>3</v>
      </c>
      <c r="CV867">
        <v>3</v>
      </c>
      <c r="CW867">
        <v>1</v>
      </c>
      <c r="CX867">
        <v>3</v>
      </c>
      <c r="CY867">
        <v>3</v>
      </c>
      <c r="CZ867">
        <v>4</v>
      </c>
      <c r="DA867" s="57">
        <v>4</v>
      </c>
    </row>
    <row r="868" spans="1:105">
      <c r="A868">
        <v>861</v>
      </c>
      <c r="B868" s="9">
        <v>1</v>
      </c>
      <c r="C868" s="9">
        <v>2</v>
      </c>
      <c r="D868" s="9">
        <v>1</v>
      </c>
      <c r="E868" s="9">
        <v>14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1</v>
      </c>
      <c r="L868" s="9">
        <v>0</v>
      </c>
      <c r="M868" s="9">
        <v>1</v>
      </c>
      <c r="N868" s="9">
        <v>4</v>
      </c>
      <c r="O868" s="9">
        <v>0</v>
      </c>
      <c r="P868" s="9">
        <v>2</v>
      </c>
      <c r="Q868" s="9"/>
      <c r="R868" s="9">
        <v>4</v>
      </c>
      <c r="S868" s="9"/>
      <c r="T868" s="9"/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1</v>
      </c>
      <c r="AC868" s="9"/>
      <c r="AD868" s="9">
        <v>3</v>
      </c>
      <c r="AE868" s="9"/>
      <c r="AF868" s="9">
        <v>1</v>
      </c>
      <c r="AG868" s="9">
        <v>0</v>
      </c>
      <c r="AH868" s="9">
        <v>0</v>
      </c>
      <c r="AI868" s="9">
        <v>0</v>
      </c>
      <c r="AJ868" s="9">
        <v>0</v>
      </c>
      <c r="AK868" s="9">
        <v>0</v>
      </c>
      <c r="AL868" s="9"/>
      <c r="AM868" s="9">
        <v>1</v>
      </c>
      <c r="AN868" s="9">
        <v>1</v>
      </c>
      <c r="AO868" s="9">
        <v>0</v>
      </c>
      <c r="AP868" s="9">
        <v>0</v>
      </c>
      <c r="AQ868" s="9">
        <v>0</v>
      </c>
      <c r="AR868" s="9">
        <v>0</v>
      </c>
      <c r="AS868" s="9"/>
      <c r="AT868" s="9">
        <v>4</v>
      </c>
      <c r="AU868" s="9">
        <v>1</v>
      </c>
      <c r="AV868" s="75">
        <v>1</v>
      </c>
      <c r="AW868" s="75">
        <v>2</v>
      </c>
      <c r="AX868" s="75">
        <v>1</v>
      </c>
      <c r="AY868" s="9">
        <v>1</v>
      </c>
      <c r="AZ868" s="9">
        <v>1</v>
      </c>
      <c r="BA868" s="9">
        <v>1</v>
      </c>
      <c r="BB868" s="9">
        <v>2</v>
      </c>
      <c r="BC868" s="9">
        <v>1</v>
      </c>
      <c r="BD868" s="9">
        <v>1</v>
      </c>
      <c r="BE868" s="9">
        <v>2</v>
      </c>
      <c r="BF868" s="9">
        <v>2</v>
      </c>
      <c r="BG868" s="9" t="s">
        <v>125</v>
      </c>
      <c r="BH868">
        <v>2</v>
      </c>
      <c r="BI868">
        <v>1</v>
      </c>
      <c r="BJ868" s="58">
        <v>1</v>
      </c>
      <c r="BK868">
        <v>2</v>
      </c>
      <c r="BL868">
        <v>1</v>
      </c>
      <c r="BM868">
        <v>1</v>
      </c>
      <c r="BN868">
        <v>1</v>
      </c>
      <c r="BO868">
        <v>2</v>
      </c>
      <c r="BP868">
        <v>2</v>
      </c>
      <c r="BQ868" t="s">
        <v>125</v>
      </c>
      <c r="BR868">
        <v>1</v>
      </c>
      <c r="BS868">
        <v>2</v>
      </c>
      <c r="BT868" t="s">
        <v>125</v>
      </c>
      <c r="BU868">
        <v>1</v>
      </c>
      <c r="BV868">
        <v>1</v>
      </c>
      <c r="BW868">
        <v>2</v>
      </c>
      <c r="BX868">
        <v>2</v>
      </c>
      <c r="BY868">
        <v>2</v>
      </c>
      <c r="BZ868">
        <v>2</v>
      </c>
      <c r="CA868">
        <v>1</v>
      </c>
      <c r="CB868">
        <v>2</v>
      </c>
      <c r="CC868">
        <v>1</v>
      </c>
      <c r="CD868">
        <v>1</v>
      </c>
      <c r="CE868">
        <v>2</v>
      </c>
      <c r="CF868">
        <v>1</v>
      </c>
      <c r="CG868">
        <v>2</v>
      </c>
      <c r="CH868">
        <v>2</v>
      </c>
      <c r="CI868">
        <v>2</v>
      </c>
      <c r="CJ868">
        <v>1</v>
      </c>
      <c r="CK868">
        <v>2</v>
      </c>
      <c r="CL868">
        <v>1</v>
      </c>
      <c r="CM868">
        <v>3</v>
      </c>
      <c r="CN868">
        <v>3</v>
      </c>
      <c r="CO868">
        <v>3</v>
      </c>
      <c r="CP868">
        <v>4</v>
      </c>
      <c r="CQ868">
        <v>4</v>
      </c>
      <c r="CR868">
        <v>4</v>
      </c>
      <c r="CS868">
        <v>4</v>
      </c>
      <c r="CT868">
        <v>3</v>
      </c>
      <c r="CU868">
        <v>2</v>
      </c>
      <c r="CV868">
        <v>2</v>
      </c>
      <c r="CW868">
        <v>1</v>
      </c>
      <c r="CX868">
        <v>3</v>
      </c>
      <c r="CY868">
        <v>4</v>
      </c>
      <c r="CZ868">
        <v>3</v>
      </c>
      <c r="DA868" s="57" t="s">
        <v>125</v>
      </c>
    </row>
    <row r="869" spans="1:105">
      <c r="A869">
        <v>862</v>
      </c>
      <c r="B869" s="9">
        <v>2</v>
      </c>
      <c r="C869" s="9">
        <v>6</v>
      </c>
      <c r="D869" s="9">
        <v>5</v>
      </c>
      <c r="E869" s="9">
        <v>3</v>
      </c>
      <c r="F869" s="9">
        <v>0</v>
      </c>
      <c r="G869" s="9">
        <v>0</v>
      </c>
      <c r="H869" s="9">
        <v>0</v>
      </c>
      <c r="I869" s="9">
        <v>0</v>
      </c>
      <c r="J869" s="9">
        <v>1</v>
      </c>
      <c r="K869" s="9">
        <v>1</v>
      </c>
      <c r="L869" s="9">
        <v>0</v>
      </c>
      <c r="M869" s="9">
        <v>1</v>
      </c>
      <c r="N869" s="9">
        <v>3</v>
      </c>
      <c r="O869" s="9">
        <v>4</v>
      </c>
      <c r="P869" s="9">
        <v>3</v>
      </c>
      <c r="Q869" s="9">
        <v>1</v>
      </c>
      <c r="R869" s="9">
        <v>4</v>
      </c>
      <c r="S869" s="9">
        <v>4</v>
      </c>
      <c r="T869" s="9"/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1</v>
      </c>
      <c r="AB869" s="9">
        <v>0</v>
      </c>
      <c r="AC869" s="9"/>
      <c r="AD869" s="9">
        <v>3</v>
      </c>
      <c r="AE869" s="9"/>
      <c r="AF869" s="9">
        <v>1</v>
      </c>
      <c r="AG869" s="9">
        <v>0</v>
      </c>
      <c r="AH869" s="9">
        <v>1</v>
      </c>
      <c r="AI869" s="9">
        <v>0</v>
      </c>
      <c r="AJ869" s="9">
        <v>0</v>
      </c>
      <c r="AK869" s="9">
        <v>0</v>
      </c>
      <c r="AL869" s="9"/>
      <c r="AM869" s="9">
        <v>1</v>
      </c>
      <c r="AN869" s="9">
        <v>1</v>
      </c>
      <c r="AO869" s="9">
        <v>0</v>
      </c>
      <c r="AP869" s="9">
        <v>1</v>
      </c>
      <c r="AQ869" s="9">
        <v>0</v>
      </c>
      <c r="AR869" s="9">
        <v>0</v>
      </c>
      <c r="AS869" s="9"/>
      <c r="AT869" s="9">
        <v>1</v>
      </c>
      <c r="AU869" s="9">
        <v>3</v>
      </c>
      <c r="AV869" s="75">
        <v>2</v>
      </c>
      <c r="AW869" s="75">
        <v>2</v>
      </c>
      <c r="AX869" s="75">
        <v>1</v>
      </c>
      <c r="AY869" s="9">
        <v>2</v>
      </c>
      <c r="AZ869" s="9">
        <v>1</v>
      </c>
      <c r="BA869" s="9">
        <v>1</v>
      </c>
      <c r="BB869" s="9">
        <v>1</v>
      </c>
      <c r="BC869" s="9">
        <v>2</v>
      </c>
      <c r="BD869" s="9">
        <v>1</v>
      </c>
      <c r="BE869" s="9">
        <v>2</v>
      </c>
      <c r="BF869" s="9">
        <v>1</v>
      </c>
      <c r="BG869" s="9">
        <v>2</v>
      </c>
      <c r="BH869">
        <v>1</v>
      </c>
      <c r="BI869">
        <v>2</v>
      </c>
      <c r="BJ869" s="58">
        <v>1</v>
      </c>
      <c r="BK869">
        <v>2</v>
      </c>
      <c r="BL869">
        <v>1</v>
      </c>
      <c r="BM869">
        <v>1</v>
      </c>
      <c r="BN869">
        <v>1</v>
      </c>
      <c r="BO869">
        <v>2</v>
      </c>
      <c r="BP869">
        <v>2</v>
      </c>
      <c r="BQ869" t="s">
        <v>125</v>
      </c>
      <c r="BR869">
        <v>2</v>
      </c>
      <c r="BS869">
        <v>2</v>
      </c>
      <c r="BT869" t="s">
        <v>125</v>
      </c>
      <c r="BU869">
        <v>1</v>
      </c>
      <c r="BV869">
        <v>1</v>
      </c>
      <c r="BW869">
        <v>2</v>
      </c>
      <c r="BX869">
        <v>2</v>
      </c>
      <c r="BY869">
        <v>1</v>
      </c>
      <c r="BZ869">
        <v>2</v>
      </c>
      <c r="CA869">
        <v>1</v>
      </c>
      <c r="CB869">
        <v>1</v>
      </c>
      <c r="CC869">
        <v>1</v>
      </c>
      <c r="CD869">
        <v>2</v>
      </c>
      <c r="CE869">
        <v>2</v>
      </c>
      <c r="CF869">
        <v>1</v>
      </c>
      <c r="CG869">
        <v>1</v>
      </c>
      <c r="CH869">
        <v>2</v>
      </c>
      <c r="CI869">
        <v>1</v>
      </c>
      <c r="CJ869">
        <v>2</v>
      </c>
      <c r="CK869">
        <v>2</v>
      </c>
      <c r="CL869">
        <v>1</v>
      </c>
      <c r="CM869">
        <v>3</v>
      </c>
      <c r="CN869">
        <v>3</v>
      </c>
      <c r="CO869">
        <v>4</v>
      </c>
      <c r="CP869">
        <v>3</v>
      </c>
      <c r="CQ869">
        <v>3</v>
      </c>
      <c r="CR869">
        <v>3</v>
      </c>
      <c r="CS869">
        <v>4</v>
      </c>
      <c r="CT869">
        <v>4</v>
      </c>
      <c r="CU869">
        <v>3</v>
      </c>
      <c r="CV869">
        <v>3</v>
      </c>
      <c r="CW869">
        <v>3</v>
      </c>
      <c r="CX869">
        <v>4</v>
      </c>
      <c r="CY869">
        <v>3</v>
      </c>
      <c r="CZ869">
        <v>3</v>
      </c>
      <c r="DA869" s="57" t="s">
        <v>125</v>
      </c>
    </row>
    <row r="870" spans="1:105">
      <c r="A870">
        <v>863</v>
      </c>
      <c r="B870" s="9">
        <v>1</v>
      </c>
      <c r="C870" s="9">
        <v>3</v>
      </c>
      <c r="D870" s="9">
        <v>1</v>
      </c>
      <c r="E870" s="9">
        <v>15</v>
      </c>
      <c r="F870" s="9">
        <v>0</v>
      </c>
      <c r="G870" s="9">
        <v>0</v>
      </c>
      <c r="H870" s="9">
        <v>0</v>
      </c>
      <c r="I870" s="9">
        <v>1</v>
      </c>
      <c r="J870" s="9">
        <v>0</v>
      </c>
      <c r="K870" s="9">
        <v>0</v>
      </c>
      <c r="L870" s="9">
        <v>0</v>
      </c>
      <c r="M870" s="9">
        <v>2</v>
      </c>
      <c r="N870" s="9">
        <v>1</v>
      </c>
      <c r="O870" s="9">
        <v>4</v>
      </c>
      <c r="P870" s="9">
        <v>3</v>
      </c>
      <c r="Q870" s="9">
        <v>4</v>
      </c>
      <c r="R870" s="9">
        <v>4</v>
      </c>
      <c r="S870" s="9">
        <v>4</v>
      </c>
      <c r="T870" s="9"/>
      <c r="U870" s="9">
        <v>1</v>
      </c>
      <c r="V870" s="9">
        <v>1</v>
      </c>
      <c r="W870" s="9">
        <v>1</v>
      </c>
      <c r="X870" s="9">
        <v>0</v>
      </c>
      <c r="Y870" s="9">
        <v>0</v>
      </c>
      <c r="Z870" s="9">
        <v>1</v>
      </c>
      <c r="AA870" s="9">
        <v>0</v>
      </c>
      <c r="AB870" s="9">
        <v>0</v>
      </c>
      <c r="AC870" s="9"/>
      <c r="AD870" s="9">
        <v>1</v>
      </c>
      <c r="AE870" s="9"/>
      <c r="AF870" s="9">
        <v>1</v>
      </c>
      <c r="AG870" s="9">
        <v>1</v>
      </c>
      <c r="AH870" s="9">
        <v>1</v>
      </c>
      <c r="AI870" s="9">
        <v>0</v>
      </c>
      <c r="AJ870" s="9">
        <v>0</v>
      </c>
      <c r="AK870" s="9">
        <v>0</v>
      </c>
      <c r="AL870" s="9"/>
      <c r="AM870" s="9">
        <v>1</v>
      </c>
      <c r="AN870" s="9">
        <v>1</v>
      </c>
      <c r="AO870" s="9">
        <v>0</v>
      </c>
      <c r="AP870" s="9">
        <v>0</v>
      </c>
      <c r="AQ870" s="9">
        <v>0</v>
      </c>
      <c r="AR870" s="9">
        <v>0</v>
      </c>
      <c r="AS870" s="9"/>
      <c r="AT870" s="9">
        <v>3</v>
      </c>
      <c r="AU870" s="9">
        <v>3</v>
      </c>
      <c r="AV870" s="75">
        <v>2</v>
      </c>
      <c r="AW870" s="75">
        <v>2</v>
      </c>
      <c r="AX870" s="75">
        <v>1</v>
      </c>
      <c r="AY870" s="9">
        <v>2</v>
      </c>
      <c r="AZ870" s="9">
        <v>1</v>
      </c>
      <c r="BA870" s="9">
        <v>1</v>
      </c>
      <c r="BB870" s="9">
        <v>2</v>
      </c>
      <c r="BC870" s="9">
        <v>2</v>
      </c>
      <c r="BD870" s="9">
        <v>1</v>
      </c>
      <c r="BE870" s="9">
        <v>2</v>
      </c>
      <c r="BF870" s="9">
        <v>1</v>
      </c>
      <c r="BG870" s="9">
        <v>1</v>
      </c>
      <c r="BH870">
        <v>2</v>
      </c>
      <c r="BI870">
        <v>2</v>
      </c>
      <c r="BJ870" s="58">
        <v>1</v>
      </c>
      <c r="BK870">
        <v>2</v>
      </c>
      <c r="BL870">
        <v>2</v>
      </c>
      <c r="BM870">
        <v>2</v>
      </c>
      <c r="BN870">
        <v>2</v>
      </c>
      <c r="BO870">
        <v>2</v>
      </c>
      <c r="BP870">
        <v>2</v>
      </c>
      <c r="BQ870" t="s">
        <v>125</v>
      </c>
      <c r="BR870">
        <v>2</v>
      </c>
      <c r="BS870">
        <v>2</v>
      </c>
      <c r="BT870" t="s">
        <v>125</v>
      </c>
      <c r="BU870">
        <v>1</v>
      </c>
      <c r="BV870">
        <v>1</v>
      </c>
      <c r="BW870">
        <v>2</v>
      </c>
      <c r="BX870">
        <v>2</v>
      </c>
      <c r="BY870">
        <v>2</v>
      </c>
      <c r="BZ870">
        <v>2</v>
      </c>
      <c r="CA870">
        <v>2</v>
      </c>
      <c r="CB870">
        <v>2</v>
      </c>
      <c r="CC870">
        <v>2</v>
      </c>
      <c r="CD870">
        <v>2</v>
      </c>
      <c r="CE870">
        <v>1</v>
      </c>
      <c r="CF870">
        <v>1</v>
      </c>
      <c r="CG870">
        <v>2</v>
      </c>
      <c r="CH870">
        <v>2</v>
      </c>
      <c r="CI870">
        <v>2</v>
      </c>
      <c r="CJ870">
        <v>1</v>
      </c>
      <c r="CK870">
        <v>2</v>
      </c>
      <c r="CL870">
        <v>1</v>
      </c>
      <c r="CM870">
        <v>4</v>
      </c>
      <c r="CN870">
        <v>4</v>
      </c>
      <c r="CO870">
        <v>4</v>
      </c>
      <c r="CP870">
        <v>3</v>
      </c>
      <c r="CQ870">
        <v>2</v>
      </c>
      <c r="CR870">
        <v>2</v>
      </c>
      <c r="CS870">
        <v>2</v>
      </c>
      <c r="CT870">
        <v>3</v>
      </c>
      <c r="CU870">
        <v>2</v>
      </c>
      <c r="CV870">
        <v>1</v>
      </c>
      <c r="CW870">
        <v>1</v>
      </c>
      <c r="CX870">
        <v>2</v>
      </c>
      <c r="CY870">
        <v>1</v>
      </c>
      <c r="CZ870">
        <v>2</v>
      </c>
      <c r="DA870" s="57" t="s">
        <v>125</v>
      </c>
    </row>
    <row r="871" spans="1:105">
      <c r="A871">
        <v>864</v>
      </c>
      <c r="B871" s="9">
        <v>1</v>
      </c>
      <c r="C871" s="9">
        <v>5</v>
      </c>
      <c r="D871" s="9">
        <v>1</v>
      </c>
      <c r="E871" s="9">
        <v>5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1</v>
      </c>
      <c r="L871" s="9">
        <v>0</v>
      </c>
      <c r="M871" s="9">
        <v>2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/>
      <c r="U871" s="9">
        <v>0</v>
      </c>
      <c r="V871" s="9">
        <v>0</v>
      </c>
      <c r="W871" s="9">
        <v>1</v>
      </c>
      <c r="X871" s="9">
        <v>0</v>
      </c>
      <c r="Y871" s="9">
        <v>1</v>
      </c>
      <c r="Z871" s="9">
        <v>0</v>
      </c>
      <c r="AA871" s="9">
        <v>0</v>
      </c>
      <c r="AB871" s="9">
        <v>0</v>
      </c>
      <c r="AC871" s="9"/>
      <c r="AD871" s="9">
        <v>4</v>
      </c>
      <c r="AE871" s="9"/>
      <c r="AF871" s="9">
        <v>1</v>
      </c>
      <c r="AG871" s="9">
        <v>1</v>
      </c>
      <c r="AH871" s="9">
        <v>1</v>
      </c>
      <c r="AI871" s="9">
        <v>0</v>
      </c>
      <c r="AJ871" s="9">
        <v>0</v>
      </c>
      <c r="AK871" s="9">
        <v>0</v>
      </c>
      <c r="AL871" s="9"/>
      <c r="AM871" s="9">
        <v>1</v>
      </c>
      <c r="AN871" s="9">
        <v>1</v>
      </c>
      <c r="AO871" s="9">
        <v>0</v>
      </c>
      <c r="AP871" s="9">
        <v>0</v>
      </c>
      <c r="AQ871" s="9">
        <v>0</v>
      </c>
      <c r="AR871" s="9">
        <v>0</v>
      </c>
      <c r="AS871" s="9"/>
      <c r="AT871" s="9">
        <v>2</v>
      </c>
      <c r="AU871" s="9">
        <v>3</v>
      </c>
      <c r="AV871" s="75">
        <v>1</v>
      </c>
      <c r="AW871" s="75">
        <v>2</v>
      </c>
      <c r="AX871" s="75">
        <v>1</v>
      </c>
      <c r="AY871" s="9">
        <v>2</v>
      </c>
      <c r="AZ871" s="9">
        <v>1</v>
      </c>
      <c r="BA871" s="9">
        <v>1</v>
      </c>
      <c r="BB871" s="9">
        <v>2</v>
      </c>
      <c r="BC871" s="9">
        <v>2</v>
      </c>
      <c r="BD871" s="9">
        <v>1</v>
      </c>
      <c r="BE871" s="9">
        <v>2</v>
      </c>
      <c r="BF871" s="9">
        <v>2</v>
      </c>
      <c r="BG871" s="9" t="s">
        <v>125</v>
      </c>
      <c r="BH871">
        <v>1</v>
      </c>
      <c r="BI871">
        <v>2</v>
      </c>
      <c r="BJ871" s="58">
        <v>2</v>
      </c>
      <c r="BK871">
        <v>2</v>
      </c>
      <c r="BL871">
        <v>1</v>
      </c>
      <c r="BM871">
        <v>1</v>
      </c>
      <c r="BN871">
        <v>2</v>
      </c>
      <c r="BO871">
        <v>2</v>
      </c>
      <c r="BP871">
        <v>2</v>
      </c>
      <c r="BQ871" t="s">
        <v>125</v>
      </c>
      <c r="BR871">
        <v>2</v>
      </c>
      <c r="BS871">
        <v>2</v>
      </c>
      <c r="BT871" t="s">
        <v>125</v>
      </c>
      <c r="BU871">
        <v>1</v>
      </c>
      <c r="BV871">
        <v>2</v>
      </c>
      <c r="BW871">
        <v>2</v>
      </c>
      <c r="BX871">
        <v>2</v>
      </c>
      <c r="BY871">
        <v>1</v>
      </c>
      <c r="BZ871">
        <v>2</v>
      </c>
      <c r="CA871">
        <v>2</v>
      </c>
      <c r="CB871">
        <v>2</v>
      </c>
      <c r="CC871">
        <v>2</v>
      </c>
      <c r="CD871">
        <v>2</v>
      </c>
      <c r="CE871">
        <v>2</v>
      </c>
      <c r="CF871">
        <v>1</v>
      </c>
      <c r="CG871">
        <v>2</v>
      </c>
      <c r="CH871">
        <v>2</v>
      </c>
      <c r="CI871">
        <v>2</v>
      </c>
      <c r="CJ871">
        <v>2</v>
      </c>
      <c r="CK871">
        <v>2</v>
      </c>
      <c r="CL871">
        <v>2</v>
      </c>
      <c r="CM871" t="s">
        <v>125</v>
      </c>
      <c r="CN871" t="s">
        <v>125</v>
      </c>
      <c r="CO871">
        <v>4</v>
      </c>
      <c r="CP871">
        <v>3</v>
      </c>
      <c r="CQ871">
        <v>3</v>
      </c>
      <c r="CR871">
        <v>3</v>
      </c>
      <c r="CS871">
        <v>3</v>
      </c>
      <c r="CT871">
        <v>3</v>
      </c>
      <c r="CU871">
        <v>3</v>
      </c>
      <c r="CV871">
        <v>3</v>
      </c>
      <c r="CW871">
        <v>1</v>
      </c>
      <c r="CX871">
        <v>3</v>
      </c>
      <c r="CY871">
        <v>1</v>
      </c>
      <c r="CZ871">
        <v>3</v>
      </c>
      <c r="DA871" s="57" t="s">
        <v>125</v>
      </c>
    </row>
    <row r="872" spans="1:105">
      <c r="A872">
        <v>865</v>
      </c>
      <c r="B872" s="9">
        <v>2</v>
      </c>
      <c r="C872" s="9">
        <v>4</v>
      </c>
      <c r="D872" s="9">
        <v>4</v>
      </c>
      <c r="E872" s="9">
        <v>15</v>
      </c>
      <c r="F872" s="9">
        <v>0</v>
      </c>
      <c r="G872" s="9">
        <v>0</v>
      </c>
      <c r="H872" s="9">
        <v>1</v>
      </c>
      <c r="I872" s="9">
        <v>0</v>
      </c>
      <c r="J872" s="9">
        <v>0</v>
      </c>
      <c r="K872" s="9">
        <v>1</v>
      </c>
      <c r="L872" s="9">
        <v>0</v>
      </c>
      <c r="M872" s="9">
        <v>2</v>
      </c>
      <c r="N872" s="9">
        <v>4</v>
      </c>
      <c r="O872" s="9">
        <v>0</v>
      </c>
      <c r="P872" s="9">
        <v>0</v>
      </c>
      <c r="Q872" s="9">
        <v>0</v>
      </c>
      <c r="R872" s="9">
        <v>4</v>
      </c>
      <c r="S872" s="9">
        <v>3</v>
      </c>
      <c r="T872" s="9"/>
      <c r="U872" s="9">
        <v>0</v>
      </c>
      <c r="V872" s="9">
        <v>0</v>
      </c>
      <c r="W872" s="9">
        <v>0</v>
      </c>
      <c r="X872" s="9">
        <v>1</v>
      </c>
      <c r="Y872" s="9">
        <v>1</v>
      </c>
      <c r="Z872" s="9">
        <v>0</v>
      </c>
      <c r="AA872" s="9">
        <v>0</v>
      </c>
      <c r="AB872" s="9">
        <v>0</v>
      </c>
      <c r="AC872" s="9"/>
      <c r="AD872" s="9">
        <v>2</v>
      </c>
      <c r="AE872" s="9"/>
      <c r="AF872" s="9">
        <v>1</v>
      </c>
      <c r="AG872" s="9">
        <v>0</v>
      </c>
      <c r="AH872" s="9">
        <v>1</v>
      </c>
      <c r="AI872" s="9">
        <v>0</v>
      </c>
      <c r="AJ872" s="9">
        <v>0</v>
      </c>
      <c r="AK872" s="9">
        <v>0</v>
      </c>
      <c r="AL872" s="9"/>
      <c r="AM872" s="9">
        <v>1</v>
      </c>
      <c r="AN872" s="9">
        <v>1</v>
      </c>
      <c r="AO872" s="9">
        <v>1</v>
      </c>
      <c r="AP872" s="9">
        <v>1</v>
      </c>
      <c r="AQ872" s="9">
        <v>0</v>
      </c>
      <c r="AR872" s="9">
        <v>0</v>
      </c>
      <c r="AS872" s="9"/>
      <c r="AT872" s="9">
        <v>1</v>
      </c>
      <c r="AU872" s="9">
        <v>1</v>
      </c>
      <c r="AV872" s="75">
        <v>1</v>
      </c>
      <c r="AW872" s="75">
        <v>2</v>
      </c>
      <c r="AX872" s="75">
        <v>1</v>
      </c>
      <c r="AY872" s="9">
        <v>2</v>
      </c>
      <c r="AZ872" s="9">
        <v>1</v>
      </c>
      <c r="BA872" s="9">
        <v>1</v>
      </c>
      <c r="BB872" s="9">
        <v>2</v>
      </c>
      <c r="BC872" s="9">
        <v>1</v>
      </c>
      <c r="BD872" s="9">
        <v>1</v>
      </c>
      <c r="BE872" s="9">
        <v>2</v>
      </c>
      <c r="BF872" s="9">
        <v>1</v>
      </c>
      <c r="BG872" s="9">
        <v>1</v>
      </c>
      <c r="BH872">
        <v>1</v>
      </c>
      <c r="BI872">
        <v>2</v>
      </c>
      <c r="BJ872" s="58">
        <v>1</v>
      </c>
      <c r="BK872">
        <v>1</v>
      </c>
      <c r="BL872">
        <v>1</v>
      </c>
      <c r="BM872">
        <v>1</v>
      </c>
      <c r="BN872">
        <v>1</v>
      </c>
      <c r="BO872">
        <v>2</v>
      </c>
      <c r="BP872">
        <v>2</v>
      </c>
      <c r="BQ872" t="s">
        <v>125</v>
      </c>
      <c r="BR872">
        <v>2</v>
      </c>
      <c r="BS872">
        <v>1</v>
      </c>
      <c r="BT872">
        <v>1</v>
      </c>
      <c r="BU872">
        <v>1</v>
      </c>
      <c r="BV872">
        <v>1</v>
      </c>
      <c r="BW872">
        <v>1</v>
      </c>
      <c r="BX872">
        <v>2</v>
      </c>
      <c r="BY872">
        <v>2</v>
      </c>
      <c r="BZ872">
        <v>2</v>
      </c>
      <c r="CA872">
        <v>2</v>
      </c>
      <c r="CB872">
        <v>2</v>
      </c>
      <c r="CC872">
        <v>1</v>
      </c>
      <c r="CD872">
        <v>2</v>
      </c>
      <c r="CE872">
        <v>2</v>
      </c>
      <c r="CF872">
        <v>1</v>
      </c>
      <c r="CG872">
        <v>1</v>
      </c>
      <c r="CH872">
        <v>2</v>
      </c>
      <c r="CI872">
        <v>2</v>
      </c>
      <c r="CJ872">
        <v>1</v>
      </c>
      <c r="CK872">
        <v>2</v>
      </c>
      <c r="CL872">
        <v>1</v>
      </c>
      <c r="CM872">
        <v>3</v>
      </c>
      <c r="CN872">
        <v>4</v>
      </c>
      <c r="CO872">
        <v>4</v>
      </c>
      <c r="CP872">
        <v>2</v>
      </c>
      <c r="CQ872">
        <v>4</v>
      </c>
      <c r="CR872">
        <v>3</v>
      </c>
      <c r="CS872">
        <v>2</v>
      </c>
      <c r="CT872">
        <v>4</v>
      </c>
      <c r="CU872">
        <v>3</v>
      </c>
      <c r="CV872">
        <v>1</v>
      </c>
      <c r="CW872">
        <v>1</v>
      </c>
      <c r="CX872">
        <v>3</v>
      </c>
      <c r="CY872">
        <v>3</v>
      </c>
      <c r="CZ872">
        <v>4</v>
      </c>
      <c r="DA872" s="57">
        <v>4</v>
      </c>
    </row>
    <row r="873" spans="1:105">
      <c r="A873">
        <v>866</v>
      </c>
      <c r="B873" s="9">
        <v>2</v>
      </c>
      <c r="C873" s="9">
        <v>5</v>
      </c>
      <c r="D873" s="9">
        <v>7</v>
      </c>
      <c r="E873" s="9">
        <v>4</v>
      </c>
      <c r="F873" s="9">
        <v>0</v>
      </c>
      <c r="G873" s="9">
        <v>0</v>
      </c>
      <c r="H873" s="9">
        <v>0</v>
      </c>
      <c r="I873" s="9">
        <v>0</v>
      </c>
      <c r="J873" s="9">
        <v>1</v>
      </c>
      <c r="K873" s="9">
        <v>0</v>
      </c>
      <c r="L873" s="9">
        <v>0</v>
      </c>
      <c r="M873" s="9">
        <v>1</v>
      </c>
      <c r="N873" s="9">
        <v>0</v>
      </c>
      <c r="O873" s="9">
        <v>0</v>
      </c>
      <c r="P873" s="9">
        <v>0</v>
      </c>
      <c r="Q873" s="9">
        <v>3</v>
      </c>
      <c r="R873" s="9">
        <v>4</v>
      </c>
      <c r="S873" s="9">
        <v>0</v>
      </c>
      <c r="T873" s="9"/>
      <c r="U873" s="9">
        <v>0</v>
      </c>
      <c r="V873" s="9">
        <v>0</v>
      </c>
      <c r="W873" s="9">
        <v>0</v>
      </c>
      <c r="X873" s="9">
        <v>0</v>
      </c>
      <c r="Y873" s="9">
        <v>1</v>
      </c>
      <c r="Z873" s="9">
        <v>1</v>
      </c>
      <c r="AA873" s="9">
        <v>0</v>
      </c>
      <c r="AB873" s="9">
        <v>0</v>
      </c>
      <c r="AC873" s="9"/>
      <c r="AD873" s="9">
        <v>6</v>
      </c>
      <c r="AE873" s="9"/>
      <c r="AF873" s="9">
        <v>1</v>
      </c>
      <c r="AG873" s="9">
        <v>1</v>
      </c>
      <c r="AH873" s="9">
        <v>0</v>
      </c>
      <c r="AI873" s="9">
        <v>0</v>
      </c>
      <c r="AJ873" s="9">
        <v>0</v>
      </c>
      <c r="AK873" s="9">
        <v>0</v>
      </c>
      <c r="AL873" s="9"/>
      <c r="AM873" s="9">
        <v>1</v>
      </c>
      <c r="AN873" s="9">
        <v>1</v>
      </c>
      <c r="AO873" s="9">
        <v>0</v>
      </c>
      <c r="AP873" s="9">
        <v>1</v>
      </c>
      <c r="AQ873" s="9">
        <v>0</v>
      </c>
      <c r="AR873" s="9">
        <v>0</v>
      </c>
      <c r="AS873" s="9"/>
      <c r="AT873" s="9">
        <v>3</v>
      </c>
      <c r="AU873" s="9">
        <v>3</v>
      </c>
      <c r="AV873" s="75">
        <v>1</v>
      </c>
      <c r="AW873" s="75">
        <v>1</v>
      </c>
      <c r="AX873" s="75">
        <v>1</v>
      </c>
      <c r="AY873" s="9">
        <v>2</v>
      </c>
      <c r="AZ873" s="9">
        <v>2</v>
      </c>
      <c r="BA873" s="9" t="s">
        <v>125</v>
      </c>
      <c r="BB873" s="9" t="s">
        <v>125</v>
      </c>
      <c r="BC873" s="9">
        <v>1</v>
      </c>
      <c r="BD873" s="9">
        <v>2</v>
      </c>
      <c r="BE873" s="9" t="s">
        <v>125</v>
      </c>
      <c r="BF873" s="9">
        <v>1</v>
      </c>
      <c r="BG873" s="9">
        <v>1</v>
      </c>
      <c r="BH873">
        <v>2</v>
      </c>
      <c r="BI873">
        <v>2</v>
      </c>
      <c r="BJ873" s="58">
        <v>2</v>
      </c>
      <c r="BK873">
        <v>2</v>
      </c>
      <c r="BL873">
        <v>1</v>
      </c>
      <c r="BM873">
        <v>1</v>
      </c>
      <c r="BN873">
        <v>1</v>
      </c>
      <c r="BO873">
        <v>2</v>
      </c>
      <c r="BP873">
        <v>2</v>
      </c>
      <c r="BQ873" t="s">
        <v>125</v>
      </c>
      <c r="BR873">
        <v>2</v>
      </c>
      <c r="BS873">
        <v>2</v>
      </c>
      <c r="BT873" t="s">
        <v>125</v>
      </c>
      <c r="BU873">
        <v>1</v>
      </c>
      <c r="BV873">
        <v>2</v>
      </c>
      <c r="BW873">
        <v>2</v>
      </c>
      <c r="BX873">
        <v>2</v>
      </c>
      <c r="BY873">
        <v>2</v>
      </c>
      <c r="BZ873">
        <v>2</v>
      </c>
      <c r="CA873">
        <v>1</v>
      </c>
      <c r="CB873">
        <v>2</v>
      </c>
      <c r="CC873">
        <v>2</v>
      </c>
      <c r="CD873">
        <v>2</v>
      </c>
      <c r="CE873">
        <v>2</v>
      </c>
      <c r="CF873">
        <v>2</v>
      </c>
      <c r="CG873">
        <v>2</v>
      </c>
      <c r="CH873">
        <v>2</v>
      </c>
      <c r="CI873">
        <v>2</v>
      </c>
      <c r="CJ873">
        <v>1</v>
      </c>
      <c r="CK873">
        <v>2</v>
      </c>
      <c r="CL873">
        <v>2</v>
      </c>
      <c r="CM873" t="s">
        <v>125</v>
      </c>
      <c r="CN873" t="s">
        <v>125</v>
      </c>
      <c r="CO873">
        <v>3</v>
      </c>
      <c r="CP873">
        <v>2</v>
      </c>
      <c r="CQ873">
        <v>3</v>
      </c>
      <c r="CR873">
        <v>3</v>
      </c>
      <c r="CS873">
        <v>4</v>
      </c>
      <c r="CT873">
        <v>3</v>
      </c>
      <c r="CU873">
        <v>3</v>
      </c>
      <c r="CV873">
        <v>2</v>
      </c>
      <c r="CW873">
        <v>1</v>
      </c>
      <c r="CX873">
        <v>3</v>
      </c>
      <c r="CY873">
        <v>3</v>
      </c>
      <c r="CZ873">
        <v>0</v>
      </c>
      <c r="DA873" s="57" t="s">
        <v>125</v>
      </c>
    </row>
    <row r="874" spans="1:105">
      <c r="A874">
        <v>867</v>
      </c>
      <c r="B874" s="9">
        <v>1</v>
      </c>
      <c r="C874" s="9">
        <v>7</v>
      </c>
      <c r="D874" s="9">
        <v>7</v>
      </c>
      <c r="E874" s="9">
        <v>6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1</v>
      </c>
      <c r="L874" s="9">
        <v>0</v>
      </c>
      <c r="M874" s="9">
        <v>2</v>
      </c>
      <c r="N874" s="9">
        <v>3</v>
      </c>
      <c r="O874" s="9">
        <v>4</v>
      </c>
      <c r="P874" s="9">
        <v>2</v>
      </c>
      <c r="Q874" s="9">
        <v>3</v>
      </c>
      <c r="R874" s="9">
        <v>3</v>
      </c>
      <c r="S874" s="9">
        <v>4</v>
      </c>
      <c r="T874" s="9"/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1</v>
      </c>
      <c r="AA874" s="9">
        <v>0</v>
      </c>
      <c r="AB874" s="9">
        <v>0</v>
      </c>
      <c r="AC874" s="9"/>
      <c r="AD874" s="9">
        <v>1</v>
      </c>
      <c r="AE874" s="9"/>
      <c r="AF874" s="9">
        <v>0</v>
      </c>
      <c r="AG874" s="9">
        <v>0</v>
      </c>
      <c r="AH874" s="9">
        <v>1</v>
      </c>
      <c r="AI874" s="9">
        <v>0</v>
      </c>
      <c r="AJ874" s="9">
        <v>0</v>
      </c>
      <c r="AK874" s="9">
        <v>0</v>
      </c>
      <c r="AL874" s="9"/>
      <c r="AM874" s="9">
        <v>1</v>
      </c>
      <c r="AN874" s="9">
        <v>1</v>
      </c>
      <c r="AO874" s="9">
        <v>1</v>
      </c>
      <c r="AP874" s="9">
        <v>0</v>
      </c>
      <c r="AQ874" s="9">
        <v>0</v>
      </c>
      <c r="AR874" s="9">
        <v>0</v>
      </c>
      <c r="AS874" s="9"/>
      <c r="AT874" s="9">
        <v>1</v>
      </c>
      <c r="AU874" s="9">
        <v>1</v>
      </c>
      <c r="AV874" s="75">
        <v>1</v>
      </c>
      <c r="AW874" s="75">
        <v>2</v>
      </c>
      <c r="AX874" s="75">
        <v>1</v>
      </c>
      <c r="AY874" s="9">
        <v>1</v>
      </c>
      <c r="AZ874" s="9">
        <v>1</v>
      </c>
      <c r="BA874" s="9">
        <v>1</v>
      </c>
      <c r="BB874" s="9">
        <v>1</v>
      </c>
      <c r="BC874" s="9">
        <v>2</v>
      </c>
      <c r="BD874" s="9">
        <v>1</v>
      </c>
      <c r="BE874" s="9">
        <v>2</v>
      </c>
      <c r="BF874" s="9">
        <v>2</v>
      </c>
      <c r="BG874" s="9" t="s">
        <v>125</v>
      </c>
      <c r="BH874">
        <v>1</v>
      </c>
      <c r="BI874">
        <v>2</v>
      </c>
      <c r="BJ874" s="58">
        <v>1</v>
      </c>
      <c r="BK874">
        <v>1</v>
      </c>
      <c r="BL874">
        <v>1</v>
      </c>
      <c r="BM874">
        <v>1</v>
      </c>
      <c r="BN874">
        <v>1</v>
      </c>
      <c r="BO874">
        <v>2</v>
      </c>
      <c r="BP874">
        <v>2</v>
      </c>
      <c r="BQ874" t="s">
        <v>125</v>
      </c>
      <c r="BR874">
        <v>1</v>
      </c>
      <c r="BS874">
        <v>1</v>
      </c>
      <c r="BT874">
        <v>1</v>
      </c>
      <c r="BU874">
        <v>1</v>
      </c>
      <c r="BV874">
        <v>1</v>
      </c>
      <c r="BW874">
        <v>1</v>
      </c>
      <c r="BX874">
        <v>1</v>
      </c>
      <c r="BY874">
        <v>1</v>
      </c>
      <c r="BZ874">
        <v>2</v>
      </c>
      <c r="CA874">
        <v>1</v>
      </c>
      <c r="CB874">
        <v>2</v>
      </c>
      <c r="CC874">
        <v>1</v>
      </c>
      <c r="CD874">
        <v>2</v>
      </c>
      <c r="CE874">
        <v>1</v>
      </c>
      <c r="CF874">
        <v>1</v>
      </c>
      <c r="CG874">
        <v>1</v>
      </c>
      <c r="CH874">
        <v>2</v>
      </c>
      <c r="CI874">
        <v>1</v>
      </c>
      <c r="CJ874">
        <v>1</v>
      </c>
      <c r="CK874">
        <v>2</v>
      </c>
      <c r="CL874">
        <v>1</v>
      </c>
      <c r="CM874">
        <v>3</v>
      </c>
      <c r="CN874">
        <v>3</v>
      </c>
      <c r="CO874">
        <v>4</v>
      </c>
      <c r="CP874">
        <v>2</v>
      </c>
      <c r="CQ874">
        <v>3</v>
      </c>
      <c r="CR874">
        <v>2</v>
      </c>
      <c r="CS874">
        <v>3</v>
      </c>
      <c r="CT874">
        <v>4</v>
      </c>
      <c r="CU874">
        <v>2</v>
      </c>
      <c r="CV874">
        <v>2</v>
      </c>
      <c r="CW874">
        <v>1</v>
      </c>
      <c r="CX874">
        <v>2</v>
      </c>
      <c r="CY874">
        <v>4</v>
      </c>
      <c r="CZ874">
        <v>2</v>
      </c>
      <c r="DA874" s="57" t="s">
        <v>125</v>
      </c>
    </row>
    <row r="875" spans="1:105">
      <c r="A875">
        <v>868</v>
      </c>
      <c r="B875" s="9">
        <v>2</v>
      </c>
      <c r="C875" s="9">
        <v>9</v>
      </c>
      <c r="D875" s="9">
        <v>5</v>
      </c>
      <c r="E875" s="9">
        <v>3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1</v>
      </c>
      <c r="L875" s="9">
        <v>0</v>
      </c>
      <c r="M875" s="9">
        <v>2</v>
      </c>
      <c r="N875" s="9">
        <v>0</v>
      </c>
      <c r="O875" s="9">
        <v>4</v>
      </c>
      <c r="P875" s="9">
        <v>2</v>
      </c>
      <c r="Q875" s="9">
        <v>4</v>
      </c>
      <c r="R875" s="9">
        <v>4</v>
      </c>
      <c r="S875" s="9">
        <v>2</v>
      </c>
      <c r="T875" s="9"/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1</v>
      </c>
      <c r="AB875" s="9">
        <v>0</v>
      </c>
      <c r="AC875" s="9"/>
      <c r="AD875" s="9">
        <v>4</v>
      </c>
      <c r="AE875" s="9"/>
      <c r="AF875" s="9">
        <v>1</v>
      </c>
      <c r="AG875" s="9">
        <v>1</v>
      </c>
      <c r="AH875" s="9">
        <v>0</v>
      </c>
      <c r="AI875" s="9">
        <v>0</v>
      </c>
      <c r="AJ875" s="9">
        <v>0</v>
      </c>
      <c r="AK875" s="9">
        <v>0</v>
      </c>
      <c r="AL875" s="9"/>
      <c r="AM875" s="9">
        <v>1</v>
      </c>
      <c r="AN875" s="9">
        <v>1</v>
      </c>
      <c r="AO875" s="9">
        <v>1</v>
      </c>
      <c r="AP875" s="9">
        <v>1</v>
      </c>
      <c r="AQ875" s="9">
        <v>0</v>
      </c>
      <c r="AR875" s="9">
        <v>0</v>
      </c>
      <c r="AS875" s="9"/>
      <c r="AT875" s="9">
        <v>4</v>
      </c>
      <c r="AU875" s="9">
        <v>3</v>
      </c>
      <c r="AV875" s="75">
        <v>1</v>
      </c>
      <c r="AW875" s="75">
        <v>2</v>
      </c>
      <c r="AX875" s="75">
        <v>2</v>
      </c>
      <c r="AY875" s="9" t="s">
        <v>125</v>
      </c>
      <c r="AZ875" s="9">
        <v>2</v>
      </c>
      <c r="BA875" s="9" t="s">
        <v>125</v>
      </c>
      <c r="BB875" s="9" t="s">
        <v>125</v>
      </c>
      <c r="BC875" s="9">
        <v>1</v>
      </c>
      <c r="BD875" s="9">
        <v>2</v>
      </c>
      <c r="BE875" s="9" t="s">
        <v>125</v>
      </c>
      <c r="BF875" s="9">
        <v>1</v>
      </c>
      <c r="BG875" s="9">
        <v>1</v>
      </c>
      <c r="BH875">
        <v>1</v>
      </c>
      <c r="BI875">
        <v>1</v>
      </c>
      <c r="BJ875" s="58">
        <v>1</v>
      </c>
      <c r="BK875">
        <v>2</v>
      </c>
      <c r="BL875">
        <v>2</v>
      </c>
      <c r="BM875">
        <v>1</v>
      </c>
      <c r="BN875">
        <v>2</v>
      </c>
      <c r="BO875">
        <v>2</v>
      </c>
      <c r="BP875">
        <v>2</v>
      </c>
      <c r="BQ875" t="s">
        <v>125</v>
      </c>
      <c r="BR875">
        <v>1</v>
      </c>
      <c r="BS875">
        <v>1</v>
      </c>
      <c r="BT875">
        <v>1</v>
      </c>
      <c r="BU875">
        <v>1</v>
      </c>
      <c r="BV875">
        <v>1</v>
      </c>
      <c r="BW875">
        <v>1</v>
      </c>
      <c r="BX875">
        <v>2</v>
      </c>
      <c r="BY875">
        <v>2</v>
      </c>
      <c r="BZ875">
        <v>2</v>
      </c>
      <c r="CA875">
        <v>2</v>
      </c>
      <c r="CB875">
        <v>2</v>
      </c>
      <c r="CC875">
        <v>2</v>
      </c>
      <c r="CD875">
        <v>2</v>
      </c>
      <c r="CE875">
        <v>1</v>
      </c>
      <c r="CF875">
        <v>2</v>
      </c>
      <c r="CG875">
        <v>2</v>
      </c>
      <c r="CH875">
        <v>2</v>
      </c>
      <c r="CI875">
        <v>2</v>
      </c>
      <c r="CJ875">
        <v>1</v>
      </c>
      <c r="CK875">
        <v>2</v>
      </c>
      <c r="CL875">
        <v>1</v>
      </c>
      <c r="CM875">
        <v>4</v>
      </c>
      <c r="CN875">
        <v>3</v>
      </c>
      <c r="CO875">
        <v>4</v>
      </c>
      <c r="CP875">
        <v>2</v>
      </c>
      <c r="CQ875">
        <v>4</v>
      </c>
      <c r="CR875">
        <v>4</v>
      </c>
      <c r="CS875">
        <v>4</v>
      </c>
      <c r="CT875">
        <v>4</v>
      </c>
      <c r="CU875">
        <v>3</v>
      </c>
      <c r="CV875">
        <v>3</v>
      </c>
      <c r="CW875">
        <v>1</v>
      </c>
      <c r="CX875">
        <v>1</v>
      </c>
      <c r="CY875">
        <v>3</v>
      </c>
      <c r="CZ875">
        <v>3</v>
      </c>
      <c r="DA875" s="57" t="s">
        <v>125</v>
      </c>
    </row>
    <row r="876" spans="1:105">
      <c r="A876">
        <v>869</v>
      </c>
      <c r="B876" s="9">
        <v>1</v>
      </c>
      <c r="C876" s="9">
        <v>2</v>
      </c>
      <c r="D876" s="9">
        <v>1</v>
      </c>
      <c r="E876" s="9">
        <v>4</v>
      </c>
      <c r="F876" s="9">
        <v>1</v>
      </c>
      <c r="G876" s="9">
        <v>0</v>
      </c>
      <c r="H876" s="9">
        <v>0</v>
      </c>
      <c r="I876" s="9">
        <v>1</v>
      </c>
      <c r="J876" s="9">
        <v>0</v>
      </c>
      <c r="K876" s="9">
        <v>0</v>
      </c>
      <c r="L876" s="9">
        <v>0</v>
      </c>
      <c r="M876" s="9">
        <v>3</v>
      </c>
      <c r="N876" s="9">
        <v>4</v>
      </c>
      <c r="O876" s="9">
        <v>0</v>
      </c>
      <c r="P876" s="9">
        <v>4</v>
      </c>
      <c r="Q876" s="9">
        <v>0</v>
      </c>
      <c r="R876" s="9">
        <v>0</v>
      </c>
      <c r="S876" s="9">
        <v>0</v>
      </c>
      <c r="T876" s="9"/>
      <c r="U876" s="9">
        <v>1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/>
      <c r="AD876" s="9">
        <v>1</v>
      </c>
      <c r="AE876" s="9"/>
      <c r="AF876" s="9">
        <v>1</v>
      </c>
      <c r="AG876" s="9">
        <v>0</v>
      </c>
      <c r="AH876" s="9">
        <v>1</v>
      </c>
      <c r="AI876" s="9">
        <v>1</v>
      </c>
      <c r="AJ876" s="9">
        <v>0</v>
      </c>
      <c r="AK876" s="9">
        <v>0</v>
      </c>
      <c r="AL876" s="9"/>
      <c r="AM876" s="9">
        <v>1</v>
      </c>
      <c r="AN876" s="9">
        <v>1</v>
      </c>
      <c r="AO876" s="9">
        <v>0</v>
      </c>
      <c r="AP876" s="9">
        <v>1</v>
      </c>
      <c r="AQ876" s="9">
        <v>0</v>
      </c>
      <c r="AR876" s="9">
        <v>0</v>
      </c>
      <c r="AS876" s="9"/>
      <c r="AT876" s="9">
        <v>1</v>
      </c>
      <c r="AU876" s="9">
        <v>2</v>
      </c>
      <c r="AV876" s="75">
        <v>2</v>
      </c>
      <c r="AW876" s="75">
        <v>2</v>
      </c>
      <c r="AX876" s="75">
        <v>1</v>
      </c>
      <c r="AY876" s="9">
        <v>1</v>
      </c>
      <c r="AZ876" s="9">
        <v>1</v>
      </c>
      <c r="BA876" s="9">
        <v>1</v>
      </c>
      <c r="BB876" s="9">
        <v>1</v>
      </c>
      <c r="BC876" s="9">
        <v>2</v>
      </c>
      <c r="BD876" s="9">
        <v>1</v>
      </c>
      <c r="BE876" s="9">
        <v>2</v>
      </c>
      <c r="BF876" s="9">
        <v>2</v>
      </c>
      <c r="BG876" s="9" t="s">
        <v>125</v>
      </c>
      <c r="BH876">
        <v>2</v>
      </c>
      <c r="BI876">
        <v>1</v>
      </c>
      <c r="BJ876" s="58">
        <v>2</v>
      </c>
      <c r="BK876">
        <v>2</v>
      </c>
      <c r="BL876">
        <v>1</v>
      </c>
      <c r="BM876">
        <v>1</v>
      </c>
      <c r="BN876">
        <v>1</v>
      </c>
      <c r="BO876">
        <v>2</v>
      </c>
      <c r="BP876">
        <v>1</v>
      </c>
      <c r="BQ876">
        <v>1</v>
      </c>
      <c r="BR876">
        <v>1</v>
      </c>
      <c r="BS876">
        <v>2</v>
      </c>
      <c r="BT876" t="s">
        <v>125</v>
      </c>
      <c r="BU876">
        <v>1</v>
      </c>
      <c r="BV876">
        <v>2</v>
      </c>
      <c r="BW876">
        <v>2</v>
      </c>
      <c r="BX876">
        <v>2</v>
      </c>
      <c r="BY876">
        <v>2</v>
      </c>
      <c r="BZ876">
        <v>2</v>
      </c>
      <c r="CA876">
        <v>2</v>
      </c>
      <c r="CB876">
        <v>2</v>
      </c>
      <c r="CC876">
        <v>1</v>
      </c>
      <c r="CD876">
        <v>2</v>
      </c>
      <c r="CE876">
        <v>2</v>
      </c>
      <c r="CF876">
        <v>1</v>
      </c>
      <c r="CG876">
        <v>2</v>
      </c>
      <c r="CH876">
        <v>2</v>
      </c>
      <c r="CI876">
        <v>2</v>
      </c>
      <c r="CJ876">
        <v>1</v>
      </c>
      <c r="CK876">
        <v>2</v>
      </c>
      <c r="CL876">
        <v>1</v>
      </c>
      <c r="CM876">
        <v>4</v>
      </c>
      <c r="CN876">
        <v>4</v>
      </c>
      <c r="CO876">
        <v>4</v>
      </c>
      <c r="CP876">
        <v>2</v>
      </c>
      <c r="CQ876">
        <v>2</v>
      </c>
      <c r="CR876">
        <v>2</v>
      </c>
      <c r="CS876">
        <v>2</v>
      </c>
      <c r="CT876">
        <v>4</v>
      </c>
      <c r="CU876">
        <v>3</v>
      </c>
      <c r="CV876">
        <v>2</v>
      </c>
      <c r="CW876">
        <v>1</v>
      </c>
      <c r="CX876">
        <v>3</v>
      </c>
      <c r="CY876">
        <v>3</v>
      </c>
      <c r="CZ876">
        <v>4</v>
      </c>
      <c r="DA876" s="57">
        <v>4</v>
      </c>
    </row>
    <row r="877" spans="1:105">
      <c r="A877">
        <v>870</v>
      </c>
      <c r="B877" s="9">
        <v>1</v>
      </c>
      <c r="C877" s="9">
        <v>8</v>
      </c>
      <c r="D877" s="9">
        <v>7</v>
      </c>
      <c r="E877" s="9">
        <v>6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1</v>
      </c>
      <c r="L877" s="9">
        <v>0</v>
      </c>
      <c r="M877" s="9">
        <v>2</v>
      </c>
      <c r="N877" s="9">
        <v>4</v>
      </c>
      <c r="O877" s="9">
        <v>4</v>
      </c>
      <c r="P877" s="9">
        <v>4</v>
      </c>
      <c r="Q877" s="9">
        <v>2</v>
      </c>
      <c r="R877" s="9">
        <v>3</v>
      </c>
      <c r="S877" s="9">
        <v>3</v>
      </c>
      <c r="T877" s="9"/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1</v>
      </c>
      <c r="AB877" s="9">
        <v>0</v>
      </c>
      <c r="AC877" s="9"/>
      <c r="AD877" s="9">
        <v>2</v>
      </c>
      <c r="AE877" s="9"/>
      <c r="AF877" s="9">
        <v>1</v>
      </c>
      <c r="AG877" s="9">
        <v>1</v>
      </c>
      <c r="AH877" s="9">
        <v>0</v>
      </c>
      <c r="AI877" s="9">
        <v>0</v>
      </c>
      <c r="AJ877" s="9">
        <v>0</v>
      </c>
      <c r="AK877" s="9">
        <v>0</v>
      </c>
      <c r="AL877" s="9"/>
      <c r="AM877" s="9">
        <v>1</v>
      </c>
      <c r="AN877" s="9">
        <v>1</v>
      </c>
      <c r="AO877" s="9">
        <v>1</v>
      </c>
      <c r="AP877" s="9">
        <v>1</v>
      </c>
      <c r="AQ877" s="9">
        <v>0</v>
      </c>
      <c r="AR877" s="9">
        <v>0</v>
      </c>
      <c r="AS877" s="9"/>
      <c r="AT877" s="9">
        <v>4</v>
      </c>
      <c r="AU877" s="9">
        <v>1</v>
      </c>
      <c r="AV877" s="75">
        <v>2</v>
      </c>
      <c r="AW877" s="75">
        <v>2</v>
      </c>
      <c r="AX877" s="75">
        <v>1</v>
      </c>
      <c r="AY877" s="9">
        <v>1</v>
      </c>
      <c r="AZ877" s="9">
        <v>1</v>
      </c>
      <c r="BA877" s="9">
        <v>2</v>
      </c>
      <c r="BB877" s="9">
        <v>2</v>
      </c>
      <c r="BC877" s="9">
        <v>2</v>
      </c>
      <c r="BD877" s="9">
        <v>1</v>
      </c>
      <c r="BE877" s="9">
        <v>2</v>
      </c>
      <c r="BF877" s="9">
        <v>2</v>
      </c>
      <c r="BG877" s="9" t="s">
        <v>125</v>
      </c>
      <c r="BH877">
        <v>2</v>
      </c>
      <c r="BI877">
        <v>2</v>
      </c>
      <c r="BJ877" s="58">
        <v>1</v>
      </c>
      <c r="BK877">
        <v>2</v>
      </c>
      <c r="BL877">
        <v>2</v>
      </c>
      <c r="BM877">
        <v>1</v>
      </c>
      <c r="BN877">
        <v>1</v>
      </c>
      <c r="BO877">
        <v>2</v>
      </c>
      <c r="BP877">
        <v>2</v>
      </c>
      <c r="BQ877" t="s">
        <v>125</v>
      </c>
      <c r="BR877">
        <v>2</v>
      </c>
      <c r="BS877">
        <v>1</v>
      </c>
      <c r="BT877">
        <v>1</v>
      </c>
      <c r="BU877">
        <v>1</v>
      </c>
      <c r="BV877">
        <v>1</v>
      </c>
      <c r="BW877">
        <v>1</v>
      </c>
      <c r="BX877">
        <v>1</v>
      </c>
      <c r="BY877">
        <v>1</v>
      </c>
      <c r="BZ877">
        <v>2</v>
      </c>
      <c r="CA877">
        <v>1</v>
      </c>
      <c r="CB877">
        <v>2</v>
      </c>
      <c r="CC877">
        <v>2</v>
      </c>
      <c r="CD877">
        <v>2</v>
      </c>
      <c r="CE877">
        <v>2</v>
      </c>
      <c r="CF877">
        <v>1</v>
      </c>
      <c r="CG877">
        <v>2</v>
      </c>
      <c r="CH877">
        <v>2</v>
      </c>
      <c r="CI877">
        <v>1</v>
      </c>
      <c r="CJ877">
        <v>1</v>
      </c>
      <c r="CK877">
        <v>2</v>
      </c>
      <c r="CL877">
        <v>1</v>
      </c>
      <c r="CM877">
        <v>4</v>
      </c>
      <c r="CN877">
        <v>3</v>
      </c>
      <c r="CO877">
        <v>4</v>
      </c>
      <c r="CP877">
        <v>3</v>
      </c>
      <c r="CQ877">
        <v>3</v>
      </c>
      <c r="CR877">
        <v>3</v>
      </c>
      <c r="CS877">
        <v>3</v>
      </c>
      <c r="CT877">
        <v>4</v>
      </c>
      <c r="CU877">
        <v>4</v>
      </c>
      <c r="CV877">
        <v>3</v>
      </c>
      <c r="CW877">
        <v>1</v>
      </c>
      <c r="CX877">
        <v>3</v>
      </c>
      <c r="CY877">
        <v>3</v>
      </c>
      <c r="CZ877">
        <v>4</v>
      </c>
      <c r="DA877" s="57" t="s">
        <v>125</v>
      </c>
    </row>
    <row r="878" spans="1:105">
      <c r="A878">
        <v>871</v>
      </c>
      <c r="B878" s="9">
        <v>2</v>
      </c>
      <c r="C878" s="9">
        <v>8</v>
      </c>
      <c r="D878" s="9">
        <v>5</v>
      </c>
      <c r="E878" s="9">
        <v>13</v>
      </c>
      <c r="F878" s="9">
        <v>0</v>
      </c>
      <c r="G878" s="9">
        <v>0</v>
      </c>
      <c r="H878" s="9">
        <v>0</v>
      </c>
      <c r="I878" s="9">
        <v>1</v>
      </c>
      <c r="J878" s="9">
        <v>0</v>
      </c>
      <c r="K878" s="9">
        <v>1</v>
      </c>
      <c r="L878" s="9">
        <v>0</v>
      </c>
      <c r="M878" s="9">
        <v>2</v>
      </c>
      <c r="N878" s="9">
        <v>4</v>
      </c>
      <c r="O878" s="9">
        <v>4</v>
      </c>
      <c r="P878" s="9">
        <v>4</v>
      </c>
      <c r="Q878" s="9">
        <v>4</v>
      </c>
      <c r="R878" s="9">
        <v>4</v>
      </c>
      <c r="S878" s="9">
        <v>4</v>
      </c>
      <c r="T878" s="9"/>
      <c r="U878" s="9">
        <v>0</v>
      </c>
      <c r="V878" s="9">
        <v>0</v>
      </c>
      <c r="W878" s="9">
        <v>0</v>
      </c>
      <c r="X878" s="9">
        <v>0</v>
      </c>
      <c r="Y878" s="9">
        <v>1</v>
      </c>
      <c r="Z878" s="9">
        <v>0</v>
      </c>
      <c r="AA878" s="9">
        <v>0</v>
      </c>
      <c r="AB878" s="9">
        <v>0</v>
      </c>
      <c r="AC878" s="9"/>
      <c r="AD878" s="9">
        <v>3</v>
      </c>
      <c r="AE878" s="9"/>
      <c r="AF878" s="9">
        <v>1</v>
      </c>
      <c r="AG878" s="9">
        <v>1</v>
      </c>
      <c r="AH878" s="9">
        <v>1</v>
      </c>
      <c r="AI878" s="9">
        <v>0</v>
      </c>
      <c r="AJ878" s="9">
        <v>0</v>
      </c>
      <c r="AK878" s="9">
        <v>0</v>
      </c>
      <c r="AL878" s="9"/>
      <c r="AM878" s="9">
        <v>1</v>
      </c>
      <c r="AN878" s="9">
        <v>1</v>
      </c>
      <c r="AO878" s="9">
        <v>1</v>
      </c>
      <c r="AP878" s="9">
        <v>1</v>
      </c>
      <c r="AQ878" s="9">
        <v>0</v>
      </c>
      <c r="AR878" s="9">
        <v>0</v>
      </c>
      <c r="AS878" s="9"/>
      <c r="AT878" s="9">
        <v>1</v>
      </c>
      <c r="AU878" s="9">
        <v>3</v>
      </c>
      <c r="AV878" s="75">
        <v>1</v>
      </c>
      <c r="AW878" s="75">
        <v>1</v>
      </c>
      <c r="AX878" s="75">
        <v>1</v>
      </c>
      <c r="AY878" s="9">
        <v>1</v>
      </c>
      <c r="AZ878" s="9">
        <v>1</v>
      </c>
      <c r="BA878" s="9">
        <v>1</v>
      </c>
      <c r="BB878" s="9">
        <v>2</v>
      </c>
      <c r="BC878" s="9">
        <v>1</v>
      </c>
      <c r="BD878" s="9">
        <v>1</v>
      </c>
      <c r="BE878" s="9">
        <v>1</v>
      </c>
      <c r="BF878" s="9">
        <v>1</v>
      </c>
      <c r="BG878" s="9">
        <v>1</v>
      </c>
      <c r="BH878">
        <v>1</v>
      </c>
      <c r="BI878">
        <v>2</v>
      </c>
      <c r="BJ878" s="58">
        <v>1</v>
      </c>
      <c r="BK878">
        <v>2</v>
      </c>
      <c r="BL878">
        <v>1</v>
      </c>
      <c r="BM878">
        <v>1</v>
      </c>
      <c r="BN878">
        <v>1</v>
      </c>
      <c r="BO878">
        <v>2</v>
      </c>
      <c r="BP878">
        <v>2</v>
      </c>
      <c r="BQ878" t="s">
        <v>125</v>
      </c>
      <c r="BR878">
        <v>1</v>
      </c>
      <c r="BS878">
        <v>1</v>
      </c>
      <c r="BU878">
        <v>1</v>
      </c>
      <c r="BV878">
        <v>1</v>
      </c>
      <c r="BW878">
        <v>1</v>
      </c>
      <c r="BX878">
        <v>1</v>
      </c>
      <c r="BY878">
        <v>1</v>
      </c>
      <c r="BZ878">
        <v>2</v>
      </c>
      <c r="CA878">
        <v>2</v>
      </c>
      <c r="CB878">
        <v>2</v>
      </c>
      <c r="CC878">
        <v>2</v>
      </c>
      <c r="CD878">
        <v>2</v>
      </c>
      <c r="CE878">
        <v>2</v>
      </c>
      <c r="CF878">
        <v>1</v>
      </c>
      <c r="CG878">
        <v>2</v>
      </c>
      <c r="CH878">
        <v>2</v>
      </c>
      <c r="CI878">
        <v>1</v>
      </c>
      <c r="CJ878">
        <v>1</v>
      </c>
      <c r="CK878">
        <v>2</v>
      </c>
      <c r="CL878">
        <v>1</v>
      </c>
      <c r="CM878">
        <v>4</v>
      </c>
      <c r="CN878">
        <v>4</v>
      </c>
      <c r="CO878">
        <v>4</v>
      </c>
      <c r="CP878">
        <v>4</v>
      </c>
      <c r="CQ878">
        <v>4</v>
      </c>
      <c r="CR878">
        <v>3</v>
      </c>
      <c r="CS878">
        <v>4</v>
      </c>
      <c r="CT878">
        <v>4</v>
      </c>
      <c r="CU878">
        <v>3</v>
      </c>
      <c r="CV878">
        <v>3</v>
      </c>
      <c r="CW878">
        <v>3</v>
      </c>
      <c r="CX878">
        <v>4</v>
      </c>
      <c r="CY878">
        <v>4</v>
      </c>
      <c r="CZ878">
        <v>3</v>
      </c>
      <c r="DA878" s="57" t="s">
        <v>125</v>
      </c>
    </row>
    <row r="879" spans="1:105">
      <c r="A879">
        <v>872</v>
      </c>
      <c r="B879" s="9">
        <v>2</v>
      </c>
      <c r="C879" s="9">
        <v>2</v>
      </c>
      <c r="D879" s="9">
        <v>5</v>
      </c>
      <c r="E879" s="9">
        <v>6</v>
      </c>
      <c r="F879" s="9">
        <v>1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3</v>
      </c>
      <c r="N879" s="9">
        <v>4</v>
      </c>
      <c r="O879" s="9">
        <v>3</v>
      </c>
      <c r="P879" s="9">
        <v>4</v>
      </c>
      <c r="Q879" s="9">
        <v>4</v>
      </c>
      <c r="R879" s="9">
        <v>4</v>
      </c>
      <c r="S879" s="9">
        <v>3</v>
      </c>
      <c r="T879" s="9"/>
      <c r="U879" s="9">
        <v>0</v>
      </c>
      <c r="V879" s="9">
        <v>0</v>
      </c>
      <c r="W879" s="9">
        <v>0</v>
      </c>
      <c r="X879" s="9">
        <v>1</v>
      </c>
      <c r="Y879" s="9">
        <v>0</v>
      </c>
      <c r="Z879" s="9">
        <v>0</v>
      </c>
      <c r="AA879" s="9">
        <v>0</v>
      </c>
      <c r="AB879" s="9">
        <v>0</v>
      </c>
      <c r="AC879" s="9"/>
      <c r="AD879" s="9">
        <v>2</v>
      </c>
      <c r="AE879" s="9"/>
      <c r="AF879" s="9">
        <v>1</v>
      </c>
      <c r="AG879" s="9">
        <v>0</v>
      </c>
      <c r="AH879" s="9">
        <v>1</v>
      </c>
      <c r="AI879" s="9">
        <v>0</v>
      </c>
      <c r="AJ879" s="9">
        <v>0</v>
      </c>
      <c r="AK879" s="9">
        <v>0</v>
      </c>
      <c r="AL879" s="9"/>
      <c r="AM879" s="9">
        <v>1</v>
      </c>
      <c r="AN879" s="9">
        <v>1</v>
      </c>
      <c r="AO879" s="9">
        <v>0</v>
      </c>
      <c r="AP879" s="9">
        <v>0</v>
      </c>
      <c r="AQ879" s="9">
        <v>0</v>
      </c>
      <c r="AR879" s="9">
        <v>0</v>
      </c>
      <c r="AS879" s="9"/>
      <c r="AT879" s="9">
        <v>1</v>
      </c>
      <c r="AU879" s="9">
        <v>3</v>
      </c>
      <c r="AV879" s="75">
        <v>2</v>
      </c>
      <c r="AW879" s="75">
        <v>2</v>
      </c>
      <c r="AX879" s="75">
        <v>1</v>
      </c>
      <c r="AY879" s="9">
        <v>1</v>
      </c>
      <c r="AZ879" s="9">
        <v>1</v>
      </c>
      <c r="BA879" s="9">
        <v>1</v>
      </c>
      <c r="BB879" s="9">
        <v>2</v>
      </c>
      <c r="BC879" s="9">
        <v>2</v>
      </c>
      <c r="BD879" s="9">
        <v>1</v>
      </c>
      <c r="BE879" s="9">
        <v>2</v>
      </c>
      <c r="BF879" s="9">
        <v>2</v>
      </c>
      <c r="BG879" s="9" t="s">
        <v>125</v>
      </c>
      <c r="BH879">
        <v>2</v>
      </c>
      <c r="BI879">
        <v>2</v>
      </c>
      <c r="BJ879" s="58">
        <v>2</v>
      </c>
      <c r="BK879">
        <v>2</v>
      </c>
      <c r="BL879">
        <v>1</v>
      </c>
      <c r="BM879">
        <v>2</v>
      </c>
      <c r="BN879">
        <v>1</v>
      </c>
      <c r="BO879">
        <v>2</v>
      </c>
      <c r="BP879">
        <v>1</v>
      </c>
      <c r="BQ879">
        <v>1</v>
      </c>
      <c r="BR879">
        <v>2</v>
      </c>
      <c r="BS879">
        <v>1</v>
      </c>
      <c r="BT879">
        <v>1</v>
      </c>
      <c r="BU879">
        <v>1</v>
      </c>
      <c r="BV879">
        <v>2</v>
      </c>
      <c r="BW879">
        <v>1</v>
      </c>
      <c r="BX879">
        <v>2</v>
      </c>
      <c r="BY879">
        <v>2</v>
      </c>
      <c r="BZ879">
        <v>2</v>
      </c>
      <c r="CA879">
        <v>2</v>
      </c>
      <c r="CB879">
        <v>2</v>
      </c>
      <c r="CC879">
        <v>2</v>
      </c>
      <c r="CD879">
        <v>2</v>
      </c>
      <c r="CE879">
        <v>2</v>
      </c>
      <c r="CF879">
        <v>1</v>
      </c>
      <c r="CG879">
        <v>2</v>
      </c>
      <c r="CH879">
        <v>2</v>
      </c>
      <c r="CI879">
        <v>2</v>
      </c>
      <c r="CJ879">
        <v>1</v>
      </c>
      <c r="CK879">
        <v>2</v>
      </c>
      <c r="CL879">
        <v>1</v>
      </c>
      <c r="CM879">
        <v>4</v>
      </c>
      <c r="CN879">
        <v>3</v>
      </c>
      <c r="CO879">
        <v>3</v>
      </c>
      <c r="CP879">
        <v>1</v>
      </c>
      <c r="CQ879">
        <v>3</v>
      </c>
      <c r="CR879">
        <v>2</v>
      </c>
      <c r="CS879">
        <v>4</v>
      </c>
      <c r="CT879">
        <v>4</v>
      </c>
      <c r="CU879">
        <v>3</v>
      </c>
      <c r="CV879">
        <v>3</v>
      </c>
      <c r="CW879">
        <v>1</v>
      </c>
      <c r="CX879">
        <v>4</v>
      </c>
      <c r="CY879">
        <v>3</v>
      </c>
      <c r="CZ879">
        <v>4</v>
      </c>
      <c r="DA879" s="57">
        <v>4</v>
      </c>
    </row>
    <row r="880" spans="1:105">
      <c r="A880">
        <v>873</v>
      </c>
      <c r="B880" s="9">
        <v>1</v>
      </c>
      <c r="C880" s="9">
        <v>8</v>
      </c>
      <c r="D880" s="9">
        <v>7</v>
      </c>
      <c r="E880" s="9">
        <v>4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1</v>
      </c>
      <c r="L880" s="9">
        <v>0</v>
      </c>
      <c r="M880" s="9">
        <v>2</v>
      </c>
      <c r="N880" s="9">
        <v>3</v>
      </c>
      <c r="O880" s="9">
        <v>3</v>
      </c>
      <c r="P880" s="9">
        <v>3</v>
      </c>
      <c r="Q880" s="9">
        <v>2</v>
      </c>
      <c r="R880" s="9">
        <v>4</v>
      </c>
      <c r="S880" s="9">
        <v>3</v>
      </c>
      <c r="T880" s="9"/>
      <c r="U880" s="9">
        <v>0</v>
      </c>
      <c r="V880" s="9">
        <v>0</v>
      </c>
      <c r="W880" s="9">
        <v>0</v>
      </c>
      <c r="X880" s="9">
        <v>0</v>
      </c>
      <c r="Y880" s="9">
        <v>1</v>
      </c>
      <c r="Z880" s="9">
        <v>0</v>
      </c>
      <c r="AA880" s="9">
        <v>0</v>
      </c>
      <c r="AB880" s="9">
        <v>0</v>
      </c>
      <c r="AC880" s="9"/>
      <c r="AD880" s="9">
        <v>5</v>
      </c>
      <c r="AE880" s="9"/>
      <c r="AF880" s="9">
        <v>1</v>
      </c>
      <c r="AG880" s="9">
        <v>1</v>
      </c>
      <c r="AH880" s="9">
        <v>0</v>
      </c>
      <c r="AI880" s="9">
        <v>0</v>
      </c>
      <c r="AJ880" s="9">
        <v>0</v>
      </c>
      <c r="AK880" s="9">
        <v>0</v>
      </c>
      <c r="AL880" s="9"/>
      <c r="AM880" s="9">
        <v>1</v>
      </c>
      <c r="AN880" s="9">
        <v>1</v>
      </c>
      <c r="AO880" s="9">
        <v>1</v>
      </c>
      <c r="AP880" s="9">
        <v>0</v>
      </c>
      <c r="AQ880" s="9">
        <v>0</v>
      </c>
      <c r="AR880" s="9">
        <v>0</v>
      </c>
      <c r="AS880" s="9"/>
      <c r="AT880" s="9">
        <v>3</v>
      </c>
      <c r="AU880" s="9">
        <v>3</v>
      </c>
      <c r="AV880" s="75">
        <v>2</v>
      </c>
      <c r="AW880" s="75">
        <v>2</v>
      </c>
      <c r="AX880" s="75">
        <v>2</v>
      </c>
      <c r="AY880" s="9" t="s">
        <v>125</v>
      </c>
      <c r="AZ880" s="9">
        <v>1</v>
      </c>
      <c r="BA880" s="9">
        <v>2</v>
      </c>
      <c r="BB880" s="9"/>
      <c r="BC880" s="9">
        <v>1</v>
      </c>
      <c r="BD880" s="9">
        <v>1</v>
      </c>
      <c r="BE880" s="9">
        <v>2</v>
      </c>
      <c r="BF880" s="9">
        <v>1</v>
      </c>
      <c r="BG880" s="9">
        <v>1</v>
      </c>
      <c r="BH880">
        <v>2</v>
      </c>
      <c r="BI880">
        <v>2</v>
      </c>
      <c r="BJ880" s="58">
        <v>1</v>
      </c>
      <c r="BK880">
        <v>1</v>
      </c>
      <c r="BL880">
        <v>1</v>
      </c>
      <c r="BM880">
        <v>1</v>
      </c>
      <c r="BN880">
        <v>1</v>
      </c>
      <c r="BO880">
        <v>2</v>
      </c>
      <c r="BP880">
        <v>2</v>
      </c>
      <c r="BQ880" t="s">
        <v>125</v>
      </c>
      <c r="BR880">
        <v>1</v>
      </c>
      <c r="BS880">
        <v>1</v>
      </c>
      <c r="BT880">
        <v>2</v>
      </c>
      <c r="BU880">
        <v>1</v>
      </c>
      <c r="BV880">
        <v>1</v>
      </c>
      <c r="BW880">
        <v>1</v>
      </c>
      <c r="BX880">
        <v>2</v>
      </c>
      <c r="BY880">
        <v>2</v>
      </c>
      <c r="BZ880">
        <v>2</v>
      </c>
      <c r="CA880">
        <v>1</v>
      </c>
      <c r="CB880">
        <v>2</v>
      </c>
      <c r="CC880">
        <v>2</v>
      </c>
      <c r="CD880">
        <v>2</v>
      </c>
      <c r="CE880">
        <v>2</v>
      </c>
      <c r="CF880">
        <v>1</v>
      </c>
      <c r="CG880">
        <v>1</v>
      </c>
      <c r="CH880">
        <v>1</v>
      </c>
      <c r="CI880">
        <v>1</v>
      </c>
      <c r="CJ880">
        <v>1</v>
      </c>
      <c r="CK880">
        <v>2</v>
      </c>
      <c r="CL880">
        <v>1</v>
      </c>
      <c r="CM880">
        <v>3</v>
      </c>
      <c r="CN880">
        <v>4</v>
      </c>
      <c r="CO880">
        <v>4</v>
      </c>
      <c r="CP880">
        <v>3</v>
      </c>
      <c r="CQ880">
        <v>3</v>
      </c>
      <c r="CR880">
        <v>3</v>
      </c>
      <c r="CS880">
        <v>3</v>
      </c>
      <c r="CT880">
        <v>3</v>
      </c>
      <c r="CU880">
        <v>3</v>
      </c>
      <c r="CV880">
        <v>1</v>
      </c>
      <c r="CW880">
        <v>1</v>
      </c>
      <c r="CX880">
        <v>3</v>
      </c>
      <c r="CY880">
        <v>2</v>
      </c>
      <c r="CZ880">
        <v>2</v>
      </c>
      <c r="DA880" s="57" t="s">
        <v>125</v>
      </c>
    </row>
    <row r="881" spans="1:105">
      <c r="A881">
        <v>874</v>
      </c>
      <c r="B881" s="9">
        <v>2</v>
      </c>
      <c r="C881" s="9">
        <v>2</v>
      </c>
      <c r="D881" s="9">
        <v>6</v>
      </c>
      <c r="E881" s="9">
        <v>6</v>
      </c>
      <c r="F881" s="9">
        <v>0</v>
      </c>
      <c r="G881" s="9">
        <v>0</v>
      </c>
      <c r="H881" s="9">
        <v>0</v>
      </c>
      <c r="I881" s="9">
        <v>1</v>
      </c>
      <c r="J881" s="9">
        <v>0</v>
      </c>
      <c r="K881" s="9">
        <v>0</v>
      </c>
      <c r="L881" s="9">
        <v>0</v>
      </c>
      <c r="M881" s="9">
        <v>1</v>
      </c>
      <c r="N881" s="9">
        <v>4</v>
      </c>
      <c r="O881" s="9">
        <v>4</v>
      </c>
      <c r="P881" s="9">
        <v>4</v>
      </c>
      <c r="Q881" s="9">
        <v>4</v>
      </c>
      <c r="R881" s="9">
        <v>4</v>
      </c>
      <c r="S881" s="9">
        <v>4</v>
      </c>
      <c r="T881" s="9"/>
      <c r="U881" s="9">
        <v>0</v>
      </c>
      <c r="V881" s="9">
        <v>0</v>
      </c>
      <c r="W881" s="9">
        <v>0</v>
      </c>
      <c r="X881" s="9">
        <v>0</v>
      </c>
      <c r="Y881" s="9">
        <v>1</v>
      </c>
      <c r="Z881" s="9">
        <v>1</v>
      </c>
      <c r="AA881" s="9">
        <v>0</v>
      </c>
      <c r="AB881" s="9">
        <v>0</v>
      </c>
      <c r="AC881" s="9"/>
      <c r="AD881" s="9">
        <v>1</v>
      </c>
      <c r="AE881" s="9"/>
      <c r="AF881" s="9">
        <v>1</v>
      </c>
      <c r="AG881" s="9">
        <v>0</v>
      </c>
      <c r="AH881" s="9">
        <v>1</v>
      </c>
      <c r="AI881" s="9">
        <v>1</v>
      </c>
      <c r="AJ881" s="9">
        <v>1</v>
      </c>
      <c r="AK881" s="9">
        <v>0</v>
      </c>
      <c r="AL881" s="9"/>
      <c r="AM881" s="9">
        <v>1</v>
      </c>
      <c r="AN881" s="9">
        <v>1</v>
      </c>
      <c r="AO881" s="9">
        <v>1</v>
      </c>
      <c r="AP881" s="9">
        <v>0</v>
      </c>
      <c r="AQ881" s="9">
        <v>0</v>
      </c>
      <c r="AR881" s="9">
        <v>0</v>
      </c>
      <c r="AS881" s="9"/>
      <c r="AT881" s="9">
        <v>1</v>
      </c>
      <c r="AU881" s="9">
        <v>1</v>
      </c>
      <c r="AV881" s="75">
        <v>2</v>
      </c>
      <c r="AW881" s="75">
        <v>2</v>
      </c>
      <c r="AX881" s="75">
        <v>1</v>
      </c>
      <c r="AY881" s="9">
        <v>1</v>
      </c>
      <c r="AZ881" s="9">
        <v>2</v>
      </c>
      <c r="BA881" s="9" t="s">
        <v>125</v>
      </c>
      <c r="BB881" s="9" t="s">
        <v>125</v>
      </c>
      <c r="BC881" s="9">
        <v>1</v>
      </c>
      <c r="BD881" s="9">
        <v>2</v>
      </c>
      <c r="BE881" s="9" t="s">
        <v>125</v>
      </c>
      <c r="BF881" s="9">
        <v>1</v>
      </c>
      <c r="BG881" s="9">
        <v>1</v>
      </c>
      <c r="BH881">
        <v>1</v>
      </c>
      <c r="BI881">
        <v>2</v>
      </c>
      <c r="BJ881" s="58">
        <v>2</v>
      </c>
      <c r="BK881">
        <v>2</v>
      </c>
      <c r="BL881">
        <v>1</v>
      </c>
      <c r="BM881">
        <v>2</v>
      </c>
      <c r="BN881">
        <v>1</v>
      </c>
      <c r="BO881">
        <v>2</v>
      </c>
      <c r="BP881">
        <v>2</v>
      </c>
      <c r="BQ881" t="s">
        <v>125</v>
      </c>
      <c r="BR881">
        <v>1</v>
      </c>
      <c r="BS881">
        <v>2</v>
      </c>
      <c r="BT881" t="s">
        <v>125</v>
      </c>
      <c r="BU881">
        <v>1</v>
      </c>
      <c r="BV881">
        <v>2</v>
      </c>
      <c r="BW881">
        <v>2</v>
      </c>
      <c r="BX881">
        <v>2</v>
      </c>
      <c r="BY881">
        <v>2</v>
      </c>
      <c r="BZ881">
        <v>2</v>
      </c>
      <c r="CA881">
        <v>2</v>
      </c>
      <c r="CB881">
        <v>2</v>
      </c>
      <c r="CC881">
        <v>1</v>
      </c>
      <c r="CD881">
        <v>1</v>
      </c>
      <c r="CE881">
        <v>1</v>
      </c>
      <c r="CF881">
        <v>1</v>
      </c>
      <c r="CG881">
        <v>2</v>
      </c>
      <c r="CH881">
        <v>2</v>
      </c>
      <c r="CI881">
        <v>2</v>
      </c>
      <c r="CJ881">
        <v>1</v>
      </c>
      <c r="CK881">
        <v>2</v>
      </c>
      <c r="CL881">
        <v>2</v>
      </c>
      <c r="CM881" t="s">
        <v>125</v>
      </c>
      <c r="CN881" t="s">
        <v>125</v>
      </c>
      <c r="CO881">
        <v>4</v>
      </c>
      <c r="CP881">
        <v>3</v>
      </c>
      <c r="CQ881">
        <v>4</v>
      </c>
      <c r="CR881">
        <v>4</v>
      </c>
      <c r="CS881">
        <v>4</v>
      </c>
      <c r="CT881">
        <v>4</v>
      </c>
      <c r="CU881">
        <v>4</v>
      </c>
      <c r="CV881">
        <v>4</v>
      </c>
      <c r="CW881">
        <v>1</v>
      </c>
      <c r="CX881">
        <v>3</v>
      </c>
      <c r="CY881">
        <v>4</v>
      </c>
      <c r="CZ881">
        <v>4</v>
      </c>
      <c r="DA881" s="57" t="s">
        <v>125</v>
      </c>
    </row>
    <row r="882" spans="1:105">
      <c r="A882">
        <v>875</v>
      </c>
      <c r="B882" s="9">
        <v>1</v>
      </c>
      <c r="C882" s="9">
        <v>6</v>
      </c>
      <c r="D882" s="9">
        <v>7</v>
      </c>
      <c r="E882" s="9">
        <v>16</v>
      </c>
      <c r="F882" s="9">
        <v>0</v>
      </c>
      <c r="G882" s="9">
        <v>0</v>
      </c>
      <c r="H882" s="9">
        <v>0</v>
      </c>
      <c r="I882" s="9">
        <v>1</v>
      </c>
      <c r="J882" s="9">
        <v>0</v>
      </c>
      <c r="K882" s="9">
        <v>0</v>
      </c>
      <c r="L882" s="9">
        <v>0</v>
      </c>
      <c r="M882" s="9">
        <v>2</v>
      </c>
      <c r="N882" s="9">
        <v>0</v>
      </c>
      <c r="O882" s="9">
        <v>0</v>
      </c>
      <c r="P882" s="9">
        <v>0</v>
      </c>
      <c r="Q882" s="9">
        <v>0</v>
      </c>
      <c r="R882" s="9">
        <v>3</v>
      </c>
      <c r="S882" s="9">
        <v>0</v>
      </c>
      <c r="T882" s="9"/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1</v>
      </c>
      <c r="AB882" s="9">
        <v>0</v>
      </c>
      <c r="AC882" s="9"/>
      <c r="AD882" s="9">
        <v>5</v>
      </c>
      <c r="AE882" s="9"/>
      <c r="AF882" s="9">
        <v>1</v>
      </c>
      <c r="AG882" s="9">
        <v>1</v>
      </c>
      <c r="AH882" s="9">
        <v>0</v>
      </c>
      <c r="AI882" s="9">
        <v>0</v>
      </c>
      <c r="AJ882" s="9">
        <v>0</v>
      </c>
      <c r="AK882" s="9">
        <v>0</v>
      </c>
      <c r="AL882" s="9"/>
      <c r="AM882" s="9">
        <v>1</v>
      </c>
      <c r="AN882" s="9">
        <v>1</v>
      </c>
      <c r="AO882" s="9">
        <v>0</v>
      </c>
      <c r="AP882" s="9">
        <v>0</v>
      </c>
      <c r="AQ882" s="9">
        <v>0</v>
      </c>
      <c r="AR882" s="9">
        <v>0</v>
      </c>
      <c r="AS882" s="9"/>
      <c r="AT882" s="9">
        <v>1</v>
      </c>
      <c r="AU882" s="9">
        <v>3</v>
      </c>
      <c r="AV882" s="75">
        <v>1</v>
      </c>
      <c r="AW882" s="75">
        <v>2</v>
      </c>
      <c r="AX882" s="75">
        <v>1</v>
      </c>
      <c r="AY882" s="9">
        <v>1</v>
      </c>
      <c r="AZ882" s="9">
        <v>1</v>
      </c>
      <c r="BA882" s="9">
        <v>1</v>
      </c>
      <c r="BB882" s="9">
        <v>2</v>
      </c>
      <c r="BC882" s="9">
        <v>1</v>
      </c>
      <c r="BD882" s="9">
        <v>1</v>
      </c>
      <c r="BE882" s="9">
        <v>2</v>
      </c>
      <c r="BF882" s="9">
        <v>2</v>
      </c>
      <c r="BG882" s="9" t="s">
        <v>125</v>
      </c>
      <c r="BH882">
        <v>2</v>
      </c>
      <c r="BI882">
        <v>2</v>
      </c>
      <c r="BJ882" s="58">
        <v>2</v>
      </c>
      <c r="BK882">
        <v>1</v>
      </c>
      <c r="BL882">
        <v>2</v>
      </c>
      <c r="BM882">
        <v>2</v>
      </c>
      <c r="BN882">
        <v>1</v>
      </c>
      <c r="BO882">
        <v>2</v>
      </c>
      <c r="BP882">
        <v>2</v>
      </c>
      <c r="BQ882" t="s">
        <v>125</v>
      </c>
      <c r="BR882">
        <v>2</v>
      </c>
      <c r="BS882">
        <v>2</v>
      </c>
      <c r="BT882" t="s">
        <v>125</v>
      </c>
      <c r="BU882">
        <v>1</v>
      </c>
      <c r="BV882">
        <v>2</v>
      </c>
      <c r="BW882">
        <v>2</v>
      </c>
      <c r="BX882">
        <v>2</v>
      </c>
      <c r="BY882">
        <v>2</v>
      </c>
      <c r="BZ882">
        <v>2</v>
      </c>
      <c r="CA882">
        <v>2</v>
      </c>
      <c r="CB882">
        <v>2</v>
      </c>
      <c r="CC882">
        <v>2</v>
      </c>
      <c r="CD882">
        <v>2</v>
      </c>
      <c r="CE882">
        <v>2</v>
      </c>
      <c r="CF882">
        <v>2</v>
      </c>
      <c r="CG882">
        <v>1</v>
      </c>
      <c r="CH882">
        <v>1</v>
      </c>
      <c r="CI882">
        <v>2</v>
      </c>
      <c r="CJ882">
        <v>1</v>
      </c>
      <c r="CK882">
        <v>2</v>
      </c>
      <c r="CL882">
        <v>1</v>
      </c>
      <c r="CM882">
        <v>3</v>
      </c>
      <c r="CN882">
        <v>3</v>
      </c>
      <c r="CO882">
        <v>4</v>
      </c>
      <c r="CP882">
        <v>2</v>
      </c>
      <c r="CQ882">
        <v>2</v>
      </c>
      <c r="CR882">
        <v>2</v>
      </c>
      <c r="CS882">
        <v>3</v>
      </c>
      <c r="CU882">
        <v>1</v>
      </c>
      <c r="CV882">
        <v>1</v>
      </c>
      <c r="CW882">
        <v>1</v>
      </c>
      <c r="CX882">
        <v>3</v>
      </c>
      <c r="CY882">
        <v>1</v>
      </c>
      <c r="CZ882">
        <v>0</v>
      </c>
      <c r="DA882" s="57" t="s">
        <v>125</v>
      </c>
    </row>
    <row r="883" spans="1:105">
      <c r="A883">
        <v>876</v>
      </c>
      <c r="B883" s="9">
        <v>1</v>
      </c>
      <c r="C883" s="9">
        <v>4</v>
      </c>
      <c r="D883" s="9">
        <v>1</v>
      </c>
      <c r="E883" s="9">
        <v>13</v>
      </c>
      <c r="F883" s="9">
        <v>0</v>
      </c>
      <c r="G883" s="9">
        <v>0</v>
      </c>
      <c r="H883" s="9">
        <v>0</v>
      </c>
      <c r="I883" s="9">
        <v>0</v>
      </c>
      <c r="J883" s="9">
        <v>1</v>
      </c>
      <c r="K883" s="9">
        <v>0</v>
      </c>
      <c r="L883" s="9">
        <v>0</v>
      </c>
      <c r="M883" s="9">
        <v>1</v>
      </c>
      <c r="N883" s="9">
        <v>1</v>
      </c>
      <c r="O883" s="9">
        <v>1</v>
      </c>
      <c r="P883" s="9">
        <v>1</v>
      </c>
      <c r="Q883" s="9">
        <v>1</v>
      </c>
      <c r="R883" s="9">
        <v>1</v>
      </c>
      <c r="S883" s="9">
        <v>4</v>
      </c>
      <c r="T883" s="9"/>
      <c r="U883" s="9">
        <v>0</v>
      </c>
      <c r="V883" s="9">
        <v>1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  <c r="AC883" s="9"/>
      <c r="AD883" s="9">
        <v>3</v>
      </c>
      <c r="AE883" s="9"/>
      <c r="AF883" s="9">
        <v>1</v>
      </c>
      <c r="AG883" s="9">
        <v>0</v>
      </c>
      <c r="AH883" s="9">
        <v>0</v>
      </c>
      <c r="AI883" s="9">
        <v>0</v>
      </c>
      <c r="AJ883" s="9">
        <v>0</v>
      </c>
      <c r="AK883" s="9">
        <v>0</v>
      </c>
      <c r="AL883" s="9"/>
      <c r="AM883" s="9">
        <v>0</v>
      </c>
      <c r="AN883" s="9">
        <v>1</v>
      </c>
      <c r="AO883" s="9">
        <v>0</v>
      </c>
      <c r="AP883" s="9">
        <v>0</v>
      </c>
      <c r="AQ883" s="9">
        <v>0</v>
      </c>
      <c r="AR883" s="9">
        <v>0</v>
      </c>
      <c r="AS883" s="9"/>
      <c r="AT883" s="9">
        <v>3</v>
      </c>
      <c r="AU883" s="9">
        <v>1</v>
      </c>
      <c r="AV883" s="75">
        <v>2</v>
      </c>
      <c r="AW883" s="75">
        <v>1</v>
      </c>
      <c r="AX883" s="75">
        <v>1</v>
      </c>
      <c r="AY883" s="9">
        <v>2</v>
      </c>
      <c r="AZ883" s="9">
        <v>2</v>
      </c>
      <c r="BA883" s="9" t="s">
        <v>125</v>
      </c>
      <c r="BB883" s="9" t="s">
        <v>125</v>
      </c>
      <c r="BC883" s="9">
        <v>2</v>
      </c>
      <c r="BD883" s="9">
        <v>1</v>
      </c>
      <c r="BE883" s="9">
        <v>2</v>
      </c>
      <c r="BF883" s="9">
        <v>1</v>
      </c>
      <c r="BG883" s="9">
        <v>1</v>
      </c>
      <c r="BH883">
        <v>2</v>
      </c>
      <c r="BI883">
        <v>2</v>
      </c>
      <c r="BJ883" s="58">
        <v>2</v>
      </c>
      <c r="BK883">
        <v>2</v>
      </c>
      <c r="BL883">
        <v>1</v>
      </c>
      <c r="BM883">
        <v>2</v>
      </c>
      <c r="BN883">
        <v>2</v>
      </c>
      <c r="BO883">
        <v>2</v>
      </c>
      <c r="BP883">
        <v>2</v>
      </c>
      <c r="BQ883" t="s">
        <v>125</v>
      </c>
      <c r="BR883">
        <v>1</v>
      </c>
      <c r="BS883">
        <v>2</v>
      </c>
      <c r="BT883" t="s">
        <v>125</v>
      </c>
      <c r="BU883">
        <v>2</v>
      </c>
      <c r="BV883">
        <v>2</v>
      </c>
      <c r="BW883">
        <v>2</v>
      </c>
      <c r="BX883">
        <v>1</v>
      </c>
      <c r="BY883">
        <v>2</v>
      </c>
      <c r="BZ883">
        <v>2</v>
      </c>
      <c r="CA883">
        <v>2</v>
      </c>
      <c r="CB883">
        <v>2</v>
      </c>
      <c r="CC883">
        <v>2</v>
      </c>
      <c r="CD883">
        <v>2</v>
      </c>
      <c r="CE883">
        <v>2</v>
      </c>
      <c r="CF883">
        <v>2</v>
      </c>
      <c r="CG883">
        <v>2</v>
      </c>
      <c r="CH883">
        <v>2</v>
      </c>
      <c r="CI883">
        <v>2</v>
      </c>
      <c r="CJ883">
        <v>1</v>
      </c>
      <c r="CK883">
        <v>2</v>
      </c>
      <c r="CL883">
        <v>2</v>
      </c>
      <c r="CM883" t="s">
        <v>125</v>
      </c>
      <c r="CN883" t="s">
        <v>125</v>
      </c>
      <c r="CO883">
        <v>4</v>
      </c>
      <c r="CP883">
        <v>2</v>
      </c>
      <c r="CQ883">
        <v>4</v>
      </c>
      <c r="CR883">
        <v>4</v>
      </c>
      <c r="CS883">
        <v>4</v>
      </c>
      <c r="CT883">
        <v>2</v>
      </c>
      <c r="CU883">
        <v>4</v>
      </c>
      <c r="CV883">
        <v>1</v>
      </c>
      <c r="CW883">
        <v>1</v>
      </c>
      <c r="CX883">
        <v>4</v>
      </c>
      <c r="CY883">
        <v>1</v>
      </c>
      <c r="CZ883">
        <v>4</v>
      </c>
      <c r="DA883" s="57" t="s">
        <v>125</v>
      </c>
    </row>
    <row r="884" spans="1:105">
      <c r="A884">
        <v>877</v>
      </c>
      <c r="B884" s="9">
        <v>2</v>
      </c>
      <c r="C884" s="9">
        <v>5</v>
      </c>
      <c r="D884" s="9">
        <v>1</v>
      </c>
      <c r="E884" s="9">
        <v>2</v>
      </c>
      <c r="F884" s="9">
        <v>0</v>
      </c>
      <c r="G884" s="9">
        <v>0</v>
      </c>
      <c r="H884" s="9">
        <v>0</v>
      </c>
      <c r="I884" s="9">
        <v>1</v>
      </c>
      <c r="J884" s="9">
        <v>0</v>
      </c>
      <c r="K884" s="9">
        <v>0</v>
      </c>
      <c r="L884" s="9">
        <v>0</v>
      </c>
      <c r="M884" s="9">
        <v>2</v>
      </c>
      <c r="N884" s="9">
        <v>0</v>
      </c>
      <c r="O884" s="9">
        <v>0</v>
      </c>
      <c r="P884" s="9">
        <v>0</v>
      </c>
      <c r="Q884" s="9">
        <v>3</v>
      </c>
      <c r="R884" s="9">
        <v>4</v>
      </c>
      <c r="S884" s="9">
        <v>0</v>
      </c>
      <c r="T884" s="9"/>
      <c r="U884" s="9">
        <v>0</v>
      </c>
      <c r="V884" s="9">
        <v>1</v>
      </c>
      <c r="W884" s="9">
        <v>1</v>
      </c>
      <c r="X884" s="9">
        <v>0</v>
      </c>
      <c r="Y884" s="9">
        <v>1</v>
      </c>
      <c r="Z884" s="9">
        <v>0</v>
      </c>
      <c r="AA884" s="9">
        <v>0</v>
      </c>
      <c r="AB884" s="9">
        <v>0</v>
      </c>
      <c r="AC884" s="9"/>
      <c r="AD884" s="9">
        <v>2</v>
      </c>
      <c r="AE884" s="9"/>
      <c r="AF884" s="9">
        <v>0</v>
      </c>
      <c r="AG884" s="9">
        <v>0</v>
      </c>
      <c r="AH884" s="9">
        <v>1</v>
      </c>
      <c r="AI884" s="9">
        <v>1</v>
      </c>
      <c r="AJ884" s="9">
        <v>0</v>
      </c>
      <c r="AK884" s="9">
        <v>0</v>
      </c>
      <c r="AL884" s="9"/>
      <c r="AM884" s="9">
        <v>1</v>
      </c>
      <c r="AN884" s="9">
        <v>1</v>
      </c>
      <c r="AO884" s="9">
        <v>0</v>
      </c>
      <c r="AP884" s="9">
        <v>1</v>
      </c>
      <c r="AQ884" s="9">
        <v>0</v>
      </c>
      <c r="AR884" s="9">
        <v>0</v>
      </c>
      <c r="AS884" s="9"/>
      <c r="AT884" s="9">
        <v>1</v>
      </c>
      <c r="AU884" s="9">
        <v>4</v>
      </c>
      <c r="AV884" s="75">
        <v>1</v>
      </c>
      <c r="AW884" s="75">
        <v>1</v>
      </c>
      <c r="AX884" s="75">
        <v>1</v>
      </c>
      <c r="AY884" s="9">
        <v>1</v>
      </c>
      <c r="AZ884" s="9">
        <v>1</v>
      </c>
      <c r="BA884" s="9">
        <v>1</v>
      </c>
      <c r="BB884" s="9">
        <v>2</v>
      </c>
      <c r="BC884" s="9">
        <v>2</v>
      </c>
      <c r="BD884" s="9">
        <v>1</v>
      </c>
      <c r="BE884" s="9">
        <v>2</v>
      </c>
      <c r="BF884" s="9">
        <v>1</v>
      </c>
      <c r="BG884" s="9">
        <v>1</v>
      </c>
      <c r="BH884">
        <v>2</v>
      </c>
      <c r="BI884">
        <v>2</v>
      </c>
      <c r="BJ884" s="58">
        <v>2</v>
      </c>
      <c r="BK884">
        <v>2</v>
      </c>
      <c r="BL884">
        <v>1</v>
      </c>
      <c r="BM884">
        <v>2</v>
      </c>
      <c r="BN884">
        <v>1</v>
      </c>
      <c r="BO884">
        <v>1</v>
      </c>
      <c r="BP884">
        <v>2</v>
      </c>
      <c r="BQ884" t="s">
        <v>125</v>
      </c>
      <c r="BR884">
        <v>2</v>
      </c>
      <c r="BS884">
        <v>2</v>
      </c>
      <c r="BT884" t="s">
        <v>125</v>
      </c>
      <c r="BU884">
        <v>1</v>
      </c>
      <c r="BV884">
        <v>1</v>
      </c>
      <c r="BW884">
        <v>2</v>
      </c>
      <c r="BX884">
        <v>2</v>
      </c>
      <c r="BY884">
        <v>2</v>
      </c>
      <c r="BZ884">
        <v>2</v>
      </c>
      <c r="CA884">
        <v>2</v>
      </c>
      <c r="CB884">
        <v>2</v>
      </c>
      <c r="CC884">
        <v>2</v>
      </c>
      <c r="CD884">
        <v>2</v>
      </c>
      <c r="CE884">
        <v>2</v>
      </c>
      <c r="CF884">
        <v>2</v>
      </c>
      <c r="CG884">
        <v>2</v>
      </c>
      <c r="CH884">
        <v>2</v>
      </c>
      <c r="CI884">
        <v>2</v>
      </c>
      <c r="CJ884">
        <v>2</v>
      </c>
      <c r="CK884">
        <v>2</v>
      </c>
      <c r="CL884">
        <v>1</v>
      </c>
      <c r="CM884">
        <v>3</v>
      </c>
      <c r="CN884">
        <v>3</v>
      </c>
      <c r="CO884">
        <v>4</v>
      </c>
      <c r="CP884">
        <v>2</v>
      </c>
      <c r="CQ884">
        <v>4</v>
      </c>
      <c r="CR884">
        <v>3</v>
      </c>
      <c r="CS884">
        <v>3</v>
      </c>
      <c r="CT884">
        <v>3</v>
      </c>
      <c r="CU884">
        <v>2</v>
      </c>
      <c r="CV884">
        <v>2</v>
      </c>
      <c r="CW884">
        <v>1</v>
      </c>
      <c r="CX884">
        <v>3</v>
      </c>
      <c r="CY884">
        <v>3</v>
      </c>
      <c r="CZ884">
        <v>3</v>
      </c>
      <c r="DA884" s="57" t="s">
        <v>125</v>
      </c>
    </row>
    <row r="885" spans="1:105">
      <c r="A885">
        <v>878</v>
      </c>
      <c r="B885" s="9">
        <v>2</v>
      </c>
      <c r="C885" s="9">
        <v>4</v>
      </c>
      <c r="D885" s="9">
        <v>1</v>
      </c>
      <c r="E885" s="9">
        <v>16</v>
      </c>
      <c r="F885" s="9">
        <v>0</v>
      </c>
      <c r="G885" s="9">
        <v>1</v>
      </c>
      <c r="H885" s="9">
        <v>1</v>
      </c>
      <c r="I885" s="9">
        <v>0</v>
      </c>
      <c r="J885" s="9">
        <v>1</v>
      </c>
      <c r="K885" s="9">
        <v>0</v>
      </c>
      <c r="L885" s="9">
        <v>0</v>
      </c>
      <c r="M885" s="9">
        <v>3</v>
      </c>
      <c r="N885" s="9">
        <v>4</v>
      </c>
      <c r="O885" s="9">
        <v>4</v>
      </c>
      <c r="P885" s="9">
        <v>4</v>
      </c>
      <c r="Q885" s="9">
        <v>4</v>
      </c>
      <c r="R885" s="9">
        <v>4</v>
      </c>
      <c r="S885" s="9">
        <v>4</v>
      </c>
      <c r="T885" s="9"/>
      <c r="U885" s="9">
        <v>0</v>
      </c>
      <c r="V885" s="9">
        <v>0</v>
      </c>
      <c r="W885" s="9">
        <v>0</v>
      </c>
      <c r="X885" s="9">
        <v>1</v>
      </c>
      <c r="Y885" s="9">
        <v>1</v>
      </c>
      <c r="Z885" s="9">
        <v>0</v>
      </c>
      <c r="AA885" s="9">
        <v>0</v>
      </c>
      <c r="AB885" s="9">
        <v>0</v>
      </c>
      <c r="AC885" s="9"/>
      <c r="AD885" s="9">
        <v>2</v>
      </c>
      <c r="AE885" s="9"/>
      <c r="AF885" s="9">
        <v>1</v>
      </c>
      <c r="AG885" s="9">
        <v>1</v>
      </c>
      <c r="AH885" s="9">
        <v>1</v>
      </c>
      <c r="AI885" s="9">
        <v>0</v>
      </c>
      <c r="AJ885" s="9">
        <v>1</v>
      </c>
      <c r="AK885" s="9">
        <v>0</v>
      </c>
      <c r="AL885" s="9"/>
      <c r="AM885" s="9">
        <v>1</v>
      </c>
      <c r="AN885" s="9">
        <v>1</v>
      </c>
      <c r="AO885" s="9">
        <v>0</v>
      </c>
      <c r="AP885" s="9">
        <v>0</v>
      </c>
      <c r="AQ885" s="9">
        <v>0</v>
      </c>
      <c r="AR885" s="9">
        <v>0</v>
      </c>
      <c r="AS885" s="9"/>
      <c r="AT885" s="9">
        <v>1</v>
      </c>
      <c r="AU885" s="9">
        <v>1</v>
      </c>
      <c r="AV885" s="75">
        <v>1</v>
      </c>
      <c r="AW885" s="75">
        <v>1</v>
      </c>
      <c r="AX885" s="75">
        <v>1</v>
      </c>
      <c r="AY885" s="9">
        <v>1</v>
      </c>
      <c r="AZ885" s="9">
        <v>1</v>
      </c>
      <c r="BA885" s="9">
        <v>2</v>
      </c>
      <c r="BB885" s="9"/>
      <c r="BC885" s="9">
        <v>2</v>
      </c>
      <c r="BD885" s="9">
        <v>1</v>
      </c>
      <c r="BE885" s="9">
        <v>2</v>
      </c>
      <c r="BF885" s="9">
        <v>1</v>
      </c>
      <c r="BG885" s="9">
        <v>1</v>
      </c>
      <c r="BH885">
        <v>2</v>
      </c>
      <c r="BI885">
        <v>2</v>
      </c>
      <c r="BJ885" s="58">
        <v>1</v>
      </c>
      <c r="BK885">
        <v>1</v>
      </c>
      <c r="BL885">
        <v>1</v>
      </c>
      <c r="BM885">
        <v>1</v>
      </c>
      <c r="BN885">
        <v>1</v>
      </c>
      <c r="BO885">
        <v>2</v>
      </c>
      <c r="BP885">
        <v>1</v>
      </c>
      <c r="BQ885">
        <v>1</v>
      </c>
      <c r="BR885">
        <v>1</v>
      </c>
      <c r="BS885">
        <v>2</v>
      </c>
      <c r="BT885" t="s">
        <v>125</v>
      </c>
      <c r="BU885">
        <v>1</v>
      </c>
      <c r="BV885">
        <v>1</v>
      </c>
      <c r="BW885">
        <v>2</v>
      </c>
      <c r="BX885">
        <v>2</v>
      </c>
      <c r="BY885">
        <v>1</v>
      </c>
      <c r="BZ885">
        <v>2</v>
      </c>
      <c r="CA885">
        <v>1</v>
      </c>
      <c r="CB885">
        <v>2</v>
      </c>
      <c r="CC885">
        <v>2</v>
      </c>
      <c r="CD885">
        <v>1</v>
      </c>
      <c r="CE885">
        <v>2</v>
      </c>
      <c r="CF885">
        <v>1</v>
      </c>
      <c r="CG885">
        <v>2</v>
      </c>
      <c r="CH885">
        <v>2</v>
      </c>
      <c r="CI885">
        <v>2</v>
      </c>
      <c r="CJ885">
        <v>1</v>
      </c>
      <c r="CK885">
        <v>2</v>
      </c>
      <c r="CL885">
        <v>1</v>
      </c>
      <c r="CM885">
        <v>4</v>
      </c>
      <c r="CN885">
        <v>4</v>
      </c>
      <c r="CO885">
        <v>4</v>
      </c>
      <c r="CP885">
        <v>4</v>
      </c>
      <c r="CQ885">
        <v>4</v>
      </c>
      <c r="CR885">
        <v>4</v>
      </c>
      <c r="CS885">
        <v>4</v>
      </c>
      <c r="CT885">
        <v>4</v>
      </c>
      <c r="CU885">
        <v>4</v>
      </c>
      <c r="CV885">
        <v>1</v>
      </c>
      <c r="CW885">
        <v>1</v>
      </c>
      <c r="CX885">
        <v>4</v>
      </c>
      <c r="CY885">
        <v>3</v>
      </c>
      <c r="CZ885">
        <v>4</v>
      </c>
      <c r="DA885" s="57">
        <v>4</v>
      </c>
    </row>
    <row r="886" spans="1:105">
      <c r="A886">
        <v>879</v>
      </c>
      <c r="B886" s="9"/>
      <c r="C886" s="9"/>
      <c r="D886" s="9"/>
      <c r="E886" s="9">
        <v>1</v>
      </c>
      <c r="F886" s="9">
        <v>1</v>
      </c>
      <c r="G886" s="9">
        <v>1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3</v>
      </c>
      <c r="N886" s="9">
        <v>4</v>
      </c>
      <c r="O886" s="9">
        <v>4</v>
      </c>
      <c r="P886" s="9">
        <v>4</v>
      </c>
      <c r="Q886" s="9">
        <v>4</v>
      </c>
      <c r="R886" s="9">
        <v>4</v>
      </c>
      <c r="S886" s="9">
        <v>4</v>
      </c>
      <c r="T886" s="9"/>
      <c r="U886" s="9">
        <v>1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/>
      <c r="AD886" s="9">
        <v>1</v>
      </c>
      <c r="AE886" s="9"/>
      <c r="AF886" s="9">
        <v>1</v>
      </c>
      <c r="AG886" s="9">
        <v>0</v>
      </c>
      <c r="AH886" s="9">
        <v>0</v>
      </c>
      <c r="AI886" s="9">
        <v>1</v>
      </c>
      <c r="AJ886" s="9">
        <v>0</v>
      </c>
      <c r="AK886" s="9">
        <v>0</v>
      </c>
      <c r="AL886" s="9"/>
      <c r="AM886" s="9">
        <v>1</v>
      </c>
      <c r="AN886" s="9">
        <v>1</v>
      </c>
      <c r="AO886" s="9">
        <v>1</v>
      </c>
      <c r="AP886" s="9">
        <v>1</v>
      </c>
      <c r="AQ886" s="9">
        <v>0</v>
      </c>
      <c r="AR886" s="9">
        <v>0</v>
      </c>
      <c r="AS886" s="9"/>
      <c r="AT886" s="9">
        <v>3</v>
      </c>
      <c r="AU886" s="9">
        <v>2</v>
      </c>
      <c r="AV886" s="75">
        <v>2</v>
      </c>
      <c r="AW886" s="75">
        <v>2</v>
      </c>
      <c r="AX886" s="75">
        <v>2</v>
      </c>
      <c r="AY886" s="9" t="s">
        <v>125</v>
      </c>
      <c r="AZ886" s="9">
        <v>1</v>
      </c>
      <c r="BA886" s="9">
        <v>1</v>
      </c>
      <c r="BB886" s="9">
        <v>2</v>
      </c>
      <c r="BC886" s="9">
        <v>2</v>
      </c>
      <c r="BD886" s="9">
        <v>1</v>
      </c>
      <c r="BE886" s="9">
        <v>1</v>
      </c>
      <c r="BF886" s="9">
        <v>2</v>
      </c>
      <c r="BG886" s="9" t="s">
        <v>125</v>
      </c>
      <c r="BH886">
        <v>1</v>
      </c>
      <c r="BI886">
        <v>2</v>
      </c>
      <c r="BJ886" s="58">
        <v>2</v>
      </c>
      <c r="BK886">
        <v>2</v>
      </c>
      <c r="BL886">
        <v>1</v>
      </c>
      <c r="BM886">
        <v>1</v>
      </c>
      <c r="BN886">
        <v>1</v>
      </c>
      <c r="BO886">
        <v>2</v>
      </c>
      <c r="BP886">
        <v>1</v>
      </c>
      <c r="BQ886">
        <v>1</v>
      </c>
      <c r="BR886">
        <v>2</v>
      </c>
      <c r="BS886">
        <v>2</v>
      </c>
      <c r="BT886" t="s">
        <v>125</v>
      </c>
      <c r="BU886">
        <v>2</v>
      </c>
      <c r="BV886">
        <v>1</v>
      </c>
      <c r="BW886">
        <v>2</v>
      </c>
      <c r="BX886">
        <v>2</v>
      </c>
      <c r="BY886">
        <v>2</v>
      </c>
      <c r="BZ886">
        <v>2</v>
      </c>
      <c r="CA886">
        <v>2</v>
      </c>
      <c r="CB886">
        <v>2</v>
      </c>
      <c r="CC886">
        <v>2</v>
      </c>
      <c r="CD886">
        <v>2</v>
      </c>
      <c r="CE886">
        <v>2</v>
      </c>
      <c r="CF886">
        <v>1</v>
      </c>
      <c r="CG886">
        <v>2</v>
      </c>
      <c r="CH886">
        <v>2</v>
      </c>
      <c r="CI886">
        <v>2</v>
      </c>
      <c r="CJ886">
        <v>1</v>
      </c>
      <c r="CK886">
        <v>2</v>
      </c>
      <c r="CL886">
        <v>2</v>
      </c>
      <c r="CM886" t="s">
        <v>125</v>
      </c>
      <c r="CN886" t="s">
        <v>125</v>
      </c>
      <c r="CO886">
        <v>3</v>
      </c>
      <c r="CP886">
        <v>3</v>
      </c>
      <c r="CQ886">
        <v>3</v>
      </c>
      <c r="CR886">
        <v>3</v>
      </c>
      <c r="CS886">
        <v>3</v>
      </c>
      <c r="CT886">
        <v>4</v>
      </c>
      <c r="CU886">
        <v>4</v>
      </c>
      <c r="CV886">
        <v>4</v>
      </c>
      <c r="CW886">
        <v>1</v>
      </c>
      <c r="CX886">
        <v>3</v>
      </c>
      <c r="CY886">
        <v>3</v>
      </c>
      <c r="CZ886">
        <v>4</v>
      </c>
      <c r="DA886" s="57">
        <v>4</v>
      </c>
    </row>
    <row r="887" spans="1:105">
      <c r="A887">
        <v>880</v>
      </c>
      <c r="B887" s="9">
        <v>2</v>
      </c>
      <c r="C887" s="9">
        <v>4</v>
      </c>
      <c r="D887" s="9">
        <v>4</v>
      </c>
      <c r="E887" s="9">
        <v>1</v>
      </c>
      <c r="F887" s="9">
        <v>0</v>
      </c>
      <c r="G887" s="9">
        <v>0</v>
      </c>
      <c r="H887" s="9">
        <v>1</v>
      </c>
      <c r="I887" s="9">
        <v>1</v>
      </c>
      <c r="J887" s="9">
        <v>0</v>
      </c>
      <c r="K887" s="9">
        <v>0</v>
      </c>
      <c r="L887" s="9">
        <v>0</v>
      </c>
      <c r="M887" s="9">
        <v>2</v>
      </c>
      <c r="N887" s="9">
        <v>3</v>
      </c>
      <c r="O887" s="9">
        <v>3</v>
      </c>
      <c r="P887" s="9">
        <v>3</v>
      </c>
      <c r="Q887" s="9">
        <v>3</v>
      </c>
      <c r="R887" s="9">
        <v>3</v>
      </c>
      <c r="S887" s="9">
        <v>3</v>
      </c>
      <c r="T887" s="9"/>
      <c r="U887" s="9">
        <v>1</v>
      </c>
      <c r="V887" s="9">
        <v>1</v>
      </c>
      <c r="W887" s="9">
        <v>0</v>
      </c>
      <c r="X887" s="9">
        <v>0</v>
      </c>
      <c r="Y887" s="9">
        <v>1</v>
      </c>
      <c r="Z887" s="9">
        <v>0</v>
      </c>
      <c r="AA887" s="9">
        <v>0</v>
      </c>
      <c r="AB887" s="9">
        <v>0</v>
      </c>
      <c r="AC887" s="9"/>
      <c r="AD887" s="9">
        <v>5</v>
      </c>
      <c r="AE887" s="9"/>
      <c r="AF887" s="9">
        <v>1</v>
      </c>
      <c r="AG887" s="9">
        <v>1</v>
      </c>
      <c r="AH887" s="9">
        <v>1</v>
      </c>
      <c r="AI887" s="9">
        <v>0</v>
      </c>
      <c r="AJ887" s="9">
        <v>0</v>
      </c>
      <c r="AK887" s="9">
        <v>0</v>
      </c>
      <c r="AL887" s="9"/>
      <c r="AM887" s="9">
        <v>1</v>
      </c>
      <c r="AN887" s="9">
        <v>1</v>
      </c>
      <c r="AO887" s="9">
        <v>0</v>
      </c>
      <c r="AP887" s="9">
        <v>0</v>
      </c>
      <c r="AQ887" s="9">
        <v>0</v>
      </c>
      <c r="AR887" s="9">
        <v>0</v>
      </c>
      <c r="AS887" s="9"/>
      <c r="AT887" s="9">
        <v>1</v>
      </c>
      <c r="AU887" s="9">
        <v>3</v>
      </c>
      <c r="AV887" s="75">
        <v>1</v>
      </c>
      <c r="AW887" s="75">
        <v>2</v>
      </c>
      <c r="AX887" s="75">
        <v>1</v>
      </c>
      <c r="AY887" s="9">
        <v>1</v>
      </c>
      <c r="AZ887" s="9">
        <v>1</v>
      </c>
      <c r="BA887" s="9">
        <v>1</v>
      </c>
      <c r="BB887" s="9">
        <v>2</v>
      </c>
      <c r="BC887" s="9">
        <v>1</v>
      </c>
      <c r="BD887" s="9">
        <v>1</v>
      </c>
      <c r="BE887" s="9">
        <v>2</v>
      </c>
      <c r="BF887" s="9">
        <v>1</v>
      </c>
      <c r="BG887" s="9">
        <v>1</v>
      </c>
      <c r="BH887">
        <v>2</v>
      </c>
      <c r="BI887">
        <v>2</v>
      </c>
      <c r="BJ887" s="58">
        <v>1</v>
      </c>
      <c r="BK887">
        <v>2</v>
      </c>
      <c r="BL887">
        <v>2</v>
      </c>
      <c r="BM887">
        <v>1</v>
      </c>
      <c r="BN887">
        <v>2</v>
      </c>
      <c r="BO887">
        <v>2</v>
      </c>
      <c r="BP887">
        <v>1</v>
      </c>
      <c r="BQ887">
        <v>1</v>
      </c>
      <c r="BR887">
        <v>1</v>
      </c>
      <c r="BS887">
        <v>2</v>
      </c>
      <c r="BT887" t="s">
        <v>125</v>
      </c>
      <c r="BU887">
        <v>1</v>
      </c>
      <c r="BV887">
        <v>2</v>
      </c>
      <c r="BW887">
        <v>2</v>
      </c>
      <c r="BX887">
        <v>2</v>
      </c>
      <c r="BY887">
        <v>2</v>
      </c>
      <c r="BZ887">
        <v>2</v>
      </c>
      <c r="CA887">
        <v>2</v>
      </c>
      <c r="CB887">
        <v>2</v>
      </c>
      <c r="CC887">
        <v>2</v>
      </c>
      <c r="CD887">
        <v>2</v>
      </c>
      <c r="CE887">
        <v>2</v>
      </c>
      <c r="CF887">
        <v>1</v>
      </c>
      <c r="CG887">
        <v>2</v>
      </c>
      <c r="CH887">
        <v>2</v>
      </c>
      <c r="CI887">
        <v>2</v>
      </c>
      <c r="CJ887">
        <v>1</v>
      </c>
      <c r="CK887">
        <v>2</v>
      </c>
      <c r="CL887">
        <v>1</v>
      </c>
      <c r="CM887">
        <v>3</v>
      </c>
      <c r="CN887">
        <v>3</v>
      </c>
      <c r="CO887">
        <v>4</v>
      </c>
      <c r="CP887">
        <v>3</v>
      </c>
      <c r="CQ887">
        <v>3</v>
      </c>
      <c r="CR887">
        <v>3</v>
      </c>
      <c r="CS887">
        <v>3</v>
      </c>
      <c r="CT887">
        <v>3</v>
      </c>
      <c r="CU887">
        <v>3</v>
      </c>
      <c r="CV887">
        <v>2</v>
      </c>
      <c r="CW887">
        <v>1</v>
      </c>
      <c r="CX887">
        <v>3</v>
      </c>
      <c r="CY887">
        <v>3</v>
      </c>
      <c r="CZ887">
        <v>3</v>
      </c>
      <c r="DA887" s="57">
        <v>3</v>
      </c>
    </row>
    <row r="888" spans="1:105">
      <c r="A888">
        <v>881</v>
      </c>
      <c r="B888" s="9">
        <v>2</v>
      </c>
      <c r="C888" s="9">
        <v>8</v>
      </c>
      <c r="D888" s="9">
        <v>5</v>
      </c>
      <c r="E888" s="9">
        <v>7</v>
      </c>
      <c r="F888" s="9">
        <v>0</v>
      </c>
      <c r="G888" s="9">
        <v>0</v>
      </c>
      <c r="H888" s="9">
        <v>0</v>
      </c>
      <c r="I888" s="9">
        <v>1</v>
      </c>
      <c r="J888" s="9">
        <v>0</v>
      </c>
      <c r="K888" s="9">
        <v>0</v>
      </c>
      <c r="L888" s="9">
        <v>0</v>
      </c>
      <c r="M888" s="9">
        <v>2</v>
      </c>
      <c r="N888" s="9">
        <v>2</v>
      </c>
      <c r="O888" s="9">
        <v>3</v>
      </c>
      <c r="P888" s="9">
        <v>3</v>
      </c>
      <c r="Q888" s="9">
        <v>1</v>
      </c>
      <c r="R888" s="9">
        <v>4</v>
      </c>
      <c r="S888" s="9">
        <v>3</v>
      </c>
      <c r="T888" s="9"/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1</v>
      </c>
      <c r="AB888" s="9">
        <v>0</v>
      </c>
      <c r="AC888" s="9"/>
      <c r="AD888" s="9">
        <v>2</v>
      </c>
      <c r="AE888" s="9"/>
      <c r="AF888" s="9">
        <v>1</v>
      </c>
      <c r="AG888" s="9">
        <v>1</v>
      </c>
      <c r="AH888" s="9">
        <v>0</v>
      </c>
      <c r="AI888" s="9">
        <v>0</v>
      </c>
      <c r="AJ888" s="9">
        <v>0</v>
      </c>
      <c r="AK888" s="9">
        <v>0</v>
      </c>
      <c r="AL888" s="9"/>
      <c r="AM888" s="9">
        <v>1</v>
      </c>
      <c r="AN888" s="9">
        <v>1</v>
      </c>
      <c r="AO888" s="9">
        <v>1</v>
      </c>
      <c r="AP888" s="9">
        <v>0</v>
      </c>
      <c r="AQ888" s="9">
        <v>0</v>
      </c>
      <c r="AR888" s="9">
        <v>0</v>
      </c>
      <c r="AS888" s="9"/>
      <c r="AT888" s="9">
        <v>3</v>
      </c>
      <c r="AU888" s="9">
        <v>1</v>
      </c>
      <c r="AV888" s="75">
        <v>1</v>
      </c>
      <c r="AW888" s="75">
        <v>2</v>
      </c>
      <c r="AX888" s="75">
        <v>2</v>
      </c>
      <c r="AY888" s="9" t="s">
        <v>125</v>
      </c>
      <c r="AZ888" s="9">
        <v>1</v>
      </c>
      <c r="BA888" s="9">
        <v>1</v>
      </c>
      <c r="BB888" s="9">
        <v>1</v>
      </c>
      <c r="BC888" s="9">
        <v>1</v>
      </c>
      <c r="BD888" s="9">
        <v>1</v>
      </c>
      <c r="BE888" s="9">
        <v>2</v>
      </c>
      <c r="BF888" s="9">
        <v>1</v>
      </c>
      <c r="BG888" s="9">
        <v>1</v>
      </c>
      <c r="BH888">
        <v>1</v>
      </c>
      <c r="BI888">
        <v>2</v>
      </c>
      <c r="BJ888" s="58">
        <v>1</v>
      </c>
      <c r="BK888">
        <v>1</v>
      </c>
      <c r="BL888">
        <v>2</v>
      </c>
      <c r="BM888">
        <v>1</v>
      </c>
      <c r="BN888">
        <v>1</v>
      </c>
      <c r="BO888">
        <v>2</v>
      </c>
      <c r="BP888">
        <v>2</v>
      </c>
      <c r="BQ888" t="s">
        <v>125</v>
      </c>
      <c r="BR888">
        <v>1</v>
      </c>
      <c r="BS888">
        <v>1</v>
      </c>
      <c r="BT888">
        <v>1</v>
      </c>
      <c r="BU888">
        <v>1</v>
      </c>
      <c r="BV888">
        <v>2</v>
      </c>
      <c r="BW888">
        <v>2</v>
      </c>
      <c r="BX888">
        <v>1</v>
      </c>
      <c r="BY888">
        <v>1</v>
      </c>
      <c r="BZ888">
        <v>2</v>
      </c>
      <c r="CA888">
        <v>1</v>
      </c>
      <c r="CB888">
        <v>1</v>
      </c>
      <c r="CC888">
        <v>2</v>
      </c>
      <c r="CD888">
        <v>2</v>
      </c>
      <c r="CE888">
        <v>2</v>
      </c>
      <c r="CF888">
        <v>1</v>
      </c>
      <c r="CG888">
        <v>2</v>
      </c>
      <c r="CH888">
        <v>2</v>
      </c>
      <c r="CI888">
        <v>2</v>
      </c>
      <c r="CJ888">
        <v>1</v>
      </c>
      <c r="CK888">
        <v>2</v>
      </c>
      <c r="CL888">
        <v>1</v>
      </c>
      <c r="CM888">
        <v>3</v>
      </c>
      <c r="CN888">
        <v>3</v>
      </c>
      <c r="CO888">
        <v>4</v>
      </c>
      <c r="CP888">
        <v>2</v>
      </c>
      <c r="CQ888">
        <v>3</v>
      </c>
      <c r="CR888">
        <v>3</v>
      </c>
      <c r="CS888">
        <v>3</v>
      </c>
      <c r="CT888">
        <v>4</v>
      </c>
      <c r="CU888">
        <v>3</v>
      </c>
      <c r="CV888">
        <v>2</v>
      </c>
      <c r="CW888">
        <v>1</v>
      </c>
      <c r="CX888">
        <v>3</v>
      </c>
      <c r="CY888">
        <v>1</v>
      </c>
      <c r="CZ888">
        <v>3</v>
      </c>
      <c r="DA888" s="57" t="s">
        <v>125</v>
      </c>
    </row>
    <row r="889" spans="1:105">
      <c r="A889">
        <v>882</v>
      </c>
      <c r="B889" s="9">
        <v>2</v>
      </c>
      <c r="C889" s="9">
        <v>5</v>
      </c>
      <c r="D889" s="9">
        <v>4</v>
      </c>
      <c r="E889" s="9">
        <v>12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1</v>
      </c>
      <c r="L889" s="9">
        <v>0</v>
      </c>
      <c r="M889" s="9">
        <v>2</v>
      </c>
      <c r="N889" s="9">
        <v>0</v>
      </c>
      <c r="O889" s="9">
        <v>0</v>
      </c>
      <c r="P889" s="9">
        <v>0</v>
      </c>
      <c r="Q889" s="9">
        <v>0</v>
      </c>
      <c r="R889" s="9">
        <v>3</v>
      </c>
      <c r="S889" s="9">
        <v>4</v>
      </c>
      <c r="T889" s="9"/>
      <c r="U889" s="9">
        <v>0</v>
      </c>
      <c r="V889" s="9">
        <v>0</v>
      </c>
      <c r="W889" s="9">
        <v>0</v>
      </c>
      <c r="X889" s="9">
        <v>0</v>
      </c>
      <c r="Y889" s="9">
        <v>1</v>
      </c>
      <c r="Z889" s="9">
        <v>1</v>
      </c>
      <c r="AA889" s="9">
        <v>0</v>
      </c>
      <c r="AB889" s="9">
        <v>0</v>
      </c>
      <c r="AC889" s="9"/>
      <c r="AD889" s="9">
        <v>2</v>
      </c>
      <c r="AE889" s="9"/>
      <c r="AF889" s="9">
        <v>1</v>
      </c>
      <c r="AG889" s="9">
        <v>1</v>
      </c>
      <c r="AH889" s="9">
        <v>1</v>
      </c>
      <c r="AI889" s="9">
        <v>0</v>
      </c>
      <c r="AJ889" s="9">
        <v>0</v>
      </c>
      <c r="AK889" s="9">
        <v>0</v>
      </c>
      <c r="AL889" s="9"/>
      <c r="AM889" s="9">
        <v>1</v>
      </c>
      <c r="AN889" s="9">
        <v>1</v>
      </c>
      <c r="AO889" s="9">
        <v>1</v>
      </c>
      <c r="AP889" s="9">
        <v>1</v>
      </c>
      <c r="AQ889" s="9">
        <v>0</v>
      </c>
      <c r="AR889" s="9">
        <v>0</v>
      </c>
      <c r="AS889" s="9"/>
      <c r="AT889" s="9">
        <v>2</v>
      </c>
      <c r="AU889" s="9">
        <v>1</v>
      </c>
      <c r="AV889" s="75">
        <v>2</v>
      </c>
      <c r="AW889" s="75">
        <v>2</v>
      </c>
      <c r="AX889" s="75">
        <v>1</v>
      </c>
      <c r="AY889" s="9">
        <v>1</v>
      </c>
      <c r="AZ889" s="9">
        <v>1</v>
      </c>
      <c r="BA889" s="9">
        <v>2</v>
      </c>
      <c r="BB889" s="9"/>
      <c r="BC889" s="9">
        <v>2</v>
      </c>
      <c r="BD889" s="9">
        <v>1</v>
      </c>
      <c r="BE889" s="9">
        <v>1</v>
      </c>
      <c r="BF889" s="9">
        <v>2</v>
      </c>
      <c r="BG889" s="9" t="s">
        <v>125</v>
      </c>
      <c r="BH889">
        <v>1</v>
      </c>
      <c r="BI889">
        <v>2</v>
      </c>
      <c r="BJ889" s="58">
        <v>1</v>
      </c>
      <c r="BK889">
        <v>2</v>
      </c>
      <c r="BL889">
        <v>1</v>
      </c>
      <c r="BM889">
        <v>1</v>
      </c>
      <c r="BN889">
        <v>1</v>
      </c>
      <c r="BO889">
        <v>1</v>
      </c>
      <c r="BP889">
        <v>2</v>
      </c>
      <c r="BQ889" t="s">
        <v>125</v>
      </c>
      <c r="BR889">
        <v>1</v>
      </c>
      <c r="BS889">
        <v>2</v>
      </c>
      <c r="BT889" t="s">
        <v>125</v>
      </c>
      <c r="BU889">
        <v>1</v>
      </c>
      <c r="BV889">
        <v>2</v>
      </c>
      <c r="BW889">
        <v>2</v>
      </c>
      <c r="BX889">
        <v>2</v>
      </c>
      <c r="BY889">
        <v>1</v>
      </c>
      <c r="BZ889">
        <v>2</v>
      </c>
      <c r="CA889">
        <v>2</v>
      </c>
      <c r="CB889">
        <v>2</v>
      </c>
      <c r="CC889">
        <v>2</v>
      </c>
      <c r="CD889">
        <v>2</v>
      </c>
      <c r="CE889">
        <v>1</v>
      </c>
      <c r="CF889">
        <v>1</v>
      </c>
      <c r="CG889">
        <v>1</v>
      </c>
      <c r="CH889">
        <v>2</v>
      </c>
      <c r="CI889">
        <v>2</v>
      </c>
      <c r="CJ889">
        <v>2</v>
      </c>
      <c r="CK889">
        <v>2</v>
      </c>
      <c r="CL889">
        <v>1</v>
      </c>
      <c r="CM889">
        <v>3</v>
      </c>
      <c r="CN889">
        <v>3</v>
      </c>
      <c r="CO889">
        <v>4</v>
      </c>
      <c r="CP889">
        <v>3</v>
      </c>
      <c r="CQ889">
        <v>3</v>
      </c>
      <c r="CR889">
        <v>3</v>
      </c>
      <c r="CS889">
        <v>3</v>
      </c>
      <c r="CT889">
        <v>3</v>
      </c>
      <c r="CU889">
        <v>3</v>
      </c>
      <c r="CV889">
        <v>3</v>
      </c>
      <c r="CW889">
        <v>1</v>
      </c>
      <c r="CX889">
        <v>3</v>
      </c>
      <c r="CY889">
        <v>3</v>
      </c>
      <c r="CZ889">
        <v>0</v>
      </c>
      <c r="DA889" s="57" t="s">
        <v>125</v>
      </c>
    </row>
    <row r="890" spans="1:105">
      <c r="A890">
        <v>883</v>
      </c>
      <c r="B890" s="9">
        <v>2</v>
      </c>
      <c r="C890" s="9">
        <v>3</v>
      </c>
      <c r="D890" s="9">
        <v>5</v>
      </c>
      <c r="E890" s="9">
        <v>8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1</v>
      </c>
      <c r="L890" s="9">
        <v>0</v>
      </c>
      <c r="M890" s="9">
        <v>3</v>
      </c>
      <c r="N890" s="9">
        <v>0</v>
      </c>
      <c r="O890" s="9">
        <v>0</v>
      </c>
      <c r="P890" s="9">
        <v>0</v>
      </c>
      <c r="Q890" s="9">
        <v>0</v>
      </c>
      <c r="R890" s="9">
        <v>4</v>
      </c>
      <c r="S890" s="9">
        <v>4</v>
      </c>
      <c r="T890" s="9"/>
      <c r="U890" s="9">
        <v>0</v>
      </c>
      <c r="V890" s="9">
        <v>0</v>
      </c>
      <c r="W890" s="9">
        <v>0</v>
      </c>
      <c r="X890" s="9">
        <v>1</v>
      </c>
      <c r="Y890" s="9">
        <v>1</v>
      </c>
      <c r="Z890" s="9">
        <v>0</v>
      </c>
      <c r="AA890" s="9">
        <v>0</v>
      </c>
      <c r="AB890" s="9">
        <v>0</v>
      </c>
      <c r="AC890" s="9"/>
      <c r="AD890" s="9">
        <v>1</v>
      </c>
      <c r="AE890" s="9"/>
      <c r="AF890" s="9">
        <v>1</v>
      </c>
      <c r="AG890" s="9">
        <v>0</v>
      </c>
      <c r="AH890" s="9">
        <v>1</v>
      </c>
      <c r="AI890" s="9">
        <v>0</v>
      </c>
      <c r="AJ890" s="9">
        <v>0</v>
      </c>
      <c r="AK890" s="9">
        <v>0</v>
      </c>
      <c r="AL890" s="9"/>
      <c r="AM890" s="9">
        <v>1</v>
      </c>
      <c r="AN890" s="9">
        <v>1</v>
      </c>
      <c r="AO890" s="9">
        <v>1</v>
      </c>
      <c r="AP890" s="9">
        <v>1</v>
      </c>
      <c r="AQ890" s="9">
        <v>0</v>
      </c>
      <c r="AR890" s="9">
        <v>0</v>
      </c>
      <c r="AS890" s="9"/>
      <c r="AT890" s="9">
        <v>1</v>
      </c>
      <c r="AU890" s="9">
        <v>3</v>
      </c>
      <c r="AV890" s="75">
        <v>2</v>
      </c>
      <c r="AW890" s="75">
        <v>2</v>
      </c>
      <c r="AX890" s="75">
        <v>2</v>
      </c>
      <c r="AY890" s="9" t="s">
        <v>125</v>
      </c>
      <c r="AZ890" s="9">
        <v>1</v>
      </c>
      <c r="BA890" s="9">
        <v>1</v>
      </c>
      <c r="BB890" s="9">
        <v>2</v>
      </c>
      <c r="BC890" s="9">
        <v>2</v>
      </c>
      <c r="BD890" s="9">
        <v>1</v>
      </c>
      <c r="BE890" s="9">
        <v>2</v>
      </c>
      <c r="BF890" s="9">
        <v>2</v>
      </c>
      <c r="BG890" s="9" t="s">
        <v>125</v>
      </c>
      <c r="BH890">
        <v>1</v>
      </c>
      <c r="BI890">
        <v>2</v>
      </c>
      <c r="BJ890" s="58">
        <v>1</v>
      </c>
      <c r="BK890">
        <v>2</v>
      </c>
      <c r="BL890">
        <v>1</v>
      </c>
      <c r="BM890">
        <v>1</v>
      </c>
      <c r="BN890">
        <v>1</v>
      </c>
      <c r="BO890">
        <v>2</v>
      </c>
      <c r="BP890">
        <v>2</v>
      </c>
      <c r="BQ890" t="s">
        <v>125</v>
      </c>
      <c r="BR890">
        <v>1</v>
      </c>
      <c r="BS890">
        <v>2</v>
      </c>
      <c r="BT890" t="s">
        <v>125</v>
      </c>
      <c r="BU890">
        <v>1</v>
      </c>
      <c r="BV890">
        <v>2</v>
      </c>
      <c r="BW890">
        <v>2</v>
      </c>
      <c r="BX890">
        <v>2</v>
      </c>
      <c r="BY890">
        <v>2</v>
      </c>
      <c r="BZ890">
        <v>2</v>
      </c>
      <c r="CA890">
        <v>2</v>
      </c>
      <c r="CB890">
        <v>2</v>
      </c>
      <c r="CC890">
        <v>2</v>
      </c>
      <c r="CD890">
        <v>2</v>
      </c>
      <c r="CE890">
        <v>2</v>
      </c>
      <c r="CF890">
        <v>1</v>
      </c>
      <c r="CG890">
        <v>2</v>
      </c>
      <c r="CH890">
        <v>2</v>
      </c>
      <c r="CI890">
        <v>2</v>
      </c>
      <c r="CJ890">
        <v>1</v>
      </c>
      <c r="CK890">
        <v>2</v>
      </c>
      <c r="CL890">
        <v>1</v>
      </c>
      <c r="CM890">
        <v>3</v>
      </c>
      <c r="CN890">
        <v>3</v>
      </c>
      <c r="CO890">
        <v>4</v>
      </c>
      <c r="CP890">
        <v>3</v>
      </c>
      <c r="CQ890">
        <v>3</v>
      </c>
      <c r="CR890">
        <v>3</v>
      </c>
      <c r="CS890">
        <v>3</v>
      </c>
      <c r="CT890">
        <v>3</v>
      </c>
      <c r="CU890">
        <v>3</v>
      </c>
      <c r="CV890">
        <v>2</v>
      </c>
      <c r="CW890">
        <v>1</v>
      </c>
      <c r="CX890">
        <v>2</v>
      </c>
      <c r="CY890">
        <v>3</v>
      </c>
      <c r="CZ890">
        <v>4</v>
      </c>
      <c r="DA890" s="57" t="s">
        <v>125</v>
      </c>
    </row>
    <row r="891" spans="1:105">
      <c r="A891">
        <v>884</v>
      </c>
      <c r="B891" s="9">
        <v>2</v>
      </c>
      <c r="C891" s="9">
        <v>4</v>
      </c>
      <c r="D891" s="9">
        <v>5</v>
      </c>
      <c r="E891" s="9">
        <v>12</v>
      </c>
      <c r="F891" s="9">
        <v>0</v>
      </c>
      <c r="G891" s="9">
        <v>0</v>
      </c>
      <c r="H891" s="9">
        <v>1</v>
      </c>
      <c r="I891" s="9">
        <v>0</v>
      </c>
      <c r="J891" s="9">
        <v>1</v>
      </c>
      <c r="K891" s="9">
        <v>0</v>
      </c>
      <c r="L891" s="9">
        <v>0</v>
      </c>
      <c r="M891" s="9">
        <v>1</v>
      </c>
      <c r="N891" s="9">
        <v>2</v>
      </c>
      <c r="O891" s="9">
        <v>0</v>
      </c>
      <c r="P891" s="9">
        <v>0</v>
      </c>
      <c r="Q891" s="9">
        <v>0</v>
      </c>
      <c r="R891" s="9">
        <v>3</v>
      </c>
      <c r="S891" s="9">
        <v>3</v>
      </c>
      <c r="T891" s="9"/>
      <c r="U891" s="9">
        <v>1</v>
      </c>
      <c r="V891" s="9">
        <v>0</v>
      </c>
      <c r="W891" s="9">
        <v>0</v>
      </c>
      <c r="X891" s="9">
        <v>1</v>
      </c>
      <c r="Y891" s="9">
        <v>1</v>
      </c>
      <c r="Z891" s="9">
        <v>0</v>
      </c>
      <c r="AA891" s="9">
        <v>0</v>
      </c>
      <c r="AB891" s="9">
        <v>0</v>
      </c>
      <c r="AC891" s="9"/>
      <c r="AD891" s="9">
        <v>1</v>
      </c>
      <c r="AE891" s="9"/>
      <c r="AF891" s="9">
        <v>1</v>
      </c>
      <c r="AG891" s="9">
        <v>1</v>
      </c>
      <c r="AH891" s="9">
        <v>1</v>
      </c>
      <c r="AI891" s="9">
        <v>0</v>
      </c>
      <c r="AJ891" s="9">
        <v>0</v>
      </c>
      <c r="AK891" s="9">
        <v>0</v>
      </c>
      <c r="AL891" s="9"/>
      <c r="AM891" s="9">
        <v>1</v>
      </c>
      <c r="AN891" s="9">
        <v>1</v>
      </c>
      <c r="AO891" s="9">
        <v>1</v>
      </c>
      <c r="AP891" s="9">
        <v>1</v>
      </c>
      <c r="AQ891" s="9">
        <v>0</v>
      </c>
      <c r="AR891" s="9">
        <v>0</v>
      </c>
      <c r="AS891" s="9"/>
      <c r="AT891" s="9">
        <v>1</v>
      </c>
      <c r="AU891" s="9">
        <v>3</v>
      </c>
      <c r="AV891" s="75">
        <v>1</v>
      </c>
      <c r="AW891" s="75">
        <v>1</v>
      </c>
      <c r="AX891" s="75">
        <v>1</v>
      </c>
      <c r="AY891" s="9">
        <v>2</v>
      </c>
      <c r="AZ891" s="9">
        <v>1</v>
      </c>
      <c r="BA891" s="9">
        <v>1</v>
      </c>
      <c r="BB891" s="9">
        <v>2</v>
      </c>
      <c r="BC891" s="9">
        <v>2</v>
      </c>
      <c r="BD891" s="9">
        <v>1</v>
      </c>
      <c r="BE891" s="9">
        <v>2</v>
      </c>
      <c r="BF891" s="9">
        <v>1</v>
      </c>
      <c r="BG891" s="9">
        <v>1</v>
      </c>
      <c r="BH891">
        <v>1</v>
      </c>
      <c r="BI891">
        <v>1</v>
      </c>
      <c r="BJ891" s="58">
        <v>1</v>
      </c>
      <c r="BK891">
        <v>1</v>
      </c>
      <c r="BL891">
        <v>1</v>
      </c>
      <c r="BM891">
        <v>2</v>
      </c>
      <c r="BN891">
        <v>1</v>
      </c>
      <c r="BO891">
        <v>2</v>
      </c>
      <c r="BP891">
        <v>1</v>
      </c>
      <c r="BQ891">
        <v>1</v>
      </c>
      <c r="BR891">
        <v>1</v>
      </c>
      <c r="BS891">
        <v>1</v>
      </c>
      <c r="BT891">
        <v>1</v>
      </c>
      <c r="BU891">
        <v>1</v>
      </c>
      <c r="BV891">
        <v>1</v>
      </c>
      <c r="BW891">
        <v>2</v>
      </c>
      <c r="BX891">
        <v>2</v>
      </c>
      <c r="BY891">
        <v>1</v>
      </c>
      <c r="BZ891">
        <v>2</v>
      </c>
      <c r="CA891">
        <v>2</v>
      </c>
      <c r="CB891">
        <v>2</v>
      </c>
      <c r="CC891">
        <v>2</v>
      </c>
      <c r="CD891">
        <v>2</v>
      </c>
      <c r="CE891">
        <v>2</v>
      </c>
      <c r="CF891">
        <v>1</v>
      </c>
      <c r="CG891">
        <v>1</v>
      </c>
      <c r="CH891">
        <v>1</v>
      </c>
      <c r="CI891">
        <v>1</v>
      </c>
      <c r="CJ891">
        <v>1</v>
      </c>
      <c r="CK891">
        <v>2</v>
      </c>
      <c r="CL891">
        <v>1</v>
      </c>
      <c r="CM891">
        <v>3</v>
      </c>
      <c r="CO891">
        <v>4</v>
      </c>
      <c r="CP891">
        <v>1</v>
      </c>
      <c r="CQ891">
        <v>4</v>
      </c>
      <c r="CR891">
        <v>4</v>
      </c>
      <c r="CS891">
        <v>4</v>
      </c>
      <c r="CT891">
        <v>3</v>
      </c>
      <c r="CU891">
        <v>3</v>
      </c>
      <c r="CV891">
        <v>1</v>
      </c>
      <c r="CW891">
        <v>1</v>
      </c>
      <c r="CX891">
        <v>3</v>
      </c>
      <c r="CY891">
        <v>3</v>
      </c>
      <c r="CZ891">
        <v>3</v>
      </c>
      <c r="DA891" s="57">
        <v>3</v>
      </c>
    </row>
    <row r="892" spans="1:105">
      <c r="A892">
        <v>885</v>
      </c>
      <c r="B892" s="9">
        <v>2</v>
      </c>
      <c r="C892" s="9">
        <v>3</v>
      </c>
      <c r="D892" s="9">
        <v>1</v>
      </c>
      <c r="E892" s="9">
        <v>11</v>
      </c>
      <c r="F892" s="9">
        <v>1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3</v>
      </c>
      <c r="N892" s="9">
        <v>4</v>
      </c>
      <c r="O892" s="9">
        <v>0</v>
      </c>
      <c r="P892" s="9">
        <v>4</v>
      </c>
      <c r="Q892" s="9">
        <v>0</v>
      </c>
      <c r="R892" s="9">
        <v>4</v>
      </c>
      <c r="S892" s="9">
        <v>0</v>
      </c>
      <c r="T892" s="9"/>
      <c r="U892" s="9">
        <v>1</v>
      </c>
      <c r="V892" s="9">
        <v>0</v>
      </c>
      <c r="W892" s="9">
        <v>0</v>
      </c>
      <c r="X892" s="9">
        <v>1</v>
      </c>
      <c r="Y892" s="9">
        <v>1</v>
      </c>
      <c r="Z892" s="9">
        <v>0</v>
      </c>
      <c r="AA892" s="9">
        <v>0</v>
      </c>
      <c r="AB892" s="9">
        <v>0</v>
      </c>
      <c r="AC892" s="9"/>
      <c r="AD892" s="9">
        <v>1</v>
      </c>
      <c r="AE892" s="9"/>
      <c r="AF892" s="9">
        <v>1</v>
      </c>
      <c r="AG892" s="9">
        <v>0</v>
      </c>
      <c r="AH892" s="9">
        <v>1</v>
      </c>
      <c r="AI892" s="9">
        <v>1</v>
      </c>
      <c r="AJ892" s="9">
        <v>0</v>
      </c>
      <c r="AK892" s="9">
        <v>0</v>
      </c>
      <c r="AL892" s="9"/>
      <c r="AM892" s="9">
        <v>1</v>
      </c>
      <c r="AN892" s="9">
        <v>1</v>
      </c>
      <c r="AO892" s="9">
        <v>1</v>
      </c>
      <c r="AP892" s="9">
        <v>1</v>
      </c>
      <c r="AQ892" s="9">
        <v>0</v>
      </c>
      <c r="AR892" s="9">
        <v>0</v>
      </c>
      <c r="AS892" s="9"/>
      <c r="AT892" s="9">
        <v>1</v>
      </c>
      <c r="AU892" s="9">
        <v>3</v>
      </c>
      <c r="AV892" s="75">
        <v>1</v>
      </c>
      <c r="AW892" s="75">
        <v>1</v>
      </c>
      <c r="AX892" s="75">
        <v>2</v>
      </c>
      <c r="AY892" s="9" t="s">
        <v>125</v>
      </c>
      <c r="AZ892" s="9">
        <v>1</v>
      </c>
      <c r="BA892" s="9">
        <v>1</v>
      </c>
      <c r="BB892" s="9">
        <v>2</v>
      </c>
      <c r="BC892" s="9">
        <v>1</v>
      </c>
      <c r="BD892" s="9">
        <v>1</v>
      </c>
      <c r="BE892" s="9">
        <v>1</v>
      </c>
      <c r="BF892" s="9">
        <v>1</v>
      </c>
      <c r="BG892" s="9">
        <v>1</v>
      </c>
      <c r="BH892">
        <v>1</v>
      </c>
      <c r="BI892">
        <v>1</v>
      </c>
      <c r="BJ892" s="58">
        <v>1</v>
      </c>
      <c r="BK892">
        <v>2</v>
      </c>
      <c r="BL892">
        <v>1</v>
      </c>
      <c r="BM892">
        <v>1</v>
      </c>
      <c r="BN892">
        <v>2</v>
      </c>
      <c r="BO892">
        <v>2</v>
      </c>
      <c r="BP892">
        <v>1</v>
      </c>
      <c r="BQ892">
        <v>1</v>
      </c>
      <c r="BR892">
        <v>1</v>
      </c>
      <c r="BS892">
        <v>1</v>
      </c>
      <c r="BT892">
        <v>1</v>
      </c>
      <c r="BU892">
        <v>2</v>
      </c>
      <c r="BV892">
        <v>1</v>
      </c>
      <c r="BW892">
        <v>1</v>
      </c>
      <c r="BX892">
        <v>2</v>
      </c>
      <c r="BY892">
        <v>2</v>
      </c>
      <c r="BZ892">
        <v>2</v>
      </c>
      <c r="CA892">
        <v>1</v>
      </c>
      <c r="CB892">
        <v>2</v>
      </c>
      <c r="CC892">
        <v>1</v>
      </c>
      <c r="CD892">
        <v>2</v>
      </c>
      <c r="CE892">
        <v>2</v>
      </c>
      <c r="CF892">
        <v>1</v>
      </c>
      <c r="CG892">
        <v>2</v>
      </c>
      <c r="CH892">
        <v>1</v>
      </c>
      <c r="CI892">
        <v>2</v>
      </c>
      <c r="CJ892">
        <v>2</v>
      </c>
      <c r="CK892">
        <v>2</v>
      </c>
      <c r="CL892">
        <v>1</v>
      </c>
      <c r="CM892">
        <v>4</v>
      </c>
      <c r="CN892">
        <v>3</v>
      </c>
      <c r="CO892">
        <v>4</v>
      </c>
      <c r="CP892">
        <v>2</v>
      </c>
      <c r="CQ892">
        <v>4</v>
      </c>
      <c r="CR892">
        <v>3</v>
      </c>
      <c r="CS892">
        <v>4</v>
      </c>
      <c r="CT892">
        <v>4</v>
      </c>
      <c r="CU892">
        <v>4</v>
      </c>
      <c r="CV892">
        <v>2</v>
      </c>
      <c r="CW892">
        <v>1</v>
      </c>
      <c r="CX892">
        <v>3</v>
      </c>
      <c r="CY892">
        <v>3</v>
      </c>
      <c r="CZ892">
        <v>3</v>
      </c>
      <c r="DA892" s="57">
        <v>3</v>
      </c>
    </row>
    <row r="893" spans="1:105">
      <c r="A893">
        <v>886</v>
      </c>
      <c r="B893" s="9">
        <v>2</v>
      </c>
      <c r="C893" s="9">
        <v>5</v>
      </c>
      <c r="D893" s="9">
        <v>4</v>
      </c>
      <c r="E893" s="9">
        <v>3</v>
      </c>
      <c r="F893" s="9">
        <v>0</v>
      </c>
      <c r="G893" s="9">
        <v>0</v>
      </c>
      <c r="H893" s="9">
        <v>0</v>
      </c>
      <c r="I893" s="9">
        <v>1</v>
      </c>
      <c r="J893" s="9">
        <v>0</v>
      </c>
      <c r="K893" s="9">
        <v>0</v>
      </c>
      <c r="L893" s="9">
        <v>0</v>
      </c>
      <c r="M893" s="9">
        <v>2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/>
      <c r="U893" s="9">
        <v>1</v>
      </c>
      <c r="V893" s="9">
        <v>1</v>
      </c>
      <c r="W893" s="9">
        <v>0</v>
      </c>
      <c r="X893" s="9">
        <v>0</v>
      </c>
      <c r="Y893" s="9">
        <v>1</v>
      </c>
      <c r="Z893" s="9">
        <v>0</v>
      </c>
      <c r="AA893" s="9">
        <v>0</v>
      </c>
      <c r="AB893" s="9">
        <v>0</v>
      </c>
      <c r="AC893" s="9"/>
      <c r="AD893" s="9">
        <v>1</v>
      </c>
      <c r="AE893" s="9"/>
      <c r="AF893" s="9">
        <v>1</v>
      </c>
      <c r="AG893" s="9">
        <v>0</v>
      </c>
      <c r="AH893" s="9">
        <v>1</v>
      </c>
      <c r="AI893" s="9">
        <v>0</v>
      </c>
      <c r="AJ893" s="9">
        <v>0</v>
      </c>
      <c r="AK893" s="9">
        <v>0</v>
      </c>
      <c r="AL893" s="9"/>
      <c r="AM893" s="9">
        <v>0</v>
      </c>
      <c r="AN893" s="9">
        <v>1</v>
      </c>
      <c r="AO893" s="9">
        <v>1</v>
      </c>
      <c r="AP893" s="9">
        <v>0</v>
      </c>
      <c r="AQ893" s="9">
        <v>0</v>
      </c>
      <c r="AR893" s="9">
        <v>0</v>
      </c>
      <c r="AS893" s="9"/>
      <c r="AT893" s="9">
        <v>2</v>
      </c>
      <c r="AU893" s="9">
        <v>3</v>
      </c>
      <c r="AV893" s="75">
        <v>2</v>
      </c>
      <c r="AW893" s="75">
        <v>2</v>
      </c>
      <c r="AX893" s="75">
        <v>1</v>
      </c>
      <c r="AY893" s="9">
        <v>1</v>
      </c>
      <c r="AZ893" s="9">
        <v>1</v>
      </c>
      <c r="BA893" s="9">
        <v>2</v>
      </c>
      <c r="BB893" s="9"/>
      <c r="BC893" s="9">
        <v>1</v>
      </c>
      <c r="BD893" s="9">
        <v>1</v>
      </c>
      <c r="BE893" s="9">
        <v>2</v>
      </c>
      <c r="BF893" s="9">
        <v>1</v>
      </c>
      <c r="BG893" s="9">
        <v>1</v>
      </c>
      <c r="BH893">
        <v>1</v>
      </c>
      <c r="BI893">
        <v>2</v>
      </c>
      <c r="BJ893" s="58">
        <v>1</v>
      </c>
      <c r="BK893">
        <v>2</v>
      </c>
      <c r="BL893">
        <v>1</v>
      </c>
      <c r="BM893">
        <v>1</v>
      </c>
      <c r="BN893">
        <v>2</v>
      </c>
      <c r="BO893">
        <v>2</v>
      </c>
      <c r="BP893">
        <v>2</v>
      </c>
      <c r="BQ893" t="s">
        <v>125</v>
      </c>
      <c r="BR893">
        <v>2</v>
      </c>
      <c r="BS893">
        <v>1</v>
      </c>
      <c r="BT893">
        <v>2</v>
      </c>
      <c r="BU893">
        <v>1</v>
      </c>
      <c r="BV893">
        <v>1</v>
      </c>
      <c r="BW893">
        <v>1</v>
      </c>
      <c r="BX893">
        <v>2</v>
      </c>
      <c r="BY893">
        <v>1</v>
      </c>
      <c r="BZ893">
        <v>2</v>
      </c>
      <c r="CA893">
        <v>2</v>
      </c>
      <c r="CB893">
        <v>2</v>
      </c>
      <c r="CC893">
        <v>2</v>
      </c>
      <c r="CD893">
        <v>2</v>
      </c>
      <c r="CE893">
        <v>2</v>
      </c>
      <c r="CF893">
        <v>2</v>
      </c>
      <c r="CG893">
        <v>2</v>
      </c>
      <c r="CH893">
        <v>2</v>
      </c>
      <c r="CI893">
        <v>2</v>
      </c>
      <c r="CJ893">
        <v>2</v>
      </c>
      <c r="CK893">
        <v>2</v>
      </c>
      <c r="CL893">
        <v>2</v>
      </c>
      <c r="CM893" t="s">
        <v>125</v>
      </c>
      <c r="CN893" t="s">
        <v>125</v>
      </c>
      <c r="CO893">
        <v>4</v>
      </c>
      <c r="CP893">
        <v>3</v>
      </c>
      <c r="CQ893">
        <v>3</v>
      </c>
      <c r="CR893">
        <v>3</v>
      </c>
      <c r="CS893">
        <v>3</v>
      </c>
      <c r="CT893">
        <v>3</v>
      </c>
      <c r="CU893">
        <v>3</v>
      </c>
      <c r="CV893">
        <v>1</v>
      </c>
      <c r="CW893">
        <v>1</v>
      </c>
      <c r="CX893">
        <v>4</v>
      </c>
      <c r="CY893">
        <v>3</v>
      </c>
      <c r="CZ893">
        <v>3</v>
      </c>
      <c r="DA893" s="57" t="s">
        <v>125</v>
      </c>
    </row>
    <row r="894" spans="1:105">
      <c r="A894">
        <v>887</v>
      </c>
      <c r="B894" s="9"/>
      <c r="C894" s="9"/>
      <c r="D894" s="9"/>
      <c r="E894" s="9">
        <v>13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1</v>
      </c>
      <c r="L894" s="9">
        <v>0</v>
      </c>
      <c r="M894" s="9">
        <v>3</v>
      </c>
      <c r="N894" s="9">
        <v>1</v>
      </c>
      <c r="O894" s="9">
        <v>1</v>
      </c>
      <c r="P894" s="9">
        <v>1</v>
      </c>
      <c r="Q894" s="9">
        <v>1</v>
      </c>
      <c r="R894" s="9">
        <v>4</v>
      </c>
      <c r="S894" s="9">
        <v>4</v>
      </c>
      <c r="T894" s="9"/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1</v>
      </c>
      <c r="AB894" s="9">
        <v>0</v>
      </c>
      <c r="AC894" s="9"/>
      <c r="AD894" s="9">
        <v>1</v>
      </c>
      <c r="AE894" s="9"/>
      <c r="AF894" s="9">
        <v>1</v>
      </c>
      <c r="AG894" s="9">
        <v>0</v>
      </c>
      <c r="AH894" s="9">
        <v>1</v>
      </c>
      <c r="AI894" s="9">
        <v>0</v>
      </c>
      <c r="AJ894" s="9">
        <v>0</v>
      </c>
      <c r="AK894" s="9">
        <v>0</v>
      </c>
      <c r="AL894" s="9"/>
      <c r="AM894" s="9">
        <v>1</v>
      </c>
      <c r="AN894" s="9">
        <v>1</v>
      </c>
      <c r="AO894" s="9">
        <v>1</v>
      </c>
      <c r="AP894" s="9">
        <v>0</v>
      </c>
      <c r="AQ894" s="9">
        <v>0</v>
      </c>
      <c r="AR894" s="9">
        <v>0</v>
      </c>
      <c r="AS894" s="9"/>
      <c r="AT894" s="9">
        <v>2</v>
      </c>
      <c r="AU894" s="9">
        <v>2</v>
      </c>
      <c r="AV894" s="75">
        <v>1</v>
      </c>
      <c r="AW894" s="75">
        <v>1</v>
      </c>
      <c r="AX894" s="75">
        <v>1</v>
      </c>
      <c r="AY894" s="9">
        <v>2</v>
      </c>
      <c r="AZ894" s="9">
        <v>1</v>
      </c>
      <c r="BA894" s="9">
        <v>1</v>
      </c>
      <c r="BB894" s="9">
        <v>2</v>
      </c>
      <c r="BC894" s="9">
        <v>2</v>
      </c>
      <c r="BD894" s="9">
        <v>1</v>
      </c>
      <c r="BE894" s="9">
        <v>2</v>
      </c>
      <c r="BF894" s="9">
        <v>2</v>
      </c>
      <c r="BG894" s="9" t="s">
        <v>125</v>
      </c>
      <c r="BH894">
        <v>1</v>
      </c>
      <c r="BI894">
        <v>1</v>
      </c>
      <c r="BJ894" s="58">
        <v>1</v>
      </c>
      <c r="BK894">
        <v>2</v>
      </c>
      <c r="BL894">
        <v>2</v>
      </c>
      <c r="BM894">
        <v>1</v>
      </c>
      <c r="BN894">
        <v>1</v>
      </c>
      <c r="BO894">
        <v>2</v>
      </c>
      <c r="BP894">
        <v>2</v>
      </c>
      <c r="BQ894" t="s">
        <v>125</v>
      </c>
      <c r="BR894">
        <v>1</v>
      </c>
      <c r="BS894">
        <v>2</v>
      </c>
      <c r="BT894" t="s">
        <v>125</v>
      </c>
      <c r="BU894">
        <v>1</v>
      </c>
      <c r="BV894">
        <v>2</v>
      </c>
      <c r="BW894">
        <v>2</v>
      </c>
      <c r="BX894">
        <v>2</v>
      </c>
      <c r="BY894">
        <v>2</v>
      </c>
      <c r="BZ894">
        <v>2</v>
      </c>
      <c r="CA894">
        <v>2</v>
      </c>
      <c r="CB894">
        <v>2</v>
      </c>
      <c r="CC894">
        <v>2</v>
      </c>
      <c r="CD894">
        <v>2</v>
      </c>
      <c r="CE894">
        <v>2</v>
      </c>
      <c r="CF894">
        <v>1</v>
      </c>
      <c r="CG894">
        <v>1</v>
      </c>
      <c r="CH894">
        <v>2</v>
      </c>
      <c r="CI894">
        <v>2</v>
      </c>
      <c r="CJ894">
        <v>2</v>
      </c>
      <c r="CK894">
        <v>2</v>
      </c>
      <c r="CL894">
        <v>2</v>
      </c>
      <c r="CM894" t="s">
        <v>125</v>
      </c>
      <c r="CN894" t="s">
        <v>125</v>
      </c>
      <c r="CO894">
        <v>4</v>
      </c>
      <c r="CP894">
        <v>1</v>
      </c>
      <c r="CQ894">
        <v>3</v>
      </c>
      <c r="CR894">
        <v>1</v>
      </c>
      <c r="CS894">
        <v>2</v>
      </c>
      <c r="CT894">
        <v>4</v>
      </c>
      <c r="CU894">
        <v>2</v>
      </c>
      <c r="CV894">
        <v>1</v>
      </c>
      <c r="CW894">
        <v>1</v>
      </c>
      <c r="CX894">
        <v>3</v>
      </c>
      <c r="CY894">
        <v>3</v>
      </c>
      <c r="CZ894">
        <v>0</v>
      </c>
      <c r="DA894" s="57" t="s">
        <v>125</v>
      </c>
    </row>
    <row r="895" spans="1:105">
      <c r="A895">
        <v>888</v>
      </c>
      <c r="B895" s="9">
        <v>2</v>
      </c>
      <c r="C895" s="9">
        <v>8</v>
      </c>
      <c r="D895" s="9">
        <v>5</v>
      </c>
      <c r="E895" s="9">
        <v>6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1</v>
      </c>
      <c r="L895" s="9">
        <v>0</v>
      </c>
      <c r="M895" s="9">
        <v>2</v>
      </c>
      <c r="N895" s="9">
        <v>3</v>
      </c>
      <c r="O895" s="9">
        <v>4</v>
      </c>
      <c r="P895" s="9">
        <v>3</v>
      </c>
      <c r="Q895" s="9">
        <v>4</v>
      </c>
      <c r="R895" s="9">
        <v>4</v>
      </c>
      <c r="S895" s="9">
        <v>3</v>
      </c>
      <c r="T895" s="9"/>
      <c r="U895" s="9">
        <v>0</v>
      </c>
      <c r="V895" s="9">
        <v>0</v>
      </c>
      <c r="W895" s="9">
        <v>0</v>
      </c>
      <c r="X895" s="9">
        <v>0</v>
      </c>
      <c r="Y895" s="9">
        <v>1</v>
      </c>
      <c r="Z895" s="9">
        <v>1</v>
      </c>
      <c r="AA895" s="9">
        <v>0</v>
      </c>
      <c r="AB895" s="9">
        <v>0</v>
      </c>
      <c r="AC895" s="9"/>
      <c r="AD895" s="9">
        <v>6</v>
      </c>
      <c r="AE895" s="9"/>
      <c r="AF895" s="9">
        <v>1</v>
      </c>
      <c r="AG895" s="9">
        <v>1</v>
      </c>
      <c r="AH895" s="9">
        <v>0</v>
      </c>
      <c r="AI895" s="9">
        <v>0</v>
      </c>
      <c r="AJ895" s="9">
        <v>0</v>
      </c>
      <c r="AK895" s="9">
        <v>0</v>
      </c>
      <c r="AL895" s="9"/>
      <c r="AM895" s="9">
        <v>1</v>
      </c>
      <c r="AN895" s="9">
        <v>1</v>
      </c>
      <c r="AO895" s="9">
        <v>1</v>
      </c>
      <c r="AP895" s="9">
        <v>1</v>
      </c>
      <c r="AQ895" s="9">
        <v>0</v>
      </c>
      <c r="AR895" s="9">
        <v>0</v>
      </c>
      <c r="AS895" s="9"/>
      <c r="AT895" s="9">
        <v>1</v>
      </c>
      <c r="AU895" s="9">
        <v>1</v>
      </c>
      <c r="AV895" s="75">
        <v>1</v>
      </c>
      <c r="AW895" s="75">
        <v>1</v>
      </c>
      <c r="AX895" s="75">
        <v>1</v>
      </c>
      <c r="AY895" s="9">
        <v>2</v>
      </c>
      <c r="AZ895" s="9">
        <v>1</v>
      </c>
      <c r="BA895" s="9">
        <v>2</v>
      </c>
      <c r="BB895" s="9">
        <v>2</v>
      </c>
      <c r="BC895" s="9">
        <v>2</v>
      </c>
      <c r="BD895" s="9">
        <v>1</v>
      </c>
      <c r="BE895" s="9">
        <v>2</v>
      </c>
      <c r="BF895" s="9">
        <v>2</v>
      </c>
      <c r="BG895" s="9" t="s">
        <v>125</v>
      </c>
      <c r="BH895">
        <v>2</v>
      </c>
      <c r="BI895">
        <v>2</v>
      </c>
      <c r="BJ895" s="58">
        <v>2</v>
      </c>
      <c r="BK895">
        <v>2</v>
      </c>
      <c r="BL895">
        <v>2</v>
      </c>
      <c r="BM895">
        <v>1</v>
      </c>
      <c r="BN895">
        <v>2</v>
      </c>
      <c r="BO895">
        <v>2</v>
      </c>
      <c r="BP895">
        <v>2</v>
      </c>
      <c r="BQ895" t="s">
        <v>125</v>
      </c>
      <c r="BR895">
        <v>2</v>
      </c>
      <c r="BS895">
        <v>2</v>
      </c>
      <c r="BT895" t="s">
        <v>125</v>
      </c>
      <c r="BU895">
        <v>1</v>
      </c>
      <c r="BV895">
        <v>1</v>
      </c>
      <c r="BW895">
        <v>2</v>
      </c>
      <c r="BX895">
        <v>2</v>
      </c>
      <c r="BY895">
        <v>2</v>
      </c>
      <c r="BZ895">
        <v>2</v>
      </c>
      <c r="CA895">
        <v>2</v>
      </c>
      <c r="CB895">
        <v>2</v>
      </c>
      <c r="CC895">
        <v>2</v>
      </c>
      <c r="CD895">
        <v>2</v>
      </c>
      <c r="CE895">
        <v>2</v>
      </c>
      <c r="CF895">
        <v>2</v>
      </c>
      <c r="CG895">
        <v>2</v>
      </c>
      <c r="CH895">
        <v>2</v>
      </c>
      <c r="CI895">
        <v>2</v>
      </c>
      <c r="CJ895">
        <v>1</v>
      </c>
      <c r="CK895">
        <v>2</v>
      </c>
      <c r="CL895">
        <v>2</v>
      </c>
      <c r="CM895" t="s">
        <v>125</v>
      </c>
      <c r="CN895" t="s">
        <v>125</v>
      </c>
      <c r="CO895">
        <v>4</v>
      </c>
      <c r="CP895">
        <v>2</v>
      </c>
      <c r="CQ895">
        <v>4</v>
      </c>
      <c r="CR895">
        <v>3</v>
      </c>
      <c r="CS895">
        <v>4</v>
      </c>
      <c r="CT895">
        <v>3</v>
      </c>
      <c r="CU895">
        <v>3</v>
      </c>
      <c r="CV895">
        <v>3</v>
      </c>
      <c r="CW895">
        <v>1</v>
      </c>
      <c r="CX895">
        <v>2</v>
      </c>
      <c r="CY895">
        <v>1</v>
      </c>
      <c r="CZ895">
        <v>3</v>
      </c>
      <c r="DA895" s="57" t="s">
        <v>125</v>
      </c>
    </row>
    <row r="896" spans="1:105">
      <c r="A896">
        <v>889</v>
      </c>
      <c r="B896" s="9">
        <v>2</v>
      </c>
      <c r="C896" s="9">
        <v>5</v>
      </c>
      <c r="D896" s="9">
        <v>4</v>
      </c>
      <c r="E896" s="9">
        <v>9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1</v>
      </c>
      <c r="M896" s="9">
        <v>2</v>
      </c>
      <c r="N896" s="9">
        <v>3</v>
      </c>
      <c r="O896" s="9">
        <v>4</v>
      </c>
      <c r="P896" s="9">
        <v>2</v>
      </c>
      <c r="Q896" s="9">
        <v>4</v>
      </c>
      <c r="R896" s="9">
        <v>4</v>
      </c>
      <c r="S896" s="9">
        <v>4</v>
      </c>
      <c r="T896" s="9"/>
      <c r="U896" s="9">
        <v>1</v>
      </c>
      <c r="V896" s="9">
        <v>1</v>
      </c>
      <c r="W896" s="9">
        <v>0</v>
      </c>
      <c r="X896" s="9">
        <v>0</v>
      </c>
      <c r="Y896" s="9">
        <v>1</v>
      </c>
      <c r="Z896" s="9">
        <v>0</v>
      </c>
      <c r="AA896" s="9">
        <v>0</v>
      </c>
      <c r="AB896" s="9">
        <v>0</v>
      </c>
      <c r="AC896" s="9"/>
      <c r="AD896" s="9">
        <v>1</v>
      </c>
      <c r="AE896" s="9"/>
      <c r="AF896" s="9">
        <v>1</v>
      </c>
      <c r="AG896" s="9">
        <v>1</v>
      </c>
      <c r="AH896" s="9">
        <v>1</v>
      </c>
      <c r="AI896" s="9">
        <v>0</v>
      </c>
      <c r="AJ896" s="9">
        <v>0</v>
      </c>
      <c r="AK896" s="9">
        <v>0</v>
      </c>
      <c r="AL896" s="9"/>
      <c r="AM896" s="9">
        <v>1</v>
      </c>
      <c r="AN896" s="9">
        <v>1</v>
      </c>
      <c r="AO896" s="9">
        <v>1</v>
      </c>
      <c r="AP896" s="9">
        <v>1</v>
      </c>
      <c r="AQ896" s="9">
        <v>0</v>
      </c>
      <c r="AR896" s="9">
        <v>1</v>
      </c>
      <c r="AS896" s="9"/>
      <c r="AT896" s="9">
        <v>4</v>
      </c>
      <c r="AU896" s="9">
        <v>3</v>
      </c>
      <c r="AV896" s="75">
        <v>2</v>
      </c>
      <c r="AW896" s="75">
        <v>1</v>
      </c>
      <c r="AX896" s="75">
        <v>2</v>
      </c>
      <c r="AY896" s="9" t="s">
        <v>125</v>
      </c>
      <c r="AZ896" s="9">
        <v>1</v>
      </c>
      <c r="BA896" s="9">
        <v>1</v>
      </c>
      <c r="BB896" s="9">
        <v>2</v>
      </c>
      <c r="BC896" s="9">
        <v>2</v>
      </c>
      <c r="BD896" s="9">
        <v>1</v>
      </c>
      <c r="BE896" s="9">
        <v>1</v>
      </c>
      <c r="BF896" s="9">
        <v>2</v>
      </c>
      <c r="BG896" s="9" t="s">
        <v>125</v>
      </c>
      <c r="BH896">
        <v>1</v>
      </c>
      <c r="BI896">
        <v>2</v>
      </c>
      <c r="BJ896" s="58">
        <v>1</v>
      </c>
      <c r="BK896">
        <v>2</v>
      </c>
      <c r="BL896">
        <v>1</v>
      </c>
      <c r="BM896">
        <v>1</v>
      </c>
      <c r="BN896">
        <v>1</v>
      </c>
      <c r="BO896">
        <v>2</v>
      </c>
      <c r="BP896">
        <v>2</v>
      </c>
      <c r="BQ896" t="s">
        <v>125</v>
      </c>
      <c r="BR896">
        <v>2</v>
      </c>
      <c r="BS896">
        <v>1</v>
      </c>
      <c r="BT896">
        <v>1</v>
      </c>
      <c r="BU896">
        <v>1</v>
      </c>
      <c r="BV896">
        <v>2</v>
      </c>
      <c r="BW896">
        <v>2</v>
      </c>
      <c r="BX896">
        <v>2</v>
      </c>
      <c r="BY896">
        <v>2</v>
      </c>
      <c r="BZ896">
        <v>2</v>
      </c>
      <c r="CA896">
        <v>2</v>
      </c>
      <c r="CB896">
        <v>2</v>
      </c>
      <c r="CC896">
        <v>2</v>
      </c>
      <c r="CD896">
        <v>2</v>
      </c>
      <c r="CE896">
        <v>2</v>
      </c>
      <c r="CF896">
        <v>1</v>
      </c>
      <c r="CG896">
        <v>1</v>
      </c>
      <c r="CH896">
        <v>1</v>
      </c>
      <c r="CI896">
        <v>1</v>
      </c>
      <c r="CJ896">
        <v>1</v>
      </c>
      <c r="CK896">
        <v>2</v>
      </c>
      <c r="CL896">
        <v>2</v>
      </c>
      <c r="CM896" t="s">
        <v>125</v>
      </c>
      <c r="CN896" t="s">
        <v>125</v>
      </c>
      <c r="CO896">
        <v>4</v>
      </c>
      <c r="CP896">
        <v>3</v>
      </c>
      <c r="CQ896">
        <v>4</v>
      </c>
      <c r="CR896">
        <v>3</v>
      </c>
      <c r="CS896">
        <v>3</v>
      </c>
      <c r="CT896">
        <v>4</v>
      </c>
      <c r="CU896">
        <v>2</v>
      </c>
      <c r="CV896">
        <v>2</v>
      </c>
      <c r="CW896">
        <v>1</v>
      </c>
      <c r="CX896">
        <v>2</v>
      </c>
      <c r="CY896">
        <v>3</v>
      </c>
      <c r="CZ896">
        <v>3</v>
      </c>
      <c r="DA896" s="57" t="s">
        <v>125</v>
      </c>
    </row>
    <row r="897" spans="1:105">
      <c r="A897">
        <v>890</v>
      </c>
      <c r="B897" s="9">
        <v>1</v>
      </c>
      <c r="C897" s="9">
        <v>4</v>
      </c>
      <c r="D897" s="9">
        <v>1</v>
      </c>
      <c r="E897" s="9">
        <v>5</v>
      </c>
      <c r="F897" s="9">
        <v>0</v>
      </c>
      <c r="G897" s="9">
        <v>0</v>
      </c>
      <c r="H897" s="9">
        <v>1</v>
      </c>
      <c r="I897" s="9">
        <v>1</v>
      </c>
      <c r="J897" s="9">
        <v>0</v>
      </c>
      <c r="K897" s="9">
        <v>0</v>
      </c>
      <c r="L897" s="9">
        <v>0</v>
      </c>
      <c r="M897" s="9">
        <v>2</v>
      </c>
      <c r="N897" s="9">
        <v>3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/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1</v>
      </c>
      <c r="AB897" s="9">
        <v>0</v>
      </c>
      <c r="AC897" s="9"/>
      <c r="AD897" s="9">
        <v>3</v>
      </c>
      <c r="AE897" s="9"/>
      <c r="AF897" s="9">
        <v>1</v>
      </c>
      <c r="AG897" s="9">
        <v>0</v>
      </c>
      <c r="AH897" s="9">
        <v>1</v>
      </c>
      <c r="AI897" s="9">
        <v>1</v>
      </c>
      <c r="AJ897" s="9">
        <v>0</v>
      </c>
      <c r="AK897" s="9">
        <v>0</v>
      </c>
      <c r="AL897" s="9"/>
      <c r="AM897" s="9">
        <v>1</v>
      </c>
      <c r="AN897" s="9">
        <v>1</v>
      </c>
      <c r="AO897" s="9">
        <v>1</v>
      </c>
      <c r="AP897" s="9">
        <v>0</v>
      </c>
      <c r="AQ897" s="9">
        <v>0</v>
      </c>
      <c r="AR897" s="9">
        <v>0</v>
      </c>
      <c r="AS897" s="9"/>
      <c r="AT897" s="9">
        <v>1</v>
      </c>
      <c r="AU897" s="9">
        <v>3</v>
      </c>
      <c r="AV897" s="75">
        <v>1</v>
      </c>
      <c r="AW897" s="75">
        <v>2</v>
      </c>
      <c r="AX897" s="75">
        <v>1</v>
      </c>
      <c r="AY897" s="9">
        <v>2</v>
      </c>
      <c r="AZ897" s="9">
        <v>1</v>
      </c>
      <c r="BA897" s="9">
        <v>1</v>
      </c>
      <c r="BB897" s="9">
        <v>2</v>
      </c>
      <c r="BC897" s="9">
        <v>2</v>
      </c>
      <c r="BD897" s="9">
        <v>1</v>
      </c>
      <c r="BE897" s="9">
        <v>2</v>
      </c>
      <c r="BF897" s="9">
        <v>1</v>
      </c>
      <c r="BG897" s="9">
        <v>1</v>
      </c>
      <c r="BH897">
        <v>1</v>
      </c>
      <c r="BI897">
        <v>2</v>
      </c>
      <c r="BJ897" s="58">
        <v>1</v>
      </c>
      <c r="BK897">
        <v>2</v>
      </c>
      <c r="BL897">
        <v>1</v>
      </c>
      <c r="BM897">
        <v>2</v>
      </c>
      <c r="BN897">
        <v>2</v>
      </c>
      <c r="BO897">
        <v>2</v>
      </c>
      <c r="BP897">
        <v>2</v>
      </c>
      <c r="BQ897" t="s">
        <v>125</v>
      </c>
      <c r="BR897">
        <v>2</v>
      </c>
      <c r="BS897">
        <v>2</v>
      </c>
      <c r="BT897" t="s">
        <v>125</v>
      </c>
      <c r="BU897">
        <v>1</v>
      </c>
      <c r="BV897">
        <v>2</v>
      </c>
      <c r="BW897">
        <v>2</v>
      </c>
      <c r="BX897">
        <v>2</v>
      </c>
      <c r="BY897">
        <v>1</v>
      </c>
      <c r="BZ897">
        <v>2</v>
      </c>
      <c r="CA897">
        <v>1</v>
      </c>
      <c r="CB897">
        <v>2</v>
      </c>
      <c r="CC897">
        <v>2</v>
      </c>
      <c r="CD897">
        <v>2</v>
      </c>
      <c r="CE897">
        <v>1</v>
      </c>
      <c r="CF897">
        <v>1</v>
      </c>
      <c r="CG897">
        <v>2</v>
      </c>
      <c r="CH897">
        <v>2</v>
      </c>
      <c r="CI897">
        <v>2</v>
      </c>
      <c r="CJ897">
        <v>2</v>
      </c>
      <c r="CK897">
        <v>2</v>
      </c>
      <c r="CL897">
        <v>2</v>
      </c>
      <c r="CM897" t="s">
        <v>125</v>
      </c>
      <c r="CN897" t="s">
        <v>125</v>
      </c>
      <c r="CO897">
        <v>4</v>
      </c>
      <c r="CP897">
        <v>3</v>
      </c>
      <c r="CQ897">
        <v>4</v>
      </c>
      <c r="CR897">
        <v>4</v>
      </c>
      <c r="CS897">
        <v>4</v>
      </c>
      <c r="CT897">
        <v>3</v>
      </c>
      <c r="CU897">
        <v>4</v>
      </c>
      <c r="CV897">
        <v>3</v>
      </c>
      <c r="CW897">
        <v>1</v>
      </c>
      <c r="CX897">
        <v>3</v>
      </c>
      <c r="CY897">
        <v>3</v>
      </c>
      <c r="CZ897">
        <v>4</v>
      </c>
      <c r="DA897" s="57">
        <v>4</v>
      </c>
    </row>
    <row r="898" spans="1:105">
      <c r="A898">
        <v>891</v>
      </c>
      <c r="B898" s="9">
        <v>2</v>
      </c>
      <c r="C898" s="9">
        <v>9</v>
      </c>
      <c r="D898" s="9">
        <v>5</v>
      </c>
      <c r="E898" s="9">
        <v>11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1</v>
      </c>
      <c r="L898" s="9">
        <v>0</v>
      </c>
      <c r="M898" s="9"/>
      <c r="N898" s="9">
        <v>4</v>
      </c>
      <c r="O898" s="9">
        <v>4</v>
      </c>
      <c r="P898" s="9">
        <v>4</v>
      </c>
      <c r="Q898" s="9">
        <v>4</v>
      </c>
      <c r="R898" s="9">
        <v>4</v>
      </c>
      <c r="S898" s="9">
        <v>4</v>
      </c>
      <c r="T898" s="9"/>
      <c r="U898" s="9">
        <v>0</v>
      </c>
      <c r="V898" s="9">
        <v>0</v>
      </c>
      <c r="W898" s="9">
        <v>1</v>
      </c>
      <c r="X898" s="9">
        <v>0</v>
      </c>
      <c r="Y898" s="9">
        <v>1</v>
      </c>
      <c r="Z898" s="9">
        <v>0</v>
      </c>
      <c r="AA898" s="9">
        <v>0</v>
      </c>
      <c r="AB898" s="9">
        <v>0</v>
      </c>
      <c r="AC898" s="9"/>
      <c r="AD898" s="9">
        <v>4</v>
      </c>
      <c r="AE898" s="9"/>
      <c r="AF898" s="9">
        <v>1</v>
      </c>
      <c r="AG898" s="9">
        <v>1</v>
      </c>
      <c r="AH898" s="9">
        <v>0</v>
      </c>
      <c r="AI898" s="9">
        <v>0</v>
      </c>
      <c r="AJ898" s="9">
        <v>1</v>
      </c>
      <c r="AK898" s="9">
        <v>0</v>
      </c>
      <c r="AL898" s="9"/>
      <c r="AM898" s="9">
        <v>1</v>
      </c>
      <c r="AN898" s="9">
        <v>1</v>
      </c>
      <c r="AO898" s="9">
        <v>1</v>
      </c>
      <c r="AP898" s="9">
        <v>1</v>
      </c>
      <c r="AQ898" s="9">
        <v>0</v>
      </c>
      <c r="AR898" s="9">
        <v>1</v>
      </c>
      <c r="AS898" s="9"/>
      <c r="AT898" s="9">
        <v>1</v>
      </c>
      <c r="AU898" s="9">
        <v>3</v>
      </c>
      <c r="AV898" s="75">
        <v>1</v>
      </c>
      <c r="AW898" s="75">
        <v>1</v>
      </c>
      <c r="AX898" s="75">
        <v>1</v>
      </c>
      <c r="AY898" s="9">
        <v>1</v>
      </c>
      <c r="AZ898" s="9">
        <v>2</v>
      </c>
      <c r="BA898" s="9" t="s">
        <v>125</v>
      </c>
      <c r="BB898" s="9" t="s">
        <v>125</v>
      </c>
      <c r="BC898" s="9">
        <v>2</v>
      </c>
      <c r="BD898" s="9">
        <v>2</v>
      </c>
      <c r="BE898" s="9" t="s">
        <v>125</v>
      </c>
      <c r="BF898" s="9">
        <v>1</v>
      </c>
      <c r="BG898" s="9">
        <v>1</v>
      </c>
      <c r="BH898">
        <v>1</v>
      </c>
      <c r="BI898">
        <v>2</v>
      </c>
      <c r="BJ898" s="58">
        <v>1</v>
      </c>
      <c r="BK898">
        <v>2</v>
      </c>
      <c r="BL898">
        <v>1</v>
      </c>
      <c r="BM898">
        <v>1</v>
      </c>
      <c r="BN898">
        <v>1</v>
      </c>
      <c r="BO898">
        <v>2</v>
      </c>
      <c r="BP898">
        <v>2</v>
      </c>
      <c r="BQ898" t="s">
        <v>125</v>
      </c>
      <c r="BR898">
        <v>1</v>
      </c>
      <c r="BS898">
        <v>2</v>
      </c>
      <c r="BT898" t="s">
        <v>125</v>
      </c>
      <c r="BU898">
        <v>1</v>
      </c>
      <c r="BV898">
        <v>1</v>
      </c>
      <c r="BW898">
        <v>1</v>
      </c>
      <c r="BX898">
        <v>2</v>
      </c>
      <c r="BY898">
        <v>1</v>
      </c>
      <c r="BZ898">
        <v>1</v>
      </c>
      <c r="CA898">
        <v>2</v>
      </c>
      <c r="CB898">
        <v>2</v>
      </c>
      <c r="CC898">
        <v>2</v>
      </c>
      <c r="CD898">
        <v>2</v>
      </c>
      <c r="CE898">
        <v>1</v>
      </c>
      <c r="CF898">
        <v>1</v>
      </c>
      <c r="CG898">
        <v>2</v>
      </c>
      <c r="CH898">
        <v>1</v>
      </c>
      <c r="CI898">
        <v>1</v>
      </c>
      <c r="CJ898">
        <v>1</v>
      </c>
      <c r="CK898">
        <v>2</v>
      </c>
      <c r="CL898">
        <v>1</v>
      </c>
      <c r="CM898">
        <v>4</v>
      </c>
      <c r="CN898">
        <v>3</v>
      </c>
      <c r="CO898">
        <v>4</v>
      </c>
      <c r="CP898">
        <v>4</v>
      </c>
      <c r="CQ898">
        <v>4</v>
      </c>
      <c r="CR898">
        <v>4</v>
      </c>
      <c r="CS898">
        <v>4</v>
      </c>
      <c r="CT898">
        <v>4</v>
      </c>
      <c r="CU898">
        <v>2</v>
      </c>
      <c r="CV898">
        <v>2</v>
      </c>
      <c r="CW898">
        <v>2</v>
      </c>
      <c r="CX898">
        <v>3</v>
      </c>
      <c r="CY898">
        <v>4</v>
      </c>
      <c r="CZ898">
        <v>4</v>
      </c>
      <c r="DA898" s="57" t="s">
        <v>125</v>
      </c>
    </row>
    <row r="899" spans="1:105">
      <c r="A899">
        <v>892</v>
      </c>
      <c r="B899" s="9">
        <v>2</v>
      </c>
      <c r="C899" s="9">
        <v>6</v>
      </c>
      <c r="D899" s="9">
        <v>5</v>
      </c>
      <c r="E899" s="9">
        <v>6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1</v>
      </c>
      <c r="L899" s="9">
        <v>0</v>
      </c>
      <c r="M899" s="9">
        <v>2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/>
      <c r="U899" s="9">
        <v>1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/>
      <c r="AD899" s="9">
        <v>6</v>
      </c>
      <c r="AE899" s="9"/>
      <c r="AF899" s="9">
        <v>1</v>
      </c>
      <c r="AG899" s="9">
        <v>1</v>
      </c>
      <c r="AH899" s="9">
        <v>0</v>
      </c>
      <c r="AI899" s="9">
        <v>0</v>
      </c>
      <c r="AJ899" s="9">
        <v>0</v>
      </c>
      <c r="AK899" s="9">
        <v>0</v>
      </c>
      <c r="AL899" s="9"/>
      <c r="AM899" s="9">
        <v>0</v>
      </c>
      <c r="AN899" s="9">
        <v>1</v>
      </c>
      <c r="AO899" s="9">
        <v>1</v>
      </c>
      <c r="AP899" s="9">
        <v>0</v>
      </c>
      <c r="AQ899" s="9">
        <v>0</v>
      </c>
      <c r="AR899" s="9">
        <v>0</v>
      </c>
      <c r="AS899" s="9"/>
      <c r="AT899" s="9">
        <v>1</v>
      </c>
      <c r="AU899" s="9">
        <v>3</v>
      </c>
      <c r="AV899" s="75">
        <v>2</v>
      </c>
      <c r="AW899" s="75">
        <v>2</v>
      </c>
      <c r="AX899" s="75">
        <v>1</v>
      </c>
      <c r="AY899" s="9">
        <v>2</v>
      </c>
      <c r="AZ899" s="9">
        <v>1</v>
      </c>
      <c r="BA899" s="9">
        <v>1</v>
      </c>
      <c r="BB899" s="9">
        <v>2</v>
      </c>
      <c r="BC899" s="9">
        <v>2</v>
      </c>
      <c r="BD899" s="9">
        <v>1</v>
      </c>
      <c r="BE899" s="9">
        <v>2</v>
      </c>
      <c r="BF899" s="9">
        <v>2</v>
      </c>
      <c r="BG899" s="9" t="s">
        <v>125</v>
      </c>
      <c r="BH899">
        <v>1</v>
      </c>
      <c r="BI899">
        <v>2</v>
      </c>
      <c r="BJ899" s="58">
        <v>1</v>
      </c>
      <c r="BK899">
        <v>2</v>
      </c>
      <c r="BL899">
        <v>1</v>
      </c>
      <c r="BM899">
        <v>1</v>
      </c>
      <c r="BN899">
        <v>1</v>
      </c>
      <c r="BO899">
        <v>2</v>
      </c>
      <c r="BP899">
        <v>2</v>
      </c>
      <c r="BQ899" t="s">
        <v>125</v>
      </c>
      <c r="BR899">
        <v>1</v>
      </c>
      <c r="BS899">
        <v>2</v>
      </c>
      <c r="BT899" t="s">
        <v>125</v>
      </c>
      <c r="BU899">
        <v>1</v>
      </c>
      <c r="BV899">
        <v>1</v>
      </c>
      <c r="BW899">
        <v>2</v>
      </c>
      <c r="BX899">
        <v>2</v>
      </c>
      <c r="BY899">
        <v>1</v>
      </c>
      <c r="BZ899">
        <v>1</v>
      </c>
      <c r="CA899">
        <v>1</v>
      </c>
      <c r="CB899">
        <v>2</v>
      </c>
      <c r="CC899">
        <v>1</v>
      </c>
      <c r="CD899">
        <v>1</v>
      </c>
      <c r="CE899">
        <v>2</v>
      </c>
      <c r="CF899">
        <v>1</v>
      </c>
      <c r="CG899">
        <v>1</v>
      </c>
      <c r="CH899">
        <v>2</v>
      </c>
      <c r="CI899">
        <v>2</v>
      </c>
      <c r="CJ899">
        <v>1</v>
      </c>
      <c r="CK899">
        <v>2</v>
      </c>
      <c r="CL899">
        <v>1</v>
      </c>
      <c r="CM899">
        <v>1</v>
      </c>
      <c r="CN899">
        <v>3</v>
      </c>
      <c r="CO899">
        <v>4</v>
      </c>
      <c r="CP899">
        <v>4</v>
      </c>
      <c r="CQ899">
        <v>4</v>
      </c>
      <c r="CR899">
        <v>4</v>
      </c>
      <c r="CS899">
        <v>4</v>
      </c>
      <c r="CT899">
        <v>4</v>
      </c>
      <c r="CU899">
        <v>4</v>
      </c>
      <c r="CV899">
        <v>1</v>
      </c>
      <c r="CW899">
        <v>1</v>
      </c>
      <c r="CX899">
        <v>4</v>
      </c>
      <c r="CY899">
        <v>3</v>
      </c>
      <c r="CZ899">
        <v>4</v>
      </c>
      <c r="DA899" s="57" t="s">
        <v>125</v>
      </c>
    </row>
    <row r="900" spans="1:105">
      <c r="A900">
        <v>893</v>
      </c>
      <c r="B900" s="9">
        <v>2</v>
      </c>
      <c r="C900" s="9">
        <v>5</v>
      </c>
      <c r="D900" s="9">
        <v>4</v>
      </c>
      <c r="E900" s="9">
        <v>5</v>
      </c>
      <c r="F900" s="9">
        <v>0</v>
      </c>
      <c r="G900" s="9">
        <v>0</v>
      </c>
      <c r="H900" s="9">
        <v>0</v>
      </c>
      <c r="I900" s="9">
        <v>1</v>
      </c>
      <c r="J900" s="9">
        <v>1</v>
      </c>
      <c r="K900" s="9">
        <v>0</v>
      </c>
      <c r="L900" s="9">
        <v>0</v>
      </c>
      <c r="M900" s="9">
        <v>2</v>
      </c>
      <c r="N900" s="9">
        <v>4</v>
      </c>
      <c r="O900" s="9">
        <v>4</v>
      </c>
      <c r="P900" s="9">
        <v>4</v>
      </c>
      <c r="Q900" s="9">
        <v>4</v>
      </c>
      <c r="R900" s="9">
        <v>4</v>
      </c>
      <c r="S900" s="9">
        <v>4</v>
      </c>
      <c r="T900" s="9"/>
      <c r="U900" s="9">
        <v>0</v>
      </c>
      <c r="V900" s="9">
        <v>1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/>
      <c r="AD900" s="9">
        <v>4</v>
      </c>
      <c r="AE900" s="9"/>
      <c r="AF900" s="9">
        <v>1</v>
      </c>
      <c r="AG900" s="9">
        <v>1</v>
      </c>
      <c r="AH900" s="9">
        <v>1</v>
      </c>
      <c r="AI900" s="9">
        <v>0</v>
      </c>
      <c r="AJ900" s="9">
        <v>0</v>
      </c>
      <c r="AK900" s="9">
        <v>0</v>
      </c>
      <c r="AL900" s="9"/>
      <c r="AM900" s="9">
        <v>1</v>
      </c>
      <c r="AN900" s="9">
        <v>1</v>
      </c>
      <c r="AO900" s="9">
        <v>1</v>
      </c>
      <c r="AP900" s="9">
        <v>1</v>
      </c>
      <c r="AQ900" s="9">
        <v>0</v>
      </c>
      <c r="AR900" s="9">
        <v>0</v>
      </c>
      <c r="AS900" s="9"/>
      <c r="AT900" s="9">
        <v>3</v>
      </c>
      <c r="AU900" s="9">
        <v>3</v>
      </c>
      <c r="AV900" s="75">
        <v>1</v>
      </c>
      <c r="AW900" s="75">
        <v>1</v>
      </c>
      <c r="AX900" s="75">
        <v>1</v>
      </c>
      <c r="AY900" s="9">
        <v>2</v>
      </c>
      <c r="AZ900" s="9">
        <v>1</v>
      </c>
      <c r="BA900" s="9">
        <v>1</v>
      </c>
      <c r="BB900" s="9">
        <v>2</v>
      </c>
      <c r="BC900" s="9">
        <v>1</v>
      </c>
      <c r="BD900" s="9">
        <v>1</v>
      </c>
      <c r="BE900" s="9">
        <v>2</v>
      </c>
      <c r="BF900" s="9">
        <v>1</v>
      </c>
      <c r="BG900" s="9">
        <v>1</v>
      </c>
      <c r="BH900">
        <v>1</v>
      </c>
      <c r="BI900">
        <v>2</v>
      </c>
      <c r="BJ900" s="58">
        <v>1</v>
      </c>
      <c r="BK900">
        <v>2</v>
      </c>
      <c r="BL900">
        <v>2</v>
      </c>
      <c r="BM900">
        <v>1</v>
      </c>
      <c r="BN900">
        <v>1</v>
      </c>
      <c r="BO900">
        <v>1</v>
      </c>
      <c r="BP900">
        <v>2</v>
      </c>
      <c r="BQ900" t="s">
        <v>125</v>
      </c>
      <c r="BR900">
        <v>1</v>
      </c>
      <c r="BS900">
        <v>1</v>
      </c>
      <c r="BT900">
        <v>1</v>
      </c>
      <c r="BU900">
        <v>1</v>
      </c>
      <c r="BV900">
        <v>2</v>
      </c>
      <c r="BW900">
        <v>1</v>
      </c>
      <c r="BX900">
        <v>2</v>
      </c>
      <c r="BY900">
        <v>2</v>
      </c>
      <c r="BZ900">
        <v>2</v>
      </c>
      <c r="CA900">
        <v>2</v>
      </c>
      <c r="CB900">
        <v>2</v>
      </c>
      <c r="CC900">
        <v>2</v>
      </c>
      <c r="CD900">
        <v>1</v>
      </c>
      <c r="CE900">
        <v>2</v>
      </c>
      <c r="CF900">
        <v>1</v>
      </c>
      <c r="CG900">
        <v>2</v>
      </c>
      <c r="CH900">
        <v>2</v>
      </c>
      <c r="CI900">
        <v>2</v>
      </c>
      <c r="CJ900">
        <v>1</v>
      </c>
      <c r="CK900">
        <v>2</v>
      </c>
      <c r="CL900">
        <v>1</v>
      </c>
      <c r="CM900">
        <v>4</v>
      </c>
      <c r="CN900">
        <v>4</v>
      </c>
      <c r="CO900">
        <v>4</v>
      </c>
      <c r="CP900">
        <v>4</v>
      </c>
      <c r="CQ900">
        <v>4</v>
      </c>
      <c r="CR900">
        <v>4</v>
      </c>
      <c r="CS900">
        <v>4</v>
      </c>
      <c r="CT900">
        <v>4</v>
      </c>
      <c r="CU900">
        <v>4</v>
      </c>
      <c r="CV900">
        <v>4</v>
      </c>
      <c r="CW900">
        <v>1</v>
      </c>
      <c r="CX900">
        <v>3</v>
      </c>
      <c r="CY900">
        <v>4</v>
      </c>
      <c r="CZ900">
        <v>4</v>
      </c>
      <c r="DA900" s="57" t="s">
        <v>125</v>
      </c>
    </row>
    <row r="901" spans="1:105">
      <c r="A901">
        <v>894</v>
      </c>
      <c r="B901" s="9">
        <v>2</v>
      </c>
      <c r="C901" s="9">
        <v>6</v>
      </c>
      <c r="D901" s="9">
        <v>5</v>
      </c>
      <c r="E901" s="9">
        <v>11</v>
      </c>
      <c r="F901" s="9">
        <v>0</v>
      </c>
      <c r="G901" s="9">
        <v>0</v>
      </c>
      <c r="H901" s="9">
        <v>0</v>
      </c>
      <c r="I901" s="9">
        <v>1</v>
      </c>
      <c r="J901" s="9">
        <v>1</v>
      </c>
      <c r="K901" s="9">
        <v>0</v>
      </c>
      <c r="L901" s="9">
        <v>0</v>
      </c>
      <c r="M901" s="9">
        <v>2</v>
      </c>
      <c r="N901" s="9">
        <v>4</v>
      </c>
      <c r="O901" s="9">
        <v>4</v>
      </c>
      <c r="P901" s="9">
        <v>4</v>
      </c>
      <c r="Q901" s="9">
        <v>4</v>
      </c>
      <c r="R901" s="9">
        <v>4</v>
      </c>
      <c r="S901" s="9">
        <v>4</v>
      </c>
      <c r="T901" s="9"/>
      <c r="U901" s="9">
        <v>0</v>
      </c>
      <c r="V901" s="9">
        <v>0</v>
      </c>
      <c r="W901" s="9">
        <v>0</v>
      </c>
      <c r="X901" s="9">
        <v>0</v>
      </c>
      <c r="Y901" s="9">
        <v>1</v>
      </c>
      <c r="Z901" s="9">
        <v>0</v>
      </c>
      <c r="AA901" s="9">
        <v>0</v>
      </c>
      <c r="AB901" s="9">
        <v>0</v>
      </c>
      <c r="AC901" s="9"/>
      <c r="AD901" s="9">
        <v>1</v>
      </c>
      <c r="AE901" s="9"/>
      <c r="AF901" s="9">
        <v>1</v>
      </c>
      <c r="AG901" s="9">
        <v>1</v>
      </c>
      <c r="AH901" s="9">
        <v>0</v>
      </c>
      <c r="AI901" s="9">
        <v>0</v>
      </c>
      <c r="AJ901" s="9">
        <v>0</v>
      </c>
      <c r="AK901" s="9">
        <v>0</v>
      </c>
      <c r="AL901" s="9"/>
      <c r="AM901" s="9">
        <v>1</v>
      </c>
      <c r="AN901" s="9">
        <v>1</v>
      </c>
      <c r="AO901" s="9">
        <v>1</v>
      </c>
      <c r="AP901" s="9">
        <v>1</v>
      </c>
      <c r="AQ901" s="9">
        <v>0</v>
      </c>
      <c r="AR901" s="9">
        <v>0</v>
      </c>
      <c r="AS901" s="9"/>
      <c r="AT901" s="9">
        <v>1</v>
      </c>
      <c r="AU901" s="9">
        <v>3</v>
      </c>
      <c r="AV901" s="75">
        <v>2</v>
      </c>
      <c r="AW901" s="75">
        <v>2</v>
      </c>
      <c r="AX901" s="75">
        <v>1</v>
      </c>
      <c r="AY901" s="9">
        <v>2</v>
      </c>
      <c r="AZ901" s="9">
        <v>1</v>
      </c>
      <c r="BA901" s="9">
        <v>1</v>
      </c>
      <c r="BB901" s="9">
        <v>2</v>
      </c>
      <c r="BC901" s="9">
        <v>2</v>
      </c>
      <c r="BD901" s="9">
        <v>1</v>
      </c>
      <c r="BE901" s="9">
        <v>2</v>
      </c>
      <c r="BF901" s="9">
        <v>1</v>
      </c>
      <c r="BG901" s="9">
        <v>1</v>
      </c>
      <c r="BH901">
        <v>1</v>
      </c>
      <c r="BI901">
        <v>1</v>
      </c>
      <c r="BJ901" s="58">
        <v>1</v>
      </c>
      <c r="BK901">
        <v>1</v>
      </c>
      <c r="BL901">
        <v>1</v>
      </c>
      <c r="BM901">
        <v>1</v>
      </c>
      <c r="BN901">
        <v>1</v>
      </c>
      <c r="BO901">
        <v>2</v>
      </c>
      <c r="BP901">
        <v>2</v>
      </c>
      <c r="BQ901" t="s">
        <v>125</v>
      </c>
      <c r="BR901">
        <v>1</v>
      </c>
      <c r="BS901">
        <v>2</v>
      </c>
      <c r="BT901" t="s">
        <v>125</v>
      </c>
      <c r="BU901">
        <v>1</v>
      </c>
      <c r="BV901">
        <v>1</v>
      </c>
      <c r="BW901">
        <v>2</v>
      </c>
      <c r="BX901">
        <v>1</v>
      </c>
      <c r="BY901">
        <v>1</v>
      </c>
      <c r="BZ901">
        <v>2</v>
      </c>
      <c r="CA901">
        <v>1</v>
      </c>
      <c r="CB901">
        <v>2</v>
      </c>
      <c r="CC901">
        <v>1</v>
      </c>
      <c r="CD901">
        <v>1</v>
      </c>
      <c r="CE901">
        <v>2</v>
      </c>
      <c r="CF901">
        <v>1</v>
      </c>
      <c r="CG901">
        <v>2</v>
      </c>
      <c r="CH901">
        <v>2</v>
      </c>
      <c r="CI901">
        <v>2</v>
      </c>
      <c r="CJ901">
        <v>2</v>
      </c>
      <c r="CK901">
        <v>2</v>
      </c>
      <c r="CM901" t="s">
        <v>125</v>
      </c>
      <c r="CN901" t="s">
        <v>125</v>
      </c>
      <c r="CO901">
        <v>4</v>
      </c>
      <c r="CP901">
        <v>3</v>
      </c>
      <c r="CQ901">
        <v>4</v>
      </c>
      <c r="CR901">
        <v>3</v>
      </c>
      <c r="CS901">
        <v>4</v>
      </c>
      <c r="CT901">
        <v>4</v>
      </c>
      <c r="CU901">
        <v>3</v>
      </c>
      <c r="CV901">
        <v>3</v>
      </c>
      <c r="CW901">
        <v>1</v>
      </c>
      <c r="CX901">
        <v>4</v>
      </c>
      <c r="CY901">
        <v>3</v>
      </c>
      <c r="CZ901">
        <v>4</v>
      </c>
      <c r="DA901" s="57" t="s">
        <v>125</v>
      </c>
    </row>
    <row r="902" spans="1:105">
      <c r="A902">
        <v>895</v>
      </c>
      <c r="B902" s="9">
        <v>1</v>
      </c>
      <c r="C902" s="9">
        <v>3</v>
      </c>
      <c r="D902" s="9">
        <v>1</v>
      </c>
      <c r="E902" s="9">
        <v>11</v>
      </c>
      <c r="F902" s="9">
        <v>0</v>
      </c>
      <c r="G902" s="9">
        <v>0</v>
      </c>
      <c r="H902" s="9">
        <v>0</v>
      </c>
      <c r="I902" s="9">
        <v>1</v>
      </c>
      <c r="J902" s="9">
        <v>0</v>
      </c>
      <c r="K902" s="9">
        <v>0</v>
      </c>
      <c r="L902" s="9">
        <v>0</v>
      </c>
      <c r="M902" s="9">
        <v>3</v>
      </c>
      <c r="N902" s="9">
        <v>0</v>
      </c>
      <c r="O902" s="9">
        <v>0</v>
      </c>
      <c r="P902" s="9">
        <v>0</v>
      </c>
      <c r="Q902" s="9">
        <v>0</v>
      </c>
      <c r="R902" s="9">
        <v>3</v>
      </c>
      <c r="S902" s="9">
        <v>0</v>
      </c>
      <c r="T902" s="9"/>
      <c r="U902" s="9">
        <v>0</v>
      </c>
      <c r="V902" s="9">
        <v>1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/>
      <c r="AD902" s="9">
        <v>1</v>
      </c>
      <c r="AE902" s="9"/>
      <c r="AF902" s="9">
        <v>1</v>
      </c>
      <c r="AG902" s="9">
        <v>0</v>
      </c>
      <c r="AH902" s="9">
        <v>1</v>
      </c>
      <c r="AI902" s="9">
        <v>1</v>
      </c>
      <c r="AJ902" s="9">
        <v>0</v>
      </c>
      <c r="AK902" s="9">
        <v>0</v>
      </c>
      <c r="AL902" s="9"/>
      <c r="AM902" s="9">
        <v>1</v>
      </c>
      <c r="AN902" s="9">
        <v>1</v>
      </c>
      <c r="AO902" s="9">
        <v>0</v>
      </c>
      <c r="AP902" s="9">
        <v>1</v>
      </c>
      <c r="AQ902" s="9">
        <v>0</v>
      </c>
      <c r="AR902" s="9">
        <v>0</v>
      </c>
      <c r="AS902" s="9"/>
      <c r="AT902" s="9">
        <v>1</v>
      </c>
      <c r="AU902" s="9">
        <v>3</v>
      </c>
      <c r="AV902" s="75">
        <v>2</v>
      </c>
      <c r="AW902" s="75">
        <v>2</v>
      </c>
      <c r="AX902" s="75">
        <v>1</v>
      </c>
      <c r="AY902" s="9">
        <v>2</v>
      </c>
      <c r="AZ902" s="9">
        <v>1</v>
      </c>
      <c r="BA902" s="9">
        <v>2</v>
      </c>
      <c r="BB902" s="9"/>
      <c r="BC902" s="9">
        <v>2</v>
      </c>
      <c r="BD902" s="9">
        <v>1</v>
      </c>
      <c r="BE902" s="9">
        <v>2</v>
      </c>
      <c r="BF902" s="9">
        <v>1</v>
      </c>
      <c r="BG902" s="9">
        <v>1</v>
      </c>
      <c r="BH902">
        <v>2</v>
      </c>
      <c r="BI902">
        <v>2</v>
      </c>
      <c r="BJ902" s="58">
        <v>1</v>
      </c>
      <c r="BK902">
        <v>2</v>
      </c>
      <c r="BL902">
        <v>1</v>
      </c>
      <c r="BM902">
        <v>2</v>
      </c>
      <c r="BN902">
        <v>1</v>
      </c>
      <c r="BO902">
        <v>2</v>
      </c>
      <c r="BP902">
        <v>2</v>
      </c>
      <c r="BQ902" t="s">
        <v>125</v>
      </c>
      <c r="BR902">
        <v>1</v>
      </c>
      <c r="BS902">
        <v>2</v>
      </c>
      <c r="BT902" t="s">
        <v>125</v>
      </c>
      <c r="BU902">
        <v>2</v>
      </c>
      <c r="BV902">
        <v>2</v>
      </c>
      <c r="BW902">
        <v>2</v>
      </c>
      <c r="BX902">
        <v>2</v>
      </c>
      <c r="BY902">
        <v>2</v>
      </c>
      <c r="BZ902">
        <v>2</v>
      </c>
      <c r="CA902">
        <v>2</v>
      </c>
      <c r="CB902">
        <v>2</v>
      </c>
      <c r="CC902">
        <v>2</v>
      </c>
      <c r="CD902">
        <v>1</v>
      </c>
      <c r="CE902">
        <v>2</v>
      </c>
      <c r="CF902">
        <v>1</v>
      </c>
      <c r="CG902">
        <v>2</v>
      </c>
      <c r="CH902">
        <v>2</v>
      </c>
      <c r="CI902">
        <v>2</v>
      </c>
      <c r="CJ902">
        <v>2</v>
      </c>
      <c r="CK902">
        <v>2</v>
      </c>
      <c r="CL902">
        <v>1</v>
      </c>
      <c r="CM902">
        <v>2</v>
      </c>
      <c r="CN902">
        <v>3</v>
      </c>
      <c r="CO902">
        <v>4</v>
      </c>
      <c r="CP902">
        <v>1</v>
      </c>
      <c r="CQ902">
        <v>4</v>
      </c>
      <c r="CR902">
        <v>3</v>
      </c>
      <c r="CS902">
        <v>3</v>
      </c>
      <c r="CT902">
        <v>2</v>
      </c>
      <c r="CU902">
        <v>3</v>
      </c>
      <c r="CV902">
        <v>2</v>
      </c>
      <c r="CW902">
        <v>1</v>
      </c>
      <c r="CX902">
        <v>4</v>
      </c>
      <c r="CY902">
        <v>3</v>
      </c>
      <c r="CZ902">
        <v>0</v>
      </c>
      <c r="DA902" s="57" t="s">
        <v>125</v>
      </c>
    </row>
    <row r="903" spans="1:105">
      <c r="A903">
        <v>896</v>
      </c>
      <c r="B903" s="9">
        <v>2</v>
      </c>
      <c r="C903" s="9">
        <v>2</v>
      </c>
      <c r="D903" s="9">
        <v>6</v>
      </c>
      <c r="E903" s="9">
        <v>5</v>
      </c>
      <c r="F903" s="9">
        <v>0</v>
      </c>
      <c r="G903" s="9">
        <v>0</v>
      </c>
      <c r="H903" s="9">
        <v>1</v>
      </c>
      <c r="I903" s="9">
        <v>1</v>
      </c>
      <c r="J903" s="9">
        <v>0</v>
      </c>
      <c r="K903" s="9">
        <v>0</v>
      </c>
      <c r="L903" s="9">
        <v>0</v>
      </c>
      <c r="M903" s="9">
        <v>1</v>
      </c>
      <c r="N903" s="9">
        <v>4</v>
      </c>
      <c r="O903" s="9">
        <v>3</v>
      </c>
      <c r="P903" s="9">
        <v>0</v>
      </c>
      <c r="Q903" s="9">
        <v>3</v>
      </c>
      <c r="R903" s="9">
        <v>4</v>
      </c>
      <c r="S903" s="9">
        <v>3</v>
      </c>
      <c r="T903" s="9"/>
      <c r="U903" s="9">
        <v>1</v>
      </c>
      <c r="V903" s="9">
        <v>0</v>
      </c>
      <c r="W903" s="9">
        <v>0</v>
      </c>
      <c r="X903" s="9">
        <v>0</v>
      </c>
      <c r="Y903" s="9">
        <v>1</v>
      </c>
      <c r="Z903" s="9">
        <v>1</v>
      </c>
      <c r="AA903" s="9">
        <v>0</v>
      </c>
      <c r="AB903" s="9">
        <v>0</v>
      </c>
      <c r="AC903" s="9"/>
      <c r="AD903" s="9">
        <v>1</v>
      </c>
      <c r="AE903" s="9"/>
      <c r="AF903" s="9">
        <v>1</v>
      </c>
      <c r="AG903" s="9">
        <v>0</v>
      </c>
      <c r="AH903" s="9">
        <v>1</v>
      </c>
      <c r="AI903" s="9">
        <v>1</v>
      </c>
      <c r="AJ903" s="9">
        <v>0</v>
      </c>
      <c r="AK903" s="9">
        <v>0</v>
      </c>
      <c r="AL903" s="9"/>
      <c r="AM903" s="9">
        <v>1</v>
      </c>
      <c r="AN903" s="9">
        <v>1</v>
      </c>
      <c r="AO903" s="9">
        <v>1</v>
      </c>
      <c r="AP903" s="9">
        <v>0</v>
      </c>
      <c r="AQ903" s="9">
        <v>0</v>
      </c>
      <c r="AR903" s="9">
        <v>0</v>
      </c>
      <c r="AS903" s="9"/>
      <c r="AT903" s="9">
        <v>3</v>
      </c>
      <c r="AU903" s="9">
        <v>3</v>
      </c>
      <c r="AV903" s="75">
        <v>2</v>
      </c>
      <c r="AW903" s="75">
        <v>2</v>
      </c>
      <c r="AX903" s="75">
        <v>1</v>
      </c>
      <c r="AY903" s="9">
        <v>2</v>
      </c>
      <c r="AZ903" s="9">
        <v>1</v>
      </c>
      <c r="BA903" s="9">
        <v>1</v>
      </c>
      <c r="BB903" s="9">
        <v>2</v>
      </c>
      <c r="BC903" s="9">
        <v>1</v>
      </c>
      <c r="BD903" s="9">
        <v>1</v>
      </c>
      <c r="BE903" s="9">
        <v>1</v>
      </c>
      <c r="BF903" s="9">
        <v>1</v>
      </c>
      <c r="BG903" s="9">
        <v>1</v>
      </c>
      <c r="BH903">
        <v>1</v>
      </c>
      <c r="BI903">
        <v>2</v>
      </c>
      <c r="BJ903" s="58">
        <v>2</v>
      </c>
      <c r="BK903">
        <v>2</v>
      </c>
      <c r="BL903">
        <v>1</v>
      </c>
      <c r="BM903">
        <v>2</v>
      </c>
      <c r="BN903">
        <v>1</v>
      </c>
      <c r="BO903">
        <v>2</v>
      </c>
      <c r="BP903">
        <v>2</v>
      </c>
      <c r="BQ903" t="s">
        <v>125</v>
      </c>
      <c r="BR903">
        <v>1</v>
      </c>
      <c r="BS903">
        <v>2</v>
      </c>
      <c r="BT903" t="s">
        <v>125</v>
      </c>
      <c r="BU903">
        <v>1</v>
      </c>
      <c r="BV903">
        <v>2</v>
      </c>
      <c r="BW903">
        <v>2</v>
      </c>
      <c r="BX903">
        <v>2</v>
      </c>
      <c r="BY903">
        <v>1</v>
      </c>
      <c r="BZ903">
        <v>2</v>
      </c>
      <c r="CA903">
        <v>1</v>
      </c>
      <c r="CB903">
        <v>2</v>
      </c>
      <c r="CC903">
        <v>2</v>
      </c>
      <c r="CD903">
        <v>2</v>
      </c>
      <c r="CE903">
        <v>1</v>
      </c>
      <c r="CF903">
        <v>1</v>
      </c>
      <c r="CG903">
        <v>2</v>
      </c>
      <c r="CH903">
        <v>2</v>
      </c>
      <c r="CI903">
        <v>2</v>
      </c>
      <c r="CJ903">
        <v>2</v>
      </c>
      <c r="CK903">
        <v>2</v>
      </c>
      <c r="CL903">
        <v>2</v>
      </c>
      <c r="CM903" t="s">
        <v>125</v>
      </c>
      <c r="CN903" t="s">
        <v>125</v>
      </c>
      <c r="CO903">
        <v>3</v>
      </c>
      <c r="CP903">
        <v>2</v>
      </c>
      <c r="CQ903">
        <v>3</v>
      </c>
      <c r="CR903">
        <v>2</v>
      </c>
      <c r="CS903">
        <v>3</v>
      </c>
      <c r="CT903">
        <v>4</v>
      </c>
      <c r="CU903">
        <v>2</v>
      </c>
      <c r="CV903">
        <v>1</v>
      </c>
      <c r="CW903">
        <v>1</v>
      </c>
      <c r="CX903">
        <v>3</v>
      </c>
      <c r="CY903">
        <v>3</v>
      </c>
      <c r="CZ903">
        <v>3</v>
      </c>
      <c r="DA903" s="57">
        <v>3</v>
      </c>
    </row>
    <row r="904" spans="1:105">
      <c r="A904">
        <v>897</v>
      </c>
      <c r="B904" s="9">
        <v>2</v>
      </c>
      <c r="C904" s="9">
        <v>4</v>
      </c>
      <c r="D904" s="9">
        <v>1</v>
      </c>
      <c r="E904" s="9">
        <v>9</v>
      </c>
      <c r="F904" s="9">
        <v>0</v>
      </c>
      <c r="G904" s="9">
        <v>0</v>
      </c>
      <c r="H904" s="9">
        <v>0</v>
      </c>
      <c r="I904" s="9">
        <v>0</v>
      </c>
      <c r="J904" s="9">
        <v>1</v>
      </c>
      <c r="K904" s="9">
        <v>0</v>
      </c>
      <c r="L904" s="9">
        <v>0</v>
      </c>
      <c r="M904" s="9">
        <v>1</v>
      </c>
      <c r="N904" s="9">
        <v>0</v>
      </c>
      <c r="O904" s="9">
        <v>0</v>
      </c>
      <c r="P904" s="9">
        <v>0</v>
      </c>
      <c r="Q904" s="9">
        <v>3</v>
      </c>
      <c r="R904" s="9">
        <v>4</v>
      </c>
      <c r="S904" s="9">
        <v>4</v>
      </c>
      <c r="T904" s="9"/>
      <c r="U904" s="9">
        <v>0</v>
      </c>
      <c r="V904" s="9">
        <v>1</v>
      </c>
      <c r="W904" s="9">
        <v>0</v>
      </c>
      <c r="X904" s="9">
        <v>0</v>
      </c>
      <c r="Y904" s="9">
        <v>1</v>
      </c>
      <c r="Z904" s="9">
        <v>1</v>
      </c>
      <c r="AA904" s="9">
        <v>0</v>
      </c>
      <c r="AB904" s="9">
        <v>0</v>
      </c>
      <c r="AC904" s="9"/>
      <c r="AD904" s="9">
        <v>3</v>
      </c>
      <c r="AE904" s="9"/>
      <c r="AF904" s="9">
        <v>0</v>
      </c>
      <c r="AG904" s="9">
        <v>0</v>
      </c>
      <c r="AH904" s="9">
        <v>1</v>
      </c>
      <c r="AI904" s="9">
        <v>1</v>
      </c>
      <c r="AJ904" s="9">
        <v>0</v>
      </c>
      <c r="AK904" s="9">
        <v>0</v>
      </c>
      <c r="AL904" s="9"/>
      <c r="AM904" s="9">
        <v>1</v>
      </c>
      <c r="AN904" s="9">
        <v>1</v>
      </c>
      <c r="AO904" s="9">
        <v>1</v>
      </c>
      <c r="AP904" s="9">
        <v>0</v>
      </c>
      <c r="AQ904" s="9">
        <v>0</v>
      </c>
      <c r="AR904" s="9">
        <v>0</v>
      </c>
      <c r="AS904" s="9"/>
      <c r="AT904" s="9">
        <v>3</v>
      </c>
      <c r="AU904" s="9">
        <v>1</v>
      </c>
      <c r="AV904" s="75">
        <v>2</v>
      </c>
      <c r="AW904" s="75">
        <v>2</v>
      </c>
      <c r="AX904" s="75">
        <v>1</v>
      </c>
      <c r="AY904" s="9">
        <v>1</v>
      </c>
      <c r="AZ904" s="9">
        <v>1</v>
      </c>
      <c r="BA904" s="9">
        <v>1</v>
      </c>
      <c r="BB904" s="9">
        <v>2</v>
      </c>
      <c r="BC904" s="9">
        <v>2</v>
      </c>
      <c r="BD904" s="9">
        <v>1</v>
      </c>
      <c r="BE904" s="9">
        <v>2</v>
      </c>
      <c r="BF904" s="9">
        <v>1</v>
      </c>
      <c r="BG904" s="9">
        <v>1</v>
      </c>
      <c r="BH904">
        <v>2</v>
      </c>
      <c r="BI904">
        <v>2</v>
      </c>
      <c r="BJ904" s="58">
        <v>2</v>
      </c>
      <c r="BK904">
        <v>2</v>
      </c>
      <c r="BL904">
        <v>1</v>
      </c>
      <c r="BM904">
        <v>1</v>
      </c>
      <c r="BN904">
        <v>1</v>
      </c>
      <c r="BO904">
        <v>2</v>
      </c>
      <c r="BP904">
        <v>1</v>
      </c>
      <c r="BQ904">
        <v>1</v>
      </c>
      <c r="BR904">
        <v>1</v>
      </c>
      <c r="BS904">
        <v>2</v>
      </c>
      <c r="BT904" t="s">
        <v>125</v>
      </c>
      <c r="BU904">
        <v>1</v>
      </c>
      <c r="BV904">
        <v>2</v>
      </c>
      <c r="BW904">
        <v>2</v>
      </c>
      <c r="BX904">
        <v>2</v>
      </c>
      <c r="BY904">
        <v>1</v>
      </c>
      <c r="BZ904">
        <v>2</v>
      </c>
      <c r="CA904">
        <v>2</v>
      </c>
      <c r="CB904">
        <v>2</v>
      </c>
      <c r="CC904">
        <v>2</v>
      </c>
      <c r="CD904">
        <v>2</v>
      </c>
      <c r="CE904">
        <v>2</v>
      </c>
      <c r="CF904">
        <v>2</v>
      </c>
      <c r="CG904">
        <v>2</v>
      </c>
      <c r="CH904">
        <v>2</v>
      </c>
      <c r="CI904">
        <v>2</v>
      </c>
      <c r="CJ904">
        <v>1</v>
      </c>
      <c r="CK904">
        <v>2</v>
      </c>
      <c r="CL904">
        <v>1</v>
      </c>
      <c r="CM904">
        <v>4</v>
      </c>
      <c r="CN904">
        <v>4</v>
      </c>
      <c r="CO904">
        <v>4</v>
      </c>
      <c r="CP904">
        <v>1</v>
      </c>
      <c r="CQ904">
        <v>3</v>
      </c>
      <c r="CR904">
        <v>4</v>
      </c>
      <c r="CS904">
        <v>4</v>
      </c>
      <c r="CT904">
        <v>3</v>
      </c>
      <c r="CU904">
        <v>4</v>
      </c>
      <c r="CV904">
        <v>2</v>
      </c>
      <c r="CW904">
        <v>1</v>
      </c>
      <c r="CX904">
        <v>2</v>
      </c>
      <c r="CY904">
        <v>3</v>
      </c>
      <c r="CZ904">
        <v>3</v>
      </c>
      <c r="DA904" s="57" t="s">
        <v>125</v>
      </c>
    </row>
    <row r="905" spans="1:105">
      <c r="A905">
        <v>898</v>
      </c>
      <c r="B905" s="9">
        <v>2</v>
      </c>
      <c r="C905" s="9">
        <v>4</v>
      </c>
      <c r="D905" s="9">
        <v>5</v>
      </c>
      <c r="E905" s="9">
        <v>5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1</v>
      </c>
      <c r="L905" s="9">
        <v>0</v>
      </c>
      <c r="M905" s="9">
        <v>3</v>
      </c>
      <c r="N905" s="9">
        <v>0</v>
      </c>
      <c r="O905" s="9">
        <v>0</v>
      </c>
      <c r="P905" s="9">
        <v>0</v>
      </c>
      <c r="Q905" s="9">
        <v>0</v>
      </c>
      <c r="R905" s="9">
        <v>4</v>
      </c>
      <c r="S905" s="9">
        <v>0</v>
      </c>
      <c r="T905" s="9"/>
      <c r="U905" s="9">
        <v>0</v>
      </c>
      <c r="V905" s="9">
        <v>0</v>
      </c>
      <c r="W905" s="9">
        <v>1</v>
      </c>
      <c r="X905" s="9">
        <v>0</v>
      </c>
      <c r="Y905" s="9">
        <v>1</v>
      </c>
      <c r="Z905" s="9">
        <v>0</v>
      </c>
      <c r="AA905" s="9">
        <v>0</v>
      </c>
      <c r="AB905" s="9">
        <v>0</v>
      </c>
      <c r="AC905" s="9"/>
      <c r="AD905" s="9">
        <v>4</v>
      </c>
      <c r="AE905" s="9"/>
      <c r="AF905" s="9">
        <v>1</v>
      </c>
      <c r="AG905" s="9">
        <v>1</v>
      </c>
      <c r="AH905" s="9">
        <v>0</v>
      </c>
      <c r="AI905" s="9">
        <v>0</v>
      </c>
      <c r="AJ905" s="9">
        <v>0</v>
      </c>
      <c r="AK905" s="9">
        <v>0</v>
      </c>
      <c r="AL905" s="9"/>
      <c r="AM905" s="9">
        <v>1</v>
      </c>
      <c r="AN905" s="9">
        <v>1</v>
      </c>
      <c r="AO905" s="9">
        <v>1</v>
      </c>
      <c r="AP905" s="9">
        <v>1</v>
      </c>
      <c r="AQ905" s="9">
        <v>0</v>
      </c>
      <c r="AR905" s="9">
        <v>0</v>
      </c>
      <c r="AS905" s="9"/>
      <c r="AT905" s="9">
        <v>1</v>
      </c>
      <c r="AU905" s="9">
        <v>1</v>
      </c>
      <c r="AV905" s="75">
        <v>2</v>
      </c>
      <c r="AW905" s="75">
        <v>2</v>
      </c>
      <c r="AX905" s="75">
        <v>2</v>
      </c>
      <c r="AY905" s="9" t="s">
        <v>125</v>
      </c>
      <c r="AZ905" s="9">
        <v>2</v>
      </c>
      <c r="BA905" s="9" t="s">
        <v>125</v>
      </c>
      <c r="BB905" s="9" t="s">
        <v>125</v>
      </c>
      <c r="BC905" s="9">
        <v>2</v>
      </c>
      <c r="BD905" s="9">
        <v>1</v>
      </c>
      <c r="BE905" s="9">
        <v>2</v>
      </c>
      <c r="BF905" s="9">
        <v>1</v>
      </c>
      <c r="BG905" s="9">
        <v>1</v>
      </c>
      <c r="BH905">
        <v>2</v>
      </c>
      <c r="BI905">
        <v>2</v>
      </c>
      <c r="BJ905" s="58">
        <v>1</v>
      </c>
      <c r="BK905">
        <v>2</v>
      </c>
      <c r="BL905">
        <v>2</v>
      </c>
      <c r="BM905">
        <v>1</v>
      </c>
      <c r="BN905">
        <v>2</v>
      </c>
      <c r="BO905">
        <v>2</v>
      </c>
      <c r="BP905">
        <v>2</v>
      </c>
      <c r="BQ905" t="s">
        <v>125</v>
      </c>
      <c r="BR905">
        <v>1</v>
      </c>
      <c r="BS905">
        <v>2</v>
      </c>
      <c r="BT905" t="s">
        <v>125</v>
      </c>
      <c r="BU905">
        <v>1</v>
      </c>
      <c r="BV905">
        <v>1</v>
      </c>
      <c r="BW905">
        <v>2</v>
      </c>
      <c r="BX905">
        <v>2</v>
      </c>
      <c r="BY905">
        <v>2</v>
      </c>
      <c r="BZ905">
        <v>2</v>
      </c>
      <c r="CA905">
        <v>2</v>
      </c>
      <c r="CB905">
        <v>2</v>
      </c>
      <c r="CC905">
        <v>2</v>
      </c>
      <c r="CD905">
        <v>2</v>
      </c>
      <c r="CE905">
        <v>2</v>
      </c>
      <c r="CF905">
        <v>1</v>
      </c>
      <c r="CG905">
        <v>2</v>
      </c>
      <c r="CH905">
        <v>2</v>
      </c>
      <c r="CI905">
        <v>2</v>
      </c>
      <c r="CJ905">
        <v>2</v>
      </c>
      <c r="CK905">
        <v>2</v>
      </c>
      <c r="CL905">
        <v>1</v>
      </c>
      <c r="CM905">
        <v>3</v>
      </c>
      <c r="CN905">
        <v>3</v>
      </c>
      <c r="CO905">
        <v>4</v>
      </c>
      <c r="CP905">
        <v>2</v>
      </c>
      <c r="CQ905">
        <v>4</v>
      </c>
      <c r="CR905">
        <v>3</v>
      </c>
      <c r="CS905">
        <v>3</v>
      </c>
      <c r="CT905">
        <v>2</v>
      </c>
      <c r="CU905">
        <v>2</v>
      </c>
      <c r="CV905">
        <v>2</v>
      </c>
      <c r="CW905">
        <v>1</v>
      </c>
      <c r="CX905">
        <v>3</v>
      </c>
      <c r="CY905">
        <v>3</v>
      </c>
      <c r="CZ905">
        <v>0</v>
      </c>
      <c r="DA905" s="57" t="s">
        <v>125</v>
      </c>
    </row>
    <row r="906" spans="1:105">
      <c r="A906">
        <v>899</v>
      </c>
      <c r="B906" s="9">
        <v>2</v>
      </c>
      <c r="C906" s="9">
        <v>6</v>
      </c>
      <c r="D906" s="9">
        <v>5</v>
      </c>
      <c r="E906" s="9">
        <v>5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1</v>
      </c>
      <c r="L906" s="9">
        <v>0</v>
      </c>
      <c r="M906" s="9">
        <v>2</v>
      </c>
      <c r="N906" s="9">
        <v>2</v>
      </c>
      <c r="O906" s="9">
        <v>3</v>
      </c>
      <c r="P906" s="9">
        <v>3</v>
      </c>
      <c r="Q906" s="9">
        <v>0</v>
      </c>
      <c r="R906" s="9">
        <v>2</v>
      </c>
      <c r="S906" s="9">
        <v>3</v>
      </c>
      <c r="T906" s="9"/>
      <c r="U906" s="9">
        <v>0</v>
      </c>
      <c r="V906" s="9">
        <v>0</v>
      </c>
      <c r="W906" s="9">
        <v>0</v>
      </c>
      <c r="X906" s="9">
        <v>0</v>
      </c>
      <c r="Y906" s="9">
        <v>1</v>
      </c>
      <c r="Z906" s="9">
        <v>0</v>
      </c>
      <c r="AA906" s="9">
        <v>0</v>
      </c>
      <c r="AB906" s="9">
        <v>0</v>
      </c>
      <c r="AC906" s="9"/>
      <c r="AD906" s="9">
        <v>2</v>
      </c>
      <c r="AE906" s="9"/>
      <c r="AF906" s="9">
        <v>1</v>
      </c>
      <c r="AG906" s="9">
        <v>1</v>
      </c>
      <c r="AH906" s="9">
        <v>0</v>
      </c>
      <c r="AI906" s="9">
        <v>0</v>
      </c>
      <c r="AJ906" s="9">
        <v>0</v>
      </c>
      <c r="AK906" s="9">
        <v>0</v>
      </c>
      <c r="AL906" s="9"/>
      <c r="AM906" s="9">
        <v>1</v>
      </c>
      <c r="AN906" s="9">
        <v>1</v>
      </c>
      <c r="AO906" s="9">
        <v>1</v>
      </c>
      <c r="AP906" s="9">
        <v>1</v>
      </c>
      <c r="AQ906" s="9">
        <v>0</v>
      </c>
      <c r="AR906" s="9">
        <v>0</v>
      </c>
      <c r="AS906" s="9"/>
      <c r="AT906" s="9">
        <v>1</v>
      </c>
      <c r="AU906" s="9">
        <v>4</v>
      </c>
      <c r="AV906" s="75">
        <v>1</v>
      </c>
      <c r="AW906" s="75">
        <v>1</v>
      </c>
      <c r="AX906" s="75">
        <v>1</v>
      </c>
      <c r="AY906" s="9">
        <v>1</v>
      </c>
      <c r="AZ906" s="9">
        <v>1</v>
      </c>
      <c r="BA906" s="9">
        <v>1</v>
      </c>
      <c r="BB906" s="9">
        <v>2</v>
      </c>
      <c r="BC906" s="9">
        <v>1</v>
      </c>
      <c r="BD906" s="9">
        <v>1</v>
      </c>
      <c r="BE906" s="9">
        <v>2</v>
      </c>
      <c r="BF906" s="9">
        <v>1</v>
      </c>
      <c r="BG906" s="9">
        <v>1</v>
      </c>
      <c r="BH906">
        <v>1</v>
      </c>
      <c r="BI906">
        <v>2</v>
      </c>
      <c r="BJ906" s="58">
        <v>1</v>
      </c>
      <c r="BK906">
        <v>1</v>
      </c>
      <c r="BL906">
        <v>1</v>
      </c>
      <c r="BM906">
        <v>1</v>
      </c>
      <c r="BN906">
        <v>2</v>
      </c>
      <c r="BO906">
        <v>2</v>
      </c>
      <c r="BP906">
        <v>2</v>
      </c>
      <c r="BQ906" t="s">
        <v>125</v>
      </c>
      <c r="BR906">
        <v>1</v>
      </c>
      <c r="BS906">
        <v>2</v>
      </c>
      <c r="BT906" t="s">
        <v>125</v>
      </c>
      <c r="BU906">
        <v>1</v>
      </c>
      <c r="BV906">
        <v>2</v>
      </c>
      <c r="BW906">
        <v>2</v>
      </c>
      <c r="BX906">
        <v>2</v>
      </c>
      <c r="BY906">
        <v>2</v>
      </c>
      <c r="BZ906">
        <v>2</v>
      </c>
      <c r="CA906">
        <v>2</v>
      </c>
      <c r="CB906">
        <v>2</v>
      </c>
      <c r="CC906">
        <v>2</v>
      </c>
      <c r="CD906">
        <v>2</v>
      </c>
      <c r="CE906">
        <v>2</v>
      </c>
      <c r="CF906">
        <v>1</v>
      </c>
      <c r="CG906">
        <v>1</v>
      </c>
      <c r="CH906">
        <v>2</v>
      </c>
      <c r="CI906">
        <v>2</v>
      </c>
      <c r="CJ906">
        <v>1</v>
      </c>
      <c r="CK906">
        <v>2</v>
      </c>
      <c r="CL906">
        <v>1</v>
      </c>
      <c r="CM906">
        <v>4</v>
      </c>
      <c r="CN906">
        <v>4</v>
      </c>
      <c r="CO906">
        <v>4</v>
      </c>
      <c r="CP906">
        <v>2</v>
      </c>
      <c r="CQ906">
        <v>4</v>
      </c>
      <c r="CR906">
        <v>3</v>
      </c>
      <c r="CS906">
        <v>4</v>
      </c>
      <c r="CT906">
        <v>3</v>
      </c>
      <c r="CU906">
        <v>3</v>
      </c>
      <c r="CV906">
        <v>1</v>
      </c>
      <c r="CW906">
        <v>1</v>
      </c>
      <c r="CX906">
        <v>4</v>
      </c>
      <c r="CY906">
        <v>3</v>
      </c>
      <c r="CZ906">
        <v>0</v>
      </c>
      <c r="DA906" s="57" t="s">
        <v>125</v>
      </c>
    </row>
    <row r="907" spans="1:105">
      <c r="A907">
        <v>900</v>
      </c>
      <c r="B907" s="9">
        <v>1</v>
      </c>
      <c r="C907" s="9">
        <v>6</v>
      </c>
      <c r="D907" s="9">
        <v>1</v>
      </c>
      <c r="E907" s="9">
        <v>9</v>
      </c>
      <c r="F907" s="9">
        <v>0</v>
      </c>
      <c r="G907" s="9">
        <v>0</v>
      </c>
      <c r="H907" s="9">
        <v>0</v>
      </c>
      <c r="I907" s="9">
        <v>1</v>
      </c>
      <c r="J907" s="9">
        <v>0</v>
      </c>
      <c r="K907" s="9">
        <v>0</v>
      </c>
      <c r="L907" s="9">
        <v>0</v>
      </c>
      <c r="M907" s="9">
        <v>2</v>
      </c>
      <c r="N907" s="9">
        <v>3</v>
      </c>
      <c r="O907" s="9">
        <v>3</v>
      </c>
      <c r="P907" s="9">
        <v>3</v>
      </c>
      <c r="Q907" s="9">
        <v>3</v>
      </c>
      <c r="R907" s="9">
        <v>4</v>
      </c>
      <c r="S907" s="9">
        <v>3</v>
      </c>
      <c r="T907" s="9"/>
      <c r="U907" s="9">
        <v>0</v>
      </c>
      <c r="V907" s="9">
        <v>1</v>
      </c>
      <c r="W907" s="9">
        <v>0</v>
      </c>
      <c r="X907" s="9">
        <v>0</v>
      </c>
      <c r="Y907" s="9">
        <v>0</v>
      </c>
      <c r="Z907" s="9">
        <v>1</v>
      </c>
      <c r="AA907" s="9">
        <v>0</v>
      </c>
      <c r="AB907" s="9">
        <v>0</v>
      </c>
      <c r="AC907" s="9"/>
      <c r="AD907" s="9">
        <v>4</v>
      </c>
      <c r="AE907" s="9"/>
      <c r="AF907" s="9">
        <v>1</v>
      </c>
      <c r="AG907" s="9">
        <v>0</v>
      </c>
      <c r="AH907" s="9">
        <v>0</v>
      </c>
      <c r="AI907" s="9">
        <v>0</v>
      </c>
      <c r="AJ907" s="9">
        <v>0</v>
      </c>
      <c r="AK907" s="9">
        <v>0</v>
      </c>
      <c r="AL907" s="9"/>
      <c r="AM907" s="9">
        <v>1</v>
      </c>
      <c r="AN907" s="9">
        <v>1</v>
      </c>
      <c r="AO907" s="9">
        <v>1</v>
      </c>
      <c r="AP907" s="9">
        <v>1</v>
      </c>
      <c r="AQ907" s="9">
        <v>0</v>
      </c>
      <c r="AR907" s="9">
        <v>0</v>
      </c>
      <c r="AS907" s="9"/>
      <c r="AT907" s="9">
        <v>1</v>
      </c>
      <c r="AU907" s="9">
        <v>2</v>
      </c>
      <c r="AV907" s="75">
        <v>2</v>
      </c>
      <c r="AW907" s="75">
        <v>1</v>
      </c>
      <c r="AX907" s="75">
        <v>1</v>
      </c>
      <c r="AY907" s="9">
        <v>2</v>
      </c>
      <c r="AZ907" s="9">
        <v>1</v>
      </c>
      <c r="BA907" s="9">
        <v>1</v>
      </c>
      <c r="BB907" s="9">
        <v>2</v>
      </c>
      <c r="BC907" s="9">
        <v>2</v>
      </c>
      <c r="BD907" s="9">
        <v>1</v>
      </c>
      <c r="BE907" s="9">
        <v>2</v>
      </c>
      <c r="BF907" s="9">
        <v>1</v>
      </c>
      <c r="BG907" s="9">
        <v>1</v>
      </c>
      <c r="BH907">
        <v>2</v>
      </c>
      <c r="BI907">
        <v>2</v>
      </c>
      <c r="BJ907" s="58">
        <v>1</v>
      </c>
      <c r="BK907">
        <v>2</v>
      </c>
      <c r="BL907">
        <v>1</v>
      </c>
      <c r="BM907">
        <v>2</v>
      </c>
      <c r="BN907">
        <v>2</v>
      </c>
      <c r="BO907">
        <v>2</v>
      </c>
      <c r="BP907">
        <v>2</v>
      </c>
      <c r="BQ907" t="s">
        <v>125</v>
      </c>
      <c r="BR907">
        <v>2</v>
      </c>
      <c r="BS907">
        <v>2</v>
      </c>
      <c r="BT907" t="s">
        <v>125</v>
      </c>
      <c r="BU907">
        <v>1</v>
      </c>
      <c r="BV907">
        <v>2</v>
      </c>
      <c r="BW907">
        <v>1</v>
      </c>
      <c r="BX907">
        <v>2</v>
      </c>
      <c r="BY907">
        <v>2</v>
      </c>
      <c r="BZ907">
        <v>2</v>
      </c>
      <c r="CA907">
        <v>2</v>
      </c>
      <c r="CB907">
        <v>2</v>
      </c>
      <c r="CC907">
        <v>2</v>
      </c>
      <c r="CD907">
        <v>2</v>
      </c>
      <c r="CE907">
        <v>2</v>
      </c>
      <c r="CF907">
        <v>2</v>
      </c>
      <c r="CG907">
        <v>2</v>
      </c>
      <c r="CH907">
        <v>2</v>
      </c>
      <c r="CI907">
        <v>2</v>
      </c>
      <c r="CJ907">
        <v>2</v>
      </c>
      <c r="CK907">
        <v>2</v>
      </c>
      <c r="CL907">
        <v>2</v>
      </c>
      <c r="CM907" t="s">
        <v>125</v>
      </c>
      <c r="CN907" t="s">
        <v>125</v>
      </c>
      <c r="CO907">
        <v>4</v>
      </c>
      <c r="CP907">
        <v>2</v>
      </c>
      <c r="CQ907">
        <v>3</v>
      </c>
      <c r="CR907">
        <v>3</v>
      </c>
      <c r="CS907">
        <v>3</v>
      </c>
      <c r="CT907">
        <v>4</v>
      </c>
      <c r="CU907">
        <v>3</v>
      </c>
      <c r="CV907">
        <v>2</v>
      </c>
      <c r="CW907">
        <v>1</v>
      </c>
      <c r="CX907">
        <v>3</v>
      </c>
      <c r="CY907">
        <v>1</v>
      </c>
      <c r="CZ907">
        <v>1</v>
      </c>
      <c r="DA907" s="57" t="s">
        <v>125</v>
      </c>
    </row>
    <row r="908" spans="1:105">
      <c r="A908">
        <v>901</v>
      </c>
      <c r="B908" s="9">
        <v>2</v>
      </c>
      <c r="C908" s="9">
        <v>5</v>
      </c>
      <c r="D908" s="9">
        <v>4</v>
      </c>
      <c r="E908" s="9">
        <v>16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1</v>
      </c>
      <c r="L908" s="9">
        <v>0</v>
      </c>
      <c r="M908" s="9">
        <v>2</v>
      </c>
      <c r="N908" s="9">
        <v>0</v>
      </c>
      <c r="O908" s="9">
        <v>0</v>
      </c>
      <c r="P908" s="9">
        <v>0</v>
      </c>
      <c r="Q908" s="9">
        <v>0</v>
      </c>
      <c r="R908" s="9">
        <v>3</v>
      </c>
      <c r="S908" s="9">
        <v>3</v>
      </c>
      <c r="T908" s="9"/>
      <c r="U908" s="9">
        <v>0</v>
      </c>
      <c r="V908" s="9">
        <v>0</v>
      </c>
      <c r="W908" s="9">
        <v>0</v>
      </c>
      <c r="X908" s="9">
        <v>0</v>
      </c>
      <c r="Y908" s="9">
        <v>1</v>
      </c>
      <c r="Z908" s="9">
        <v>1</v>
      </c>
      <c r="AA908" s="9">
        <v>0</v>
      </c>
      <c r="AB908" s="9">
        <v>0</v>
      </c>
      <c r="AC908" s="9"/>
      <c r="AD908" s="9">
        <v>1</v>
      </c>
      <c r="AE908" s="9"/>
      <c r="AF908" s="9">
        <v>1</v>
      </c>
      <c r="AG908" s="9">
        <v>1</v>
      </c>
      <c r="AH908" s="9">
        <v>0</v>
      </c>
      <c r="AI908" s="9">
        <v>0</v>
      </c>
      <c r="AJ908" s="9">
        <v>0</v>
      </c>
      <c r="AK908" s="9">
        <v>0</v>
      </c>
      <c r="AL908" s="9"/>
      <c r="AM908" s="9">
        <v>1</v>
      </c>
      <c r="AN908" s="9">
        <v>1</v>
      </c>
      <c r="AO908" s="9">
        <v>1</v>
      </c>
      <c r="AP908" s="9">
        <v>1</v>
      </c>
      <c r="AQ908" s="9">
        <v>0</v>
      </c>
      <c r="AR908" s="9">
        <v>0</v>
      </c>
      <c r="AS908" s="9"/>
      <c r="AT908" s="9">
        <v>1</v>
      </c>
      <c r="AU908" s="9">
        <v>3</v>
      </c>
      <c r="AV908" s="75">
        <v>1</v>
      </c>
      <c r="AW908" s="75">
        <v>1</v>
      </c>
      <c r="AX908" s="75">
        <v>1</v>
      </c>
      <c r="AY908" s="9">
        <v>2</v>
      </c>
      <c r="AZ908" s="9">
        <v>1</v>
      </c>
      <c r="BA908" s="9">
        <v>1</v>
      </c>
      <c r="BB908" s="9">
        <v>2</v>
      </c>
      <c r="BC908" s="9">
        <v>1</v>
      </c>
      <c r="BD908" s="9">
        <v>1</v>
      </c>
      <c r="BE908" s="9">
        <v>1</v>
      </c>
      <c r="BF908" s="9">
        <v>2</v>
      </c>
      <c r="BG908" s="9" t="s">
        <v>125</v>
      </c>
      <c r="BH908">
        <v>2</v>
      </c>
      <c r="BI908">
        <v>2</v>
      </c>
      <c r="BJ908" s="58">
        <v>1</v>
      </c>
      <c r="BK908">
        <v>2</v>
      </c>
      <c r="BL908">
        <v>2</v>
      </c>
      <c r="BM908">
        <v>1</v>
      </c>
      <c r="BN908">
        <v>1</v>
      </c>
      <c r="BO908">
        <v>2</v>
      </c>
      <c r="BP908">
        <v>2</v>
      </c>
      <c r="BQ908" t="s">
        <v>125</v>
      </c>
      <c r="BR908">
        <v>2</v>
      </c>
      <c r="BS908">
        <v>1</v>
      </c>
      <c r="BT908">
        <v>1</v>
      </c>
      <c r="BU908">
        <v>1</v>
      </c>
      <c r="BV908">
        <v>1</v>
      </c>
      <c r="BW908">
        <v>2</v>
      </c>
      <c r="BX908">
        <v>2</v>
      </c>
      <c r="BY908">
        <v>2</v>
      </c>
      <c r="BZ908">
        <v>2</v>
      </c>
      <c r="CA908">
        <v>2</v>
      </c>
      <c r="CB908">
        <v>2</v>
      </c>
      <c r="CC908">
        <v>2</v>
      </c>
      <c r="CD908">
        <v>2</v>
      </c>
      <c r="CE908">
        <v>2</v>
      </c>
      <c r="CF908">
        <v>1</v>
      </c>
      <c r="CG908">
        <v>2</v>
      </c>
      <c r="CH908">
        <v>2</v>
      </c>
      <c r="CI908">
        <v>1</v>
      </c>
      <c r="CJ908">
        <v>1</v>
      </c>
      <c r="CK908">
        <v>2</v>
      </c>
      <c r="CL908">
        <v>1</v>
      </c>
      <c r="CM908">
        <v>3</v>
      </c>
      <c r="CN908">
        <v>3</v>
      </c>
      <c r="CO908">
        <v>3</v>
      </c>
      <c r="CP908">
        <v>2</v>
      </c>
      <c r="CQ908">
        <v>3</v>
      </c>
      <c r="CR908">
        <v>2</v>
      </c>
      <c r="CS908">
        <v>2</v>
      </c>
      <c r="CT908">
        <v>4</v>
      </c>
      <c r="CU908">
        <v>2</v>
      </c>
      <c r="CV908">
        <v>2</v>
      </c>
      <c r="CW908">
        <v>1</v>
      </c>
      <c r="CX908">
        <v>2</v>
      </c>
      <c r="CY908">
        <v>3</v>
      </c>
      <c r="CZ908">
        <v>2</v>
      </c>
      <c r="DA908" s="57" t="s">
        <v>125</v>
      </c>
    </row>
    <row r="909" spans="1:105">
      <c r="A909">
        <v>902</v>
      </c>
      <c r="B909" s="9">
        <v>1</v>
      </c>
      <c r="C909" s="9">
        <v>4</v>
      </c>
      <c r="D909" s="9">
        <v>1</v>
      </c>
      <c r="E909" s="9">
        <v>8</v>
      </c>
      <c r="F909" s="9">
        <v>0</v>
      </c>
      <c r="G909" s="9">
        <v>1</v>
      </c>
      <c r="H909" s="9">
        <v>1</v>
      </c>
      <c r="I909" s="9">
        <v>1</v>
      </c>
      <c r="J909" s="9">
        <v>1</v>
      </c>
      <c r="K909" s="9">
        <v>0</v>
      </c>
      <c r="L909" s="9">
        <v>0</v>
      </c>
      <c r="M909" s="9">
        <v>2</v>
      </c>
      <c r="N909" s="9">
        <v>4</v>
      </c>
      <c r="O909" s="9">
        <v>0</v>
      </c>
      <c r="P909" s="9">
        <v>0</v>
      </c>
      <c r="Q909" s="9">
        <v>0</v>
      </c>
      <c r="R909" s="9">
        <v>4</v>
      </c>
      <c r="S909" s="9">
        <v>0</v>
      </c>
      <c r="T909" s="9"/>
      <c r="U909" s="9">
        <v>0</v>
      </c>
      <c r="V909" s="9">
        <v>1</v>
      </c>
      <c r="W909" s="9">
        <v>1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  <c r="AC909" s="9"/>
      <c r="AD909" s="9">
        <v>1</v>
      </c>
      <c r="AE909" s="9"/>
      <c r="AF909" s="9">
        <v>0</v>
      </c>
      <c r="AG909" s="9">
        <v>0</v>
      </c>
      <c r="AH909" s="9">
        <v>1</v>
      </c>
      <c r="AI909" s="9">
        <v>0</v>
      </c>
      <c r="AJ909" s="9">
        <v>0</v>
      </c>
      <c r="AK909" s="9">
        <v>0</v>
      </c>
      <c r="AL909" s="9"/>
      <c r="AM909" s="9">
        <v>1</v>
      </c>
      <c r="AN909" s="9">
        <v>1</v>
      </c>
      <c r="AO909" s="9">
        <v>1</v>
      </c>
      <c r="AP909" s="9">
        <v>0</v>
      </c>
      <c r="AQ909" s="9">
        <v>0</v>
      </c>
      <c r="AR909" s="9">
        <v>0</v>
      </c>
      <c r="AS909" s="9"/>
      <c r="AT909" s="9">
        <v>1</v>
      </c>
      <c r="AU909" s="9">
        <v>1</v>
      </c>
      <c r="AV909" s="75">
        <v>2</v>
      </c>
      <c r="AW909" s="75">
        <v>2</v>
      </c>
      <c r="AX909" s="75">
        <v>2</v>
      </c>
      <c r="AY909" s="9" t="s">
        <v>125</v>
      </c>
      <c r="AZ909" s="9">
        <v>1</v>
      </c>
      <c r="BA909" s="9">
        <v>2</v>
      </c>
      <c r="BB909" s="9"/>
      <c r="BC909" s="9">
        <v>2</v>
      </c>
      <c r="BD909" s="9">
        <v>1</v>
      </c>
      <c r="BE909" s="9">
        <v>2</v>
      </c>
      <c r="BF909" s="9">
        <v>1</v>
      </c>
      <c r="BG909" s="9">
        <v>2</v>
      </c>
      <c r="BH909">
        <v>2</v>
      </c>
      <c r="BI909">
        <v>2</v>
      </c>
      <c r="BJ909" s="58">
        <v>2</v>
      </c>
      <c r="BK909">
        <v>2</v>
      </c>
      <c r="BL909">
        <v>1</v>
      </c>
      <c r="BM909">
        <v>2</v>
      </c>
      <c r="BN909">
        <v>2</v>
      </c>
      <c r="BO909">
        <v>2</v>
      </c>
      <c r="BP909">
        <v>2</v>
      </c>
      <c r="BQ909" t="s">
        <v>125</v>
      </c>
      <c r="BR909">
        <v>2</v>
      </c>
      <c r="BS909">
        <v>2</v>
      </c>
      <c r="BT909" t="s">
        <v>125</v>
      </c>
      <c r="BU909">
        <v>1</v>
      </c>
      <c r="BV909">
        <v>1</v>
      </c>
      <c r="BW909">
        <v>2</v>
      </c>
      <c r="BX909">
        <v>2</v>
      </c>
      <c r="BY909">
        <v>2</v>
      </c>
      <c r="BZ909">
        <v>2</v>
      </c>
      <c r="CA909">
        <v>2</v>
      </c>
      <c r="CB909">
        <v>2</v>
      </c>
      <c r="CC909">
        <v>2</v>
      </c>
      <c r="CD909">
        <v>2</v>
      </c>
      <c r="CE909">
        <v>2</v>
      </c>
      <c r="CF909">
        <v>1</v>
      </c>
      <c r="CG909">
        <v>2</v>
      </c>
      <c r="CH909">
        <v>2</v>
      </c>
      <c r="CI909">
        <v>2</v>
      </c>
      <c r="CJ909">
        <v>2</v>
      </c>
      <c r="CK909">
        <v>2</v>
      </c>
      <c r="CL909">
        <v>2</v>
      </c>
      <c r="CM909" t="s">
        <v>125</v>
      </c>
      <c r="CN909" t="s">
        <v>125</v>
      </c>
      <c r="CO909">
        <v>4</v>
      </c>
      <c r="CP909">
        <v>4</v>
      </c>
      <c r="CQ909">
        <v>4</v>
      </c>
      <c r="CR909">
        <v>4</v>
      </c>
      <c r="CS909">
        <v>1</v>
      </c>
      <c r="CT909">
        <v>4</v>
      </c>
      <c r="CU909">
        <v>3</v>
      </c>
      <c r="CV909">
        <v>1</v>
      </c>
      <c r="CW909">
        <v>1</v>
      </c>
      <c r="CX909">
        <v>4</v>
      </c>
      <c r="CY909">
        <v>3</v>
      </c>
      <c r="CZ909">
        <v>4</v>
      </c>
      <c r="DA909" s="57">
        <v>4</v>
      </c>
    </row>
    <row r="910" spans="1:105">
      <c r="A910">
        <v>903</v>
      </c>
      <c r="B910" s="9">
        <v>1</v>
      </c>
      <c r="C910" s="9">
        <v>8</v>
      </c>
      <c r="D910" s="9">
        <v>7</v>
      </c>
      <c r="E910" s="9">
        <v>7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1</v>
      </c>
      <c r="M910" s="9">
        <v>2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1</v>
      </c>
      <c r="T910" s="9"/>
      <c r="U910" s="9">
        <v>1</v>
      </c>
      <c r="V910" s="9">
        <v>0</v>
      </c>
      <c r="W910" s="9">
        <v>1</v>
      </c>
      <c r="X910" s="9">
        <v>0</v>
      </c>
      <c r="Y910" s="9">
        <v>1</v>
      </c>
      <c r="Z910" s="9">
        <v>0</v>
      </c>
      <c r="AA910" s="9">
        <v>0</v>
      </c>
      <c r="AB910" s="9">
        <v>0</v>
      </c>
      <c r="AC910" s="9"/>
      <c r="AD910" s="9">
        <v>1</v>
      </c>
      <c r="AE910" s="9"/>
      <c r="AF910" s="9">
        <v>1</v>
      </c>
      <c r="AG910" s="9">
        <v>0</v>
      </c>
      <c r="AH910" s="9">
        <v>0</v>
      </c>
      <c r="AI910" s="9">
        <v>0</v>
      </c>
      <c r="AJ910" s="9">
        <v>0</v>
      </c>
      <c r="AK910" s="9">
        <v>0</v>
      </c>
      <c r="AL910" s="9"/>
      <c r="AM910" s="9">
        <v>1</v>
      </c>
      <c r="AN910" s="9">
        <v>1</v>
      </c>
      <c r="AO910" s="9">
        <v>0</v>
      </c>
      <c r="AP910" s="9">
        <v>1</v>
      </c>
      <c r="AQ910" s="9">
        <v>0</v>
      </c>
      <c r="AR910" s="9">
        <v>0</v>
      </c>
      <c r="AS910" s="9"/>
      <c r="AT910" s="9">
        <v>3</v>
      </c>
      <c r="AU910" s="9">
        <v>3</v>
      </c>
      <c r="AV910" s="75">
        <v>2</v>
      </c>
      <c r="AW910" s="75">
        <v>2</v>
      </c>
      <c r="AX910" s="75">
        <v>1</v>
      </c>
      <c r="AY910" s="9">
        <v>1</v>
      </c>
      <c r="AZ910" s="9">
        <v>1</v>
      </c>
      <c r="BA910" s="9">
        <v>1</v>
      </c>
      <c r="BB910" s="9">
        <v>2</v>
      </c>
      <c r="BC910" s="9">
        <v>2</v>
      </c>
      <c r="BD910" s="9">
        <v>1</v>
      </c>
      <c r="BE910" s="9">
        <v>2</v>
      </c>
      <c r="BF910" s="9">
        <v>2</v>
      </c>
      <c r="BG910" s="9" t="s">
        <v>125</v>
      </c>
      <c r="BH910">
        <v>2</v>
      </c>
      <c r="BI910">
        <v>2</v>
      </c>
      <c r="BJ910" s="58">
        <v>1</v>
      </c>
      <c r="BK910">
        <v>2</v>
      </c>
      <c r="BL910">
        <v>2</v>
      </c>
      <c r="BM910">
        <v>1</v>
      </c>
      <c r="BN910">
        <v>1</v>
      </c>
      <c r="BO910">
        <v>2</v>
      </c>
      <c r="BP910">
        <v>2</v>
      </c>
      <c r="BQ910" t="s">
        <v>125</v>
      </c>
      <c r="BR910">
        <v>2</v>
      </c>
      <c r="BS910">
        <v>2</v>
      </c>
      <c r="BT910" t="s">
        <v>125</v>
      </c>
      <c r="BU910">
        <v>1</v>
      </c>
      <c r="BV910">
        <v>2</v>
      </c>
      <c r="BW910">
        <v>2</v>
      </c>
      <c r="BX910">
        <v>2</v>
      </c>
      <c r="BY910">
        <v>2</v>
      </c>
      <c r="BZ910">
        <v>2</v>
      </c>
      <c r="CA910">
        <v>2</v>
      </c>
      <c r="CB910">
        <v>2</v>
      </c>
      <c r="CC910">
        <v>2</v>
      </c>
      <c r="CD910">
        <v>2</v>
      </c>
      <c r="CE910">
        <v>2</v>
      </c>
      <c r="CF910">
        <v>1</v>
      </c>
      <c r="CG910">
        <v>2</v>
      </c>
      <c r="CH910">
        <v>2</v>
      </c>
      <c r="CI910">
        <v>2</v>
      </c>
      <c r="CJ910">
        <v>2</v>
      </c>
      <c r="CK910">
        <v>2</v>
      </c>
      <c r="CL910">
        <v>1</v>
      </c>
      <c r="CM910">
        <v>4</v>
      </c>
      <c r="CN910">
        <v>4</v>
      </c>
      <c r="CO910">
        <v>4</v>
      </c>
      <c r="CP910">
        <v>2</v>
      </c>
      <c r="CQ910">
        <v>1</v>
      </c>
      <c r="CR910">
        <v>1</v>
      </c>
      <c r="CS910">
        <v>3</v>
      </c>
      <c r="CT910">
        <v>4</v>
      </c>
      <c r="CU910">
        <v>3</v>
      </c>
      <c r="CV910">
        <v>2</v>
      </c>
      <c r="CW910">
        <v>1</v>
      </c>
      <c r="CX910">
        <v>1</v>
      </c>
      <c r="CY910">
        <v>1</v>
      </c>
      <c r="CZ910">
        <v>0</v>
      </c>
      <c r="DA910" s="57" t="s">
        <v>125</v>
      </c>
    </row>
    <row r="911" spans="1:105">
      <c r="A911">
        <v>904</v>
      </c>
      <c r="B911" s="9">
        <v>1</v>
      </c>
      <c r="C911" s="9">
        <v>5</v>
      </c>
      <c r="D911" s="9">
        <v>1</v>
      </c>
      <c r="E911" s="9">
        <v>11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1</v>
      </c>
      <c r="L911" s="9">
        <v>0</v>
      </c>
      <c r="M911" s="9">
        <v>2</v>
      </c>
      <c r="N911" s="9">
        <v>4</v>
      </c>
      <c r="O911" s="9">
        <v>4</v>
      </c>
      <c r="P911" s="9">
        <v>4</v>
      </c>
      <c r="Q911" s="9">
        <v>4</v>
      </c>
      <c r="R911" s="9">
        <v>3</v>
      </c>
      <c r="S911" s="9">
        <v>4</v>
      </c>
      <c r="T911" s="9"/>
      <c r="U911" s="9">
        <v>1</v>
      </c>
      <c r="V911" s="9">
        <v>1</v>
      </c>
      <c r="W911" s="9">
        <v>1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/>
      <c r="AD911" s="9">
        <v>1</v>
      </c>
      <c r="AE911" s="9"/>
      <c r="AF911" s="9">
        <v>1</v>
      </c>
      <c r="AG911" s="9">
        <v>0</v>
      </c>
      <c r="AH911" s="9">
        <v>0</v>
      </c>
      <c r="AI911" s="9">
        <v>0</v>
      </c>
      <c r="AJ911" s="9">
        <v>0</v>
      </c>
      <c r="AK911" s="9">
        <v>0</v>
      </c>
      <c r="AL911" s="9"/>
      <c r="AM911" s="9">
        <v>1</v>
      </c>
      <c r="AN911" s="9">
        <v>1</v>
      </c>
      <c r="AO911" s="9">
        <v>1</v>
      </c>
      <c r="AP911" s="9">
        <v>0</v>
      </c>
      <c r="AQ911" s="9">
        <v>0</v>
      </c>
      <c r="AR911" s="9">
        <v>0</v>
      </c>
      <c r="AS911" s="9"/>
      <c r="AT911" s="9">
        <v>3</v>
      </c>
      <c r="AU911" s="9">
        <v>4</v>
      </c>
      <c r="AV911" s="75">
        <v>2</v>
      </c>
      <c r="AW911" s="75">
        <v>2</v>
      </c>
      <c r="AX911" s="75">
        <v>2</v>
      </c>
      <c r="AY911" s="9" t="s">
        <v>125</v>
      </c>
      <c r="AZ911" s="9">
        <v>1</v>
      </c>
      <c r="BA911" s="9">
        <v>1</v>
      </c>
      <c r="BB911" s="9">
        <v>1</v>
      </c>
      <c r="BC911" s="9">
        <v>2</v>
      </c>
      <c r="BD911" s="9">
        <v>1</v>
      </c>
      <c r="BE911" s="9">
        <v>2</v>
      </c>
      <c r="BF911" s="9">
        <v>1</v>
      </c>
      <c r="BG911" s="9">
        <v>1</v>
      </c>
      <c r="BH911">
        <v>1</v>
      </c>
      <c r="BI911">
        <v>1</v>
      </c>
      <c r="BJ911" s="58">
        <v>2</v>
      </c>
      <c r="BK911">
        <v>2</v>
      </c>
      <c r="BL911">
        <v>1</v>
      </c>
      <c r="BM911">
        <v>1</v>
      </c>
      <c r="BN911">
        <v>1</v>
      </c>
      <c r="BO911">
        <v>2</v>
      </c>
      <c r="BP911">
        <v>2</v>
      </c>
      <c r="BQ911" t="s">
        <v>125</v>
      </c>
      <c r="BR911">
        <v>2</v>
      </c>
      <c r="BS911">
        <v>2</v>
      </c>
      <c r="BT911" t="s">
        <v>125</v>
      </c>
      <c r="BU911">
        <v>1</v>
      </c>
      <c r="BV911">
        <v>1</v>
      </c>
      <c r="BW911">
        <v>1</v>
      </c>
      <c r="BX911">
        <v>2</v>
      </c>
      <c r="BY911">
        <v>2</v>
      </c>
      <c r="BZ911">
        <v>2</v>
      </c>
      <c r="CA911">
        <v>2</v>
      </c>
      <c r="CB911">
        <v>2</v>
      </c>
      <c r="CC911">
        <v>2</v>
      </c>
      <c r="CD911">
        <v>2</v>
      </c>
      <c r="CE911">
        <v>2</v>
      </c>
      <c r="CF911">
        <v>2</v>
      </c>
      <c r="CG911">
        <v>2</v>
      </c>
      <c r="CH911">
        <v>2</v>
      </c>
      <c r="CI911">
        <v>2</v>
      </c>
      <c r="CJ911">
        <v>2</v>
      </c>
      <c r="CK911">
        <v>2</v>
      </c>
      <c r="CL911">
        <v>2</v>
      </c>
      <c r="CM911" t="s">
        <v>125</v>
      </c>
      <c r="CN911" t="s">
        <v>125</v>
      </c>
      <c r="CO911">
        <v>3</v>
      </c>
      <c r="CP911">
        <v>2</v>
      </c>
      <c r="CQ911">
        <v>4</v>
      </c>
      <c r="CR911">
        <v>2</v>
      </c>
      <c r="CS911">
        <v>4</v>
      </c>
      <c r="CT911">
        <v>1</v>
      </c>
      <c r="CU911">
        <v>2</v>
      </c>
      <c r="CV911">
        <v>1</v>
      </c>
      <c r="CW911">
        <v>1</v>
      </c>
      <c r="CX911">
        <v>3</v>
      </c>
      <c r="CY911">
        <v>1</v>
      </c>
      <c r="CZ911">
        <v>0</v>
      </c>
      <c r="DA911" s="57" t="s">
        <v>125</v>
      </c>
    </row>
    <row r="912" spans="1:105">
      <c r="A912">
        <v>905</v>
      </c>
      <c r="B912" s="9">
        <v>1</v>
      </c>
      <c r="C912" s="9">
        <v>3</v>
      </c>
      <c r="D912" s="9">
        <v>1</v>
      </c>
      <c r="E912" s="9">
        <v>1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1</v>
      </c>
      <c r="M912" s="9">
        <v>3</v>
      </c>
      <c r="N912" s="9">
        <v>0</v>
      </c>
      <c r="O912" s="9">
        <v>0</v>
      </c>
      <c r="P912" s="9">
        <v>0</v>
      </c>
      <c r="Q912" s="9">
        <v>0</v>
      </c>
      <c r="R912" s="9">
        <v>4</v>
      </c>
      <c r="S912" s="9">
        <v>4</v>
      </c>
      <c r="T912" s="9"/>
      <c r="U912" s="9">
        <v>1</v>
      </c>
      <c r="V912" s="9">
        <v>0</v>
      </c>
      <c r="W912" s="9">
        <v>0</v>
      </c>
      <c r="X912" s="9">
        <v>0</v>
      </c>
      <c r="Y912" s="9">
        <v>1</v>
      </c>
      <c r="Z912" s="9">
        <v>0</v>
      </c>
      <c r="AA912" s="9">
        <v>0</v>
      </c>
      <c r="AB912" s="9">
        <v>0</v>
      </c>
      <c r="AC912" s="9"/>
      <c r="AD912" s="9">
        <v>1</v>
      </c>
      <c r="AE912" s="9"/>
      <c r="AF912" s="9">
        <v>0</v>
      </c>
      <c r="AG912" s="9">
        <v>0</v>
      </c>
      <c r="AH912" s="9">
        <v>1</v>
      </c>
      <c r="AI912" s="9">
        <v>1</v>
      </c>
      <c r="AJ912" s="9">
        <v>0</v>
      </c>
      <c r="AK912" s="9">
        <v>0</v>
      </c>
      <c r="AL912" s="9"/>
      <c r="AM912" s="9">
        <v>1</v>
      </c>
      <c r="AN912" s="9">
        <v>1</v>
      </c>
      <c r="AO912" s="9">
        <v>1</v>
      </c>
      <c r="AP912" s="9">
        <v>0</v>
      </c>
      <c r="AQ912" s="9">
        <v>0</v>
      </c>
      <c r="AR912" s="9">
        <v>0</v>
      </c>
      <c r="AS912" s="9"/>
      <c r="AT912" s="9">
        <v>1</v>
      </c>
      <c r="AU912" s="9">
        <v>2</v>
      </c>
      <c r="AV912" s="75">
        <v>2</v>
      </c>
      <c r="AW912" s="75">
        <v>1</v>
      </c>
      <c r="AX912" s="75">
        <v>2</v>
      </c>
      <c r="AY912" s="9" t="s">
        <v>125</v>
      </c>
      <c r="AZ912" s="9">
        <v>1</v>
      </c>
      <c r="BA912" s="9">
        <v>1</v>
      </c>
      <c r="BB912" s="9">
        <v>1</v>
      </c>
      <c r="BC912" s="9">
        <v>2</v>
      </c>
      <c r="BD912" s="9">
        <v>2</v>
      </c>
      <c r="BE912" s="9" t="s">
        <v>125</v>
      </c>
      <c r="BF912" s="9">
        <v>1</v>
      </c>
      <c r="BG912" s="9">
        <v>1</v>
      </c>
      <c r="BH912">
        <v>1</v>
      </c>
      <c r="BI912">
        <v>1</v>
      </c>
      <c r="BJ912" s="58">
        <v>2</v>
      </c>
      <c r="BK912">
        <v>2</v>
      </c>
      <c r="BL912">
        <v>2</v>
      </c>
      <c r="BM912">
        <v>2</v>
      </c>
      <c r="BN912">
        <v>2</v>
      </c>
      <c r="BO912">
        <v>1</v>
      </c>
      <c r="BP912">
        <v>2</v>
      </c>
      <c r="BQ912" t="s">
        <v>125</v>
      </c>
      <c r="BR912">
        <v>2</v>
      </c>
      <c r="BS912">
        <v>2</v>
      </c>
      <c r="BT912" t="s">
        <v>125</v>
      </c>
      <c r="BU912">
        <v>1</v>
      </c>
      <c r="BV912">
        <v>1</v>
      </c>
      <c r="BW912">
        <v>1</v>
      </c>
      <c r="BX912">
        <v>2</v>
      </c>
      <c r="BY912">
        <v>1</v>
      </c>
      <c r="BZ912">
        <v>2</v>
      </c>
      <c r="CA912">
        <v>1</v>
      </c>
      <c r="CB912">
        <v>2</v>
      </c>
      <c r="CC912">
        <v>2</v>
      </c>
      <c r="CD912">
        <v>2</v>
      </c>
      <c r="CE912">
        <v>2</v>
      </c>
      <c r="CF912">
        <v>2</v>
      </c>
      <c r="CG912">
        <v>2</v>
      </c>
      <c r="CH912">
        <v>2</v>
      </c>
      <c r="CI912">
        <v>2</v>
      </c>
      <c r="CJ912">
        <v>2</v>
      </c>
      <c r="CK912">
        <v>2</v>
      </c>
      <c r="CL912">
        <v>1</v>
      </c>
      <c r="CM912">
        <v>4</v>
      </c>
      <c r="CN912">
        <v>3</v>
      </c>
      <c r="CO912">
        <v>3</v>
      </c>
      <c r="CP912">
        <v>2</v>
      </c>
      <c r="CQ912">
        <v>1</v>
      </c>
      <c r="CR912">
        <v>1</v>
      </c>
      <c r="CS912">
        <v>3</v>
      </c>
      <c r="CT912">
        <v>2</v>
      </c>
      <c r="CU912">
        <v>2</v>
      </c>
      <c r="CV912">
        <v>3</v>
      </c>
      <c r="CW912">
        <v>1</v>
      </c>
      <c r="CX912">
        <v>1</v>
      </c>
      <c r="CY912">
        <v>1</v>
      </c>
      <c r="CZ912">
        <v>0</v>
      </c>
      <c r="DA912" s="57" t="s">
        <v>125</v>
      </c>
    </row>
    <row r="913" spans="1:105">
      <c r="A913">
        <v>906</v>
      </c>
      <c r="B913" s="9">
        <v>2</v>
      </c>
      <c r="C913" s="9">
        <v>7</v>
      </c>
      <c r="D913" s="9">
        <v>5</v>
      </c>
      <c r="E913" s="9">
        <v>15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1</v>
      </c>
      <c r="L913" s="9">
        <v>0</v>
      </c>
      <c r="M913" s="9">
        <v>2</v>
      </c>
      <c r="N913" s="9">
        <v>4</v>
      </c>
      <c r="O913" s="9">
        <v>4</v>
      </c>
      <c r="P913" s="9">
        <v>4</v>
      </c>
      <c r="Q913" s="9">
        <v>4</v>
      </c>
      <c r="R913" s="9">
        <v>4</v>
      </c>
      <c r="S913" s="9">
        <v>4</v>
      </c>
      <c r="T913" s="9"/>
      <c r="U913" s="9">
        <v>0</v>
      </c>
      <c r="V913" s="9">
        <v>0</v>
      </c>
      <c r="W913" s="9">
        <v>0</v>
      </c>
      <c r="X913" s="9">
        <v>0</v>
      </c>
      <c r="Y913" s="9">
        <v>1</v>
      </c>
      <c r="Z913" s="9">
        <v>0</v>
      </c>
      <c r="AA913" s="9">
        <v>0</v>
      </c>
      <c r="AB913" s="9">
        <v>0</v>
      </c>
      <c r="AC913" s="9"/>
      <c r="AD913" s="9">
        <v>2</v>
      </c>
      <c r="AE913" s="9"/>
      <c r="AF913" s="9">
        <v>1</v>
      </c>
      <c r="AG913" s="9">
        <v>1</v>
      </c>
      <c r="AH913" s="9">
        <v>1</v>
      </c>
      <c r="AI913" s="9">
        <v>0</v>
      </c>
      <c r="AJ913" s="9">
        <v>0</v>
      </c>
      <c r="AK913" s="9">
        <v>0</v>
      </c>
      <c r="AL913" s="9"/>
      <c r="AM913" s="9">
        <v>1</v>
      </c>
      <c r="AN913" s="9">
        <v>1</v>
      </c>
      <c r="AO913" s="9">
        <v>1</v>
      </c>
      <c r="AP913" s="9">
        <v>1</v>
      </c>
      <c r="AQ913" s="9">
        <v>0</v>
      </c>
      <c r="AR913" s="9">
        <v>1</v>
      </c>
      <c r="AS913" s="9"/>
      <c r="AT913" s="9">
        <v>1</v>
      </c>
      <c r="AU913" s="9">
        <v>4</v>
      </c>
      <c r="AV913" s="75">
        <v>1</v>
      </c>
      <c r="AW913" s="75">
        <v>1</v>
      </c>
      <c r="AX913" s="75">
        <v>1</v>
      </c>
      <c r="AY913" s="9">
        <v>1</v>
      </c>
      <c r="AZ913" s="9">
        <v>1</v>
      </c>
      <c r="BA913" s="9">
        <v>1</v>
      </c>
      <c r="BB913" s="9">
        <v>1</v>
      </c>
      <c r="BC913" s="9">
        <v>1</v>
      </c>
      <c r="BD913" s="9">
        <v>2</v>
      </c>
      <c r="BE913" s="9" t="s">
        <v>125</v>
      </c>
      <c r="BF913" s="9">
        <v>2</v>
      </c>
      <c r="BG913" s="9" t="s">
        <v>125</v>
      </c>
      <c r="BH913">
        <v>1</v>
      </c>
      <c r="BI913">
        <v>2</v>
      </c>
      <c r="BJ913" s="58">
        <v>1</v>
      </c>
      <c r="BK913">
        <v>1</v>
      </c>
      <c r="BL913">
        <v>1</v>
      </c>
      <c r="BM913">
        <v>1</v>
      </c>
      <c r="BN913">
        <v>1</v>
      </c>
      <c r="BO913">
        <v>2</v>
      </c>
      <c r="BP913">
        <v>2</v>
      </c>
      <c r="BQ913" t="s">
        <v>125</v>
      </c>
      <c r="BR913">
        <v>1</v>
      </c>
      <c r="BS913">
        <v>1</v>
      </c>
      <c r="BT913">
        <v>1</v>
      </c>
      <c r="BU913">
        <v>1</v>
      </c>
      <c r="BV913">
        <v>1</v>
      </c>
      <c r="BW913">
        <v>1</v>
      </c>
      <c r="BX913">
        <v>2</v>
      </c>
      <c r="BY913">
        <v>1</v>
      </c>
      <c r="BZ913">
        <v>2</v>
      </c>
      <c r="CA913">
        <v>2</v>
      </c>
      <c r="CB913">
        <v>2</v>
      </c>
      <c r="CC913">
        <v>2</v>
      </c>
      <c r="CD913">
        <v>2</v>
      </c>
      <c r="CE913">
        <v>2</v>
      </c>
      <c r="CF913">
        <v>1</v>
      </c>
      <c r="CG913">
        <v>2</v>
      </c>
      <c r="CH913">
        <v>2</v>
      </c>
      <c r="CI913">
        <v>2</v>
      </c>
      <c r="CJ913">
        <v>1</v>
      </c>
      <c r="CK913">
        <v>2</v>
      </c>
      <c r="CL913">
        <v>2</v>
      </c>
      <c r="CM913" t="s">
        <v>125</v>
      </c>
      <c r="CN913" t="s">
        <v>125</v>
      </c>
      <c r="CO913">
        <v>4</v>
      </c>
      <c r="CP913">
        <v>2</v>
      </c>
      <c r="CQ913">
        <v>3</v>
      </c>
      <c r="CR913">
        <v>2</v>
      </c>
      <c r="CS913">
        <v>2</v>
      </c>
      <c r="CT913">
        <v>4</v>
      </c>
      <c r="CU913">
        <v>2</v>
      </c>
      <c r="CV913">
        <v>2</v>
      </c>
      <c r="CW913">
        <v>1</v>
      </c>
      <c r="CX913">
        <v>3</v>
      </c>
      <c r="CY913">
        <v>1</v>
      </c>
      <c r="CZ913">
        <v>0</v>
      </c>
      <c r="DA913" s="57" t="s">
        <v>125</v>
      </c>
    </row>
    <row r="914" spans="1:105">
      <c r="A914">
        <v>907</v>
      </c>
      <c r="B914" s="9">
        <v>2</v>
      </c>
      <c r="C914" s="9">
        <v>3</v>
      </c>
      <c r="D914" s="9">
        <v>1</v>
      </c>
      <c r="E914" s="9">
        <v>8</v>
      </c>
      <c r="F914" s="9">
        <v>0</v>
      </c>
      <c r="G914" s="9">
        <v>1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1</v>
      </c>
      <c r="N914" s="9">
        <v>3</v>
      </c>
      <c r="O914" s="9">
        <v>4</v>
      </c>
      <c r="P914" s="9">
        <v>1</v>
      </c>
      <c r="Q914" s="9">
        <v>2</v>
      </c>
      <c r="R914" s="9">
        <v>3</v>
      </c>
      <c r="S914" s="9">
        <v>4</v>
      </c>
      <c r="T914" s="9"/>
      <c r="U914" s="9">
        <v>0</v>
      </c>
      <c r="V914" s="9">
        <v>0</v>
      </c>
      <c r="W914" s="9">
        <v>0</v>
      </c>
      <c r="X914" s="9">
        <v>1</v>
      </c>
      <c r="Y914" s="9">
        <v>0</v>
      </c>
      <c r="Z914" s="9">
        <v>1</v>
      </c>
      <c r="AA914" s="9">
        <v>0</v>
      </c>
      <c r="AB914" s="9">
        <v>0</v>
      </c>
      <c r="AC914" s="9"/>
      <c r="AD914" s="9">
        <v>2</v>
      </c>
      <c r="AE914" s="9"/>
      <c r="AF914" s="9">
        <v>1</v>
      </c>
      <c r="AG914" s="9">
        <v>1</v>
      </c>
      <c r="AH914" s="9">
        <v>1</v>
      </c>
      <c r="AI914" s="9">
        <v>0</v>
      </c>
      <c r="AJ914" s="9">
        <v>0</v>
      </c>
      <c r="AK914" s="9">
        <v>0</v>
      </c>
      <c r="AL914" s="9"/>
      <c r="AM914" s="9">
        <v>1</v>
      </c>
      <c r="AN914" s="9">
        <v>1</v>
      </c>
      <c r="AO914" s="9">
        <v>1</v>
      </c>
      <c r="AP914" s="9">
        <v>1</v>
      </c>
      <c r="AQ914" s="9">
        <v>0</v>
      </c>
      <c r="AR914" s="9">
        <v>0</v>
      </c>
      <c r="AS914" s="9"/>
      <c r="AT914" s="9">
        <v>1</v>
      </c>
      <c r="AU914" s="9">
        <v>3</v>
      </c>
      <c r="AV914" s="75">
        <v>2</v>
      </c>
      <c r="AW914" s="75">
        <v>2</v>
      </c>
      <c r="AX914" s="75">
        <v>2</v>
      </c>
      <c r="AY914" s="9" t="s">
        <v>125</v>
      </c>
      <c r="AZ914" s="9">
        <v>1</v>
      </c>
      <c r="BA914" s="9">
        <v>1</v>
      </c>
      <c r="BB914" s="9">
        <v>2</v>
      </c>
      <c r="BC914" s="9">
        <v>1</v>
      </c>
      <c r="BD914" s="9">
        <v>1</v>
      </c>
      <c r="BE914" s="9">
        <v>2</v>
      </c>
      <c r="BF914" s="9">
        <v>1</v>
      </c>
      <c r="BG914" s="9">
        <v>1</v>
      </c>
      <c r="BH914">
        <v>2</v>
      </c>
      <c r="BI914">
        <v>2</v>
      </c>
      <c r="BJ914" s="58">
        <v>1</v>
      </c>
      <c r="BK914">
        <v>2</v>
      </c>
      <c r="BL914">
        <v>1</v>
      </c>
      <c r="BM914">
        <v>1</v>
      </c>
      <c r="BN914">
        <v>2</v>
      </c>
      <c r="BO914">
        <v>2</v>
      </c>
      <c r="BP914">
        <v>1</v>
      </c>
      <c r="BQ914">
        <v>1</v>
      </c>
      <c r="BR914">
        <v>1</v>
      </c>
      <c r="BS914">
        <v>1</v>
      </c>
      <c r="BT914">
        <v>1</v>
      </c>
      <c r="BU914">
        <v>1</v>
      </c>
      <c r="BV914">
        <v>1</v>
      </c>
      <c r="BW914">
        <v>1</v>
      </c>
      <c r="BX914">
        <v>2</v>
      </c>
      <c r="BY914">
        <v>1</v>
      </c>
      <c r="BZ914">
        <v>2</v>
      </c>
      <c r="CA914">
        <v>1</v>
      </c>
      <c r="CB914">
        <v>2</v>
      </c>
      <c r="CC914">
        <v>1</v>
      </c>
      <c r="CD914">
        <v>1</v>
      </c>
      <c r="CE914">
        <v>2</v>
      </c>
      <c r="CF914">
        <v>1</v>
      </c>
      <c r="CG914">
        <v>1</v>
      </c>
      <c r="CH914">
        <v>2</v>
      </c>
      <c r="CI914">
        <v>1</v>
      </c>
      <c r="CJ914">
        <v>1</v>
      </c>
      <c r="CK914">
        <v>2</v>
      </c>
      <c r="CL914">
        <v>1</v>
      </c>
      <c r="CM914">
        <v>3</v>
      </c>
      <c r="CN914">
        <v>3</v>
      </c>
      <c r="CO914">
        <v>4</v>
      </c>
      <c r="CP914">
        <v>3</v>
      </c>
      <c r="CQ914">
        <v>4</v>
      </c>
      <c r="CR914">
        <v>4</v>
      </c>
      <c r="CS914">
        <v>4</v>
      </c>
      <c r="CT914">
        <v>4</v>
      </c>
      <c r="CU914">
        <v>3</v>
      </c>
      <c r="CV914">
        <v>1</v>
      </c>
      <c r="CW914">
        <v>1</v>
      </c>
      <c r="CX914">
        <v>4</v>
      </c>
      <c r="CY914">
        <v>3</v>
      </c>
      <c r="CZ914">
        <v>3</v>
      </c>
      <c r="DA914" s="57">
        <v>3</v>
      </c>
    </row>
    <row r="915" spans="1:105">
      <c r="A915">
        <v>908</v>
      </c>
      <c r="B915" s="9">
        <v>1</v>
      </c>
      <c r="C915" s="9">
        <v>7</v>
      </c>
      <c r="D915" s="9">
        <v>7</v>
      </c>
      <c r="E915" s="9">
        <v>6</v>
      </c>
      <c r="F915" s="9">
        <v>0</v>
      </c>
      <c r="G915" s="9">
        <v>0</v>
      </c>
      <c r="H915" s="9">
        <v>0</v>
      </c>
      <c r="I915" s="9">
        <v>1</v>
      </c>
      <c r="J915" s="9">
        <v>0</v>
      </c>
      <c r="K915" s="9">
        <v>0</v>
      </c>
      <c r="L915" s="9">
        <v>0</v>
      </c>
      <c r="M915" s="9">
        <v>2</v>
      </c>
      <c r="N915" s="9">
        <v>0</v>
      </c>
      <c r="O915" s="9">
        <v>0</v>
      </c>
      <c r="P915" s="9">
        <v>0</v>
      </c>
      <c r="Q915" s="9">
        <v>3</v>
      </c>
      <c r="R915" s="9">
        <v>3</v>
      </c>
      <c r="S915" s="9">
        <v>0</v>
      </c>
      <c r="T915" s="9"/>
      <c r="U915" s="9">
        <v>0</v>
      </c>
      <c r="V915" s="9">
        <v>0</v>
      </c>
      <c r="W915" s="9">
        <v>0</v>
      </c>
      <c r="X915" s="9">
        <v>0</v>
      </c>
      <c r="Y915" s="9">
        <v>1</v>
      </c>
      <c r="Z915" s="9">
        <v>1</v>
      </c>
      <c r="AA915" s="9">
        <v>0</v>
      </c>
      <c r="AB915" s="9">
        <v>0</v>
      </c>
      <c r="AC915" s="9"/>
      <c r="AD915" s="9">
        <v>4</v>
      </c>
      <c r="AE915" s="9"/>
      <c r="AF915" s="9">
        <v>1</v>
      </c>
      <c r="AG915" s="9">
        <v>1</v>
      </c>
      <c r="AH915" s="9">
        <v>1</v>
      </c>
      <c r="AI915" s="9">
        <v>0</v>
      </c>
      <c r="AJ915" s="9">
        <v>0</v>
      </c>
      <c r="AK915" s="9">
        <v>0</v>
      </c>
      <c r="AL915" s="9"/>
      <c r="AM915" s="9">
        <v>1</v>
      </c>
      <c r="AN915" s="9">
        <v>1</v>
      </c>
      <c r="AO915" s="9">
        <v>0</v>
      </c>
      <c r="AP915" s="9">
        <v>1</v>
      </c>
      <c r="AQ915" s="9">
        <v>0</v>
      </c>
      <c r="AR915" s="9">
        <v>0</v>
      </c>
      <c r="AS915" s="9"/>
      <c r="AT915" s="9">
        <v>1</v>
      </c>
      <c r="AU915" s="9">
        <v>1</v>
      </c>
      <c r="AV915" s="75">
        <v>2</v>
      </c>
      <c r="AW915" s="75">
        <v>2</v>
      </c>
      <c r="AX915" s="75">
        <v>1</v>
      </c>
      <c r="AY915" s="9">
        <v>1</v>
      </c>
      <c r="AZ915" s="9">
        <v>1</v>
      </c>
      <c r="BA915" s="9">
        <v>1</v>
      </c>
      <c r="BB915" s="9">
        <v>2</v>
      </c>
      <c r="BC915" s="9">
        <v>1</v>
      </c>
      <c r="BD915" s="9">
        <v>1</v>
      </c>
      <c r="BE915" s="9">
        <v>2</v>
      </c>
      <c r="BF915" s="9">
        <v>2</v>
      </c>
      <c r="BG915" s="9" t="s">
        <v>125</v>
      </c>
      <c r="BH915">
        <v>1</v>
      </c>
      <c r="BI915">
        <v>2</v>
      </c>
      <c r="BJ915" s="58">
        <v>1</v>
      </c>
      <c r="BK915">
        <v>2</v>
      </c>
      <c r="BL915">
        <v>1</v>
      </c>
      <c r="BM915">
        <v>2</v>
      </c>
      <c r="BN915">
        <v>2</v>
      </c>
      <c r="BO915">
        <v>2</v>
      </c>
      <c r="BP915">
        <v>2</v>
      </c>
      <c r="BQ915" t="s">
        <v>125</v>
      </c>
      <c r="BR915">
        <v>1</v>
      </c>
      <c r="BS915">
        <v>2</v>
      </c>
      <c r="BT915" t="s">
        <v>125</v>
      </c>
      <c r="BU915">
        <v>1</v>
      </c>
      <c r="BV915">
        <v>1</v>
      </c>
      <c r="BW915">
        <v>1</v>
      </c>
      <c r="BX915">
        <v>1</v>
      </c>
      <c r="BY915">
        <v>1</v>
      </c>
      <c r="BZ915">
        <v>2</v>
      </c>
      <c r="CA915">
        <v>2</v>
      </c>
      <c r="CB915">
        <v>2</v>
      </c>
      <c r="CC915">
        <v>2</v>
      </c>
      <c r="CD915">
        <v>2</v>
      </c>
      <c r="CE915">
        <v>2</v>
      </c>
      <c r="CF915">
        <v>1</v>
      </c>
      <c r="CG915">
        <v>1</v>
      </c>
      <c r="CH915">
        <v>2</v>
      </c>
      <c r="CI915">
        <v>2</v>
      </c>
      <c r="CJ915">
        <v>1</v>
      </c>
      <c r="CK915">
        <v>2</v>
      </c>
      <c r="CL915">
        <v>2</v>
      </c>
      <c r="CM915" t="s">
        <v>125</v>
      </c>
      <c r="CN915" t="s">
        <v>125</v>
      </c>
      <c r="CO915">
        <v>4</v>
      </c>
      <c r="CP915">
        <v>1</v>
      </c>
      <c r="CQ915">
        <v>4</v>
      </c>
      <c r="CR915">
        <v>2</v>
      </c>
      <c r="CS915">
        <v>4</v>
      </c>
      <c r="CT915">
        <v>2</v>
      </c>
      <c r="CU915">
        <v>2</v>
      </c>
      <c r="CV915">
        <v>3</v>
      </c>
      <c r="CW915">
        <v>1</v>
      </c>
      <c r="CX915">
        <v>3</v>
      </c>
      <c r="CY915">
        <v>1</v>
      </c>
      <c r="CZ915">
        <v>2</v>
      </c>
      <c r="DA915" s="57" t="s">
        <v>125</v>
      </c>
    </row>
    <row r="916" spans="1:105">
      <c r="A916">
        <v>909</v>
      </c>
      <c r="B916" s="9">
        <v>1</v>
      </c>
      <c r="C916" s="9">
        <v>9</v>
      </c>
      <c r="D916" s="9">
        <v>7</v>
      </c>
      <c r="E916" s="9">
        <v>14</v>
      </c>
      <c r="F916" s="9">
        <v>0</v>
      </c>
      <c r="G916" s="9">
        <v>0</v>
      </c>
      <c r="H916" s="9">
        <v>0</v>
      </c>
      <c r="I916" s="9">
        <v>1</v>
      </c>
      <c r="J916" s="9">
        <v>0</v>
      </c>
      <c r="K916" s="9">
        <v>0</v>
      </c>
      <c r="L916" s="9">
        <v>0</v>
      </c>
      <c r="M916" s="9">
        <v>2</v>
      </c>
      <c r="N916" s="9">
        <v>3</v>
      </c>
      <c r="O916" s="9">
        <v>4</v>
      </c>
      <c r="P916" s="9">
        <v>4</v>
      </c>
      <c r="Q916" s="9">
        <v>4</v>
      </c>
      <c r="R916" s="9">
        <v>4</v>
      </c>
      <c r="S916" s="9">
        <v>4</v>
      </c>
      <c r="T916" s="9"/>
      <c r="U916" s="9">
        <v>0</v>
      </c>
      <c r="V916" s="9">
        <v>0</v>
      </c>
      <c r="W916" s="9">
        <v>0</v>
      </c>
      <c r="X916" s="9">
        <v>0</v>
      </c>
      <c r="Y916" s="9">
        <v>1</v>
      </c>
      <c r="Z916" s="9">
        <v>1</v>
      </c>
      <c r="AA916" s="9">
        <v>0</v>
      </c>
      <c r="AB916" s="9">
        <v>0</v>
      </c>
      <c r="AC916" s="9"/>
      <c r="AD916" s="9">
        <v>2</v>
      </c>
      <c r="AE916" s="9"/>
      <c r="AF916" s="9">
        <v>1</v>
      </c>
      <c r="AG916" s="9">
        <v>0</v>
      </c>
      <c r="AH916" s="9">
        <v>0</v>
      </c>
      <c r="AI916" s="9">
        <v>0</v>
      </c>
      <c r="AJ916" s="9">
        <v>0</v>
      </c>
      <c r="AK916" s="9">
        <v>0</v>
      </c>
      <c r="AL916" s="9"/>
      <c r="AM916" s="9">
        <v>1</v>
      </c>
      <c r="AN916" s="9">
        <v>1</v>
      </c>
      <c r="AO916" s="9">
        <v>0</v>
      </c>
      <c r="AP916" s="9">
        <v>0</v>
      </c>
      <c r="AQ916" s="9">
        <v>0</v>
      </c>
      <c r="AR916" s="9">
        <v>0</v>
      </c>
      <c r="AS916" s="9"/>
      <c r="AT916" s="9">
        <v>1</v>
      </c>
      <c r="AU916" s="9">
        <v>3</v>
      </c>
      <c r="AV916" s="75">
        <v>2</v>
      </c>
      <c r="AW916" s="75">
        <v>1</v>
      </c>
      <c r="AX916" s="75">
        <v>1</v>
      </c>
      <c r="AY916" s="9">
        <v>1</v>
      </c>
      <c r="AZ916" s="9">
        <v>1</v>
      </c>
      <c r="BA916" s="9">
        <v>2</v>
      </c>
      <c r="BB916" s="9">
        <v>2</v>
      </c>
      <c r="BC916" s="9">
        <v>2</v>
      </c>
      <c r="BD916" s="9">
        <v>1</v>
      </c>
      <c r="BE916" s="9">
        <v>2</v>
      </c>
      <c r="BF916" s="9">
        <v>1</v>
      </c>
      <c r="BG916" s="9">
        <v>1</v>
      </c>
      <c r="BH916">
        <v>1</v>
      </c>
      <c r="BI916">
        <v>2</v>
      </c>
      <c r="BJ916" s="58">
        <v>1</v>
      </c>
      <c r="BK916">
        <v>2</v>
      </c>
      <c r="BL916">
        <v>1</v>
      </c>
      <c r="BM916">
        <v>1</v>
      </c>
      <c r="BN916">
        <v>2</v>
      </c>
      <c r="BO916">
        <v>2</v>
      </c>
      <c r="BP916">
        <v>2</v>
      </c>
      <c r="BQ916" t="s">
        <v>125</v>
      </c>
      <c r="BR916">
        <v>1</v>
      </c>
      <c r="BS916">
        <v>2</v>
      </c>
      <c r="BT916" t="s">
        <v>125</v>
      </c>
      <c r="BU916">
        <v>1</v>
      </c>
      <c r="BV916">
        <v>1</v>
      </c>
      <c r="BW916">
        <v>1</v>
      </c>
      <c r="BX916">
        <v>2</v>
      </c>
      <c r="BY916">
        <v>2</v>
      </c>
      <c r="BZ916">
        <v>2</v>
      </c>
      <c r="CA916">
        <v>1</v>
      </c>
      <c r="CB916">
        <v>2</v>
      </c>
      <c r="CC916">
        <v>2</v>
      </c>
      <c r="CD916">
        <v>2</v>
      </c>
      <c r="CE916">
        <v>2</v>
      </c>
      <c r="CF916">
        <v>2</v>
      </c>
      <c r="CG916">
        <v>2</v>
      </c>
      <c r="CH916">
        <v>2</v>
      </c>
      <c r="CI916">
        <v>2</v>
      </c>
      <c r="CJ916">
        <v>1</v>
      </c>
      <c r="CK916">
        <v>2</v>
      </c>
      <c r="CL916">
        <v>2</v>
      </c>
      <c r="CM916" t="s">
        <v>125</v>
      </c>
      <c r="CN916" t="s">
        <v>125</v>
      </c>
      <c r="CO916">
        <v>4</v>
      </c>
      <c r="CP916">
        <v>3</v>
      </c>
      <c r="CQ916">
        <v>4</v>
      </c>
      <c r="CR916">
        <v>3</v>
      </c>
      <c r="CS916">
        <v>4</v>
      </c>
      <c r="CT916">
        <v>4</v>
      </c>
      <c r="CU916">
        <v>4</v>
      </c>
      <c r="CV916">
        <v>2</v>
      </c>
      <c r="CW916">
        <v>1</v>
      </c>
      <c r="CX916">
        <v>4</v>
      </c>
      <c r="CY916">
        <v>1</v>
      </c>
      <c r="CZ916">
        <v>3</v>
      </c>
      <c r="DA916" s="57" t="s">
        <v>125</v>
      </c>
    </row>
    <row r="917" spans="1:105">
      <c r="A917">
        <v>910</v>
      </c>
      <c r="B917" s="9">
        <v>1</v>
      </c>
      <c r="C917" s="9">
        <v>3</v>
      </c>
      <c r="D917" s="9">
        <v>1</v>
      </c>
      <c r="E917" s="9">
        <v>1</v>
      </c>
      <c r="F917" s="9">
        <v>0</v>
      </c>
      <c r="G917" s="9">
        <v>0</v>
      </c>
      <c r="H917" s="9">
        <v>0</v>
      </c>
      <c r="I917" s="9">
        <v>0</v>
      </c>
      <c r="J917" s="9">
        <v>1</v>
      </c>
      <c r="K917" s="9">
        <v>0</v>
      </c>
      <c r="L917" s="9">
        <v>0</v>
      </c>
      <c r="M917" s="9">
        <v>1</v>
      </c>
      <c r="N917" s="9">
        <v>0</v>
      </c>
      <c r="O917" s="9">
        <v>0</v>
      </c>
      <c r="P917" s="9">
        <v>0</v>
      </c>
      <c r="Q917" s="9">
        <v>0</v>
      </c>
      <c r="R917" s="9">
        <v>4</v>
      </c>
      <c r="S917" s="9">
        <v>0</v>
      </c>
      <c r="T917" s="9"/>
      <c r="U917" s="9">
        <v>0</v>
      </c>
      <c r="V917" s="9">
        <v>1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/>
      <c r="AD917" s="9">
        <v>3</v>
      </c>
      <c r="AE917" s="9"/>
      <c r="AF917" s="9">
        <v>1</v>
      </c>
      <c r="AG917" s="9">
        <v>0</v>
      </c>
      <c r="AH917" s="9">
        <v>1</v>
      </c>
      <c r="AI917" s="9">
        <v>0</v>
      </c>
      <c r="AJ917" s="9">
        <v>0</v>
      </c>
      <c r="AK917" s="9">
        <v>0</v>
      </c>
      <c r="AL917" s="9"/>
      <c r="AM917" s="9">
        <v>1</v>
      </c>
      <c r="AN917" s="9">
        <v>1</v>
      </c>
      <c r="AO917" s="9">
        <v>1</v>
      </c>
      <c r="AP917" s="9">
        <v>1</v>
      </c>
      <c r="AQ917" s="9">
        <v>0</v>
      </c>
      <c r="AR917" s="9">
        <v>0</v>
      </c>
      <c r="AS917" s="9"/>
      <c r="AT917" s="9">
        <v>1</v>
      </c>
      <c r="AU917" s="9">
        <v>3</v>
      </c>
      <c r="AV917" s="75">
        <v>2</v>
      </c>
      <c r="AW917" s="75">
        <v>2</v>
      </c>
      <c r="AX917" s="75">
        <v>2</v>
      </c>
      <c r="AY917" s="9" t="s">
        <v>125</v>
      </c>
      <c r="AZ917" s="9">
        <v>1</v>
      </c>
      <c r="BA917" s="9">
        <v>1</v>
      </c>
      <c r="BB917" s="9">
        <v>2</v>
      </c>
      <c r="BC917" s="9">
        <v>2</v>
      </c>
      <c r="BD917" s="9">
        <v>1</v>
      </c>
      <c r="BE917" s="9">
        <v>2</v>
      </c>
      <c r="BF917" s="9">
        <v>2</v>
      </c>
      <c r="BG917" s="9" t="s">
        <v>125</v>
      </c>
      <c r="BH917">
        <v>1</v>
      </c>
      <c r="BI917">
        <v>2</v>
      </c>
      <c r="BJ917" s="58">
        <v>2</v>
      </c>
      <c r="BK917">
        <v>2</v>
      </c>
      <c r="BL917">
        <v>2</v>
      </c>
      <c r="BM917">
        <v>2</v>
      </c>
      <c r="BN917">
        <v>2</v>
      </c>
      <c r="BO917">
        <v>2</v>
      </c>
      <c r="BP917">
        <v>2</v>
      </c>
      <c r="BQ917" t="s">
        <v>125</v>
      </c>
      <c r="BR917">
        <v>2</v>
      </c>
      <c r="BS917">
        <v>2</v>
      </c>
      <c r="BT917" t="s">
        <v>125</v>
      </c>
      <c r="BU917">
        <v>1</v>
      </c>
      <c r="BV917">
        <v>2</v>
      </c>
      <c r="BW917">
        <v>1</v>
      </c>
      <c r="BX917">
        <v>2</v>
      </c>
      <c r="BY917">
        <v>2</v>
      </c>
      <c r="BZ917">
        <v>2</v>
      </c>
      <c r="CA917">
        <v>2</v>
      </c>
      <c r="CB917">
        <v>2</v>
      </c>
      <c r="CC917">
        <v>2</v>
      </c>
      <c r="CD917">
        <v>1</v>
      </c>
      <c r="CE917">
        <v>2</v>
      </c>
      <c r="CF917">
        <v>2</v>
      </c>
      <c r="CG917">
        <v>2</v>
      </c>
      <c r="CH917">
        <v>1</v>
      </c>
      <c r="CI917">
        <v>2</v>
      </c>
      <c r="CJ917">
        <v>2</v>
      </c>
      <c r="CK917">
        <v>2</v>
      </c>
      <c r="CL917">
        <v>1</v>
      </c>
      <c r="CM917">
        <v>4</v>
      </c>
      <c r="CN917">
        <v>1</v>
      </c>
      <c r="CO917">
        <v>4</v>
      </c>
      <c r="CP917">
        <v>4</v>
      </c>
      <c r="CQ917">
        <v>3</v>
      </c>
      <c r="CR917">
        <v>3</v>
      </c>
      <c r="CS917">
        <v>3</v>
      </c>
      <c r="CT917">
        <v>4</v>
      </c>
      <c r="CU917">
        <v>3</v>
      </c>
      <c r="CV917">
        <v>1</v>
      </c>
      <c r="CW917">
        <v>1</v>
      </c>
      <c r="CX917">
        <v>1</v>
      </c>
      <c r="CY917">
        <v>1</v>
      </c>
      <c r="CZ917">
        <v>0</v>
      </c>
      <c r="DA917" s="57" t="s">
        <v>125</v>
      </c>
    </row>
    <row r="918" spans="1:105">
      <c r="A918">
        <v>911</v>
      </c>
      <c r="B918" s="9">
        <v>1</v>
      </c>
      <c r="C918" s="9">
        <v>4</v>
      </c>
      <c r="D918" s="9">
        <v>1</v>
      </c>
      <c r="E918" s="9">
        <v>14</v>
      </c>
      <c r="F918" s="9">
        <v>0</v>
      </c>
      <c r="G918" s="9">
        <v>1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2</v>
      </c>
      <c r="N918" s="9"/>
      <c r="O918" s="9">
        <v>0</v>
      </c>
      <c r="P918" s="9"/>
      <c r="Q918" s="9">
        <v>0</v>
      </c>
      <c r="R918" s="9"/>
      <c r="S918" s="9">
        <v>0</v>
      </c>
      <c r="T918" s="9"/>
      <c r="U918" s="9">
        <v>0</v>
      </c>
      <c r="V918" s="9">
        <v>1</v>
      </c>
      <c r="W918" s="9">
        <v>0</v>
      </c>
      <c r="X918" s="9">
        <v>1</v>
      </c>
      <c r="Y918" s="9">
        <v>1</v>
      </c>
      <c r="Z918" s="9">
        <v>0</v>
      </c>
      <c r="AA918" s="9">
        <v>0</v>
      </c>
      <c r="AB918" s="9">
        <v>0</v>
      </c>
      <c r="AC918" s="9"/>
      <c r="AD918" s="9">
        <v>2</v>
      </c>
      <c r="AE918" s="9"/>
      <c r="AF918" s="9">
        <v>1</v>
      </c>
      <c r="AG918" s="9">
        <v>1</v>
      </c>
      <c r="AH918" s="9">
        <v>0</v>
      </c>
      <c r="AI918" s="9">
        <v>0</v>
      </c>
      <c r="AJ918" s="9">
        <v>0</v>
      </c>
      <c r="AK918" s="9">
        <v>0</v>
      </c>
      <c r="AL918" s="9"/>
      <c r="AM918" s="9">
        <v>1</v>
      </c>
      <c r="AN918" s="9">
        <v>1</v>
      </c>
      <c r="AO918" s="9">
        <v>0</v>
      </c>
      <c r="AP918" s="9">
        <v>0</v>
      </c>
      <c r="AQ918" s="9">
        <v>0</v>
      </c>
      <c r="AR918" s="9">
        <v>0</v>
      </c>
      <c r="AS918" s="9"/>
      <c r="AT918" s="9">
        <v>2</v>
      </c>
      <c r="AU918" s="9">
        <v>4</v>
      </c>
      <c r="AV918" s="75">
        <v>1</v>
      </c>
      <c r="AW918" s="75">
        <v>2</v>
      </c>
      <c r="AX918" s="75">
        <v>1</v>
      </c>
      <c r="AY918" s="9">
        <v>2</v>
      </c>
      <c r="AZ918" s="9">
        <v>1</v>
      </c>
      <c r="BA918" s="9">
        <v>1</v>
      </c>
      <c r="BB918" s="9">
        <v>2</v>
      </c>
      <c r="BC918" s="9">
        <v>1</v>
      </c>
      <c r="BD918" s="9">
        <v>2</v>
      </c>
      <c r="BE918" s="9" t="s">
        <v>125</v>
      </c>
      <c r="BF918" s="9">
        <v>1</v>
      </c>
      <c r="BG918" s="9">
        <v>1</v>
      </c>
      <c r="BH918">
        <v>2</v>
      </c>
      <c r="BI918">
        <v>2</v>
      </c>
      <c r="BJ918" s="58">
        <v>1</v>
      </c>
      <c r="BK918">
        <v>1</v>
      </c>
      <c r="BL918">
        <v>1</v>
      </c>
      <c r="BM918">
        <v>2</v>
      </c>
      <c r="BN918">
        <v>2</v>
      </c>
      <c r="BO918">
        <v>2</v>
      </c>
      <c r="BP918">
        <v>1</v>
      </c>
      <c r="BQ918">
        <v>1</v>
      </c>
      <c r="BR918">
        <v>1</v>
      </c>
      <c r="BS918">
        <v>2</v>
      </c>
      <c r="BT918" t="s">
        <v>125</v>
      </c>
      <c r="BU918">
        <v>1</v>
      </c>
      <c r="BV918">
        <v>1</v>
      </c>
      <c r="BW918">
        <v>1</v>
      </c>
      <c r="BX918">
        <v>2</v>
      </c>
      <c r="BY918">
        <v>1</v>
      </c>
      <c r="BZ918">
        <v>1</v>
      </c>
      <c r="CA918">
        <v>2</v>
      </c>
      <c r="CB918">
        <v>2</v>
      </c>
      <c r="CC918">
        <v>1</v>
      </c>
      <c r="CD918">
        <v>2</v>
      </c>
      <c r="CE918">
        <v>1</v>
      </c>
      <c r="CF918">
        <v>1</v>
      </c>
      <c r="CG918">
        <v>1</v>
      </c>
      <c r="CH918">
        <v>2</v>
      </c>
      <c r="CI918">
        <v>2</v>
      </c>
      <c r="CJ918">
        <v>2</v>
      </c>
      <c r="CK918">
        <v>2</v>
      </c>
      <c r="CL918">
        <v>1</v>
      </c>
      <c r="CM918">
        <v>3</v>
      </c>
      <c r="CN918">
        <v>3</v>
      </c>
      <c r="CO918">
        <v>4</v>
      </c>
      <c r="CP918">
        <v>3</v>
      </c>
      <c r="CQ918">
        <v>4</v>
      </c>
      <c r="CR918">
        <v>3</v>
      </c>
      <c r="CS918">
        <v>3</v>
      </c>
      <c r="CT918">
        <v>3</v>
      </c>
      <c r="CU918">
        <v>3</v>
      </c>
      <c r="CV918">
        <v>1</v>
      </c>
      <c r="CW918">
        <v>1</v>
      </c>
      <c r="CX918">
        <v>2</v>
      </c>
      <c r="CY918">
        <v>3</v>
      </c>
      <c r="CZ918">
        <v>3</v>
      </c>
      <c r="DA918" s="57">
        <v>3</v>
      </c>
    </row>
    <row r="919" spans="1:105">
      <c r="A919">
        <v>912</v>
      </c>
      <c r="B919" s="9">
        <v>2</v>
      </c>
      <c r="C919" s="9">
        <v>4</v>
      </c>
      <c r="D919" s="9">
        <v>1</v>
      </c>
      <c r="E919" s="9">
        <v>11</v>
      </c>
      <c r="F919" s="9">
        <v>0</v>
      </c>
      <c r="G919" s="9">
        <v>0</v>
      </c>
      <c r="H919" s="9">
        <v>0</v>
      </c>
      <c r="I919" s="9">
        <v>0</v>
      </c>
      <c r="J919" s="9">
        <v>1</v>
      </c>
      <c r="K919" s="9">
        <v>1</v>
      </c>
      <c r="L919" s="9">
        <v>0</v>
      </c>
      <c r="M919" s="9">
        <v>2</v>
      </c>
      <c r="N919" s="9">
        <v>3</v>
      </c>
      <c r="O919" s="9">
        <v>4</v>
      </c>
      <c r="P919" s="9">
        <v>3</v>
      </c>
      <c r="Q919" s="9">
        <v>4</v>
      </c>
      <c r="R919" s="9">
        <v>4</v>
      </c>
      <c r="S919" s="9">
        <v>4</v>
      </c>
      <c r="T919" s="9"/>
      <c r="U919" s="9">
        <v>0</v>
      </c>
      <c r="V919" s="9">
        <v>1</v>
      </c>
      <c r="W919" s="9">
        <v>0</v>
      </c>
      <c r="X919" s="9">
        <v>0</v>
      </c>
      <c r="Y919" s="9">
        <v>0</v>
      </c>
      <c r="Z919" s="9">
        <v>1</v>
      </c>
      <c r="AA919" s="9">
        <v>0</v>
      </c>
      <c r="AB919" s="9">
        <v>0</v>
      </c>
      <c r="AC919" s="9"/>
      <c r="AD919" s="9">
        <v>1</v>
      </c>
      <c r="AE919" s="9"/>
      <c r="AF919" s="9">
        <v>1</v>
      </c>
      <c r="AG919" s="9">
        <v>1</v>
      </c>
      <c r="AH919" s="9">
        <v>0</v>
      </c>
      <c r="AI919" s="9">
        <v>0</v>
      </c>
      <c r="AJ919" s="9">
        <v>0</v>
      </c>
      <c r="AK919" s="9">
        <v>0</v>
      </c>
      <c r="AL919" s="9"/>
      <c r="AM919" s="9">
        <v>0</v>
      </c>
      <c r="AN919" s="9">
        <v>1</v>
      </c>
      <c r="AO919" s="9">
        <v>0</v>
      </c>
      <c r="AP919" s="9">
        <v>0</v>
      </c>
      <c r="AQ919" s="9">
        <v>0</v>
      </c>
      <c r="AR919" s="9">
        <v>0</v>
      </c>
      <c r="AS919" s="9"/>
      <c r="AT919" s="9">
        <v>1</v>
      </c>
      <c r="AU919" s="9">
        <v>2</v>
      </c>
      <c r="AV919" s="75">
        <v>1</v>
      </c>
      <c r="AW919" s="75">
        <v>1</v>
      </c>
      <c r="AX919" s="75">
        <v>1</v>
      </c>
      <c r="AY919" s="9">
        <v>1</v>
      </c>
      <c r="AZ919" s="9">
        <v>1</v>
      </c>
      <c r="BA919" s="9">
        <v>2</v>
      </c>
      <c r="BB919" s="9"/>
      <c r="BC919" s="9">
        <v>2</v>
      </c>
      <c r="BD919" s="9">
        <v>1</v>
      </c>
      <c r="BE919" s="9">
        <v>2</v>
      </c>
      <c r="BF919" s="9">
        <v>1</v>
      </c>
      <c r="BG919" s="9">
        <v>1</v>
      </c>
      <c r="BH919">
        <v>1</v>
      </c>
      <c r="BI919">
        <v>2</v>
      </c>
      <c r="BJ919" s="58">
        <v>2</v>
      </c>
      <c r="BK919">
        <v>2</v>
      </c>
      <c r="BL919">
        <v>1</v>
      </c>
      <c r="BM919">
        <v>1</v>
      </c>
      <c r="BN919">
        <v>2</v>
      </c>
      <c r="BO919">
        <v>2</v>
      </c>
      <c r="BP919">
        <v>2</v>
      </c>
      <c r="BQ919" t="s">
        <v>125</v>
      </c>
      <c r="BR919">
        <v>1</v>
      </c>
      <c r="BS919">
        <v>2</v>
      </c>
      <c r="BT919" t="s">
        <v>125</v>
      </c>
      <c r="BU919">
        <v>1</v>
      </c>
      <c r="BV919">
        <v>1</v>
      </c>
      <c r="BW919">
        <v>2</v>
      </c>
      <c r="BX919">
        <v>2</v>
      </c>
      <c r="BY919">
        <v>2</v>
      </c>
      <c r="BZ919">
        <v>2</v>
      </c>
      <c r="CA919">
        <v>1</v>
      </c>
      <c r="CB919">
        <v>2</v>
      </c>
      <c r="CC919">
        <v>1</v>
      </c>
      <c r="CD919">
        <v>2</v>
      </c>
      <c r="CE919">
        <v>2</v>
      </c>
      <c r="CF919">
        <v>2</v>
      </c>
      <c r="CG919">
        <v>2</v>
      </c>
      <c r="CH919">
        <v>2</v>
      </c>
      <c r="CI919">
        <v>2</v>
      </c>
      <c r="CJ919">
        <v>1</v>
      </c>
      <c r="CK919">
        <v>2</v>
      </c>
      <c r="CL919">
        <v>2</v>
      </c>
      <c r="CM919" t="s">
        <v>125</v>
      </c>
      <c r="CN919" t="s">
        <v>125</v>
      </c>
      <c r="CO919">
        <v>4</v>
      </c>
      <c r="CP919">
        <v>2</v>
      </c>
      <c r="CQ919">
        <v>4</v>
      </c>
      <c r="CR919">
        <v>2</v>
      </c>
      <c r="CS919">
        <v>3</v>
      </c>
      <c r="CT919">
        <v>3</v>
      </c>
      <c r="CU919">
        <v>3</v>
      </c>
      <c r="CV919">
        <v>1</v>
      </c>
      <c r="CW919">
        <v>1</v>
      </c>
      <c r="CX919">
        <v>4</v>
      </c>
      <c r="CY919">
        <v>3</v>
      </c>
      <c r="CZ919">
        <v>0</v>
      </c>
      <c r="DA919" s="57" t="s">
        <v>125</v>
      </c>
    </row>
    <row r="920" spans="1:105">
      <c r="A920">
        <v>913</v>
      </c>
      <c r="B920" s="9">
        <v>1</v>
      </c>
      <c r="C920" s="9">
        <v>5</v>
      </c>
      <c r="D920" s="9">
        <v>3</v>
      </c>
      <c r="E920" s="9">
        <v>13</v>
      </c>
      <c r="F920" s="9">
        <v>0</v>
      </c>
      <c r="G920" s="9">
        <v>0</v>
      </c>
      <c r="H920" s="9">
        <v>0</v>
      </c>
      <c r="I920" s="9">
        <v>0</v>
      </c>
      <c r="J920" s="9">
        <v>1</v>
      </c>
      <c r="K920" s="9">
        <v>0</v>
      </c>
      <c r="L920" s="9">
        <v>0</v>
      </c>
      <c r="M920" s="9">
        <v>2</v>
      </c>
      <c r="N920" s="9">
        <v>0</v>
      </c>
      <c r="O920" s="9">
        <v>0</v>
      </c>
      <c r="P920" s="9">
        <v>0</v>
      </c>
      <c r="Q920" s="9">
        <v>4</v>
      </c>
      <c r="R920" s="9">
        <v>0</v>
      </c>
      <c r="S920" s="9">
        <v>0</v>
      </c>
      <c r="T920" s="9"/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1</v>
      </c>
      <c r="AB920" s="9">
        <v>0</v>
      </c>
      <c r="AC920" s="9"/>
      <c r="AD920" s="9">
        <v>2</v>
      </c>
      <c r="AE920" s="9"/>
      <c r="AF920" s="9">
        <v>0</v>
      </c>
      <c r="AG920" s="9">
        <v>0</v>
      </c>
      <c r="AH920" s="9">
        <v>1</v>
      </c>
      <c r="AI920" s="9">
        <v>0</v>
      </c>
      <c r="AJ920" s="9">
        <v>0</v>
      </c>
      <c r="AK920" s="9">
        <v>0</v>
      </c>
      <c r="AL920" s="9"/>
      <c r="AM920" s="9">
        <v>1</v>
      </c>
      <c r="AN920" s="9">
        <v>1</v>
      </c>
      <c r="AO920" s="9">
        <v>0</v>
      </c>
      <c r="AP920" s="9">
        <v>1</v>
      </c>
      <c r="AQ920" s="9">
        <v>0</v>
      </c>
      <c r="AR920" s="9">
        <v>0</v>
      </c>
      <c r="AS920" s="9"/>
      <c r="AT920" s="9">
        <v>1</v>
      </c>
      <c r="AU920" s="9">
        <v>3</v>
      </c>
      <c r="AV920" s="75">
        <v>2</v>
      </c>
      <c r="AW920" s="75">
        <v>2</v>
      </c>
      <c r="AX920" s="75">
        <v>1</v>
      </c>
      <c r="AY920" s="9">
        <v>2</v>
      </c>
      <c r="AZ920" s="9">
        <v>1</v>
      </c>
      <c r="BA920" s="9">
        <v>1</v>
      </c>
      <c r="BB920" s="9">
        <v>2</v>
      </c>
      <c r="BC920" s="9">
        <v>2</v>
      </c>
      <c r="BD920" s="9">
        <v>1</v>
      </c>
      <c r="BE920" s="9">
        <v>2</v>
      </c>
      <c r="BF920" s="9">
        <v>2</v>
      </c>
      <c r="BG920" s="9" t="s">
        <v>125</v>
      </c>
      <c r="BH920">
        <v>2</v>
      </c>
      <c r="BI920">
        <v>2</v>
      </c>
      <c r="BJ920" s="58">
        <v>1</v>
      </c>
      <c r="BK920">
        <v>2</v>
      </c>
      <c r="BL920">
        <v>1</v>
      </c>
      <c r="BM920">
        <v>1</v>
      </c>
      <c r="BN920">
        <v>1</v>
      </c>
      <c r="BO920">
        <v>2</v>
      </c>
      <c r="BP920">
        <v>2</v>
      </c>
      <c r="BQ920" t="s">
        <v>125</v>
      </c>
      <c r="BR920">
        <v>2</v>
      </c>
      <c r="BS920">
        <v>1</v>
      </c>
      <c r="BT920">
        <v>1</v>
      </c>
      <c r="BU920">
        <v>1</v>
      </c>
      <c r="BV920">
        <v>2</v>
      </c>
      <c r="BW920">
        <v>2</v>
      </c>
      <c r="BX920">
        <v>2</v>
      </c>
      <c r="BY920">
        <v>2</v>
      </c>
      <c r="BZ920">
        <v>2</v>
      </c>
      <c r="CA920">
        <v>2</v>
      </c>
      <c r="CB920">
        <v>2</v>
      </c>
      <c r="CC920">
        <v>2</v>
      </c>
      <c r="CD920">
        <v>2</v>
      </c>
      <c r="CE920">
        <v>2</v>
      </c>
      <c r="CF920">
        <v>1</v>
      </c>
      <c r="CG920">
        <v>1</v>
      </c>
      <c r="CH920">
        <v>2</v>
      </c>
      <c r="CI920">
        <v>1</v>
      </c>
      <c r="CJ920">
        <v>2</v>
      </c>
      <c r="CK920">
        <v>2</v>
      </c>
      <c r="CL920">
        <v>1</v>
      </c>
      <c r="CM920">
        <v>4</v>
      </c>
      <c r="CN920">
        <v>4</v>
      </c>
      <c r="CO920">
        <v>4</v>
      </c>
      <c r="CP920">
        <v>1</v>
      </c>
      <c r="CQ920">
        <v>3</v>
      </c>
      <c r="CR920">
        <v>3</v>
      </c>
      <c r="CS920">
        <v>3</v>
      </c>
      <c r="CT920">
        <v>4</v>
      </c>
      <c r="CU920">
        <v>3</v>
      </c>
      <c r="CV920">
        <v>3</v>
      </c>
      <c r="CW920">
        <v>1</v>
      </c>
      <c r="CX920">
        <v>4</v>
      </c>
      <c r="CY920">
        <v>3</v>
      </c>
      <c r="CZ920">
        <v>4</v>
      </c>
      <c r="DA920" s="57" t="s">
        <v>125</v>
      </c>
    </row>
    <row r="921" spans="1:105">
      <c r="A921">
        <v>914</v>
      </c>
      <c r="B921" s="9">
        <v>2</v>
      </c>
      <c r="C921" s="9">
        <v>5</v>
      </c>
      <c r="D921" s="9">
        <v>1</v>
      </c>
      <c r="E921" s="9">
        <v>4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1</v>
      </c>
      <c r="L921" s="9">
        <v>0</v>
      </c>
      <c r="M921" s="9">
        <v>2</v>
      </c>
      <c r="N921" s="9">
        <v>4</v>
      </c>
      <c r="O921" s="9">
        <v>4</v>
      </c>
      <c r="P921" s="9">
        <v>4</v>
      </c>
      <c r="Q921" s="9">
        <v>3</v>
      </c>
      <c r="R921" s="9">
        <v>3</v>
      </c>
      <c r="S921" s="9">
        <v>4</v>
      </c>
      <c r="T921" s="9"/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1</v>
      </c>
      <c r="AB921" s="9">
        <v>0</v>
      </c>
      <c r="AC921" s="9"/>
      <c r="AD921" s="9">
        <v>1</v>
      </c>
      <c r="AE921" s="9"/>
      <c r="AF921" s="9">
        <v>1</v>
      </c>
      <c r="AG921" s="9">
        <v>0</v>
      </c>
      <c r="AH921" s="9">
        <v>1</v>
      </c>
      <c r="AI921" s="9">
        <v>0</v>
      </c>
      <c r="AJ921" s="9">
        <v>0</v>
      </c>
      <c r="AK921" s="9">
        <v>0</v>
      </c>
      <c r="AL921" s="9"/>
      <c r="AM921" s="9">
        <v>1</v>
      </c>
      <c r="AN921" s="9">
        <v>1</v>
      </c>
      <c r="AO921" s="9">
        <v>0</v>
      </c>
      <c r="AP921" s="9">
        <v>1</v>
      </c>
      <c r="AQ921" s="9">
        <v>0</v>
      </c>
      <c r="AR921" s="9">
        <v>0</v>
      </c>
      <c r="AS921" s="9"/>
      <c r="AT921" s="9">
        <v>1</v>
      </c>
      <c r="AU921" s="9">
        <v>1</v>
      </c>
      <c r="AV921" s="75">
        <v>2</v>
      </c>
      <c r="AW921" s="75">
        <v>2</v>
      </c>
      <c r="AX921" s="75">
        <v>2</v>
      </c>
      <c r="AY921" s="9" t="s">
        <v>125</v>
      </c>
      <c r="AZ921" s="9">
        <v>1</v>
      </c>
      <c r="BA921" s="9">
        <v>1</v>
      </c>
      <c r="BB921" s="9">
        <v>2</v>
      </c>
      <c r="BC921" s="9">
        <v>2</v>
      </c>
      <c r="BD921" s="9">
        <v>1</v>
      </c>
      <c r="BE921" s="9">
        <v>2</v>
      </c>
      <c r="BF921" s="9">
        <v>2</v>
      </c>
      <c r="BG921" s="9" t="s">
        <v>125</v>
      </c>
      <c r="BH921">
        <v>1</v>
      </c>
      <c r="BI921">
        <v>2</v>
      </c>
      <c r="BJ921" s="58">
        <v>2</v>
      </c>
      <c r="BK921">
        <v>2</v>
      </c>
      <c r="BL921">
        <v>1</v>
      </c>
      <c r="BM921">
        <v>1</v>
      </c>
      <c r="BN921">
        <v>1</v>
      </c>
      <c r="BO921">
        <v>2</v>
      </c>
      <c r="BP921">
        <v>2</v>
      </c>
      <c r="BQ921" t="s">
        <v>125</v>
      </c>
      <c r="BR921">
        <v>2</v>
      </c>
      <c r="BS921">
        <v>1</v>
      </c>
      <c r="BT921">
        <v>1</v>
      </c>
      <c r="BU921">
        <v>1</v>
      </c>
      <c r="BV921">
        <v>1</v>
      </c>
      <c r="BW921">
        <v>1</v>
      </c>
      <c r="BX921">
        <v>2</v>
      </c>
      <c r="BY921">
        <v>2</v>
      </c>
      <c r="BZ921">
        <v>2</v>
      </c>
      <c r="CA921">
        <v>2</v>
      </c>
      <c r="CB921">
        <v>2</v>
      </c>
      <c r="CC921">
        <v>2</v>
      </c>
      <c r="CD921">
        <v>1</v>
      </c>
      <c r="CE921">
        <v>2</v>
      </c>
      <c r="CF921">
        <v>1</v>
      </c>
      <c r="CG921">
        <v>2</v>
      </c>
      <c r="CH921">
        <v>2</v>
      </c>
      <c r="CI921">
        <v>2</v>
      </c>
      <c r="CJ921">
        <v>1</v>
      </c>
      <c r="CK921">
        <v>2</v>
      </c>
      <c r="CL921">
        <v>1</v>
      </c>
      <c r="CM921">
        <v>3</v>
      </c>
      <c r="CN921">
        <v>2</v>
      </c>
      <c r="CO921">
        <v>4</v>
      </c>
      <c r="CP921">
        <v>3</v>
      </c>
      <c r="CQ921">
        <v>3</v>
      </c>
      <c r="CR921">
        <v>2</v>
      </c>
      <c r="CS921">
        <v>3</v>
      </c>
      <c r="CT921">
        <v>4</v>
      </c>
      <c r="CU921">
        <v>4</v>
      </c>
      <c r="CV921">
        <v>2</v>
      </c>
      <c r="CW921">
        <v>1</v>
      </c>
      <c r="CX921">
        <v>4</v>
      </c>
      <c r="CY921">
        <v>3</v>
      </c>
      <c r="CZ921">
        <v>4</v>
      </c>
      <c r="DA921" s="57" t="s">
        <v>125</v>
      </c>
    </row>
    <row r="922" spans="1:105">
      <c r="A922">
        <v>915</v>
      </c>
      <c r="B922" s="9">
        <v>2</v>
      </c>
      <c r="C922" s="9">
        <v>5</v>
      </c>
      <c r="D922" s="9">
        <v>1</v>
      </c>
      <c r="E922" s="9">
        <v>7</v>
      </c>
      <c r="F922" s="9">
        <v>0</v>
      </c>
      <c r="G922" s="9">
        <v>0</v>
      </c>
      <c r="H922" s="9">
        <v>0</v>
      </c>
      <c r="I922" s="9">
        <v>1</v>
      </c>
      <c r="J922" s="9">
        <v>1</v>
      </c>
      <c r="K922" s="9">
        <v>0</v>
      </c>
      <c r="L922" s="9">
        <v>0</v>
      </c>
      <c r="M922" s="9">
        <v>2</v>
      </c>
      <c r="N922" s="9">
        <v>0</v>
      </c>
      <c r="O922" s="9">
        <v>4</v>
      </c>
      <c r="P922" s="9">
        <v>4</v>
      </c>
      <c r="Q922" s="9">
        <v>3</v>
      </c>
      <c r="R922" s="9">
        <v>3</v>
      </c>
      <c r="S922" s="9">
        <v>3</v>
      </c>
      <c r="T922" s="9"/>
      <c r="U922" s="9">
        <v>0</v>
      </c>
      <c r="V922" s="9">
        <v>1</v>
      </c>
      <c r="W922" s="9">
        <v>0</v>
      </c>
      <c r="X922" s="9">
        <v>0</v>
      </c>
      <c r="Y922" s="9">
        <v>1</v>
      </c>
      <c r="Z922" s="9">
        <v>0</v>
      </c>
      <c r="AA922" s="9">
        <v>0</v>
      </c>
      <c r="AB922" s="9">
        <v>0</v>
      </c>
      <c r="AC922" s="9"/>
      <c r="AD922" s="9">
        <v>2</v>
      </c>
      <c r="AE922" s="9"/>
      <c r="AF922" s="9">
        <v>1</v>
      </c>
      <c r="AG922" s="9">
        <v>1</v>
      </c>
      <c r="AH922" s="9">
        <v>1</v>
      </c>
      <c r="AI922" s="9">
        <v>0</v>
      </c>
      <c r="AJ922" s="9">
        <v>0</v>
      </c>
      <c r="AK922" s="9">
        <v>0</v>
      </c>
      <c r="AL922" s="9"/>
      <c r="AM922" s="9">
        <v>1</v>
      </c>
      <c r="AN922" s="9">
        <v>1</v>
      </c>
      <c r="AO922" s="9">
        <v>1</v>
      </c>
      <c r="AP922" s="9">
        <v>0</v>
      </c>
      <c r="AQ922" s="9">
        <v>0</v>
      </c>
      <c r="AR922" s="9">
        <v>0</v>
      </c>
      <c r="AS922" s="9"/>
      <c r="AT922" s="9">
        <v>2</v>
      </c>
      <c r="AU922" s="9">
        <v>2</v>
      </c>
      <c r="AV922" s="75">
        <v>1</v>
      </c>
      <c r="AW922" s="75">
        <v>1</v>
      </c>
      <c r="AX922" s="75">
        <v>1</v>
      </c>
      <c r="AY922" s="9">
        <v>2</v>
      </c>
      <c r="AZ922" s="9">
        <v>1</v>
      </c>
      <c r="BA922" s="9">
        <v>1</v>
      </c>
      <c r="BB922" s="9">
        <v>2</v>
      </c>
      <c r="BC922" s="9">
        <v>1</v>
      </c>
      <c r="BD922" s="9">
        <v>1</v>
      </c>
      <c r="BE922" s="9">
        <v>1</v>
      </c>
      <c r="BF922" s="9">
        <v>1</v>
      </c>
      <c r="BG922" s="9">
        <v>1</v>
      </c>
      <c r="BH922">
        <v>1</v>
      </c>
      <c r="BI922">
        <v>2</v>
      </c>
      <c r="BJ922" s="58">
        <v>1</v>
      </c>
      <c r="BK922">
        <v>2</v>
      </c>
      <c r="BL922">
        <v>1</v>
      </c>
      <c r="BM922">
        <v>1</v>
      </c>
      <c r="BN922">
        <v>1</v>
      </c>
      <c r="BO922">
        <v>2</v>
      </c>
      <c r="BP922">
        <v>2</v>
      </c>
      <c r="BQ922" t="s">
        <v>125</v>
      </c>
      <c r="BR922">
        <v>1</v>
      </c>
      <c r="BS922">
        <v>2</v>
      </c>
      <c r="BT922" t="s">
        <v>125</v>
      </c>
      <c r="BU922">
        <v>1</v>
      </c>
      <c r="BV922">
        <v>1</v>
      </c>
      <c r="BW922">
        <v>1</v>
      </c>
      <c r="BX922">
        <v>1</v>
      </c>
      <c r="BY922">
        <v>1</v>
      </c>
      <c r="BZ922">
        <v>1</v>
      </c>
      <c r="CA922">
        <v>1</v>
      </c>
      <c r="CB922">
        <v>2</v>
      </c>
      <c r="CC922">
        <v>2</v>
      </c>
      <c r="CD922">
        <v>2</v>
      </c>
      <c r="CE922">
        <v>2</v>
      </c>
      <c r="CF922">
        <v>2</v>
      </c>
      <c r="CG922">
        <v>2</v>
      </c>
      <c r="CH922">
        <v>2</v>
      </c>
      <c r="CI922">
        <v>2</v>
      </c>
      <c r="CJ922">
        <v>2</v>
      </c>
      <c r="CK922">
        <v>2</v>
      </c>
      <c r="CL922">
        <v>1</v>
      </c>
      <c r="CM922">
        <v>4</v>
      </c>
      <c r="CN922">
        <v>4</v>
      </c>
      <c r="CO922">
        <v>4</v>
      </c>
      <c r="CP922">
        <v>3</v>
      </c>
      <c r="CQ922">
        <v>3</v>
      </c>
      <c r="CR922">
        <v>3</v>
      </c>
      <c r="CS922">
        <v>3</v>
      </c>
      <c r="CT922">
        <v>3</v>
      </c>
      <c r="CU922">
        <v>3</v>
      </c>
      <c r="CV922">
        <v>1</v>
      </c>
      <c r="CW922">
        <v>1</v>
      </c>
      <c r="CX922">
        <v>3</v>
      </c>
      <c r="CY922">
        <v>3</v>
      </c>
      <c r="CZ922">
        <v>3</v>
      </c>
      <c r="DA922" s="57" t="s">
        <v>125</v>
      </c>
    </row>
    <row r="923" spans="1:105">
      <c r="A923">
        <v>916</v>
      </c>
      <c r="B923" s="9">
        <v>1</v>
      </c>
      <c r="C923" s="9">
        <v>6</v>
      </c>
      <c r="D923" s="9">
        <v>1</v>
      </c>
      <c r="E923" s="9">
        <v>4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1</v>
      </c>
      <c r="L923" s="9">
        <v>0</v>
      </c>
      <c r="M923" s="9">
        <v>2</v>
      </c>
      <c r="N923" s="9">
        <v>0</v>
      </c>
      <c r="O923" s="9">
        <v>0</v>
      </c>
      <c r="P923" s="9">
        <v>0</v>
      </c>
      <c r="Q923" s="9">
        <v>0</v>
      </c>
      <c r="R923" s="9">
        <v>3</v>
      </c>
      <c r="S923" s="9">
        <v>0</v>
      </c>
      <c r="T923" s="9"/>
      <c r="U923" s="9">
        <v>1</v>
      </c>
      <c r="V923" s="9">
        <v>1</v>
      </c>
      <c r="W923" s="9">
        <v>0</v>
      </c>
      <c r="X923" s="9">
        <v>0</v>
      </c>
      <c r="Y923" s="9">
        <v>1</v>
      </c>
      <c r="Z923" s="9">
        <v>0</v>
      </c>
      <c r="AA923" s="9">
        <v>0</v>
      </c>
      <c r="AB923" s="9">
        <v>0</v>
      </c>
      <c r="AC923" s="9"/>
      <c r="AD923" s="9">
        <v>1</v>
      </c>
      <c r="AE923" s="9"/>
      <c r="AF923" s="9">
        <v>1</v>
      </c>
      <c r="AG923" s="9">
        <v>0</v>
      </c>
      <c r="AH923" s="9">
        <v>1</v>
      </c>
      <c r="AI923" s="9">
        <v>1</v>
      </c>
      <c r="AJ923" s="9">
        <v>0</v>
      </c>
      <c r="AK923" s="9">
        <v>0</v>
      </c>
      <c r="AL923" s="9"/>
      <c r="AM923" s="9">
        <v>1</v>
      </c>
      <c r="AN923" s="9">
        <v>1</v>
      </c>
      <c r="AO923" s="9">
        <v>1</v>
      </c>
      <c r="AP923" s="9">
        <v>0</v>
      </c>
      <c r="AQ923" s="9">
        <v>0</v>
      </c>
      <c r="AR923" s="9">
        <v>0</v>
      </c>
      <c r="AS923" s="9"/>
      <c r="AT923" s="9">
        <v>1</v>
      </c>
      <c r="AU923" s="9">
        <v>1</v>
      </c>
      <c r="AV923" s="75">
        <v>2</v>
      </c>
      <c r="AW923" s="75">
        <v>2</v>
      </c>
      <c r="AX923" s="75">
        <v>1</v>
      </c>
      <c r="AY923" s="9">
        <v>1</v>
      </c>
      <c r="AZ923" s="9">
        <v>2</v>
      </c>
      <c r="BA923" s="9" t="s">
        <v>125</v>
      </c>
      <c r="BB923" s="9" t="s">
        <v>125</v>
      </c>
      <c r="BC923" s="9">
        <v>1</v>
      </c>
      <c r="BD923" s="9">
        <v>1</v>
      </c>
      <c r="BE923" s="9">
        <v>2</v>
      </c>
      <c r="BF923" s="9">
        <v>1</v>
      </c>
      <c r="BG923" s="9">
        <v>2</v>
      </c>
      <c r="BH923">
        <v>2</v>
      </c>
      <c r="BI923">
        <v>2</v>
      </c>
      <c r="BJ923" s="58">
        <v>1</v>
      </c>
      <c r="BK923">
        <v>2</v>
      </c>
      <c r="BL923">
        <v>1</v>
      </c>
      <c r="BM923">
        <v>2</v>
      </c>
      <c r="BN923">
        <v>1</v>
      </c>
      <c r="BO923">
        <v>1</v>
      </c>
      <c r="BP923">
        <v>2</v>
      </c>
      <c r="BQ923" t="s">
        <v>125</v>
      </c>
      <c r="BR923">
        <v>1</v>
      </c>
      <c r="BS923">
        <v>2</v>
      </c>
      <c r="BT923" t="s">
        <v>125</v>
      </c>
      <c r="BU923">
        <v>1</v>
      </c>
      <c r="BV923">
        <v>2</v>
      </c>
      <c r="BW923">
        <v>2</v>
      </c>
      <c r="BX923">
        <v>2</v>
      </c>
      <c r="BY923">
        <v>2</v>
      </c>
      <c r="BZ923">
        <v>2</v>
      </c>
      <c r="CA923">
        <v>2</v>
      </c>
      <c r="CB923">
        <v>2</v>
      </c>
      <c r="CC923">
        <v>2</v>
      </c>
      <c r="CD923">
        <v>2</v>
      </c>
      <c r="CE923">
        <v>2</v>
      </c>
      <c r="CF923">
        <v>2</v>
      </c>
      <c r="CG923">
        <v>2</v>
      </c>
      <c r="CH923">
        <v>2</v>
      </c>
      <c r="CI923">
        <v>2</v>
      </c>
      <c r="CJ923">
        <v>2</v>
      </c>
      <c r="CK923">
        <v>2</v>
      </c>
      <c r="CL923">
        <v>1</v>
      </c>
      <c r="CM923">
        <v>1</v>
      </c>
      <c r="CN923">
        <v>1</v>
      </c>
      <c r="CO923">
        <v>4</v>
      </c>
      <c r="CP923">
        <v>3</v>
      </c>
      <c r="CQ923">
        <v>2</v>
      </c>
      <c r="CR923">
        <v>1</v>
      </c>
      <c r="CS923">
        <v>1</v>
      </c>
      <c r="CT923">
        <v>4</v>
      </c>
      <c r="CU923">
        <v>1</v>
      </c>
      <c r="CV923">
        <v>1</v>
      </c>
      <c r="CW923">
        <v>1</v>
      </c>
      <c r="CX923">
        <v>2</v>
      </c>
      <c r="CY923">
        <v>1</v>
      </c>
      <c r="CZ923">
        <v>0</v>
      </c>
      <c r="DA923" s="57" t="s">
        <v>125</v>
      </c>
    </row>
    <row r="924" spans="1:105">
      <c r="A924">
        <v>917</v>
      </c>
      <c r="B924" s="9">
        <v>1</v>
      </c>
      <c r="C924" s="9">
        <v>7</v>
      </c>
      <c r="D924" s="9">
        <v>4</v>
      </c>
      <c r="E924" s="9">
        <v>15</v>
      </c>
      <c r="F924" s="9">
        <v>0</v>
      </c>
      <c r="G924" s="9">
        <v>0</v>
      </c>
      <c r="H924" s="9">
        <v>0</v>
      </c>
      <c r="I924" s="9">
        <v>1</v>
      </c>
      <c r="J924" s="9">
        <v>0</v>
      </c>
      <c r="K924" s="9">
        <v>0</v>
      </c>
      <c r="L924" s="9">
        <v>0</v>
      </c>
      <c r="M924" s="9">
        <v>2</v>
      </c>
      <c r="N924" s="9">
        <v>3</v>
      </c>
      <c r="O924" s="9">
        <v>0</v>
      </c>
      <c r="P924" s="9">
        <v>3</v>
      </c>
      <c r="Q924" s="9">
        <v>0</v>
      </c>
      <c r="R924" s="9">
        <v>3</v>
      </c>
      <c r="S924" s="9">
        <v>3</v>
      </c>
      <c r="T924" s="9"/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1</v>
      </c>
      <c r="AB924" s="9">
        <v>0</v>
      </c>
      <c r="AC924" s="9"/>
      <c r="AD924" s="9">
        <v>5</v>
      </c>
      <c r="AE924" s="9"/>
      <c r="AF924" s="9">
        <v>1</v>
      </c>
      <c r="AG924" s="9">
        <v>0</v>
      </c>
      <c r="AH924" s="9">
        <v>0</v>
      </c>
      <c r="AI924" s="9">
        <v>0</v>
      </c>
      <c r="AJ924" s="9">
        <v>0</v>
      </c>
      <c r="AK924" s="9">
        <v>0</v>
      </c>
      <c r="AL924" s="9"/>
      <c r="AM924" s="9">
        <v>1</v>
      </c>
      <c r="AN924" s="9">
        <v>1</v>
      </c>
      <c r="AO924" s="9">
        <v>1</v>
      </c>
      <c r="AP924" s="9">
        <v>1</v>
      </c>
      <c r="AQ924" s="9">
        <v>0</v>
      </c>
      <c r="AR924" s="9">
        <v>0</v>
      </c>
      <c r="AS924" s="9"/>
      <c r="AT924" s="9">
        <v>3</v>
      </c>
      <c r="AU924" s="9">
        <v>2</v>
      </c>
      <c r="AV924" s="75">
        <v>1</v>
      </c>
      <c r="AW924" s="75">
        <v>1</v>
      </c>
      <c r="AX924" s="75">
        <v>2</v>
      </c>
      <c r="AY924" s="9" t="s">
        <v>125</v>
      </c>
      <c r="AZ924" s="9">
        <v>1</v>
      </c>
      <c r="BA924" s="9">
        <v>1</v>
      </c>
      <c r="BB924" s="9">
        <v>2</v>
      </c>
      <c r="BC924" s="9">
        <v>2</v>
      </c>
      <c r="BD924" s="9">
        <v>1</v>
      </c>
      <c r="BE924" s="9">
        <v>2</v>
      </c>
      <c r="BF924" s="9">
        <v>1</v>
      </c>
      <c r="BG924" s="9">
        <v>1</v>
      </c>
      <c r="BH924">
        <v>1</v>
      </c>
      <c r="BI924">
        <v>2</v>
      </c>
      <c r="BJ924" s="58">
        <v>2</v>
      </c>
      <c r="BK924">
        <v>2</v>
      </c>
      <c r="BL924">
        <v>1</v>
      </c>
      <c r="BM924">
        <v>2</v>
      </c>
      <c r="BN924">
        <v>2</v>
      </c>
      <c r="BO924">
        <v>2</v>
      </c>
      <c r="BP924">
        <v>2</v>
      </c>
      <c r="BQ924" t="s">
        <v>125</v>
      </c>
      <c r="BR924">
        <v>2</v>
      </c>
      <c r="BS924">
        <v>2</v>
      </c>
      <c r="BT924" t="s">
        <v>125</v>
      </c>
      <c r="BU924">
        <v>1</v>
      </c>
      <c r="BV924">
        <v>1</v>
      </c>
      <c r="BW924">
        <v>1</v>
      </c>
      <c r="BX924">
        <v>1</v>
      </c>
      <c r="BY924">
        <v>1</v>
      </c>
      <c r="BZ924">
        <v>2</v>
      </c>
      <c r="CA924">
        <v>1</v>
      </c>
      <c r="CB924">
        <v>2</v>
      </c>
      <c r="CC924">
        <v>2</v>
      </c>
      <c r="CD924">
        <v>2</v>
      </c>
      <c r="CE924">
        <v>2</v>
      </c>
      <c r="CF924">
        <v>1</v>
      </c>
      <c r="CG924">
        <v>2</v>
      </c>
      <c r="CH924">
        <v>2</v>
      </c>
      <c r="CI924">
        <v>2</v>
      </c>
      <c r="CJ924">
        <v>1</v>
      </c>
      <c r="CK924">
        <v>2</v>
      </c>
      <c r="CL924">
        <v>2</v>
      </c>
      <c r="CM924" t="s">
        <v>125</v>
      </c>
      <c r="CN924" t="s">
        <v>125</v>
      </c>
      <c r="CO924">
        <v>4</v>
      </c>
      <c r="CP924">
        <v>2</v>
      </c>
      <c r="CQ924">
        <v>2</v>
      </c>
      <c r="CR924">
        <v>1</v>
      </c>
      <c r="CS924">
        <v>3</v>
      </c>
      <c r="CT924">
        <v>4</v>
      </c>
      <c r="CU924">
        <v>4</v>
      </c>
      <c r="CV924">
        <v>1</v>
      </c>
      <c r="CW924">
        <v>1</v>
      </c>
      <c r="CX924">
        <v>4</v>
      </c>
      <c r="CY924">
        <v>3</v>
      </c>
      <c r="CZ924">
        <v>3</v>
      </c>
      <c r="DA924" s="57" t="s">
        <v>125</v>
      </c>
    </row>
    <row r="925" spans="1:105">
      <c r="A925">
        <v>918</v>
      </c>
      <c r="B925" s="9">
        <v>2</v>
      </c>
      <c r="C925" s="9">
        <v>9</v>
      </c>
      <c r="D925" s="9">
        <v>7</v>
      </c>
      <c r="E925" s="9">
        <v>5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1</v>
      </c>
      <c r="M925" s="9">
        <v>2</v>
      </c>
      <c r="N925" s="9">
        <v>3</v>
      </c>
      <c r="O925" s="9">
        <v>4</v>
      </c>
      <c r="P925" s="9">
        <v>4</v>
      </c>
      <c r="Q925" s="9">
        <v>4</v>
      </c>
      <c r="R925" s="9">
        <v>4</v>
      </c>
      <c r="S925" s="9">
        <v>4</v>
      </c>
      <c r="T925" s="9"/>
      <c r="U925" s="9">
        <v>0</v>
      </c>
      <c r="V925" s="9">
        <v>0</v>
      </c>
      <c r="W925" s="9">
        <v>0</v>
      </c>
      <c r="X925" s="9">
        <v>0</v>
      </c>
      <c r="Y925" s="9">
        <v>1</v>
      </c>
      <c r="Z925" s="9">
        <v>1</v>
      </c>
      <c r="AA925" s="9">
        <v>0</v>
      </c>
      <c r="AB925" s="9">
        <v>0</v>
      </c>
      <c r="AC925" s="9"/>
      <c r="AD925" s="9">
        <v>4</v>
      </c>
      <c r="AE925" s="9"/>
      <c r="AF925" s="9">
        <v>1</v>
      </c>
      <c r="AG925" s="9">
        <v>1</v>
      </c>
      <c r="AH925" s="9">
        <v>0</v>
      </c>
      <c r="AI925" s="9">
        <v>0</v>
      </c>
      <c r="AJ925" s="9">
        <v>0</v>
      </c>
      <c r="AK925" s="9">
        <v>0</v>
      </c>
      <c r="AL925" s="9"/>
      <c r="AM925" s="9">
        <v>1</v>
      </c>
      <c r="AN925" s="9">
        <v>1</v>
      </c>
      <c r="AO925" s="9">
        <v>1</v>
      </c>
      <c r="AP925" s="9">
        <v>1</v>
      </c>
      <c r="AQ925" s="9">
        <v>0</v>
      </c>
      <c r="AR925" s="9">
        <v>0</v>
      </c>
      <c r="AS925" s="9"/>
      <c r="AT925" s="9">
        <v>1</v>
      </c>
      <c r="AU925" s="9">
        <v>2</v>
      </c>
      <c r="AV925" s="75">
        <v>2</v>
      </c>
      <c r="AW925" s="75">
        <v>2</v>
      </c>
      <c r="AX925" s="75">
        <v>1</v>
      </c>
      <c r="AY925" s="9">
        <v>2</v>
      </c>
      <c r="AZ925" s="9">
        <v>2</v>
      </c>
      <c r="BA925" s="9" t="s">
        <v>125</v>
      </c>
      <c r="BB925" s="9" t="s">
        <v>125</v>
      </c>
      <c r="BC925" s="9">
        <v>1</v>
      </c>
      <c r="BD925" s="9"/>
      <c r="BE925" s="9" t="s">
        <v>125</v>
      </c>
      <c r="BF925" s="9">
        <v>1</v>
      </c>
      <c r="BG925" s="9">
        <v>1</v>
      </c>
      <c r="BH925">
        <v>1</v>
      </c>
      <c r="BI925">
        <v>2</v>
      </c>
      <c r="BJ925" s="58">
        <v>1</v>
      </c>
      <c r="BK925">
        <v>2</v>
      </c>
      <c r="BL925">
        <v>1</v>
      </c>
      <c r="BM925">
        <v>2</v>
      </c>
      <c r="BN925">
        <v>1</v>
      </c>
      <c r="BO925">
        <v>2</v>
      </c>
      <c r="BP925">
        <v>2</v>
      </c>
      <c r="BQ925" t="s">
        <v>125</v>
      </c>
      <c r="BS925">
        <v>2</v>
      </c>
      <c r="BT925" t="s">
        <v>125</v>
      </c>
      <c r="BU925">
        <v>1</v>
      </c>
      <c r="BV925">
        <v>1</v>
      </c>
      <c r="BW925">
        <v>1</v>
      </c>
      <c r="BX925">
        <v>1</v>
      </c>
      <c r="BY925">
        <v>2</v>
      </c>
      <c r="BZ925">
        <v>2</v>
      </c>
      <c r="CA925">
        <v>1</v>
      </c>
      <c r="CB925">
        <v>2</v>
      </c>
      <c r="CC925">
        <v>1</v>
      </c>
      <c r="CD925">
        <v>2</v>
      </c>
      <c r="CE925">
        <v>1</v>
      </c>
      <c r="CF925">
        <v>1</v>
      </c>
      <c r="CG925">
        <v>1</v>
      </c>
      <c r="CH925">
        <v>2</v>
      </c>
      <c r="CI925">
        <v>2</v>
      </c>
      <c r="CJ925">
        <v>1</v>
      </c>
      <c r="CL925">
        <v>1</v>
      </c>
      <c r="CM925">
        <v>4</v>
      </c>
      <c r="CN925">
        <v>3</v>
      </c>
      <c r="CO925">
        <v>4</v>
      </c>
      <c r="CP925">
        <v>4</v>
      </c>
      <c r="CQ925">
        <v>4</v>
      </c>
      <c r="CR925">
        <v>4</v>
      </c>
      <c r="CS925">
        <v>4</v>
      </c>
      <c r="CT925">
        <v>4</v>
      </c>
      <c r="CU925">
        <v>4</v>
      </c>
      <c r="CV925">
        <v>4</v>
      </c>
      <c r="CW925">
        <v>1</v>
      </c>
      <c r="CX925">
        <v>3</v>
      </c>
      <c r="CY925">
        <v>1</v>
      </c>
      <c r="CZ925">
        <v>0</v>
      </c>
      <c r="DA925" s="57" t="s">
        <v>125</v>
      </c>
    </row>
    <row r="926" spans="1:105">
      <c r="A926">
        <v>919</v>
      </c>
      <c r="B926" s="9">
        <v>2</v>
      </c>
      <c r="C926" s="9">
        <v>8</v>
      </c>
      <c r="D926" s="9">
        <v>4</v>
      </c>
      <c r="E926" s="9">
        <v>16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1</v>
      </c>
      <c r="L926" s="9">
        <v>0</v>
      </c>
      <c r="M926" s="9">
        <v>2</v>
      </c>
      <c r="N926" s="9">
        <v>4</v>
      </c>
      <c r="O926" s="9">
        <v>4</v>
      </c>
      <c r="P926" s="9">
        <v>4</v>
      </c>
      <c r="Q926" s="9">
        <v>4</v>
      </c>
      <c r="R926" s="9">
        <v>4</v>
      </c>
      <c r="S926" s="9">
        <v>4</v>
      </c>
      <c r="T926" s="9"/>
      <c r="U926" s="9">
        <v>1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  <c r="AC926" s="9"/>
      <c r="AD926" s="9">
        <v>2</v>
      </c>
      <c r="AE926" s="9"/>
      <c r="AF926" s="9">
        <v>1</v>
      </c>
      <c r="AG926" s="9">
        <v>1</v>
      </c>
      <c r="AH926" s="9">
        <v>1</v>
      </c>
      <c r="AI926" s="9">
        <v>0</v>
      </c>
      <c r="AJ926" s="9">
        <v>0</v>
      </c>
      <c r="AK926" s="9">
        <v>0</v>
      </c>
      <c r="AL926" s="9"/>
      <c r="AM926" s="9">
        <v>1</v>
      </c>
      <c r="AN926" s="9">
        <v>1</v>
      </c>
      <c r="AO926" s="9">
        <v>1</v>
      </c>
      <c r="AP926" s="9">
        <v>1</v>
      </c>
      <c r="AQ926" s="9">
        <v>0</v>
      </c>
      <c r="AR926" s="9">
        <v>0</v>
      </c>
      <c r="AS926" s="9"/>
      <c r="AT926" s="9">
        <v>1</v>
      </c>
      <c r="AU926" s="9">
        <v>4</v>
      </c>
      <c r="AV926" s="75">
        <v>2</v>
      </c>
      <c r="AW926" s="75">
        <v>2</v>
      </c>
      <c r="AX926" s="75">
        <v>1</v>
      </c>
      <c r="AY926" s="9">
        <v>1</v>
      </c>
      <c r="AZ926" s="9">
        <v>1</v>
      </c>
      <c r="BA926" s="9">
        <v>1</v>
      </c>
      <c r="BB926" s="9">
        <v>2</v>
      </c>
      <c r="BC926" s="9">
        <v>2</v>
      </c>
      <c r="BD926" s="9">
        <v>1</v>
      </c>
      <c r="BE926" s="9">
        <v>2</v>
      </c>
      <c r="BF926" s="9">
        <v>2</v>
      </c>
      <c r="BG926" s="9" t="s">
        <v>125</v>
      </c>
      <c r="BH926">
        <v>1</v>
      </c>
      <c r="BI926">
        <v>1</v>
      </c>
      <c r="BJ926" s="58">
        <v>1</v>
      </c>
      <c r="BK926">
        <v>1</v>
      </c>
      <c r="BL926">
        <v>1</v>
      </c>
      <c r="BM926">
        <v>1</v>
      </c>
      <c r="BN926">
        <v>1</v>
      </c>
      <c r="BO926">
        <v>2</v>
      </c>
      <c r="BP926">
        <v>2</v>
      </c>
      <c r="BQ926" t="s">
        <v>125</v>
      </c>
      <c r="BR926">
        <v>2</v>
      </c>
      <c r="BS926">
        <v>1</v>
      </c>
      <c r="BT926">
        <v>1</v>
      </c>
      <c r="BU926">
        <v>1</v>
      </c>
      <c r="BV926">
        <v>1</v>
      </c>
      <c r="BW926">
        <v>1</v>
      </c>
      <c r="BX926">
        <v>2</v>
      </c>
      <c r="BY926">
        <v>1</v>
      </c>
      <c r="BZ926">
        <v>1</v>
      </c>
      <c r="CA926">
        <v>1</v>
      </c>
      <c r="CB926">
        <v>2</v>
      </c>
      <c r="CC926">
        <v>1</v>
      </c>
      <c r="CD926">
        <v>1</v>
      </c>
      <c r="CE926">
        <v>2</v>
      </c>
      <c r="CF926">
        <v>1</v>
      </c>
      <c r="CG926">
        <v>1</v>
      </c>
      <c r="CH926">
        <v>1</v>
      </c>
      <c r="CI926">
        <v>2</v>
      </c>
      <c r="CJ926">
        <v>1</v>
      </c>
      <c r="CK926">
        <v>2</v>
      </c>
      <c r="CL926">
        <v>1</v>
      </c>
      <c r="CM926">
        <v>4</v>
      </c>
      <c r="CN926">
        <v>3</v>
      </c>
      <c r="CO926">
        <v>4</v>
      </c>
      <c r="CP926">
        <v>3</v>
      </c>
      <c r="CQ926">
        <v>4</v>
      </c>
      <c r="CR926">
        <v>4</v>
      </c>
      <c r="CS926">
        <v>4</v>
      </c>
      <c r="CT926">
        <v>4</v>
      </c>
      <c r="CU926">
        <v>3</v>
      </c>
      <c r="CV926">
        <v>2</v>
      </c>
      <c r="CW926">
        <v>1</v>
      </c>
      <c r="CX926">
        <v>3</v>
      </c>
      <c r="CY926">
        <v>1</v>
      </c>
      <c r="CZ926">
        <v>3</v>
      </c>
      <c r="DA926" s="57" t="s">
        <v>125</v>
      </c>
    </row>
    <row r="927" spans="1:105">
      <c r="A927">
        <v>920</v>
      </c>
      <c r="B927" s="9">
        <v>2</v>
      </c>
      <c r="C927" s="9">
        <v>8</v>
      </c>
      <c r="D927" s="9">
        <v>5</v>
      </c>
      <c r="E927" s="9">
        <v>11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1</v>
      </c>
      <c r="M927" s="9">
        <v>1</v>
      </c>
      <c r="N927" s="9">
        <v>3</v>
      </c>
      <c r="O927" s="9">
        <v>3</v>
      </c>
      <c r="P927" s="9">
        <v>4</v>
      </c>
      <c r="Q927" s="9">
        <v>0</v>
      </c>
      <c r="R927" s="9">
        <v>4</v>
      </c>
      <c r="S927" s="9">
        <v>4</v>
      </c>
      <c r="T927" s="9"/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1</v>
      </c>
      <c r="AB927" s="9">
        <v>0</v>
      </c>
      <c r="AC927" s="9"/>
      <c r="AD927" s="9">
        <v>2</v>
      </c>
      <c r="AE927" s="9"/>
      <c r="AF927" s="9">
        <v>1</v>
      </c>
      <c r="AG927" s="9">
        <v>0</v>
      </c>
      <c r="AH927" s="9">
        <v>1</v>
      </c>
      <c r="AI927" s="9">
        <v>0</v>
      </c>
      <c r="AJ927" s="9">
        <v>0</v>
      </c>
      <c r="AK927" s="9">
        <v>0</v>
      </c>
      <c r="AL927" s="9"/>
      <c r="AM927" s="9">
        <v>1</v>
      </c>
      <c r="AN927" s="9">
        <v>1</v>
      </c>
      <c r="AO927" s="9">
        <v>1</v>
      </c>
      <c r="AP927" s="9">
        <v>1</v>
      </c>
      <c r="AQ927" s="9">
        <v>0</v>
      </c>
      <c r="AR927" s="9">
        <v>0</v>
      </c>
      <c r="AS927" s="9"/>
      <c r="AT927" s="9">
        <v>1</v>
      </c>
      <c r="AU927" s="9">
        <v>2</v>
      </c>
      <c r="AV927" s="75">
        <v>1</v>
      </c>
      <c r="AW927" s="75">
        <v>1</v>
      </c>
      <c r="AX927" s="75">
        <v>1</v>
      </c>
      <c r="AY927" s="9">
        <v>1</v>
      </c>
      <c r="AZ927" s="9">
        <v>1</v>
      </c>
      <c r="BA927" s="9">
        <v>1</v>
      </c>
      <c r="BB927" s="9">
        <v>1</v>
      </c>
      <c r="BC927" s="9">
        <v>1</v>
      </c>
      <c r="BD927" s="9">
        <v>1</v>
      </c>
      <c r="BE927" s="9">
        <v>1</v>
      </c>
      <c r="BF927" s="9">
        <v>2</v>
      </c>
      <c r="BG927" s="9" t="s">
        <v>125</v>
      </c>
      <c r="BH927">
        <v>2</v>
      </c>
      <c r="BI927">
        <v>2</v>
      </c>
      <c r="BJ927" s="58">
        <v>1</v>
      </c>
      <c r="BK927">
        <v>1</v>
      </c>
      <c r="BL927">
        <v>1</v>
      </c>
      <c r="BM927">
        <v>1</v>
      </c>
      <c r="BN927">
        <v>1</v>
      </c>
      <c r="BO927">
        <v>2</v>
      </c>
      <c r="BP927">
        <v>2</v>
      </c>
      <c r="BQ927" t="s">
        <v>125</v>
      </c>
      <c r="BR927">
        <v>1</v>
      </c>
      <c r="BS927">
        <v>1</v>
      </c>
      <c r="BT927">
        <v>1</v>
      </c>
      <c r="BU927">
        <v>1</v>
      </c>
      <c r="BV927">
        <v>1</v>
      </c>
      <c r="BW927">
        <v>1</v>
      </c>
      <c r="BX927">
        <v>2</v>
      </c>
      <c r="BY927">
        <v>1</v>
      </c>
      <c r="BZ927">
        <v>1</v>
      </c>
      <c r="CA927">
        <v>1</v>
      </c>
      <c r="CB927">
        <v>2</v>
      </c>
      <c r="CC927">
        <v>1</v>
      </c>
      <c r="CD927">
        <v>1</v>
      </c>
      <c r="CE927">
        <v>1</v>
      </c>
      <c r="CF927">
        <v>1</v>
      </c>
      <c r="CG927">
        <v>1</v>
      </c>
      <c r="CH927">
        <v>1</v>
      </c>
      <c r="CI927">
        <v>1</v>
      </c>
      <c r="CJ927">
        <v>1</v>
      </c>
      <c r="CK927">
        <v>2</v>
      </c>
      <c r="CL927">
        <v>1</v>
      </c>
      <c r="CM927">
        <v>4</v>
      </c>
      <c r="CN927">
        <v>4</v>
      </c>
      <c r="CO927">
        <v>4</v>
      </c>
      <c r="CP927">
        <v>4</v>
      </c>
      <c r="CQ927">
        <v>4</v>
      </c>
      <c r="CR927">
        <v>4</v>
      </c>
      <c r="CS927">
        <v>4</v>
      </c>
      <c r="CT927">
        <v>3</v>
      </c>
      <c r="CU927">
        <v>4</v>
      </c>
      <c r="CV927">
        <v>3</v>
      </c>
      <c r="CW927">
        <v>2</v>
      </c>
      <c r="CX927">
        <v>4</v>
      </c>
      <c r="CY927">
        <v>4</v>
      </c>
      <c r="CZ927">
        <v>4</v>
      </c>
      <c r="DA927" s="57" t="s">
        <v>125</v>
      </c>
    </row>
    <row r="928" spans="1:105">
      <c r="A928">
        <v>921</v>
      </c>
      <c r="B928" s="9">
        <v>2</v>
      </c>
      <c r="C928" s="9">
        <v>8</v>
      </c>
      <c r="D928" s="9">
        <v>7</v>
      </c>
      <c r="E928" s="9">
        <v>14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1</v>
      </c>
      <c r="L928" s="9">
        <v>0</v>
      </c>
      <c r="M928" s="9">
        <v>1</v>
      </c>
      <c r="N928" s="9">
        <v>3</v>
      </c>
      <c r="O928" s="9">
        <v>3</v>
      </c>
      <c r="P928" s="9">
        <v>3</v>
      </c>
      <c r="Q928" s="9">
        <v>4</v>
      </c>
      <c r="R928" s="9">
        <v>4</v>
      </c>
      <c r="S928" s="9">
        <v>3</v>
      </c>
      <c r="T928" s="9"/>
      <c r="U928" s="9">
        <v>0</v>
      </c>
      <c r="V928" s="9">
        <v>0</v>
      </c>
      <c r="W928" s="9">
        <v>0</v>
      </c>
      <c r="X928" s="9">
        <v>0</v>
      </c>
      <c r="Y928" s="9">
        <v>1</v>
      </c>
      <c r="Z928" s="9">
        <v>0</v>
      </c>
      <c r="AA928" s="9">
        <v>0</v>
      </c>
      <c r="AB928" s="9">
        <v>0</v>
      </c>
      <c r="AC928" s="9"/>
      <c r="AD928" s="9">
        <v>4</v>
      </c>
      <c r="AE928" s="9"/>
      <c r="AF928" s="9">
        <v>1</v>
      </c>
      <c r="AG928" s="9">
        <v>1</v>
      </c>
      <c r="AH928" s="9">
        <v>1</v>
      </c>
      <c r="AI928" s="9">
        <v>0</v>
      </c>
      <c r="AJ928" s="9">
        <v>0</v>
      </c>
      <c r="AK928" s="9">
        <v>0</v>
      </c>
      <c r="AL928" s="9"/>
      <c r="AM928" s="9">
        <v>1</v>
      </c>
      <c r="AN928" s="9">
        <v>1</v>
      </c>
      <c r="AO928" s="9">
        <v>1</v>
      </c>
      <c r="AP928" s="9">
        <v>1</v>
      </c>
      <c r="AQ928" s="9">
        <v>0</v>
      </c>
      <c r="AR928" s="9">
        <v>0</v>
      </c>
      <c r="AS928" s="9"/>
      <c r="AT928" s="9">
        <v>1</v>
      </c>
      <c r="AU928" s="9">
        <v>2</v>
      </c>
      <c r="AV928" s="75">
        <v>2</v>
      </c>
      <c r="AW928" s="75">
        <v>1</v>
      </c>
      <c r="AX928" s="75">
        <v>1</v>
      </c>
      <c r="AY928" s="9">
        <v>2</v>
      </c>
      <c r="AZ928" s="9">
        <v>1</v>
      </c>
      <c r="BA928" s="9">
        <v>1</v>
      </c>
      <c r="BB928" s="9">
        <v>2</v>
      </c>
      <c r="BC928" s="9">
        <v>2</v>
      </c>
      <c r="BD928" s="9">
        <v>1</v>
      </c>
      <c r="BE928" s="9">
        <v>2</v>
      </c>
      <c r="BF928" s="9">
        <v>1</v>
      </c>
      <c r="BG928" s="9">
        <v>1</v>
      </c>
      <c r="BH928">
        <v>2</v>
      </c>
      <c r="BI928">
        <v>2</v>
      </c>
      <c r="BJ928" s="58">
        <v>1</v>
      </c>
      <c r="BK928">
        <v>2</v>
      </c>
      <c r="BL928">
        <v>1</v>
      </c>
      <c r="BM928">
        <v>2</v>
      </c>
      <c r="BN928">
        <v>1</v>
      </c>
      <c r="BO928">
        <v>2</v>
      </c>
      <c r="BP928">
        <v>2</v>
      </c>
      <c r="BQ928" t="s">
        <v>125</v>
      </c>
      <c r="BR928">
        <v>1</v>
      </c>
      <c r="BS928">
        <v>2</v>
      </c>
      <c r="BT928" t="s">
        <v>125</v>
      </c>
      <c r="BU928">
        <v>1</v>
      </c>
      <c r="BV928">
        <v>1</v>
      </c>
      <c r="BW928">
        <v>1</v>
      </c>
      <c r="BX928">
        <v>2</v>
      </c>
      <c r="BY928">
        <v>2</v>
      </c>
      <c r="BZ928">
        <v>2</v>
      </c>
      <c r="CA928">
        <v>2</v>
      </c>
      <c r="CB928">
        <v>2</v>
      </c>
      <c r="CC928">
        <v>2</v>
      </c>
      <c r="CD928">
        <v>2</v>
      </c>
      <c r="CE928">
        <v>2</v>
      </c>
      <c r="CF928">
        <v>2</v>
      </c>
      <c r="CG928">
        <v>2</v>
      </c>
      <c r="CH928">
        <v>2</v>
      </c>
      <c r="CI928">
        <v>1</v>
      </c>
      <c r="CJ928">
        <v>1</v>
      </c>
      <c r="CK928">
        <v>2</v>
      </c>
      <c r="CL928">
        <v>1</v>
      </c>
      <c r="CM928">
        <v>3</v>
      </c>
      <c r="CN928">
        <v>3</v>
      </c>
      <c r="CO928">
        <v>4</v>
      </c>
      <c r="CP928">
        <v>2</v>
      </c>
      <c r="CQ928">
        <v>3</v>
      </c>
      <c r="CR928">
        <v>2</v>
      </c>
      <c r="CS928">
        <v>3</v>
      </c>
      <c r="CT928">
        <v>3</v>
      </c>
      <c r="CU928">
        <v>3</v>
      </c>
      <c r="CV928">
        <v>2</v>
      </c>
      <c r="CW928">
        <v>1</v>
      </c>
      <c r="CX928">
        <v>3</v>
      </c>
      <c r="CY928">
        <v>1</v>
      </c>
      <c r="CZ928">
        <v>2</v>
      </c>
      <c r="DA928" s="57" t="s">
        <v>125</v>
      </c>
    </row>
    <row r="929" spans="1:105">
      <c r="A929">
        <v>922</v>
      </c>
      <c r="B929" s="9">
        <v>1</v>
      </c>
      <c r="C929" s="9">
        <v>4</v>
      </c>
      <c r="D929" s="9">
        <v>1</v>
      </c>
      <c r="E929" s="9">
        <v>7</v>
      </c>
      <c r="F929" s="9">
        <v>0</v>
      </c>
      <c r="G929" s="9">
        <v>0</v>
      </c>
      <c r="H929" s="9">
        <v>1</v>
      </c>
      <c r="I929" s="9">
        <v>1</v>
      </c>
      <c r="J929" s="9">
        <v>1</v>
      </c>
      <c r="K929" s="9">
        <v>0</v>
      </c>
      <c r="L929" s="9">
        <v>0</v>
      </c>
      <c r="M929" s="9">
        <v>1</v>
      </c>
      <c r="N929" s="9">
        <v>4</v>
      </c>
      <c r="O929" s="9">
        <v>3</v>
      </c>
      <c r="P929" s="9">
        <v>1</v>
      </c>
      <c r="Q929" s="9">
        <v>3</v>
      </c>
      <c r="R929" s="9">
        <v>4</v>
      </c>
      <c r="S929" s="9">
        <v>4</v>
      </c>
      <c r="T929" s="9"/>
      <c r="U929" s="9">
        <v>1</v>
      </c>
      <c r="V929" s="9">
        <v>0</v>
      </c>
      <c r="W929" s="9">
        <v>0</v>
      </c>
      <c r="X929" s="9">
        <v>0</v>
      </c>
      <c r="Y929" s="9">
        <v>1</v>
      </c>
      <c r="Z929" s="9">
        <v>0</v>
      </c>
      <c r="AA929" s="9">
        <v>0</v>
      </c>
      <c r="AB929" s="9">
        <v>0</v>
      </c>
      <c r="AC929" s="9"/>
      <c r="AD929" s="9">
        <v>1</v>
      </c>
      <c r="AE929" s="9"/>
      <c r="AF929" s="9">
        <v>1</v>
      </c>
      <c r="AG929" s="9">
        <v>0</v>
      </c>
      <c r="AH929" s="9">
        <v>1</v>
      </c>
      <c r="AI929" s="9">
        <v>1</v>
      </c>
      <c r="AJ929" s="9">
        <v>0</v>
      </c>
      <c r="AK929" s="9">
        <v>0</v>
      </c>
      <c r="AL929" s="9"/>
      <c r="AM929" s="9">
        <v>1</v>
      </c>
      <c r="AN929" s="9">
        <v>1</v>
      </c>
      <c r="AO929" s="9">
        <v>0</v>
      </c>
      <c r="AP929" s="9">
        <v>0</v>
      </c>
      <c r="AQ929" s="9">
        <v>0</v>
      </c>
      <c r="AR929" s="9">
        <v>0</v>
      </c>
      <c r="AS929" s="9"/>
      <c r="AT929" s="9">
        <v>1</v>
      </c>
      <c r="AU929" s="9">
        <v>3</v>
      </c>
      <c r="AV929" s="75">
        <v>2</v>
      </c>
      <c r="AW929" s="75">
        <v>2</v>
      </c>
      <c r="AX929" s="75">
        <v>1</v>
      </c>
      <c r="AY929" s="9">
        <v>1</v>
      </c>
      <c r="AZ929" s="9">
        <v>1</v>
      </c>
      <c r="BA929" s="9">
        <v>1</v>
      </c>
      <c r="BB929" s="9">
        <v>1</v>
      </c>
      <c r="BC929" s="9">
        <v>1</v>
      </c>
      <c r="BD929" s="9">
        <v>1</v>
      </c>
      <c r="BE929" s="9">
        <v>1</v>
      </c>
      <c r="BF929" s="9">
        <v>1</v>
      </c>
      <c r="BG929" s="9">
        <v>1</v>
      </c>
      <c r="BH929">
        <v>2</v>
      </c>
      <c r="BI929">
        <v>2</v>
      </c>
      <c r="BJ929" s="58">
        <v>1</v>
      </c>
      <c r="BK929">
        <v>2</v>
      </c>
      <c r="BL929">
        <v>1</v>
      </c>
      <c r="BM929">
        <v>2</v>
      </c>
      <c r="BN929">
        <v>1</v>
      </c>
      <c r="BO929">
        <v>2</v>
      </c>
      <c r="BP929">
        <v>2</v>
      </c>
      <c r="BQ929" t="s">
        <v>125</v>
      </c>
      <c r="BR929">
        <v>2</v>
      </c>
      <c r="BS929">
        <v>2</v>
      </c>
      <c r="BT929" t="s">
        <v>125</v>
      </c>
      <c r="BU929">
        <v>1</v>
      </c>
      <c r="BV929">
        <v>2</v>
      </c>
      <c r="BW929">
        <v>2</v>
      </c>
      <c r="BX929">
        <v>2</v>
      </c>
      <c r="BY929">
        <v>2</v>
      </c>
      <c r="BZ929">
        <v>2</v>
      </c>
      <c r="CA929">
        <v>2</v>
      </c>
      <c r="CB929">
        <v>2</v>
      </c>
      <c r="CC929">
        <v>2</v>
      </c>
      <c r="CD929">
        <v>2</v>
      </c>
      <c r="CE929">
        <v>2</v>
      </c>
      <c r="CF929">
        <v>1</v>
      </c>
      <c r="CG929">
        <v>2</v>
      </c>
      <c r="CH929">
        <v>2</v>
      </c>
      <c r="CI929">
        <v>2</v>
      </c>
      <c r="CJ929">
        <v>2</v>
      </c>
      <c r="CK929">
        <v>2</v>
      </c>
      <c r="CL929">
        <v>2</v>
      </c>
      <c r="CM929" t="s">
        <v>125</v>
      </c>
      <c r="CN929" t="s">
        <v>125</v>
      </c>
      <c r="CO929">
        <v>4</v>
      </c>
      <c r="CP929">
        <v>3</v>
      </c>
      <c r="CQ929">
        <v>3</v>
      </c>
      <c r="CR929">
        <v>3</v>
      </c>
      <c r="CS929">
        <v>3</v>
      </c>
      <c r="CT929">
        <v>4</v>
      </c>
      <c r="CU929">
        <v>2</v>
      </c>
      <c r="CV929">
        <v>1</v>
      </c>
      <c r="CW929">
        <v>1</v>
      </c>
      <c r="CX929">
        <v>3</v>
      </c>
      <c r="CY929">
        <v>3</v>
      </c>
      <c r="CZ929">
        <v>3</v>
      </c>
      <c r="DA929" s="57">
        <v>3</v>
      </c>
    </row>
    <row r="930" spans="1:105">
      <c r="A930">
        <v>923</v>
      </c>
      <c r="B930" s="9">
        <v>1</v>
      </c>
      <c r="C930" s="9">
        <v>5</v>
      </c>
      <c r="D930" s="9">
        <v>1</v>
      </c>
      <c r="E930" s="9">
        <v>16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1</v>
      </c>
      <c r="L930" s="9">
        <v>0</v>
      </c>
      <c r="M930" s="9">
        <v>2</v>
      </c>
      <c r="N930" s="9">
        <v>0</v>
      </c>
      <c r="O930" s="9">
        <v>0</v>
      </c>
      <c r="P930" s="9">
        <v>0</v>
      </c>
      <c r="Q930" s="9">
        <v>0</v>
      </c>
      <c r="R930" s="9">
        <v>3</v>
      </c>
      <c r="S930" s="9">
        <v>0</v>
      </c>
      <c r="T930" s="9"/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1</v>
      </c>
      <c r="AB930" s="9">
        <v>0</v>
      </c>
      <c r="AC930" s="9"/>
      <c r="AD930" s="9">
        <v>1</v>
      </c>
      <c r="AE930" s="9"/>
      <c r="AF930" s="9">
        <v>0</v>
      </c>
      <c r="AG930" s="9">
        <v>0</v>
      </c>
      <c r="AH930" s="9">
        <v>1</v>
      </c>
      <c r="AI930" s="9">
        <v>0</v>
      </c>
      <c r="AJ930" s="9">
        <v>0</v>
      </c>
      <c r="AK930" s="9">
        <v>0</v>
      </c>
      <c r="AL930" s="9"/>
      <c r="AM930" s="9">
        <v>1</v>
      </c>
      <c r="AN930" s="9">
        <v>1</v>
      </c>
      <c r="AO930" s="9">
        <v>0</v>
      </c>
      <c r="AP930" s="9">
        <v>0</v>
      </c>
      <c r="AQ930" s="9">
        <v>0</v>
      </c>
      <c r="AR930" s="9">
        <v>0</v>
      </c>
      <c r="AS930" s="9"/>
      <c r="AT930" s="9">
        <v>1</v>
      </c>
      <c r="AU930" s="9">
        <v>1</v>
      </c>
      <c r="AV930" s="75">
        <v>1</v>
      </c>
      <c r="AW930" s="75">
        <v>2</v>
      </c>
      <c r="AX930" s="75">
        <v>1</v>
      </c>
      <c r="AY930" s="9">
        <v>2</v>
      </c>
      <c r="AZ930" s="9">
        <v>1</v>
      </c>
      <c r="BA930" s="9">
        <v>1</v>
      </c>
      <c r="BB930" s="9">
        <v>2</v>
      </c>
      <c r="BC930" s="9">
        <v>2</v>
      </c>
      <c r="BD930" s="9">
        <v>1</v>
      </c>
      <c r="BE930" s="9">
        <v>2</v>
      </c>
      <c r="BF930" s="9">
        <v>1</v>
      </c>
      <c r="BG930" s="9">
        <v>1</v>
      </c>
      <c r="BH930">
        <v>2</v>
      </c>
      <c r="BI930">
        <v>2</v>
      </c>
      <c r="BJ930" s="58">
        <v>1</v>
      </c>
      <c r="BK930">
        <v>2</v>
      </c>
      <c r="BL930">
        <v>1</v>
      </c>
      <c r="BM930">
        <v>2</v>
      </c>
      <c r="BN930">
        <v>2</v>
      </c>
      <c r="BO930">
        <v>2</v>
      </c>
      <c r="BP930">
        <v>2</v>
      </c>
      <c r="BQ930" t="s">
        <v>125</v>
      </c>
      <c r="BR930">
        <v>2</v>
      </c>
      <c r="BS930">
        <v>2</v>
      </c>
      <c r="BT930" t="s">
        <v>125</v>
      </c>
      <c r="BU930">
        <v>1</v>
      </c>
      <c r="BV930">
        <v>2</v>
      </c>
      <c r="BW930">
        <v>1</v>
      </c>
      <c r="BX930">
        <v>2</v>
      </c>
      <c r="BY930">
        <v>2</v>
      </c>
      <c r="BZ930">
        <v>2</v>
      </c>
      <c r="CA930">
        <v>2</v>
      </c>
      <c r="CB930">
        <v>2</v>
      </c>
      <c r="CC930">
        <v>2</v>
      </c>
      <c r="CD930">
        <v>2</v>
      </c>
      <c r="CE930">
        <v>2</v>
      </c>
      <c r="CF930">
        <v>1</v>
      </c>
      <c r="CG930">
        <v>2</v>
      </c>
      <c r="CH930">
        <v>2</v>
      </c>
      <c r="CI930">
        <v>2</v>
      </c>
      <c r="CJ930">
        <v>1</v>
      </c>
      <c r="CK930">
        <v>2</v>
      </c>
      <c r="CL930">
        <v>2</v>
      </c>
      <c r="CM930" t="s">
        <v>125</v>
      </c>
      <c r="CN930" t="s">
        <v>125</v>
      </c>
      <c r="CO930">
        <v>3</v>
      </c>
      <c r="CP930">
        <v>2</v>
      </c>
      <c r="CQ930">
        <v>2</v>
      </c>
      <c r="CR930">
        <v>2</v>
      </c>
      <c r="CS930">
        <v>3</v>
      </c>
      <c r="CT930">
        <v>2</v>
      </c>
      <c r="CU930">
        <v>3</v>
      </c>
      <c r="CV930">
        <v>2</v>
      </c>
      <c r="CW930">
        <v>1</v>
      </c>
      <c r="CX930">
        <v>2</v>
      </c>
      <c r="CY930">
        <v>1</v>
      </c>
      <c r="CZ930">
        <v>0</v>
      </c>
      <c r="DA930" s="57" t="s">
        <v>125</v>
      </c>
    </row>
    <row r="931" spans="1:105">
      <c r="A931">
        <v>924</v>
      </c>
      <c r="B931" s="9">
        <v>1</v>
      </c>
      <c r="C931" s="9">
        <v>3</v>
      </c>
      <c r="D931" s="9">
        <v>1</v>
      </c>
      <c r="E931" s="9">
        <v>4</v>
      </c>
      <c r="F931" s="9">
        <v>1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2</v>
      </c>
      <c r="N931" s="9">
        <v>3</v>
      </c>
      <c r="O931" s="9">
        <v>2</v>
      </c>
      <c r="P931" s="9">
        <v>2</v>
      </c>
      <c r="Q931" s="9">
        <v>3</v>
      </c>
      <c r="R931" s="9">
        <v>4</v>
      </c>
      <c r="S931" s="9">
        <v>4</v>
      </c>
      <c r="T931" s="9"/>
      <c r="U931" s="9">
        <v>0</v>
      </c>
      <c r="V931" s="9">
        <v>0</v>
      </c>
      <c r="W931" s="9">
        <v>0</v>
      </c>
      <c r="X931" s="9">
        <v>1</v>
      </c>
      <c r="Y931" s="9">
        <v>0</v>
      </c>
      <c r="Z931" s="9">
        <v>0</v>
      </c>
      <c r="AA931" s="9">
        <v>0</v>
      </c>
      <c r="AB931" s="9">
        <v>0</v>
      </c>
      <c r="AC931" s="9"/>
      <c r="AD931" s="9">
        <v>3</v>
      </c>
      <c r="AE931" s="9"/>
      <c r="AF931" s="9">
        <v>1</v>
      </c>
      <c r="AG931" s="9">
        <v>0</v>
      </c>
      <c r="AH931" s="9">
        <v>1</v>
      </c>
      <c r="AI931" s="9">
        <v>1</v>
      </c>
      <c r="AJ931" s="9">
        <v>0</v>
      </c>
      <c r="AK931" s="9">
        <v>0</v>
      </c>
      <c r="AL931" s="9"/>
      <c r="AM931" s="9">
        <v>1</v>
      </c>
      <c r="AN931" s="9">
        <v>1</v>
      </c>
      <c r="AO931" s="9">
        <v>0</v>
      </c>
      <c r="AP931" s="9">
        <v>1</v>
      </c>
      <c r="AQ931" s="9">
        <v>0</v>
      </c>
      <c r="AR931" s="9">
        <v>0</v>
      </c>
      <c r="AS931" s="9"/>
      <c r="AT931" s="9">
        <v>2</v>
      </c>
      <c r="AU931" s="9">
        <v>2</v>
      </c>
      <c r="AV931" s="75">
        <v>1</v>
      </c>
      <c r="AW931" s="75">
        <v>2</v>
      </c>
      <c r="AX931" s="75">
        <v>2</v>
      </c>
      <c r="AY931" s="9" t="s">
        <v>125</v>
      </c>
      <c r="AZ931" s="9">
        <v>1</v>
      </c>
      <c r="BA931" s="9">
        <v>1</v>
      </c>
      <c r="BB931" s="9">
        <v>1</v>
      </c>
      <c r="BC931" s="9">
        <v>2</v>
      </c>
      <c r="BD931" s="9">
        <v>1</v>
      </c>
      <c r="BE931" s="9">
        <v>1</v>
      </c>
      <c r="BF931" s="9">
        <v>1</v>
      </c>
      <c r="BG931" s="9">
        <v>1</v>
      </c>
      <c r="BH931">
        <v>1</v>
      </c>
      <c r="BI931">
        <v>1</v>
      </c>
      <c r="BJ931" s="58">
        <v>2</v>
      </c>
      <c r="BK931">
        <v>2</v>
      </c>
      <c r="BL931">
        <v>1</v>
      </c>
      <c r="BM931">
        <v>2</v>
      </c>
      <c r="BN931">
        <v>1</v>
      </c>
      <c r="BO931">
        <v>1</v>
      </c>
      <c r="BP931">
        <v>1</v>
      </c>
      <c r="BQ931">
        <v>1</v>
      </c>
      <c r="BR931">
        <v>2</v>
      </c>
      <c r="BS931">
        <v>2</v>
      </c>
      <c r="BT931" t="s">
        <v>125</v>
      </c>
      <c r="BU931">
        <v>1</v>
      </c>
      <c r="BV931">
        <v>2</v>
      </c>
      <c r="BW931">
        <v>1</v>
      </c>
      <c r="BX931">
        <v>2</v>
      </c>
      <c r="BY931">
        <v>2</v>
      </c>
      <c r="BZ931">
        <v>2</v>
      </c>
      <c r="CA931">
        <v>1</v>
      </c>
      <c r="CB931">
        <v>2</v>
      </c>
      <c r="CC931">
        <v>2</v>
      </c>
      <c r="CD931">
        <v>2</v>
      </c>
      <c r="CE931">
        <v>2</v>
      </c>
      <c r="CF931">
        <v>1</v>
      </c>
      <c r="CG931">
        <v>2</v>
      </c>
      <c r="CH931">
        <v>2</v>
      </c>
      <c r="CI931">
        <v>2</v>
      </c>
      <c r="CJ931">
        <v>1</v>
      </c>
      <c r="CK931">
        <v>2</v>
      </c>
      <c r="CL931">
        <v>1</v>
      </c>
      <c r="CM931">
        <v>3</v>
      </c>
      <c r="CN931">
        <v>4</v>
      </c>
      <c r="CO931">
        <v>3</v>
      </c>
      <c r="CP931">
        <v>3</v>
      </c>
      <c r="CQ931">
        <v>3</v>
      </c>
      <c r="CR931">
        <v>3</v>
      </c>
      <c r="CS931">
        <v>3</v>
      </c>
      <c r="CT931">
        <v>4</v>
      </c>
      <c r="CU931">
        <v>4</v>
      </c>
      <c r="CV931">
        <v>3</v>
      </c>
      <c r="CW931">
        <v>2</v>
      </c>
      <c r="CX931">
        <v>2</v>
      </c>
      <c r="CY931">
        <v>2</v>
      </c>
      <c r="CZ931">
        <v>3</v>
      </c>
      <c r="DA931" s="57">
        <v>3</v>
      </c>
    </row>
    <row r="932" spans="1:105">
      <c r="A932">
        <v>925</v>
      </c>
      <c r="B932" s="9">
        <v>2</v>
      </c>
      <c r="C932" s="9">
        <v>9</v>
      </c>
      <c r="D932" s="9">
        <v>7</v>
      </c>
      <c r="E932" s="9">
        <v>5</v>
      </c>
      <c r="F932" s="9">
        <v>0</v>
      </c>
      <c r="G932" s="9">
        <v>0</v>
      </c>
      <c r="H932" s="9">
        <v>0</v>
      </c>
      <c r="I932" s="9">
        <v>0</v>
      </c>
      <c r="J932" s="9">
        <v>1</v>
      </c>
      <c r="K932" s="9">
        <v>1</v>
      </c>
      <c r="L932" s="9">
        <v>0</v>
      </c>
      <c r="M932" s="9">
        <v>2</v>
      </c>
      <c r="N932" s="9">
        <v>4</v>
      </c>
      <c r="O932" s="9">
        <v>4</v>
      </c>
      <c r="P932" s="9">
        <v>4</v>
      </c>
      <c r="Q932" s="9">
        <v>4</v>
      </c>
      <c r="R932" s="9">
        <v>4</v>
      </c>
      <c r="S932" s="9"/>
      <c r="T932" s="9"/>
      <c r="U932" s="9">
        <v>1</v>
      </c>
      <c r="V932" s="9">
        <v>0</v>
      </c>
      <c r="W932" s="9">
        <v>0</v>
      </c>
      <c r="X932" s="9">
        <v>0</v>
      </c>
      <c r="Y932" s="9">
        <v>1</v>
      </c>
      <c r="Z932" s="9">
        <v>0</v>
      </c>
      <c r="AA932" s="9">
        <v>0</v>
      </c>
      <c r="AB932" s="9">
        <v>0</v>
      </c>
      <c r="AC932" s="9"/>
      <c r="AD932" s="9">
        <v>4</v>
      </c>
      <c r="AE932" s="9"/>
      <c r="AF932" s="9">
        <v>1</v>
      </c>
      <c r="AG932" s="9">
        <v>0</v>
      </c>
      <c r="AH932" s="9">
        <v>0</v>
      </c>
      <c r="AI932" s="9">
        <v>0</v>
      </c>
      <c r="AJ932" s="9">
        <v>0</v>
      </c>
      <c r="AK932" s="9">
        <v>0</v>
      </c>
      <c r="AL932" s="9"/>
      <c r="AM932" s="9">
        <v>0</v>
      </c>
      <c r="AN932" s="9">
        <v>1</v>
      </c>
      <c r="AO932" s="9">
        <v>1</v>
      </c>
      <c r="AP932" s="9">
        <v>0</v>
      </c>
      <c r="AQ932" s="9">
        <v>0</v>
      </c>
      <c r="AR932" s="9">
        <v>0</v>
      </c>
      <c r="AS932" s="9"/>
      <c r="AT932" s="9">
        <v>4</v>
      </c>
      <c r="AU932" s="9">
        <v>4</v>
      </c>
      <c r="AV932" s="75">
        <v>2</v>
      </c>
      <c r="AW932" s="75">
        <v>2</v>
      </c>
      <c r="AX932" s="75">
        <v>1</v>
      </c>
      <c r="AY932" s="9">
        <v>1</v>
      </c>
      <c r="AZ932" s="9">
        <v>2</v>
      </c>
      <c r="BA932" s="9" t="s">
        <v>125</v>
      </c>
      <c r="BB932" s="9" t="s">
        <v>125</v>
      </c>
      <c r="BC932" s="9">
        <v>1</v>
      </c>
      <c r="BD932" s="9">
        <v>1</v>
      </c>
      <c r="BE932" s="9">
        <v>2</v>
      </c>
      <c r="BF932" s="9">
        <v>1</v>
      </c>
      <c r="BG932" s="9">
        <v>1</v>
      </c>
      <c r="BH932">
        <v>2</v>
      </c>
      <c r="BI932">
        <v>2</v>
      </c>
      <c r="BJ932" s="58">
        <v>2</v>
      </c>
      <c r="BK932">
        <v>1</v>
      </c>
      <c r="BL932">
        <v>1</v>
      </c>
      <c r="BM932">
        <v>2</v>
      </c>
      <c r="BN932">
        <v>2</v>
      </c>
      <c r="BO932">
        <v>2</v>
      </c>
      <c r="BP932">
        <v>2</v>
      </c>
      <c r="BQ932" t="s">
        <v>125</v>
      </c>
      <c r="BR932">
        <v>2</v>
      </c>
      <c r="BS932">
        <v>2</v>
      </c>
      <c r="BT932" t="s">
        <v>125</v>
      </c>
      <c r="BU932">
        <v>1</v>
      </c>
      <c r="BV932">
        <v>2</v>
      </c>
      <c r="BW932">
        <v>2</v>
      </c>
      <c r="BX932">
        <v>2</v>
      </c>
      <c r="BY932">
        <v>2</v>
      </c>
      <c r="BZ932">
        <v>2</v>
      </c>
      <c r="CA932">
        <v>1</v>
      </c>
      <c r="CB932">
        <v>2</v>
      </c>
      <c r="CC932">
        <v>2</v>
      </c>
      <c r="CD932">
        <v>2</v>
      </c>
      <c r="CE932">
        <v>2</v>
      </c>
      <c r="CF932">
        <v>2</v>
      </c>
      <c r="CG932">
        <v>1</v>
      </c>
      <c r="CH932">
        <v>1</v>
      </c>
      <c r="CI932">
        <v>2</v>
      </c>
      <c r="CJ932">
        <v>1</v>
      </c>
      <c r="CK932">
        <v>2</v>
      </c>
      <c r="CL932">
        <v>2</v>
      </c>
      <c r="CM932" t="s">
        <v>125</v>
      </c>
      <c r="CN932" t="s">
        <v>125</v>
      </c>
      <c r="CO932">
        <v>4</v>
      </c>
      <c r="CP932">
        <v>3</v>
      </c>
      <c r="CQ932">
        <v>4</v>
      </c>
      <c r="CR932">
        <v>4</v>
      </c>
      <c r="CS932">
        <v>4</v>
      </c>
      <c r="CT932">
        <v>3</v>
      </c>
      <c r="CU932">
        <v>3</v>
      </c>
      <c r="CV932">
        <v>3</v>
      </c>
      <c r="CW932">
        <v>1</v>
      </c>
      <c r="CX932">
        <v>2</v>
      </c>
      <c r="CY932">
        <v>1</v>
      </c>
      <c r="CZ932">
        <v>3</v>
      </c>
      <c r="DA932" s="57" t="s">
        <v>125</v>
      </c>
    </row>
    <row r="933" spans="1:105">
      <c r="A933">
        <v>926</v>
      </c>
      <c r="B933" s="9">
        <v>2</v>
      </c>
      <c r="C933" s="9">
        <v>4</v>
      </c>
      <c r="D933" s="9">
        <v>4</v>
      </c>
      <c r="E933" s="9">
        <v>8</v>
      </c>
      <c r="F933" s="9">
        <v>0</v>
      </c>
      <c r="G933" s="9">
        <v>1</v>
      </c>
      <c r="H933" s="9">
        <v>1</v>
      </c>
      <c r="I933" s="9">
        <v>1</v>
      </c>
      <c r="J933" s="9">
        <v>0</v>
      </c>
      <c r="K933" s="9">
        <v>0</v>
      </c>
      <c r="L933" s="9">
        <v>0</v>
      </c>
      <c r="M933" s="9">
        <v>2</v>
      </c>
      <c r="N933" s="9">
        <v>4</v>
      </c>
      <c r="O933" s="9">
        <v>4</v>
      </c>
      <c r="P933" s="9">
        <v>4</v>
      </c>
      <c r="Q933" s="9">
        <v>4</v>
      </c>
      <c r="R933" s="9">
        <v>4</v>
      </c>
      <c r="S933" s="9">
        <v>4</v>
      </c>
      <c r="T933" s="9"/>
      <c r="U933" s="9">
        <v>0</v>
      </c>
      <c r="V933" s="9">
        <v>0</v>
      </c>
      <c r="W933" s="9">
        <v>0</v>
      </c>
      <c r="X933" s="9">
        <v>1</v>
      </c>
      <c r="Y933" s="9">
        <v>1</v>
      </c>
      <c r="Z933" s="9">
        <v>1</v>
      </c>
      <c r="AA933" s="9">
        <v>0</v>
      </c>
      <c r="AB933" s="9">
        <v>0</v>
      </c>
      <c r="AC933" s="9"/>
      <c r="AD933" s="9">
        <v>1</v>
      </c>
      <c r="AE933" s="9"/>
      <c r="AF933" s="9">
        <v>1</v>
      </c>
      <c r="AG933" s="9">
        <v>0</v>
      </c>
      <c r="AH933" s="9">
        <v>0</v>
      </c>
      <c r="AI933" s="9">
        <v>1</v>
      </c>
      <c r="AJ933" s="9">
        <v>0</v>
      </c>
      <c r="AK933" s="9">
        <v>0</v>
      </c>
      <c r="AL933" s="9"/>
      <c r="AM933" s="9">
        <v>1</v>
      </c>
      <c r="AN933" s="9">
        <v>1</v>
      </c>
      <c r="AO933" s="9">
        <v>1</v>
      </c>
      <c r="AP933" s="9">
        <v>1</v>
      </c>
      <c r="AQ933" s="9">
        <v>0</v>
      </c>
      <c r="AR933" s="9">
        <v>0</v>
      </c>
      <c r="AS933" s="9"/>
      <c r="AT933" s="9">
        <v>4</v>
      </c>
      <c r="AU933" s="9">
        <v>4</v>
      </c>
      <c r="AV933" s="75">
        <v>1</v>
      </c>
      <c r="AW933" s="75">
        <v>2</v>
      </c>
      <c r="AX933" s="75">
        <v>1</v>
      </c>
      <c r="AY933" s="9">
        <v>1</v>
      </c>
      <c r="AZ933" s="9">
        <v>1</v>
      </c>
      <c r="BA933" s="9">
        <v>1</v>
      </c>
      <c r="BB933" s="9">
        <v>2</v>
      </c>
      <c r="BC933" s="9">
        <v>2</v>
      </c>
      <c r="BD933" s="9">
        <v>1</v>
      </c>
      <c r="BE933" s="9">
        <v>1</v>
      </c>
      <c r="BF933" s="9">
        <v>1</v>
      </c>
      <c r="BG933" s="9">
        <v>1</v>
      </c>
      <c r="BH933">
        <v>2</v>
      </c>
      <c r="BI933">
        <v>2</v>
      </c>
      <c r="BJ933" s="58">
        <v>1</v>
      </c>
      <c r="BK933">
        <v>2</v>
      </c>
      <c r="BL933">
        <v>1</v>
      </c>
      <c r="BM933">
        <v>1</v>
      </c>
      <c r="BN933">
        <v>1</v>
      </c>
      <c r="BO933">
        <v>2</v>
      </c>
      <c r="BP933">
        <v>1</v>
      </c>
      <c r="BQ933">
        <v>1</v>
      </c>
      <c r="BR933">
        <v>1</v>
      </c>
      <c r="BS933">
        <v>2</v>
      </c>
      <c r="BT933" t="s">
        <v>125</v>
      </c>
      <c r="BU933">
        <v>1</v>
      </c>
      <c r="BV933">
        <v>2</v>
      </c>
      <c r="BW933">
        <v>2</v>
      </c>
      <c r="BX933">
        <v>2</v>
      </c>
      <c r="BY933">
        <v>1</v>
      </c>
      <c r="BZ933">
        <v>2</v>
      </c>
      <c r="CA933">
        <v>2</v>
      </c>
      <c r="CB933">
        <v>2</v>
      </c>
      <c r="CC933">
        <v>1</v>
      </c>
      <c r="CD933">
        <v>2</v>
      </c>
      <c r="CE933">
        <v>2</v>
      </c>
      <c r="CF933">
        <v>1</v>
      </c>
      <c r="CG933">
        <v>1</v>
      </c>
      <c r="CH933">
        <v>2</v>
      </c>
      <c r="CI933">
        <v>2</v>
      </c>
      <c r="CJ933">
        <v>1</v>
      </c>
      <c r="CK933">
        <v>2</v>
      </c>
      <c r="CL933">
        <v>1</v>
      </c>
      <c r="CM933">
        <v>4</v>
      </c>
      <c r="CN933">
        <v>3</v>
      </c>
      <c r="CO933">
        <v>4</v>
      </c>
      <c r="CP933">
        <v>3</v>
      </c>
      <c r="CQ933">
        <v>3</v>
      </c>
      <c r="CR933">
        <v>2</v>
      </c>
      <c r="CS933">
        <v>3</v>
      </c>
      <c r="CT933">
        <v>4</v>
      </c>
      <c r="CU933">
        <v>3</v>
      </c>
      <c r="CV933">
        <v>3</v>
      </c>
      <c r="CW933">
        <v>1</v>
      </c>
      <c r="CX933">
        <v>2</v>
      </c>
      <c r="CY933">
        <v>4</v>
      </c>
      <c r="CZ933">
        <v>3</v>
      </c>
      <c r="DA933" s="57">
        <v>3</v>
      </c>
    </row>
    <row r="934" spans="1:105">
      <c r="A934">
        <v>927</v>
      </c>
      <c r="B934" s="9">
        <v>1</v>
      </c>
      <c r="C934" s="9">
        <v>9</v>
      </c>
      <c r="D934" s="9">
        <v>7</v>
      </c>
      <c r="E934" s="9">
        <v>7</v>
      </c>
      <c r="F934" s="9">
        <v>0</v>
      </c>
      <c r="G934" s="9">
        <v>0</v>
      </c>
      <c r="H934" s="9">
        <v>1</v>
      </c>
      <c r="I934" s="9">
        <v>1</v>
      </c>
      <c r="J934" s="9">
        <v>1</v>
      </c>
      <c r="K934" s="9">
        <v>0</v>
      </c>
      <c r="L934" s="9">
        <v>0</v>
      </c>
      <c r="M934" s="9">
        <v>2</v>
      </c>
      <c r="N934" s="9">
        <v>0</v>
      </c>
      <c r="O934" s="9">
        <v>0</v>
      </c>
      <c r="P934" s="9">
        <v>0</v>
      </c>
      <c r="Q934" s="9">
        <v>4</v>
      </c>
      <c r="R934" s="9">
        <v>3</v>
      </c>
      <c r="S934" s="9">
        <v>0</v>
      </c>
      <c r="T934" s="9"/>
      <c r="U934" s="9">
        <v>0</v>
      </c>
      <c r="V934" s="9">
        <v>0</v>
      </c>
      <c r="W934" s="9">
        <v>0</v>
      </c>
      <c r="X934" s="9">
        <v>0</v>
      </c>
      <c r="Y934" s="9">
        <v>1</v>
      </c>
      <c r="Z934" s="9">
        <v>1</v>
      </c>
      <c r="AA934" s="9">
        <v>0</v>
      </c>
      <c r="AB934" s="9">
        <v>0</v>
      </c>
      <c r="AC934" s="9"/>
      <c r="AD934" s="9">
        <v>5</v>
      </c>
      <c r="AE934" s="9"/>
      <c r="AF934" s="9">
        <v>1</v>
      </c>
      <c r="AG934" s="9">
        <v>1</v>
      </c>
      <c r="AH934" s="9">
        <v>0</v>
      </c>
      <c r="AI934" s="9">
        <v>0</v>
      </c>
      <c r="AJ934" s="9">
        <v>0</v>
      </c>
      <c r="AK934" s="9">
        <v>0</v>
      </c>
      <c r="AL934" s="9"/>
      <c r="AM934" s="9">
        <v>1</v>
      </c>
      <c r="AN934" s="9">
        <v>1</v>
      </c>
      <c r="AO934" s="9">
        <v>1</v>
      </c>
      <c r="AP934" s="9">
        <v>1</v>
      </c>
      <c r="AQ934" s="9">
        <v>0</v>
      </c>
      <c r="AR934" s="9">
        <v>0</v>
      </c>
      <c r="AS934" s="9"/>
      <c r="AT934" s="9">
        <v>4</v>
      </c>
      <c r="AU934" s="9">
        <v>4</v>
      </c>
      <c r="AV934" s="75">
        <v>1</v>
      </c>
      <c r="AW934" s="75">
        <v>1</v>
      </c>
      <c r="AX934" s="75">
        <v>1</v>
      </c>
      <c r="AY934" s="9">
        <v>1</v>
      </c>
      <c r="AZ934" s="9">
        <v>1</v>
      </c>
      <c r="BA934" s="9">
        <v>1</v>
      </c>
      <c r="BB934" s="9">
        <v>2</v>
      </c>
      <c r="BC934" s="9">
        <v>1</v>
      </c>
      <c r="BD934" s="9">
        <v>1</v>
      </c>
      <c r="BE934" s="9">
        <v>2</v>
      </c>
      <c r="BF934" s="9">
        <v>1</v>
      </c>
      <c r="BG934" s="9">
        <v>1</v>
      </c>
      <c r="BH934">
        <v>2</v>
      </c>
      <c r="BI934">
        <v>2</v>
      </c>
      <c r="BJ934" s="58">
        <v>2</v>
      </c>
      <c r="BK934">
        <v>2</v>
      </c>
      <c r="BL934">
        <v>1</v>
      </c>
      <c r="BM934">
        <v>1</v>
      </c>
      <c r="BN934">
        <v>2</v>
      </c>
      <c r="BO934">
        <v>1</v>
      </c>
      <c r="BP934">
        <v>1</v>
      </c>
      <c r="BQ934">
        <v>1</v>
      </c>
      <c r="BR934">
        <v>2</v>
      </c>
      <c r="BS934">
        <v>2</v>
      </c>
      <c r="BT934" t="s">
        <v>125</v>
      </c>
      <c r="BU934">
        <v>1</v>
      </c>
      <c r="BV934">
        <v>2</v>
      </c>
      <c r="BW934">
        <v>2</v>
      </c>
      <c r="BX934">
        <v>2</v>
      </c>
      <c r="BY934">
        <v>2</v>
      </c>
      <c r="BZ934">
        <v>2</v>
      </c>
      <c r="CA934">
        <v>2</v>
      </c>
      <c r="CB934">
        <v>2</v>
      </c>
      <c r="CC934">
        <v>2</v>
      </c>
      <c r="CD934">
        <v>2</v>
      </c>
      <c r="CE934">
        <v>2</v>
      </c>
      <c r="CF934">
        <v>2</v>
      </c>
      <c r="CG934">
        <v>2</v>
      </c>
      <c r="CH934">
        <v>2</v>
      </c>
      <c r="CI934">
        <v>2</v>
      </c>
      <c r="CJ934">
        <v>1</v>
      </c>
      <c r="CK934">
        <v>2</v>
      </c>
      <c r="CL934">
        <v>2</v>
      </c>
      <c r="CM934" t="s">
        <v>125</v>
      </c>
      <c r="CN934" t="s">
        <v>125</v>
      </c>
      <c r="CO934">
        <v>3</v>
      </c>
      <c r="CP934">
        <v>2</v>
      </c>
      <c r="CQ934">
        <v>4</v>
      </c>
      <c r="CR934">
        <v>3</v>
      </c>
      <c r="CS934">
        <v>3</v>
      </c>
      <c r="CT934">
        <v>3</v>
      </c>
      <c r="CU934">
        <v>2</v>
      </c>
      <c r="CV934">
        <v>1</v>
      </c>
      <c r="CW934">
        <v>1</v>
      </c>
      <c r="CX934">
        <v>3</v>
      </c>
      <c r="CY934">
        <v>3</v>
      </c>
      <c r="CZ934">
        <v>2</v>
      </c>
      <c r="DA934" s="57">
        <v>2</v>
      </c>
    </row>
    <row r="935" spans="1:105">
      <c r="A935">
        <v>928</v>
      </c>
      <c r="B935" s="9">
        <v>1</v>
      </c>
      <c r="C935" s="9">
        <v>1</v>
      </c>
      <c r="D935" s="9">
        <v>6</v>
      </c>
      <c r="E935" s="9">
        <v>8</v>
      </c>
      <c r="F935" s="9">
        <v>0</v>
      </c>
      <c r="G935" s="9">
        <v>0</v>
      </c>
      <c r="H935" s="9">
        <v>0</v>
      </c>
      <c r="I935" s="9">
        <v>1</v>
      </c>
      <c r="J935" s="9">
        <v>0</v>
      </c>
      <c r="K935" s="9">
        <v>0</v>
      </c>
      <c r="L935" s="9">
        <v>0</v>
      </c>
      <c r="M935" s="9">
        <v>1</v>
      </c>
      <c r="N935" s="9">
        <v>0</v>
      </c>
      <c r="O935" s="9">
        <v>0</v>
      </c>
      <c r="P935" s="9">
        <v>0</v>
      </c>
      <c r="Q935" s="9">
        <v>3</v>
      </c>
      <c r="R935" s="9">
        <v>3</v>
      </c>
      <c r="S935" s="9">
        <v>3</v>
      </c>
      <c r="T935" s="9"/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1</v>
      </c>
      <c r="AA935" s="9">
        <v>0</v>
      </c>
      <c r="AB935" s="9">
        <v>0</v>
      </c>
      <c r="AC935" s="9"/>
      <c r="AD935" s="9">
        <v>2</v>
      </c>
      <c r="AE935" s="9"/>
      <c r="AF935" s="9">
        <v>1</v>
      </c>
      <c r="AG935" s="9">
        <v>0</v>
      </c>
      <c r="AH935" s="9">
        <v>1</v>
      </c>
      <c r="AI935" s="9">
        <v>0</v>
      </c>
      <c r="AJ935" s="9">
        <v>0</v>
      </c>
      <c r="AK935" s="9">
        <v>0</v>
      </c>
      <c r="AL935" s="9"/>
      <c r="AM935" s="9">
        <v>1</v>
      </c>
      <c r="AN935" s="9">
        <v>1</v>
      </c>
      <c r="AO935" s="9">
        <v>0</v>
      </c>
      <c r="AP935" s="9">
        <v>0</v>
      </c>
      <c r="AQ935" s="9">
        <v>0</v>
      </c>
      <c r="AR935" s="9">
        <v>0</v>
      </c>
      <c r="AS935" s="9"/>
      <c r="AT935" s="9">
        <v>2</v>
      </c>
      <c r="AU935" s="9">
        <v>1</v>
      </c>
      <c r="AV935" s="75">
        <v>2</v>
      </c>
      <c r="AW935" s="75">
        <v>2</v>
      </c>
      <c r="AX935" s="75">
        <v>2</v>
      </c>
      <c r="AY935" s="9" t="s">
        <v>125</v>
      </c>
      <c r="AZ935" s="9">
        <v>1</v>
      </c>
      <c r="BA935" s="9">
        <v>1</v>
      </c>
      <c r="BB935" s="9">
        <v>1</v>
      </c>
      <c r="BC935" s="9">
        <v>1</v>
      </c>
      <c r="BD935" s="9">
        <v>1</v>
      </c>
      <c r="BE935" s="9">
        <v>1</v>
      </c>
      <c r="BF935" s="9">
        <v>1</v>
      </c>
      <c r="BG935" s="9">
        <v>1</v>
      </c>
      <c r="BH935">
        <v>1</v>
      </c>
      <c r="BI935">
        <v>2</v>
      </c>
      <c r="BJ935" s="58">
        <v>2</v>
      </c>
      <c r="BK935">
        <v>2</v>
      </c>
      <c r="BL935">
        <v>2</v>
      </c>
      <c r="BM935">
        <v>1</v>
      </c>
      <c r="BN935">
        <v>2</v>
      </c>
      <c r="BO935">
        <v>2</v>
      </c>
      <c r="BP935">
        <v>2</v>
      </c>
      <c r="BQ935" t="s">
        <v>125</v>
      </c>
      <c r="BR935">
        <v>2</v>
      </c>
      <c r="BS935">
        <v>1</v>
      </c>
      <c r="BT935">
        <v>1</v>
      </c>
      <c r="BU935">
        <v>1</v>
      </c>
      <c r="BV935">
        <v>1</v>
      </c>
      <c r="BW935">
        <v>2</v>
      </c>
      <c r="BX935">
        <v>2</v>
      </c>
      <c r="BY935">
        <v>1</v>
      </c>
      <c r="BZ935">
        <v>2</v>
      </c>
      <c r="CA935">
        <v>1</v>
      </c>
      <c r="CB935">
        <v>2</v>
      </c>
      <c r="CC935">
        <v>2</v>
      </c>
      <c r="CD935">
        <v>1</v>
      </c>
      <c r="CE935">
        <v>2</v>
      </c>
      <c r="CF935">
        <v>1</v>
      </c>
      <c r="CG935">
        <v>2</v>
      </c>
      <c r="CH935">
        <v>2</v>
      </c>
      <c r="CI935">
        <v>2</v>
      </c>
      <c r="CJ935">
        <v>2</v>
      </c>
      <c r="CK935">
        <v>2</v>
      </c>
      <c r="CL935">
        <v>1</v>
      </c>
      <c r="CM935">
        <v>3</v>
      </c>
      <c r="CN935">
        <v>3</v>
      </c>
      <c r="CO935">
        <v>4</v>
      </c>
      <c r="CP935">
        <v>3</v>
      </c>
      <c r="CQ935">
        <v>4</v>
      </c>
      <c r="CR935">
        <v>3</v>
      </c>
      <c r="CS935">
        <v>3</v>
      </c>
      <c r="CT935">
        <v>3</v>
      </c>
      <c r="CU935">
        <v>3</v>
      </c>
      <c r="CV935">
        <v>3</v>
      </c>
      <c r="CW935">
        <v>1</v>
      </c>
      <c r="CX935">
        <v>3</v>
      </c>
      <c r="CY935">
        <v>3</v>
      </c>
      <c r="CZ935">
        <v>3</v>
      </c>
      <c r="DA935" s="57" t="s">
        <v>125</v>
      </c>
    </row>
    <row r="936" spans="1:105">
      <c r="A936">
        <v>929</v>
      </c>
      <c r="B936" s="9">
        <v>1</v>
      </c>
      <c r="C936" s="9">
        <v>6</v>
      </c>
      <c r="D936" s="9">
        <v>1</v>
      </c>
      <c r="E936" s="9">
        <v>2</v>
      </c>
      <c r="F936" s="9">
        <v>0</v>
      </c>
      <c r="G936" s="9">
        <v>0</v>
      </c>
      <c r="H936" s="9">
        <v>0</v>
      </c>
      <c r="I936" s="9">
        <v>0</v>
      </c>
      <c r="J936" s="9">
        <v>1</v>
      </c>
      <c r="K936" s="9">
        <v>1</v>
      </c>
      <c r="L936" s="9">
        <v>0</v>
      </c>
      <c r="M936" s="9">
        <v>2</v>
      </c>
      <c r="N936" s="9">
        <v>3</v>
      </c>
      <c r="O936" s="9">
        <v>3</v>
      </c>
      <c r="P936" s="9">
        <v>3</v>
      </c>
      <c r="Q936" s="9">
        <v>3</v>
      </c>
      <c r="R936" s="9">
        <v>3</v>
      </c>
      <c r="S936" s="9">
        <v>1</v>
      </c>
      <c r="T936" s="9"/>
      <c r="U936" s="9">
        <v>0</v>
      </c>
      <c r="V936" s="9">
        <v>1</v>
      </c>
      <c r="W936" s="9">
        <v>0</v>
      </c>
      <c r="X936" s="9">
        <v>0</v>
      </c>
      <c r="Y936" s="9">
        <v>1</v>
      </c>
      <c r="Z936" s="9">
        <v>0</v>
      </c>
      <c r="AA936" s="9">
        <v>0</v>
      </c>
      <c r="AB936" s="9">
        <v>0</v>
      </c>
      <c r="AC936" s="9"/>
      <c r="AD936" s="9">
        <v>1</v>
      </c>
      <c r="AE936" s="9"/>
      <c r="AF936" s="9">
        <v>1</v>
      </c>
      <c r="AG936" s="9">
        <v>1</v>
      </c>
      <c r="AH936" s="9">
        <v>1</v>
      </c>
      <c r="AI936" s="9">
        <v>0</v>
      </c>
      <c r="AJ936" s="9">
        <v>0</v>
      </c>
      <c r="AK936" s="9">
        <v>0</v>
      </c>
      <c r="AL936" s="9"/>
      <c r="AM936" s="9">
        <v>1</v>
      </c>
      <c r="AN936" s="9">
        <v>1</v>
      </c>
      <c r="AO936" s="9">
        <v>0</v>
      </c>
      <c r="AP936" s="9">
        <v>1</v>
      </c>
      <c r="AQ936" s="9">
        <v>0</v>
      </c>
      <c r="AR936" s="9">
        <v>0</v>
      </c>
      <c r="AS936" s="9"/>
      <c r="AT936" s="9">
        <v>1</v>
      </c>
      <c r="AU936" s="9">
        <v>1</v>
      </c>
      <c r="AV936" s="75">
        <v>1</v>
      </c>
      <c r="AW936" s="75">
        <v>1</v>
      </c>
      <c r="AX936" s="75">
        <v>1</v>
      </c>
      <c r="AY936" s="9">
        <v>1</v>
      </c>
      <c r="AZ936" s="9">
        <v>1</v>
      </c>
      <c r="BA936" s="9">
        <v>2</v>
      </c>
      <c r="BB936" s="9"/>
      <c r="BC936" s="9">
        <v>1</v>
      </c>
      <c r="BD936" s="9">
        <v>1</v>
      </c>
      <c r="BE936" s="9">
        <v>2</v>
      </c>
      <c r="BF936" s="9">
        <v>1</v>
      </c>
      <c r="BG936" s="9">
        <v>1</v>
      </c>
      <c r="BH936">
        <v>1</v>
      </c>
      <c r="BI936">
        <v>1</v>
      </c>
      <c r="BJ936" s="58">
        <v>1</v>
      </c>
      <c r="BK936">
        <v>1</v>
      </c>
      <c r="BL936">
        <v>1</v>
      </c>
      <c r="BM936">
        <v>1</v>
      </c>
      <c r="BN936">
        <v>1</v>
      </c>
      <c r="BO936">
        <v>2</v>
      </c>
      <c r="BP936">
        <v>2</v>
      </c>
      <c r="BQ936" t="s">
        <v>125</v>
      </c>
      <c r="BR936">
        <v>1</v>
      </c>
      <c r="BS936">
        <v>1</v>
      </c>
      <c r="BT936">
        <v>1</v>
      </c>
      <c r="BU936">
        <v>1</v>
      </c>
      <c r="BV936">
        <v>2</v>
      </c>
      <c r="BW936">
        <v>2</v>
      </c>
      <c r="BX936">
        <v>1</v>
      </c>
      <c r="BY936">
        <v>1</v>
      </c>
      <c r="BZ936">
        <v>2</v>
      </c>
      <c r="CA936">
        <v>1</v>
      </c>
      <c r="CB936">
        <v>1</v>
      </c>
      <c r="CC936">
        <v>1</v>
      </c>
      <c r="CD936">
        <v>1</v>
      </c>
      <c r="CE936">
        <v>2</v>
      </c>
      <c r="CF936">
        <v>1</v>
      </c>
      <c r="CG936">
        <v>1</v>
      </c>
      <c r="CH936">
        <v>1</v>
      </c>
      <c r="CI936">
        <v>1</v>
      </c>
      <c r="CJ936">
        <v>1</v>
      </c>
      <c r="CK936">
        <v>1</v>
      </c>
      <c r="CL936">
        <v>1</v>
      </c>
      <c r="CM936">
        <v>3</v>
      </c>
      <c r="CN936">
        <v>4</v>
      </c>
      <c r="CO936">
        <v>4</v>
      </c>
      <c r="CP936">
        <v>3</v>
      </c>
      <c r="CQ936">
        <v>4</v>
      </c>
      <c r="CR936">
        <v>3</v>
      </c>
      <c r="CS936">
        <v>3</v>
      </c>
      <c r="CT936">
        <v>3</v>
      </c>
      <c r="CU936">
        <v>2</v>
      </c>
      <c r="CV936">
        <v>1</v>
      </c>
      <c r="CW936">
        <v>3</v>
      </c>
      <c r="CX936">
        <v>3</v>
      </c>
      <c r="CY936">
        <v>4</v>
      </c>
      <c r="CZ936">
        <v>3</v>
      </c>
      <c r="DA936" s="57" t="s">
        <v>125</v>
      </c>
    </row>
    <row r="937" spans="1:105">
      <c r="A937">
        <v>930</v>
      </c>
      <c r="B937" s="9">
        <v>1</v>
      </c>
      <c r="C937" s="9">
        <v>4</v>
      </c>
      <c r="D937" s="9">
        <v>1</v>
      </c>
      <c r="E937" s="9">
        <v>11</v>
      </c>
      <c r="F937" s="9">
        <v>0</v>
      </c>
      <c r="G937" s="9">
        <v>0</v>
      </c>
      <c r="H937" s="9">
        <v>1</v>
      </c>
      <c r="I937" s="9">
        <v>0</v>
      </c>
      <c r="J937" s="9">
        <v>0</v>
      </c>
      <c r="K937" s="9">
        <v>0</v>
      </c>
      <c r="L937" s="9">
        <v>0</v>
      </c>
      <c r="M937" s="9">
        <v>2</v>
      </c>
      <c r="N937" s="9">
        <v>4</v>
      </c>
      <c r="O937" s="9">
        <v>3</v>
      </c>
      <c r="P937" s="9">
        <v>3</v>
      </c>
      <c r="Q937" s="9">
        <v>2</v>
      </c>
      <c r="R937" s="9">
        <v>4</v>
      </c>
      <c r="S937" s="9">
        <v>4</v>
      </c>
      <c r="T937" s="9"/>
      <c r="U937" s="9">
        <v>0</v>
      </c>
      <c r="V937" s="9">
        <v>0</v>
      </c>
      <c r="W937" s="9">
        <v>0</v>
      </c>
      <c r="X937" s="9">
        <v>0</v>
      </c>
      <c r="Y937" s="9">
        <v>1</v>
      </c>
      <c r="Z937" s="9">
        <v>0</v>
      </c>
      <c r="AA937" s="9">
        <v>0</v>
      </c>
      <c r="AB937" s="9">
        <v>0</v>
      </c>
      <c r="AC937" s="9"/>
      <c r="AD937" s="9">
        <v>3</v>
      </c>
      <c r="AE937" s="9"/>
      <c r="AF937" s="9">
        <v>1</v>
      </c>
      <c r="AG937" s="9">
        <v>0</v>
      </c>
      <c r="AH937" s="9">
        <v>1</v>
      </c>
      <c r="AI937" s="9">
        <v>0</v>
      </c>
      <c r="AJ937" s="9">
        <v>0</v>
      </c>
      <c r="AK937" s="9">
        <v>0</v>
      </c>
      <c r="AL937" s="9"/>
      <c r="AM937" s="9">
        <v>1</v>
      </c>
      <c r="AN937" s="9">
        <v>1</v>
      </c>
      <c r="AO937" s="9">
        <v>1</v>
      </c>
      <c r="AP937" s="9">
        <v>1</v>
      </c>
      <c r="AQ937" s="9">
        <v>0</v>
      </c>
      <c r="AR937" s="9">
        <v>0</v>
      </c>
      <c r="AS937" s="9"/>
      <c r="AT937" s="9">
        <v>1</v>
      </c>
      <c r="AU937" s="9">
        <v>2</v>
      </c>
      <c r="AV937" s="75">
        <v>1</v>
      </c>
      <c r="AW937" s="75">
        <v>2</v>
      </c>
      <c r="AX937" s="75">
        <v>1</v>
      </c>
      <c r="AY937" s="9">
        <v>1</v>
      </c>
      <c r="AZ937" s="9">
        <v>1</v>
      </c>
      <c r="BA937" s="9">
        <v>1</v>
      </c>
      <c r="BB937" s="9">
        <v>2</v>
      </c>
      <c r="BC937" s="9">
        <v>2</v>
      </c>
      <c r="BD937" s="9">
        <v>1</v>
      </c>
      <c r="BE937" s="9">
        <v>2</v>
      </c>
      <c r="BF937" s="9">
        <v>1</v>
      </c>
      <c r="BG937" s="9">
        <v>1</v>
      </c>
      <c r="BH937">
        <v>1</v>
      </c>
      <c r="BI937">
        <v>2</v>
      </c>
      <c r="BJ937" s="58">
        <v>1</v>
      </c>
      <c r="BK937">
        <v>2</v>
      </c>
      <c r="BL937">
        <v>1</v>
      </c>
      <c r="BM937">
        <v>1</v>
      </c>
      <c r="BN937">
        <v>1</v>
      </c>
      <c r="BO937">
        <v>2</v>
      </c>
      <c r="BP937">
        <v>2</v>
      </c>
      <c r="BQ937" t="s">
        <v>125</v>
      </c>
      <c r="BR937">
        <v>2</v>
      </c>
      <c r="BS937">
        <v>1</v>
      </c>
      <c r="BT937">
        <v>1</v>
      </c>
      <c r="BU937">
        <v>1</v>
      </c>
      <c r="BV937">
        <v>1</v>
      </c>
      <c r="BW937">
        <v>1</v>
      </c>
      <c r="BX937">
        <v>2</v>
      </c>
      <c r="BY937">
        <v>2</v>
      </c>
      <c r="BZ937">
        <v>2</v>
      </c>
      <c r="CA937">
        <v>2</v>
      </c>
      <c r="CB937">
        <v>2</v>
      </c>
      <c r="CC937">
        <v>1</v>
      </c>
      <c r="CD937">
        <v>2</v>
      </c>
      <c r="CE937">
        <v>2</v>
      </c>
      <c r="CF937">
        <v>1</v>
      </c>
      <c r="CG937">
        <v>2</v>
      </c>
      <c r="CH937">
        <v>2</v>
      </c>
      <c r="CI937">
        <v>2</v>
      </c>
      <c r="CJ937">
        <v>2</v>
      </c>
      <c r="CK937">
        <v>2</v>
      </c>
      <c r="CL937">
        <v>2</v>
      </c>
      <c r="CM937" t="s">
        <v>125</v>
      </c>
      <c r="CN937" t="s">
        <v>125</v>
      </c>
      <c r="CO937">
        <v>4</v>
      </c>
      <c r="CP937">
        <v>4</v>
      </c>
      <c r="CQ937">
        <v>4</v>
      </c>
      <c r="CR937">
        <v>3</v>
      </c>
      <c r="CS937">
        <v>3</v>
      </c>
      <c r="CT937">
        <v>2</v>
      </c>
      <c r="CU937">
        <v>2</v>
      </c>
      <c r="CV937">
        <v>2</v>
      </c>
      <c r="CW937">
        <v>1</v>
      </c>
      <c r="CX937">
        <v>3</v>
      </c>
      <c r="CY937">
        <v>3</v>
      </c>
      <c r="CZ937">
        <v>3</v>
      </c>
      <c r="DA937" s="57">
        <v>3</v>
      </c>
    </row>
    <row r="938" spans="1:105">
      <c r="A938">
        <v>931</v>
      </c>
      <c r="B938" s="9">
        <v>2</v>
      </c>
      <c r="C938" s="9">
        <v>5</v>
      </c>
      <c r="D938" s="9">
        <v>4</v>
      </c>
      <c r="E938" s="9">
        <v>4</v>
      </c>
      <c r="F938" s="9">
        <v>0</v>
      </c>
      <c r="G938" s="9">
        <v>0</v>
      </c>
      <c r="H938" s="9">
        <v>1</v>
      </c>
      <c r="I938" s="9">
        <v>1</v>
      </c>
      <c r="J938" s="9">
        <v>0</v>
      </c>
      <c r="K938" s="9">
        <v>0</v>
      </c>
      <c r="L938" s="9">
        <v>0</v>
      </c>
      <c r="M938" s="9">
        <v>2</v>
      </c>
      <c r="N938" s="9">
        <v>4</v>
      </c>
      <c r="O938" s="9">
        <v>4</v>
      </c>
      <c r="P938" s="9">
        <v>4</v>
      </c>
      <c r="Q938" s="9">
        <v>4</v>
      </c>
      <c r="R938" s="9">
        <v>4</v>
      </c>
      <c r="S938" s="9">
        <v>4</v>
      </c>
      <c r="T938" s="9"/>
      <c r="U938" s="9">
        <v>0</v>
      </c>
      <c r="V938" s="9">
        <v>0</v>
      </c>
      <c r="W938" s="9">
        <v>0</v>
      </c>
      <c r="X938" s="9">
        <v>1</v>
      </c>
      <c r="Y938" s="9">
        <v>1</v>
      </c>
      <c r="Z938" s="9">
        <v>0</v>
      </c>
      <c r="AA938" s="9">
        <v>0</v>
      </c>
      <c r="AB938" s="9">
        <v>0</v>
      </c>
      <c r="AC938" s="9"/>
      <c r="AD938" s="9">
        <v>2</v>
      </c>
      <c r="AE938" s="9"/>
      <c r="AF938" s="9">
        <v>1</v>
      </c>
      <c r="AG938" s="9">
        <v>1</v>
      </c>
      <c r="AH938" s="9">
        <v>0</v>
      </c>
      <c r="AI938" s="9">
        <v>0</v>
      </c>
      <c r="AJ938" s="9">
        <v>0</v>
      </c>
      <c r="AK938" s="9">
        <v>0</v>
      </c>
      <c r="AL938" s="9"/>
      <c r="AM938" s="9">
        <v>1</v>
      </c>
      <c r="AN938" s="9">
        <v>1</v>
      </c>
      <c r="AO938" s="9">
        <v>1</v>
      </c>
      <c r="AP938" s="9">
        <v>1</v>
      </c>
      <c r="AQ938" s="9">
        <v>0</v>
      </c>
      <c r="AR938" s="9">
        <v>0</v>
      </c>
      <c r="AS938" s="9"/>
      <c r="AT938" s="9">
        <v>2</v>
      </c>
      <c r="AU938" s="9">
        <v>2</v>
      </c>
      <c r="AV938" s="75">
        <v>2</v>
      </c>
      <c r="AW938" s="75">
        <v>2</v>
      </c>
      <c r="AX938" s="75">
        <v>1</v>
      </c>
      <c r="AY938" s="9">
        <v>2</v>
      </c>
      <c r="AZ938" s="9">
        <v>1</v>
      </c>
      <c r="BA938" s="9">
        <v>1</v>
      </c>
      <c r="BB938" s="9">
        <v>2</v>
      </c>
      <c r="BC938" s="9">
        <v>2</v>
      </c>
      <c r="BD938" s="9">
        <v>1</v>
      </c>
      <c r="BE938" s="9">
        <v>2</v>
      </c>
      <c r="BF938" s="9">
        <v>2</v>
      </c>
      <c r="BG938" s="9" t="s">
        <v>125</v>
      </c>
      <c r="BH938">
        <v>1</v>
      </c>
      <c r="BI938">
        <v>1</v>
      </c>
      <c r="BJ938" s="58">
        <v>1</v>
      </c>
      <c r="BK938">
        <v>2</v>
      </c>
      <c r="BL938">
        <v>1</v>
      </c>
      <c r="BM938">
        <v>1</v>
      </c>
      <c r="BN938">
        <v>2</v>
      </c>
      <c r="BO938">
        <v>2</v>
      </c>
      <c r="BP938">
        <v>2</v>
      </c>
      <c r="BQ938" t="s">
        <v>125</v>
      </c>
      <c r="BR938">
        <v>2</v>
      </c>
      <c r="BS938">
        <v>2</v>
      </c>
      <c r="BT938" t="s">
        <v>125</v>
      </c>
      <c r="BU938">
        <v>1</v>
      </c>
      <c r="BV938">
        <v>1</v>
      </c>
      <c r="BW938">
        <v>2</v>
      </c>
      <c r="BX938">
        <v>2</v>
      </c>
      <c r="BY938">
        <v>1</v>
      </c>
      <c r="BZ938">
        <v>2</v>
      </c>
      <c r="CA938">
        <v>1</v>
      </c>
      <c r="CB938">
        <v>1</v>
      </c>
      <c r="CC938">
        <v>1</v>
      </c>
      <c r="CD938">
        <v>1</v>
      </c>
      <c r="CE938">
        <v>2</v>
      </c>
      <c r="CF938">
        <v>1</v>
      </c>
      <c r="CG938">
        <v>1</v>
      </c>
      <c r="CH938">
        <v>1</v>
      </c>
      <c r="CI938">
        <v>1</v>
      </c>
      <c r="CJ938">
        <v>1</v>
      </c>
      <c r="CK938">
        <v>2</v>
      </c>
      <c r="CL938">
        <v>1</v>
      </c>
      <c r="CM938">
        <v>3</v>
      </c>
      <c r="CN938">
        <v>4</v>
      </c>
      <c r="CO938">
        <v>3</v>
      </c>
      <c r="CP938">
        <v>3</v>
      </c>
      <c r="CQ938">
        <v>3</v>
      </c>
      <c r="CR938">
        <v>3</v>
      </c>
      <c r="CS938">
        <v>3</v>
      </c>
      <c r="CT938">
        <v>3</v>
      </c>
      <c r="CU938">
        <v>3</v>
      </c>
      <c r="CV938">
        <v>2</v>
      </c>
      <c r="CW938">
        <v>1</v>
      </c>
      <c r="CX938">
        <v>3</v>
      </c>
      <c r="CY938">
        <v>1</v>
      </c>
      <c r="CZ938">
        <v>3</v>
      </c>
      <c r="DA938" s="57">
        <v>3</v>
      </c>
    </row>
    <row r="939" spans="1:105">
      <c r="A939">
        <v>932</v>
      </c>
      <c r="B939" s="9">
        <v>2</v>
      </c>
      <c r="C939" s="9">
        <v>7</v>
      </c>
      <c r="D939" s="9">
        <v>2</v>
      </c>
      <c r="E939" s="9">
        <v>5</v>
      </c>
      <c r="F939" s="9">
        <v>0</v>
      </c>
      <c r="G939" s="9">
        <v>0</v>
      </c>
      <c r="H939" s="9">
        <v>0</v>
      </c>
      <c r="I939" s="9">
        <v>1</v>
      </c>
      <c r="J939" s="9">
        <v>1</v>
      </c>
      <c r="K939" s="9">
        <v>0</v>
      </c>
      <c r="L939" s="9">
        <v>0</v>
      </c>
      <c r="M939" s="9">
        <v>1</v>
      </c>
      <c r="N939" s="9">
        <v>0</v>
      </c>
      <c r="O939" s="9">
        <v>0</v>
      </c>
      <c r="P939" s="9">
        <v>4</v>
      </c>
      <c r="Q939" s="9">
        <v>0</v>
      </c>
      <c r="R939" s="9">
        <v>4</v>
      </c>
      <c r="S939" s="9">
        <v>0</v>
      </c>
      <c r="T939" s="9"/>
      <c r="U939" s="9">
        <v>1</v>
      </c>
      <c r="V939" s="9">
        <v>0</v>
      </c>
      <c r="W939" s="9">
        <v>0</v>
      </c>
      <c r="X939" s="9">
        <v>0</v>
      </c>
      <c r="Y939" s="9">
        <v>0</v>
      </c>
      <c r="Z939" s="9">
        <v>1</v>
      </c>
      <c r="AA939" s="9">
        <v>0</v>
      </c>
      <c r="AB939" s="9">
        <v>0</v>
      </c>
      <c r="AC939" s="9"/>
      <c r="AD939" s="9">
        <v>1</v>
      </c>
      <c r="AE939" s="9"/>
      <c r="AF939" s="9">
        <v>1</v>
      </c>
      <c r="AG939" s="9">
        <v>1</v>
      </c>
      <c r="AH939" s="9">
        <v>1</v>
      </c>
      <c r="AI939" s="9">
        <v>1</v>
      </c>
      <c r="AJ939" s="9">
        <v>0</v>
      </c>
      <c r="AK939" s="9">
        <v>0</v>
      </c>
      <c r="AL939" s="9"/>
      <c r="AM939" s="9">
        <v>1</v>
      </c>
      <c r="AN939" s="9">
        <v>1</v>
      </c>
      <c r="AO939" s="9">
        <v>1</v>
      </c>
      <c r="AP939" s="9">
        <v>1</v>
      </c>
      <c r="AQ939" s="9">
        <v>0</v>
      </c>
      <c r="AR939" s="9">
        <v>0</v>
      </c>
      <c r="AS939" s="9"/>
      <c r="AT939" s="9">
        <v>1</v>
      </c>
      <c r="AU939" s="9">
        <v>4</v>
      </c>
      <c r="AV939" s="75">
        <v>1</v>
      </c>
      <c r="AW939" s="75">
        <v>1</v>
      </c>
      <c r="AX939" s="75">
        <v>1</v>
      </c>
      <c r="AY939" s="9">
        <v>1</v>
      </c>
      <c r="AZ939" s="9">
        <v>1</v>
      </c>
      <c r="BA939" s="9">
        <v>2</v>
      </c>
      <c r="BB939" s="9"/>
      <c r="BC939" s="9">
        <v>1</v>
      </c>
      <c r="BD939" s="9">
        <v>1</v>
      </c>
      <c r="BE939" s="9">
        <v>1</v>
      </c>
      <c r="BF939" s="9">
        <v>1</v>
      </c>
      <c r="BG939" s="9">
        <v>1</v>
      </c>
      <c r="BH939">
        <v>1</v>
      </c>
      <c r="BI939">
        <v>1</v>
      </c>
      <c r="BJ939" s="58">
        <v>1</v>
      </c>
      <c r="BK939">
        <v>1</v>
      </c>
      <c r="BL939">
        <v>1</v>
      </c>
      <c r="BM939">
        <v>1</v>
      </c>
      <c r="BN939">
        <v>1</v>
      </c>
      <c r="BO939">
        <v>2</v>
      </c>
      <c r="BP939">
        <v>2</v>
      </c>
      <c r="BQ939" t="s">
        <v>125</v>
      </c>
      <c r="BR939">
        <v>1</v>
      </c>
      <c r="BS939">
        <v>1</v>
      </c>
      <c r="BT939">
        <v>1</v>
      </c>
      <c r="BU939">
        <v>1</v>
      </c>
      <c r="BV939">
        <v>2</v>
      </c>
      <c r="BW939">
        <v>1</v>
      </c>
      <c r="BX939">
        <v>2</v>
      </c>
      <c r="BY939">
        <v>2</v>
      </c>
      <c r="BZ939">
        <v>2</v>
      </c>
      <c r="CA939">
        <v>2</v>
      </c>
      <c r="CB939">
        <v>2</v>
      </c>
      <c r="CC939">
        <v>1</v>
      </c>
      <c r="CD939">
        <v>2</v>
      </c>
      <c r="CE939">
        <v>2</v>
      </c>
      <c r="CF939">
        <v>1</v>
      </c>
      <c r="CG939">
        <v>1</v>
      </c>
      <c r="CH939">
        <v>1</v>
      </c>
      <c r="CI939">
        <v>2</v>
      </c>
      <c r="CJ939">
        <v>1</v>
      </c>
      <c r="CK939">
        <v>2</v>
      </c>
      <c r="CL939">
        <v>1</v>
      </c>
      <c r="CM939">
        <v>4</v>
      </c>
      <c r="CN939">
        <v>4</v>
      </c>
      <c r="CO939">
        <v>4</v>
      </c>
      <c r="CP939">
        <v>4</v>
      </c>
      <c r="CQ939">
        <v>4</v>
      </c>
      <c r="CS939">
        <v>1</v>
      </c>
      <c r="CT939">
        <v>4</v>
      </c>
      <c r="CU939">
        <v>1</v>
      </c>
      <c r="CV939">
        <v>1</v>
      </c>
      <c r="CW939">
        <v>1</v>
      </c>
      <c r="CX939">
        <v>4</v>
      </c>
      <c r="CY939">
        <v>4</v>
      </c>
      <c r="CZ939">
        <v>1</v>
      </c>
      <c r="DA939" s="57" t="s">
        <v>125</v>
      </c>
    </row>
    <row r="940" spans="1:105">
      <c r="A940">
        <v>933</v>
      </c>
      <c r="B940" s="9">
        <v>1</v>
      </c>
      <c r="C940" s="9">
        <v>4</v>
      </c>
      <c r="D940" s="9">
        <v>1</v>
      </c>
      <c r="E940" s="9">
        <v>3</v>
      </c>
      <c r="F940" s="9">
        <v>0</v>
      </c>
      <c r="G940" s="9">
        <v>0</v>
      </c>
      <c r="H940" s="9">
        <v>0</v>
      </c>
      <c r="I940" s="9">
        <v>1</v>
      </c>
      <c r="J940" s="9">
        <v>0</v>
      </c>
      <c r="K940" s="9">
        <v>0</v>
      </c>
      <c r="L940" s="9">
        <v>0</v>
      </c>
      <c r="M940" s="9">
        <v>2</v>
      </c>
      <c r="N940" s="9">
        <v>4</v>
      </c>
      <c r="O940" s="9">
        <v>3</v>
      </c>
      <c r="P940" s="9">
        <v>3</v>
      </c>
      <c r="Q940" s="9">
        <v>2</v>
      </c>
      <c r="R940" s="9">
        <v>4</v>
      </c>
      <c r="S940" s="9">
        <v>0</v>
      </c>
      <c r="T940" s="9"/>
      <c r="U940" s="9">
        <v>1</v>
      </c>
      <c r="V940" s="9">
        <v>1</v>
      </c>
      <c r="W940" s="9">
        <v>1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  <c r="AC940" s="9"/>
      <c r="AD940" s="9">
        <v>2</v>
      </c>
      <c r="AE940" s="9"/>
      <c r="AF940" s="9">
        <v>0</v>
      </c>
      <c r="AG940" s="9">
        <v>1</v>
      </c>
      <c r="AH940" s="9">
        <v>1</v>
      </c>
      <c r="AI940" s="9">
        <v>0</v>
      </c>
      <c r="AJ940" s="9">
        <v>0</v>
      </c>
      <c r="AK940" s="9">
        <v>0</v>
      </c>
      <c r="AL940" s="9"/>
      <c r="AM940" s="9">
        <v>1</v>
      </c>
      <c r="AN940" s="9">
        <v>1</v>
      </c>
      <c r="AO940" s="9">
        <v>1</v>
      </c>
      <c r="AP940" s="9">
        <v>0</v>
      </c>
      <c r="AQ940" s="9">
        <v>0</v>
      </c>
      <c r="AR940" s="9">
        <v>0</v>
      </c>
      <c r="AS940" s="9"/>
      <c r="AT940" s="9">
        <v>3</v>
      </c>
      <c r="AU940" s="9">
        <v>3</v>
      </c>
      <c r="AV940" s="75">
        <v>1</v>
      </c>
      <c r="AW940" s="75">
        <v>2</v>
      </c>
      <c r="AX940" s="75">
        <v>1</v>
      </c>
      <c r="AY940" s="9">
        <v>1</v>
      </c>
      <c r="AZ940" s="9">
        <v>1</v>
      </c>
      <c r="BA940" s="9">
        <v>1</v>
      </c>
      <c r="BB940" s="9">
        <v>2</v>
      </c>
      <c r="BC940" s="9">
        <v>1</v>
      </c>
      <c r="BD940" s="9">
        <v>1</v>
      </c>
      <c r="BE940" s="9">
        <v>2</v>
      </c>
      <c r="BF940" s="9">
        <v>1</v>
      </c>
      <c r="BG940" s="9">
        <v>1</v>
      </c>
      <c r="BH940">
        <v>2</v>
      </c>
      <c r="BI940">
        <v>2</v>
      </c>
      <c r="BJ940" s="58">
        <v>1</v>
      </c>
      <c r="BK940">
        <v>2</v>
      </c>
      <c r="BL940">
        <v>2</v>
      </c>
      <c r="BM940">
        <v>1</v>
      </c>
      <c r="BN940">
        <v>1</v>
      </c>
      <c r="BO940">
        <v>2</v>
      </c>
      <c r="BP940">
        <v>2</v>
      </c>
      <c r="BQ940" t="s">
        <v>125</v>
      </c>
      <c r="BR940">
        <v>1</v>
      </c>
      <c r="BS940">
        <v>2</v>
      </c>
      <c r="BT940" t="s">
        <v>125</v>
      </c>
      <c r="BU940">
        <v>1</v>
      </c>
      <c r="BV940">
        <v>2</v>
      </c>
      <c r="BW940">
        <v>2</v>
      </c>
      <c r="BX940">
        <v>2</v>
      </c>
      <c r="BY940">
        <v>2</v>
      </c>
      <c r="BZ940">
        <v>2</v>
      </c>
      <c r="CA940">
        <v>2</v>
      </c>
      <c r="CB940">
        <v>2</v>
      </c>
      <c r="CC940">
        <v>2</v>
      </c>
      <c r="CD940">
        <v>2</v>
      </c>
      <c r="CE940">
        <v>2</v>
      </c>
      <c r="CF940">
        <v>1</v>
      </c>
      <c r="CG940">
        <v>2</v>
      </c>
      <c r="CH940">
        <v>2</v>
      </c>
      <c r="CI940">
        <v>2</v>
      </c>
      <c r="CJ940">
        <v>1</v>
      </c>
      <c r="CK940">
        <v>2</v>
      </c>
      <c r="CL940">
        <v>2</v>
      </c>
      <c r="CM940" t="s">
        <v>125</v>
      </c>
      <c r="CN940" t="s">
        <v>125</v>
      </c>
      <c r="CO940">
        <v>4</v>
      </c>
      <c r="CP940">
        <v>3</v>
      </c>
      <c r="CQ940">
        <v>4</v>
      </c>
      <c r="CR940">
        <v>3</v>
      </c>
      <c r="CS940">
        <v>3</v>
      </c>
      <c r="CT940">
        <v>4</v>
      </c>
      <c r="CU940">
        <v>3</v>
      </c>
      <c r="CV940">
        <v>2</v>
      </c>
      <c r="CW940">
        <v>1</v>
      </c>
      <c r="CX940">
        <v>3</v>
      </c>
      <c r="CY940">
        <v>3</v>
      </c>
      <c r="CZ940">
        <v>3</v>
      </c>
      <c r="DA940" s="57" t="s">
        <v>125</v>
      </c>
    </row>
    <row r="941" spans="1:105">
      <c r="A941">
        <v>934</v>
      </c>
      <c r="B941" s="9">
        <v>2</v>
      </c>
      <c r="C941" s="9">
        <v>2</v>
      </c>
      <c r="D941" s="9">
        <v>4</v>
      </c>
      <c r="E941" s="9">
        <v>3</v>
      </c>
      <c r="F941" s="9">
        <v>1</v>
      </c>
      <c r="G941" s="9">
        <v>1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1</v>
      </c>
      <c r="N941" s="9">
        <v>4</v>
      </c>
      <c r="O941" s="9">
        <v>2</v>
      </c>
      <c r="P941" s="9">
        <v>4</v>
      </c>
      <c r="Q941" s="9">
        <v>1</v>
      </c>
      <c r="R941" s="9">
        <v>4</v>
      </c>
      <c r="S941" s="9">
        <v>3</v>
      </c>
      <c r="T941" s="9"/>
      <c r="U941" s="9">
        <v>1</v>
      </c>
      <c r="V941" s="9">
        <v>0</v>
      </c>
      <c r="W941" s="9">
        <v>0</v>
      </c>
      <c r="X941" s="9">
        <v>1</v>
      </c>
      <c r="Y941" s="9">
        <v>0</v>
      </c>
      <c r="Z941" s="9">
        <v>1</v>
      </c>
      <c r="AA941" s="9">
        <v>0</v>
      </c>
      <c r="AB941" s="9">
        <v>0</v>
      </c>
      <c r="AC941" s="9"/>
      <c r="AD941" s="9">
        <v>1</v>
      </c>
      <c r="AE941" s="9"/>
      <c r="AF941" s="9">
        <v>1</v>
      </c>
      <c r="AG941" s="9">
        <v>0</v>
      </c>
      <c r="AH941" s="9">
        <v>0</v>
      </c>
      <c r="AI941" s="9">
        <v>1</v>
      </c>
      <c r="AJ941" s="9">
        <v>1</v>
      </c>
      <c r="AK941" s="9">
        <v>0</v>
      </c>
      <c r="AL941" s="9"/>
      <c r="AM941" s="9">
        <v>1</v>
      </c>
      <c r="AN941" s="9">
        <v>1</v>
      </c>
      <c r="AO941" s="9">
        <v>1</v>
      </c>
      <c r="AP941" s="9">
        <v>1</v>
      </c>
      <c r="AQ941" s="9">
        <v>0</v>
      </c>
      <c r="AR941" s="9">
        <v>0</v>
      </c>
      <c r="AS941" s="9"/>
      <c r="AT941" s="9">
        <v>3</v>
      </c>
      <c r="AU941" s="9">
        <v>2</v>
      </c>
      <c r="AV941" s="75">
        <v>2</v>
      </c>
      <c r="AW941" s="75">
        <v>2</v>
      </c>
      <c r="AX941" s="75">
        <v>2</v>
      </c>
      <c r="AY941" s="9" t="s">
        <v>125</v>
      </c>
      <c r="AZ941" s="9">
        <v>1</v>
      </c>
      <c r="BA941" s="9">
        <v>1</v>
      </c>
      <c r="BB941" s="9">
        <v>2</v>
      </c>
      <c r="BC941" s="9">
        <v>1</v>
      </c>
      <c r="BD941" s="9">
        <v>1</v>
      </c>
      <c r="BE941" s="9">
        <v>1</v>
      </c>
      <c r="BF941" s="9">
        <v>2</v>
      </c>
      <c r="BG941" s="9" t="s">
        <v>125</v>
      </c>
      <c r="BH941">
        <v>2</v>
      </c>
      <c r="BI941">
        <v>1</v>
      </c>
      <c r="BJ941" s="58">
        <v>1</v>
      </c>
      <c r="BK941">
        <v>1</v>
      </c>
      <c r="BL941">
        <v>1</v>
      </c>
      <c r="BM941">
        <v>1</v>
      </c>
      <c r="BN941">
        <v>2</v>
      </c>
      <c r="BO941">
        <v>2</v>
      </c>
      <c r="BP941">
        <v>1</v>
      </c>
      <c r="BQ941">
        <v>1</v>
      </c>
      <c r="BR941">
        <v>2</v>
      </c>
      <c r="BS941">
        <v>2</v>
      </c>
      <c r="BT941" t="s">
        <v>125</v>
      </c>
      <c r="BU941">
        <v>1</v>
      </c>
      <c r="BV941">
        <v>2</v>
      </c>
      <c r="BW941">
        <v>2</v>
      </c>
      <c r="BX941">
        <v>1</v>
      </c>
      <c r="BY941">
        <v>1</v>
      </c>
      <c r="BZ941">
        <v>2</v>
      </c>
      <c r="CA941">
        <v>2</v>
      </c>
      <c r="CB941">
        <v>2</v>
      </c>
      <c r="CC941">
        <v>1</v>
      </c>
      <c r="CD941">
        <v>2</v>
      </c>
      <c r="CE941">
        <v>2</v>
      </c>
      <c r="CF941">
        <v>1</v>
      </c>
      <c r="CG941">
        <v>1</v>
      </c>
      <c r="CH941">
        <v>1</v>
      </c>
      <c r="CI941">
        <v>2</v>
      </c>
      <c r="CJ941">
        <v>1</v>
      </c>
      <c r="CK941">
        <v>2</v>
      </c>
      <c r="CL941">
        <v>2</v>
      </c>
      <c r="CM941" t="s">
        <v>125</v>
      </c>
      <c r="CN941" t="s">
        <v>125</v>
      </c>
      <c r="CO941">
        <v>4</v>
      </c>
      <c r="CP941">
        <v>3</v>
      </c>
      <c r="CQ941">
        <v>3</v>
      </c>
      <c r="CR941">
        <v>2</v>
      </c>
      <c r="CS941">
        <v>2</v>
      </c>
      <c r="CT941">
        <v>4</v>
      </c>
      <c r="CU941">
        <v>1</v>
      </c>
      <c r="CV941">
        <v>1</v>
      </c>
      <c r="CW941">
        <v>3</v>
      </c>
      <c r="CX941">
        <v>4</v>
      </c>
      <c r="CY941">
        <v>4</v>
      </c>
      <c r="CZ941">
        <v>3</v>
      </c>
      <c r="DA941" s="57">
        <v>3</v>
      </c>
    </row>
    <row r="942" spans="1:105">
      <c r="A942">
        <v>935</v>
      </c>
      <c r="B942" s="9">
        <v>2</v>
      </c>
      <c r="C942" s="9">
        <v>5</v>
      </c>
      <c r="D942" s="9">
        <v>4</v>
      </c>
      <c r="E942" s="9">
        <v>12</v>
      </c>
      <c r="F942" s="9">
        <v>0</v>
      </c>
      <c r="G942" s="9">
        <v>0</v>
      </c>
      <c r="H942" s="9">
        <v>0</v>
      </c>
      <c r="I942" s="9">
        <v>0</v>
      </c>
      <c r="J942" s="9">
        <v>1</v>
      </c>
      <c r="K942" s="9">
        <v>0</v>
      </c>
      <c r="L942" s="9">
        <v>0</v>
      </c>
      <c r="M942" s="9">
        <v>2</v>
      </c>
      <c r="N942" s="9">
        <v>3</v>
      </c>
      <c r="O942" s="9">
        <v>0</v>
      </c>
      <c r="P942" s="9">
        <v>0</v>
      </c>
      <c r="Q942" s="9">
        <v>4</v>
      </c>
      <c r="R942" s="9">
        <v>4</v>
      </c>
      <c r="S942" s="9">
        <v>3</v>
      </c>
      <c r="T942" s="9"/>
      <c r="U942" s="9">
        <v>1</v>
      </c>
      <c r="V942" s="9">
        <v>1</v>
      </c>
      <c r="W942" s="9">
        <v>0</v>
      </c>
      <c r="X942" s="9">
        <v>0</v>
      </c>
      <c r="Y942" s="9">
        <v>1</v>
      </c>
      <c r="Z942" s="9">
        <v>0</v>
      </c>
      <c r="AA942" s="9">
        <v>0</v>
      </c>
      <c r="AB942" s="9">
        <v>0</v>
      </c>
      <c r="AC942" s="9"/>
      <c r="AD942" s="9">
        <v>1</v>
      </c>
      <c r="AE942" s="9"/>
      <c r="AF942" s="9">
        <v>1</v>
      </c>
      <c r="AG942" s="9">
        <v>1</v>
      </c>
      <c r="AH942" s="9">
        <v>1</v>
      </c>
      <c r="AI942" s="9">
        <v>0</v>
      </c>
      <c r="AJ942" s="9">
        <v>0</v>
      </c>
      <c r="AK942" s="9">
        <v>0</v>
      </c>
      <c r="AL942" s="9"/>
      <c r="AM942" s="9">
        <v>1</v>
      </c>
      <c r="AN942" s="9">
        <v>1</v>
      </c>
      <c r="AO942" s="9">
        <v>1</v>
      </c>
      <c r="AP942" s="9">
        <v>1</v>
      </c>
      <c r="AQ942" s="9">
        <v>0</v>
      </c>
      <c r="AR942" s="9">
        <v>0</v>
      </c>
      <c r="AS942" s="9"/>
      <c r="AT942" s="9">
        <v>4</v>
      </c>
      <c r="AU942" s="9">
        <v>4</v>
      </c>
      <c r="AV942" s="75">
        <v>1</v>
      </c>
      <c r="AW942" s="75">
        <v>1</v>
      </c>
      <c r="AX942" s="75">
        <v>2</v>
      </c>
      <c r="AY942" s="9" t="s">
        <v>125</v>
      </c>
      <c r="AZ942" s="9">
        <v>1</v>
      </c>
      <c r="BA942" s="9">
        <v>1</v>
      </c>
      <c r="BB942" s="9">
        <v>2</v>
      </c>
      <c r="BC942" s="9">
        <v>1</v>
      </c>
      <c r="BD942" s="9">
        <v>1</v>
      </c>
      <c r="BE942" s="9">
        <v>2</v>
      </c>
      <c r="BF942" s="9">
        <v>1</v>
      </c>
      <c r="BG942" s="9">
        <v>1</v>
      </c>
      <c r="BH942">
        <v>1</v>
      </c>
      <c r="BI942">
        <v>1</v>
      </c>
      <c r="BJ942" s="58">
        <v>1</v>
      </c>
      <c r="BK942">
        <v>2</v>
      </c>
      <c r="BL942">
        <v>2</v>
      </c>
      <c r="BM942">
        <v>2</v>
      </c>
      <c r="BN942">
        <v>1</v>
      </c>
      <c r="BO942">
        <v>1</v>
      </c>
      <c r="BP942">
        <v>1</v>
      </c>
      <c r="BQ942">
        <v>1</v>
      </c>
      <c r="BR942">
        <v>2</v>
      </c>
      <c r="BS942">
        <v>2</v>
      </c>
      <c r="BT942" t="s">
        <v>125</v>
      </c>
      <c r="BU942">
        <v>1</v>
      </c>
      <c r="BV942">
        <v>2</v>
      </c>
      <c r="BW942">
        <v>2</v>
      </c>
      <c r="BX942">
        <v>2</v>
      </c>
      <c r="BY942">
        <v>2</v>
      </c>
      <c r="BZ942">
        <v>2</v>
      </c>
      <c r="CA942">
        <v>2</v>
      </c>
      <c r="CB942">
        <v>2</v>
      </c>
      <c r="CC942">
        <v>2</v>
      </c>
      <c r="CD942">
        <v>2</v>
      </c>
      <c r="CE942">
        <v>2</v>
      </c>
      <c r="CF942">
        <v>2</v>
      </c>
      <c r="CG942">
        <v>2</v>
      </c>
      <c r="CH942">
        <v>2</v>
      </c>
      <c r="CI942">
        <v>2</v>
      </c>
      <c r="CJ942">
        <v>2</v>
      </c>
      <c r="CK942">
        <v>2</v>
      </c>
      <c r="CL942">
        <v>2</v>
      </c>
      <c r="CM942" t="s">
        <v>125</v>
      </c>
      <c r="CN942" t="s">
        <v>125</v>
      </c>
      <c r="CO942">
        <v>4</v>
      </c>
      <c r="CP942">
        <v>3</v>
      </c>
      <c r="CQ942">
        <v>3</v>
      </c>
      <c r="CR942">
        <v>3</v>
      </c>
      <c r="CS942">
        <v>3</v>
      </c>
      <c r="CT942">
        <v>4</v>
      </c>
      <c r="CU942">
        <v>3</v>
      </c>
      <c r="CV942">
        <v>3</v>
      </c>
      <c r="CW942">
        <v>1</v>
      </c>
      <c r="CX942">
        <v>2</v>
      </c>
      <c r="CY942">
        <v>3</v>
      </c>
      <c r="CZ942">
        <v>0</v>
      </c>
      <c r="DA942" s="57" t="s">
        <v>125</v>
      </c>
    </row>
    <row r="943" spans="1:105">
      <c r="A943">
        <v>936</v>
      </c>
      <c r="B943" s="9">
        <v>1</v>
      </c>
      <c r="C943" s="9">
        <v>9</v>
      </c>
      <c r="D943" s="9">
        <v>7</v>
      </c>
      <c r="E943" s="9">
        <v>5</v>
      </c>
      <c r="F943" s="9">
        <v>0</v>
      </c>
      <c r="G943" s="9">
        <v>0</v>
      </c>
      <c r="H943" s="9">
        <v>0</v>
      </c>
      <c r="I943" s="9">
        <v>1</v>
      </c>
      <c r="J943" s="9">
        <v>0</v>
      </c>
      <c r="K943" s="9">
        <v>0</v>
      </c>
      <c r="L943" s="9">
        <v>0</v>
      </c>
      <c r="M943" s="9">
        <v>2</v>
      </c>
      <c r="N943" s="9">
        <v>3</v>
      </c>
      <c r="O943" s="9">
        <v>3</v>
      </c>
      <c r="P943" s="9">
        <v>3</v>
      </c>
      <c r="Q943" s="9">
        <v>3</v>
      </c>
      <c r="R943" s="9">
        <v>3</v>
      </c>
      <c r="S943" s="9">
        <v>3</v>
      </c>
      <c r="T943" s="9"/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1</v>
      </c>
      <c r="AB943" s="9">
        <v>0</v>
      </c>
      <c r="AC943" s="9"/>
      <c r="AD943" s="9">
        <v>3</v>
      </c>
      <c r="AE943" s="9"/>
      <c r="AF943" s="9">
        <v>1</v>
      </c>
      <c r="AG943" s="9">
        <v>1</v>
      </c>
      <c r="AH943" s="9">
        <v>1</v>
      </c>
      <c r="AI943" s="9">
        <v>1</v>
      </c>
      <c r="AJ943" s="9">
        <v>0</v>
      </c>
      <c r="AK943" s="9">
        <v>0</v>
      </c>
      <c r="AL943" s="9"/>
      <c r="AM943" s="9">
        <v>1</v>
      </c>
      <c r="AN943" s="9">
        <v>1</v>
      </c>
      <c r="AO943" s="9">
        <v>1</v>
      </c>
      <c r="AP943" s="9">
        <v>1</v>
      </c>
      <c r="AQ943" s="9">
        <v>0</v>
      </c>
      <c r="AR943" s="9">
        <v>0</v>
      </c>
      <c r="AS943" s="9"/>
      <c r="AT943" s="9">
        <v>1</v>
      </c>
      <c r="AU943" s="9">
        <v>2</v>
      </c>
      <c r="AV943" s="75">
        <v>2</v>
      </c>
      <c r="AW943" s="75">
        <v>2</v>
      </c>
      <c r="AX943" s="75">
        <v>1</v>
      </c>
      <c r="AY943" s="9">
        <v>1</v>
      </c>
      <c r="AZ943" s="9">
        <v>1</v>
      </c>
      <c r="BA943" s="9">
        <v>1</v>
      </c>
      <c r="BB943" s="9">
        <v>1</v>
      </c>
      <c r="BC943" s="9">
        <v>1</v>
      </c>
      <c r="BD943" s="9">
        <v>1</v>
      </c>
      <c r="BE943" s="9">
        <v>1</v>
      </c>
      <c r="BF943" s="9">
        <v>1</v>
      </c>
      <c r="BG943" s="9">
        <v>1</v>
      </c>
      <c r="BH943">
        <v>1</v>
      </c>
      <c r="BI943">
        <v>2</v>
      </c>
      <c r="BJ943" s="58">
        <v>2</v>
      </c>
      <c r="BK943">
        <v>2</v>
      </c>
      <c r="BL943">
        <v>2</v>
      </c>
      <c r="BM943">
        <v>1</v>
      </c>
      <c r="BN943">
        <v>1</v>
      </c>
      <c r="BO943">
        <v>2</v>
      </c>
      <c r="BP943">
        <v>2</v>
      </c>
      <c r="BQ943" t="s">
        <v>125</v>
      </c>
      <c r="BS943">
        <v>1</v>
      </c>
      <c r="BT943">
        <v>1</v>
      </c>
      <c r="BU943">
        <v>1</v>
      </c>
      <c r="BV943">
        <v>2</v>
      </c>
      <c r="BW943">
        <v>2</v>
      </c>
      <c r="BX943">
        <v>2</v>
      </c>
      <c r="BY943">
        <v>1</v>
      </c>
      <c r="BZ943">
        <v>2</v>
      </c>
      <c r="CA943">
        <v>2</v>
      </c>
      <c r="CB943">
        <v>2</v>
      </c>
      <c r="CC943">
        <v>2</v>
      </c>
      <c r="CD943">
        <v>2</v>
      </c>
      <c r="CE943">
        <v>2</v>
      </c>
      <c r="CF943">
        <v>1</v>
      </c>
      <c r="CG943">
        <v>1</v>
      </c>
      <c r="CH943">
        <v>1</v>
      </c>
      <c r="CI943">
        <v>1</v>
      </c>
      <c r="CJ943">
        <v>1</v>
      </c>
      <c r="CK943">
        <v>2</v>
      </c>
      <c r="CL943">
        <v>1</v>
      </c>
      <c r="CM943">
        <v>4</v>
      </c>
      <c r="CN943">
        <v>3</v>
      </c>
      <c r="CO943">
        <v>4</v>
      </c>
      <c r="CP943">
        <v>2</v>
      </c>
      <c r="CQ943">
        <v>2</v>
      </c>
      <c r="CR943">
        <v>2</v>
      </c>
      <c r="CS943">
        <v>3</v>
      </c>
      <c r="CT943">
        <v>3</v>
      </c>
      <c r="CU943">
        <v>3</v>
      </c>
      <c r="CV943">
        <v>2</v>
      </c>
      <c r="CW943">
        <v>2</v>
      </c>
      <c r="CX943">
        <v>3</v>
      </c>
      <c r="CY943">
        <v>2</v>
      </c>
      <c r="CZ943">
        <v>3</v>
      </c>
      <c r="DA943" s="57" t="s">
        <v>125</v>
      </c>
    </row>
    <row r="944" spans="1:105">
      <c r="A944">
        <v>937</v>
      </c>
      <c r="B944" s="9">
        <v>2</v>
      </c>
      <c r="C944" s="9">
        <v>7</v>
      </c>
      <c r="D944" s="9">
        <v>4</v>
      </c>
      <c r="E944" s="9">
        <v>9</v>
      </c>
      <c r="F944" s="9">
        <v>0</v>
      </c>
      <c r="G944" s="9">
        <v>1</v>
      </c>
      <c r="H944" s="9">
        <v>0</v>
      </c>
      <c r="I944" s="9">
        <v>0</v>
      </c>
      <c r="J944" s="9">
        <v>1</v>
      </c>
      <c r="K944" s="9">
        <v>0</v>
      </c>
      <c r="L944" s="9">
        <v>0</v>
      </c>
      <c r="M944" s="9">
        <v>2</v>
      </c>
      <c r="N944" s="9">
        <v>4</v>
      </c>
      <c r="O944" s="9">
        <v>0</v>
      </c>
      <c r="P944" s="9">
        <v>0</v>
      </c>
      <c r="Q944" s="9">
        <v>4</v>
      </c>
      <c r="R944" s="9">
        <v>4</v>
      </c>
      <c r="S944" s="9">
        <v>0</v>
      </c>
      <c r="T944" s="9"/>
      <c r="U944" s="9">
        <v>1</v>
      </c>
      <c r="V944" s="9">
        <v>1</v>
      </c>
      <c r="W944" s="9">
        <v>0</v>
      </c>
      <c r="X944" s="9">
        <v>0</v>
      </c>
      <c r="Y944" s="9">
        <v>1</v>
      </c>
      <c r="Z944" s="9">
        <v>0</v>
      </c>
      <c r="AA944" s="9">
        <v>0</v>
      </c>
      <c r="AB944" s="9">
        <v>0</v>
      </c>
      <c r="AC944" s="9"/>
      <c r="AD944" s="9">
        <v>1</v>
      </c>
      <c r="AE944" s="9"/>
      <c r="AF944" s="9">
        <v>1</v>
      </c>
      <c r="AG944" s="9">
        <v>1</v>
      </c>
      <c r="AH944" s="9">
        <v>0</v>
      </c>
      <c r="AI944" s="9">
        <v>0</v>
      </c>
      <c r="AJ944" s="9">
        <v>0</v>
      </c>
      <c r="AK944" s="9">
        <v>0</v>
      </c>
      <c r="AL944" s="9"/>
      <c r="AM944" s="9">
        <v>1</v>
      </c>
      <c r="AN944" s="9">
        <v>1</v>
      </c>
      <c r="AO944" s="9">
        <v>1</v>
      </c>
      <c r="AP944" s="9">
        <v>0</v>
      </c>
      <c r="AQ944" s="9">
        <v>0</v>
      </c>
      <c r="AR944" s="9">
        <v>0</v>
      </c>
      <c r="AS944" s="9"/>
      <c r="AT944" s="9">
        <v>3</v>
      </c>
      <c r="AU944" s="9">
        <v>3</v>
      </c>
      <c r="AV944" s="75">
        <v>1</v>
      </c>
      <c r="AW944" s="75">
        <v>1</v>
      </c>
      <c r="AX944" s="75">
        <v>1</v>
      </c>
      <c r="AY944" s="9">
        <v>1</v>
      </c>
      <c r="AZ944" s="9">
        <v>1</v>
      </c>
      <c r="BA944" s="9"/>
      <c r="BB944" s="9"/>
      <c r="BC944" s="9">
        <v>1</v>
      </c>
      <c r="BD944" s="9">
        <v>1</v>
      </c>
      <c r="BE944" s="9">
        <v>2</v>
      </c>
      <c r="BF944" s="9">
        <v>1</v>
      </c>
      <c r="BG944" s="9">
        <v>1</v>
      </c>
      <c r="BH944">
        <v>1</v>
      </c>
      <c r="BI944">
        <v>1</v>
      </c>
      <c r="BJ944" s="58">
        <v>1</v>
      </c>
      <c r="BK944">
        <v>2</v>
      </c>
      <c r="BL944">
        <v>1</v>
      </c>
      <c r="BM944">
        <v>2</v>
      </c>
      <c r="BN944">
        <v>2</v>
      </c>
      <c r="BO944">
        <v>2</v>
      </c>
      <c r="BP944">
        <v>1</v>
      </c>
      <c r="BQ944">
        <v>1</v>
      </c>
      <c r="BR944">
        <v>1</v>
      </c>
      <c r="BS944">
        <v>2</v>
      </c>
      <c r="BT944" t="s">
        <v>125</v>
      </c>
      <c r="BU944">
        <v>2</v>
      </c>
      <c r="BV944">
        <v>2</v>
      </c>
      <c r="BW944">
        <v>2</v>
      </c>
      <c r="BX944">
        <v>2</v>
      </c>
      <c r="BY944">
        <v>1</v>
      </c>
      <c r="BZ944">
        <v>2</v>
      </c>
      <c r="CA944">
        <v>2</v>
      </c>
      <c r="CB944">
        <v>2</v>
      </c>
      <c r="CC944">
        <v>1</v>
      </c>
      <c r="CD944">
        <v>2</v>
      </c>
      <c r="CE944">
        <v>2</v>
      </c>
      <c r="CF944">
        <v>2</v>
      </c>
      <c r="CG944">
        <v>2</v>
      </c>
      <c r="CH944">
        <v>2</v>
      </c>
      <c r="CI944">
        <v>2</v>
      </c>
      <c r="CJ944">
        <v>1</v>
      </c>
      <c r="CK944">
        <v>2</v>
      </c>
      <c r="CL944">
        <v>1</v>
      </c>
      <c r="CM944">
        <v>4</v>
      </c>
      <c r="CN944">
        <v>4</v>
      </c>
      <c r="CO944">
        <v>4</v>
      </c>
      <c r="CP944">
        <v>4</v>
      </c>
      <c r="CQ944">
        <v>4</v>
      </c>
      <c r="CR944">
        <v>4</v>
      </c>
      <c r="CS944">
        <v>4</v>
      </c>
      <c r="CT944">
        <v>4</v>
      </c>
      <c r="CU944">
        <v>4</v>
      </c>
      <c r="CV944">
        <v>2</v>
      </c>
      <c r="CW944">
        <v>1</v>
      </c>
      <c r="CX944">
        <v>4</v>
      </c>
      <c r="CY944">
        <v>4</v>
      </c>
      <c r="CZ944">
        <v>4</v>
      </c>
      <c r="DA944" s="57">
        <v>4</v>
      </c>
    </row>
    <row r="945" spans="1:105">
      <c r="A945">
        <v>938</v>
      </c>
      <c r="B945" s="9">
        <v>2</v>
      </c>
      <c r="C945" s="9">
        <v>8</v>
      </c>
      <c r="D945" s="9">
        <v>7</v>
      </c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>
        <v>1</v>
      </c>
      <c r="AU945" s="9">
        <v>4</v>
      </c>
      <c r="AV945" s="75">
        <v>1</v>
      </c>
      <c r="AW945" s="75">
        <v>2</v>
      </c>
      <c r="AX945" s="75">
        <v>1</v>
      </c>
      <c r="AY945" s="9">
        <v>1</v>
      </c>
      <c r="AZ945" s="9">
        <v>2</v>
      </c>
      <c r="BA945" s="9" t="s">
        <v>125</v>
      </c>
      <c r="BB945" s="9" t="s">
        <v>125</v>
      </c>
      <c r="BC945" s="9">
        <v>2</v>
      </c>
      <c r="BD945" s="9">
        <v>1</v>
      </c>
      <c r="BE945" s="9">
        <v>2</v>
      </c>
      <c r="BF945" s="9">
        <v>1</v>
      </c>
      <c r="BG945" s="9">
        <v>1</v>
      </c>
      <c r="BH945">
        <v>1</v>
      </c>
      <c r="BI945">
        <v>2</v>
      </c>
      <c r="BJ945" s="58">
        <v>1</v>
      </c>
      <c r="BK945">
        <v>2</v>
      </c>
      <c r="BL945">
        <v>1</v>
      </c>
      <c r="BM945">
        <v>1</v>
      </c>
      <c r="BN945">
        <v>1</v>
      </c>
      <c r="BO945">
        <v>2</v>
      </c>
      <c r="BP945">
        <v>2</v>
      </c>
      <c r="BQ945" t="s">
        <v>125</v>
      </c>
      <c r="BR945">
        <v>1</v>
      </c>
      <c r="BS945">
        <v>1</v>
      </c>
      <c r="BT945">
        <v>1</v>
      </c>
      <c r="BU945">
        <v>1</v>
      </c>
      <c r="BV945">
        <v>1</v>
      </c>
      <c r="BW945">
        <v>2</v>
      </c>
      <c r="BX945">
        <v>2</v>
      </c>
      <c r="BY945">
        <v>1</v>
      </c>
      <c r="BZ945">
        <v>2</v>
      </c>
      <c r="CA945">
        <v>2</v>
      </c>
      <c r="CB945">
        <v>2</v>
      </c>
      <c r="CC945">
        <v>2</v>
      </c>
      <c r="CD945">
        <v>2</v>
      </c>
      <c r="CE945">
        <v>2</v>
      </c>
      <c r="CF945">
        <v>1</v>
      </c>
      <c r="CG945">
        <v>2</v>
      </c>
      <c r="CH945">
        <v>2</v>
      </c>
      <c r="CI945">
        <v>2</v>
      </c>
      <c r="CJ945">
        <v>1</v>
      </c>
      <c r="CK945">
        <v>2</v>
      </c>
      <c r="CL945">
        <v>1</v>
      </c>
      <c r="CM945">
        <v>4</v>
      </c>
      <c r="CN945">
        <v>4</v>
      </c>
      <c r="CO945">
        <v>4</v>
      </c>
      <c r="CP945">
        <v>4</v>
      </c>
      <c r="CQ945">
        <v>4</v>
      </c>
      <c r="CR945">
        <v>4</v>
      </c>
      <c r="CS945">
        <v>3</v>
      </c>
      <c r="CT945">
        <v>4</v>
      </c>
      <c r="CU945">
        <v>3</v>
      </c>
      <c r="CV945">
        <v>4</v>
      </c>
      <c r="CW945">
        <v>1</v>
      </c>
      <c r="CX945">
        <v>3</v>
      </c>
      <c r="CY945">
        <v>3</v>
      </c>
      <c r="CZ945">
        <v>3</v>
      </c>
      <c r="DA945" s="57" t="s">
        <v>125</v>
      </c>
    </row>
    <row r="946" spans="1:105">
      <c r="A946">
        <v>939</v>
      </c>
      <c r="B946" s="9">
        <v>2</v>
      </c>
      <c r="C946" s="9">
        <v>9</v>
      </c>
      <c r="D946" s="9">
        <v>7</v>
      </c>
      <c r="E946" s="9">
        <v>7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1</v>
      </c>
      <c r="M946" s="9">
        <v>2</v>
      </c>
      <c r="N946" s="9">
        <v>4</v>
      </c>
      <c r="O946" s="9">
        <v>4</v>
      </c>
      <c r="P946" s="9">
        <v>4</v>
      </c>
      <c r="Q946" s="9">
        <v>4</v>
      </c>
      <c r="R946" s="9">
        <v>4</v>
      </c>
      <c r="S946" s="9">
        <v>4</v>
      </c>
      <c r="T946" s="9"/>
      <c r="U946" s="9">
        <v>0</v>
      </c>
      <c r="V946" s="9">
        <v>0</v>
      </c>
      <c r="W946" s="9">
        <v>0</v>
      </c>
      <c r="X946" s="9">
        <v>0</v>
      </c>
      <c r="Y946" s="9">
        <v>1</v>
      </c>
      <c r="Z946" s="9">
        <v>1</v>
      </c>
      <c r="AA946" s="9">
        <v>0</v>
      </c>
      <c r="AB946" s="9">
        <v>0</v>
      </c>
      <c r="AC946" s="9"/>
      <c r="AD946" s="9">
        <v>1</v>
      </c>
      <c r="AE946" s="9"/>
      <c r="AF946" s="9">
        <v>1</v>
      </c>
      <c r="AG946" s="9">
        <v>1</v>
      </c>
      <c r="AH946" s="9">
        <v>0</v>
      </c>
      <c r="AI946" s="9">
        <v>0</v>
      </c>
      <c r="AJ946" s="9">
        <v>0</v>
      </c>
      <c r="AK946" s="9">
        <v>0</v>
      </c>
      <c r="AL946" s="9"/>
      <c r="AM946" s="9">
        <v>1</v>
      </c>
      <c r="AN946" s="9">
        <v>1</v>
      </c>
      <c r="AO946" s="9">
        <v>1</v>
      </c>
      <c r="AP946" s="9">
        <v>0</v>
      </c>
      <c r="AQ946" s="9">
        <v>0</v>
      </c>
      <c r="AR946" s="9">
        <v>0</v>
      </c>
      <c r="AS946" s="9"/>
      <c r="AT946" s="9">
        <v>4</v>
      </c>
      <c r="AU946" s="9">
        <v>3</v>
      </c>
      <c r="AV946" s="75">
        <v>2</v>
      </c>
      <c r="AW946" s="75">
        <v>2</v>
      </c>
      <c r="AX946" s="75">
        <v>1</v>
      </c>
      <c r="AY946" s="9"/>
      <c r="AZ946" s="9">
        <v>2</v>
      </c>
      <c r="BA946" s="9" t="s">
        <v>125</v>
      </c>
      <c r="BB946" s="9" t="s">
        <v>125</v>
      </c>
      <c r="BC946" s="9">
        <v>2</v>
      </c>
      <c r="BD946" s="9">
        <v>2</v>
      </c>
      <c r="BE946" s="9" t="s">
        <v>125</v>
      </c>
      <c r="BF946" s="9">
        <v>1</v>
      </c>
      <c r="BG946" s="9">
        <v>2</v>
      </c>
      <c r="BH946">
        <v>1</v>
      </c>
      <c r="BI946">
        <v>2</v>
      </c>
      <c r="BJ946" s="58">
        <v>1</v>
      </c>
      <c r="BK946">
        <v>2</v>
      </c>
      <c r="BL946">
        <v>1</v>
      </c>
      <c r="BM946">
        <v>2</v>
      </c>
      <c r="BN946">
        <v>2</v>
      </c>
      <c r="BO946">
        <v>2</v>
      </c>
      <c r="BP946">
        <v>2</v>
      </c>
      <c r="BQ946" t="s">
        <v>125</v>
      </c>
      <c r="BR946">
        <v>1</v>
      </c>
      <c r="BS946">
        <v>1</v>
      </c>
      <c r="BT946">
        <v>2</v>
      </c>
      <c r="BU946">
        <v>1</v>
      </c>
      <c r="BV946">
        <v>1</v>
      </c>
      <c r="BW946">
        <v>2</v>
      </c>
      <c r="BX946">
        <v>2</v>
      </c>
      <c r="BY946">
        <v>1</v>
      </c>
      <c r="BZ946">
        <v>1</v>
      </c>
      <c r="CA946">
        <v>2</v>
      </c>
      <c r="CB946">
        <v>2</v>
      </c>
      <c r="CC946">
        <v>1</v>
      </c>
      <c r="CD946">
        <v>2</v>
      </c>
      <c r="CE946">
        <v>2</v>
      </c>
      <c r="CF946">
        <v>2</v>
      </c>
      <c r="CG946">
        <v>2</v>
      </c>
      <c r="CH946">
        <v>2</v>
      </c>
      <c r="CI946">
        <v>2</v>
      </c>
      <c r="CJ946">
        <v>1</v>
      </c>
      <c r="CK946">
        <v>2</v>
      </c>
      <c r="CL946">
        <v>1</v>
      </c>
      <c r="CM946">
        <v>4</v>
      </c>
      <c r="CN946">
        <v>4</v>
      </c>
      <c r="CO946">
        <v>4</v>
      </c>
      <c r="CP946">
        <v>3</v>
      </c>
      <c r="CQ946">
        <v>3</v>
      </c>
      <c r="CR946">
        <v>3</v>
      </c>
      <c r="CS946">
        <v>3</v>
      </c>
      <c r="CT946">
        <v>4</v>
      </c>
      <c r="CU946">
        <v>3</v>
      </c>
      <c r="CV946">
        <v>2</v>
      </c>
      <c r="CW946">
        <v>1</v>
      </c>
      <c r="CX946">
        <v>4</v>
      </c>
      <c r="CY946">
        <v>1</v>
      </c>
      <c r="CZ946">
        <v>2</v>
      </c>
      <c r="DA946" s="57" t="s">
        <v>125</v>
      </c>
    </row>
    <row r="947" spans="1:105">
      <c r="A947">
        <v>940</v>
      </c>
      <c r="B947" s="9">
        <v>2</v>
      </c>
      <c r="C947" s="9">
        <v>4</v>
      </c>
      <c r="D947" s="9">
        <v>1</v>
      </c>
      <c r="E947" s="9">
        <v>11</v>
      </c>
      <c r="F947" s="9">
        <v>0</v>
      </c>
      <c r="G947" s="9">
        <v>0</v>
      </c>
      <c r="H947" s="9">
        <v>1</v>
      </c>
      <c r="I947" s="9">
        <v>1</v>
      </c>
      <c r="J947" s="9">
        <v>0</v>
      </c>
      <c r="K947" s="9">
        <v>0</v>
      </c>
      <c r="L947" s="9">
        <v>0</v>
      </c>
      <c r="M947" s="9">
        <v>2</v>
      </c>
      <c r="N947" s="9">
        <v>4</v>
      </c>
      <c r="O947" s="9">
        <v>4</v>
      </c>
      <c r="P947" s="9">
        <v>4</v>
      </c>
      <c r="Q947" s="9">
        <v>4</v>
      </c>
      <c r="R947" s="9">
        <v>4</v>
      </c>
      <c r="S947" s="9">
        <v>4</v>
      </c>
      <c r="T947" s="9"/>
      <c r="U947" s="9">
        <v>0</v>
      </c>
      <c r="V947" s="9">
        <v>0</v>
      </c>
      <c r="W947" s="9">
        <v>0</v>
      </c>
      <c r="X947" s="9">
        <v>1</v>
      </c>
      <c r="Y947" s="9">
        <v>1</v>
      </c>
      <c r="Z947" s="9">
        <v>1</v>
      </c>
      <c r="AA947" s="9">
        <v>0</v>
      </c>
      <c r="AB947" s="9">
        <v>0</v>
      </c>
      <c r="AC947" s="9"/>
      <c r="AD947" s="9">
        <v>1</v>
      </c>
      <c r="AE947" s="9"/>
      <c r="AF947" s="9">
        <v>1</v>
      </c>
      <c r="AG947" s="9">
        <v>0</v>
      </c>
      <c r="AH947" s="9">
        <v>1</v>
      </c>
      <c r="AI947" s="9">
        <v>0</v>
      </c>
      <c r="AJ947" s="9">
        <v>0</v>
      </c>
      <c r="AK947" s="9">
        <v>0</v>
      </c>
      <c r="AL947" s="9"/>
      <c r="AM947" s="9">
        <v>1</v>
      </c>
      <c r="AN947" s="9">
        <v>1</v>
      </c>
      <c r="AO947" s="9">
        <v>1</v>
      </c>
      <c r="AP947" s="9">
        <v>1</v>
      </c>
      <c r="AQ947" s="9">
        <v>0</v>
      </c>
      <c r="AR947" s="9">
        <v>0</v>
      </c>
      <c r="AS947" s="9"/>
      <c r="AT947" s="9">
        <v>1</v>
      </c>
      <c r="AU947" s="9">
        <v>2</v>
      </c>
      <c r="AV947" s="75">
        <v>2</v>
      </c>
      <c r="AW947" s="75">
        <v>2</v>
      </c>
      <c r="AX947" s="75">
        <v>1</v>
      </c>
      <c r="AY947" s="9">
        <v>2</v>
      </c>
      <c r="AZ947" s="9">
        <v>1</v>
      </c>
      <c r="BA947" s="9">
        <v>2</v>
      </c>
      <c r="BB947" s="9">
        <v>2</v>
      </c>
      <c r="BC947" s="9">
        <v>1</v>
      </c>
      <c r="BD947" s="9">
        <v>1</v>
      </c>
      <c r="BE947" s="9">
        <v>1</v>
      </c>
      <c r="BF947" s="9">
        <v>1</v>
      </c>
      <c r="BG947" s="9">
        <v>1</v>
      </c>
      <c r="BH947">
        <v>1</v>
      </c>
      <c r="BI947">
        <v>2</v>
      </c>
      <c r="BJ947" s="58">
        <v>1</v>
      </c>
      <c r="BK947">
        <v>2</v>
      </c>
      <c r="BL947">
        <v>1</v>
      </c>
      <c r="BM947">
        <v>2</v>
      </c>
      <c r="BN947">
        <v>1</v>
      </c>
      <c r="BO947">
        <v>1</v>
      </c>
      <c r="BP947">
        <v>1</v>
      </c>
      <c r="BQ947">
        <v>1</v>
      </c>
      <c r="BR947">
        <v>1</v>
      </c>
      <c r="BS947">
        <v>1</v>
      </c>
      <c r="BT947">
        <v>1</v>
      </c>
      <c r="BU947">
        <v>1</v>
      </c>
      <c r="BV947">
        <v>1</v>
      </c>
      <c r="BW947">
        <v>1</v>
      </c>
      <c r="BX947">
        <v>2</v>
      </c>
      <c r="BY947">
        <v>1</v>
      </c>
      <c r="BZ947">
        <v>2</v>
      </c>
      <c r="CA947">
        <v>2</v>
      </c>
      <c r="CB947">
        <v>2</v>
      </c>
      <c r="CC947">
        <v>2</v>
      </c>
      <c r="CD947">
        <v>1</v>
      </c>
      <c r="CE947">
        <v>2</v>
      </c>
      <c r="CF947">
        <v>1</v>
      </c>
      <c r="CG947">
        <v>2</v>
      </c>
      <c r="CH947">
        <v>2</v>
      </c>
      <c r="CI947">
        <v>2</v>
      </c>
      <c r="CJ947">
        <v>1</v>
      </c>
      <c r="CK947">
        <v>2</v>
      </c>
      <c r="CL947">
        <v>2</v>
      </c>
      <c r="CM947" t="s">
        <v>125</v>
      </c>
      <c r="CN947" t="s">
        <v>125</v>
      </c>
      <c r="CO947">
        <v>3</v>
      </c>
      <c r="CP947">
        <v>2</v>
      </c>
      <c r="CQ947">
        <v>3</v>
      </c>
      <c r="CR947">
        <v>3</v>
      </c>
      <c r="CS947">
        <v>3</v>
      </c>
      <c r="CT947">
        <v>4</v>
      </c>
      <c r="CU947">
        <v>3</v>
      </c>
      <c r="CV947">
        <v>2</v>
      </c>
      <c r="CW947">
        <v>1</v>
      </c>
      <c r="CX947">
        <v>3</v>
      </c>
      <c r="CY947">
        <v>3</v>
      </c>
      <c r="CZ947">
        <v>3</v>
      </c>
      <c r="DA947" s="57">
        <v>3</v>
      </c>
    </row>
    <row r="948" spans="1:105">
      <c r="A948">
        <v>941</v>
      </c>
      <c r="B948" s="9">
        <v>2</v>
      </c>
      <c r="C948" s="9">
        <v>3</v>
      </c>
      <c r="D948" s="9">
        <v>4</v>
      </c>
      <c r="E948" s="9">
        <v>7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1</v>
      </c>
      <c r="L948" s="9">
        <v>0</v>
      </c>
      <c r="M948" s="9">
        <v>1</v>
      </c>
      <c r="N948" s="9">
        <v>0</v>
      </c>
      <c r="O948" s="9">
        <v>0</v>
      </c>
      <c r="P948" s="9">
        <v>0</v>
      </c>
      <c r="Q948" s="9">
        <v>0</v>
      </c>
      <c r="R948" s="9">
        <v>3</v>
      </c>
      <c r="S948" s="9">
        <v>0</v>
      </c>
      <c r="T948" s="9"/>
      <c r="U948" s="9">
        <v>0</v>
      </c>
      <c r="V948" s="9">
        <v>0</v>
      </c>
      <c r="W948" s="9">
        <v>0</v>
      </c>
      <c r="X948" s="9">
        <v>0</v>
      </c>
      <c r="Y948" s="9">
        <v>1</v>
      </c>
      <c r="Z948" s="9">
        <v>0</v>
      </c>
      <c r="AA948" s="9">
        <v>0</v>
      </c>
      <c r="AB948" s="9">
        <v>0</v>
      </c>
      <c r="AC948" s="9"/>
      <c r="AD948" s="9">
        <v>5</v>
      </c>
      <c r="AE948" s="9"/>
      <c r="AF948" s="9">
        <v>1</v>
      </c>
      <c r="AG948" s="9">
        <v>0</v>
      </c>
      <c r="AH948" s="9">
        <v>1</v>
      </c>
      <c r="AI948" s="9">
        <v>0</v>
      </c>
      <c r="AJ948" s="9">
        <v>0</v>
      </c>
      <c r="AK948" s="9">
        <v>0</v>
      </c>
      <c r="AL948" s="9"/>
      <c r="AM948" s="9">
        <v>1</v>
      </c>
      <c r="AN948" s="9">
        <v>1</v>
      </c>
      <c r="AO948" s="9">
        <v>0</v>
      </c>
      <c r="AP948" s="9">
        <v>1</v>
      </c>
      <c r="AQ948" s="9">
        <v>0</v>
      </c>
      <c r="AR948" s="9">
        <v>0</v>
      </c>
      <c r="AS948" s="9"/>
      <c r="AT948" s="9">
        <v>1</v>
      </c>
      <c r="AU948" s="9">
        <v>2</v>
      </c>
      <c r="AV948" s="75">
        <v>1</v>
      </c>
      <c r="AW948" s="75">
        <v>2</v>
      </c>
      <c r="AX948" s="75">
        <v>1</v>
      </c>
      <c r="AY948" s="9">
        <v>2</v>
      </c>
      <c r="AZ948" s="9">
        <v>1</v>
      </c>
      <c r="BA948" s="9">
        <v>1</v>
      </c>
      <c r="BB948" s="9">
        <v>2</v>
      </c>
      <c r="BC948" s="9">
        <v>2</v>
      </c>
      <c r="BD948" s="9">
        <v>1</v>
      </c>
      <c r="BE948" s="9">
        <v>2</v>
      </c>
      <c r="BF948" s="9">
        <v>2</v>
      </c>
      <c r="BG948" s="9" t="s">
        <v>125</v>
      </c>
      <c r="BH948">
        <v>1</v>
      </c>
      <c r="BI948">
        <v>1</v>
      </c>
      <c r="BJ948" s="58">
        <v>1</v>
      </c>
      <c r="BK948">
        <v>2</v>
      </c>
      <c r="BL948">
        <v>1</v>
      </c>
      <c r="BM948">
        <v>1</v>
      </c>
      <c r="BN948">
        <v>1</v>
      </c>
      <c r="BO948">
        <v>2</v>
      </c>
      <c r="BP948">
        <v>2</v>
      </c>
      <c r="BQ948" t="s">
        <v>125</v>
      </c>
      <c r="BR948">
        <v>2</v>
      </c>
      <c r="BS948">
        <v>2</v>
      </c>
      <c r="BT948" t="s">
        <v>125</v>
      </c>
      <c r="BU948">
        <v>1</v>
      </c>
      <c r="BV948">
        <v>2</v>
      </c>
      <c r="BW948">
        <v>1</v>
      </c>
      <c r="BX948">
        <v>2</v>
      </c>
      <c r="BY948">
        <v>1</v>
      </c>
      <c r="BZ948">
        <v>2</v>
      </c>
      <c r="CA948">
        <v>2</v>
      </c>
      <c r="CB948">
        <v>2</v>
      </c>
      <c r="CC948">
        <v>1</v>
      </c>
      <c r="CD948">
        <v>1</v>
      </c>
      <c r="CE948">
        <v>2</v>
      </c>
      <c r="CF948">
        <v>1</v>
      </c>
      <c r="CG948">
        <v>2</v>
      </c>
      <c r="CH948">
        <v>2</v>
      </c>
      <c r="CI948">
        <v>1</v>
      </c>
      <c r="CJ948">
        <v>1</v>
      </c>
      <c r="CK948">
        <v>2</v>
      </c>
      <c r="CL948">
        <v>1</v>
      </c>
      <c r="CM948">
        <v>3</v>
      </c>
      <c r="CN948">
        <v>3</v>
      </c>
      <c r="CO948">
        <v>3</v>
      </c>
      <c r="CP948">
        <v>3</v>
      </c>
      <c r="CQ948">
        <v>4</v>
      </c>
      <c r="CR948">
        <v>3</v>
      </c>
      <c r="CS948">
        <v>3</v>
      </c>
      <c r="CT948">
        <v>3</v>
      </c>
      <c r="CU948">
        <v>3</v>
      </c>
      <c r="CV948">
        <v>2</v>
      </c>
      <c r="CW948">
        <v>1</v>
      </c>
      <c r="CX948">
        <v>3</v>
      </c>
      <c r="CY948">
        <v>3</v>
      </c>
      <c r="CZ948">
        <v>3</v>
      </c>
      <c r="DA948" s="57" t="s">
        <v>125</v>
      </c>
    </row>
    <row r="949" spans="1:105">
      <c r="A949">
        <v>942</v>
      </c>
      <c r="B949" s="9">
        <v>1</v>
      </c>
      <c r="C949" s="9">
        <v>4</v>
      </c>
      <c r="D949" s="9">
        <v>1</v>
      </c>
      <c r="E949" s="9">
        <v>8</v>
      </c>
      <c r="F949" s="9">
        <v>0</v>
      </c>
      <c r="G949" s="9">
        <v>0</v>
      </c>
      <c r="H949" s="9">
        <v>1</v>
      </c>
      <c r="I949" s="9">
        <v>1</v>
      </c>
      <c r="J949" s="9">
        <v>0</v>
      </c>
      <c r="K949" s="9">
        <v>0</v>
      </c>
      <c r="L949" s="9">
        <v>0</v>
      </c>
      <c r="M949" s="9">
        <v>1</v>
      </c>
      <c r="N949" s="9">
        <v>4</v>
      </c>
      <c r="O949" s="9">
        <v>4</v>
      </c>
      <c r="P949" s="9">
        <v>4</v>
      </c>
      <c r="Q949" s="9">
        <v>4</v>
      </c>
      <c r="R949" s="9">
        <v>4</v>
      </c>
      <c r="S949" s="9">
        <v>4</v>
      </c>
      <c r="T949" s="9"/>
      <c r="U949" s="9">
        <v>1</v>
      </c>
      <c r="V949" s="9">
        <v>1</v>
      </c>
      <c r="W949" s="9">
        <v>0</v>
      </c>
      <c r="X949" s="9">
        <v>1</v>
      </c>
      <c r="Y949" s="9">
        <v>0</v>
      </c>
      <c r="Z949" s="9">
        <v>0</v>
      </c>
      <c r="AA949" s="9">
        <v>0</v>
      </c>
      <c r="AB949" s="9">
        <v>0</v>
      </c>
      <c r="AC949" s="9"/>
      <c r="AD949" s="9">
        <v>1</v>
      </c>
      <c r="AE949" s="9"/>
      <c r="AF949" s="9">
        <v>1</v>
      </c>
      <c r="AG949" s="9">
        <v>0</v>
      </c>
      <c r="AH949" s="9">
        <v>1</v>
      </c>
      <c r="AI949" s="9">
        <v>0</v>
      </c>
      <c r="AJ949" s="9">
        <v>0</v>
      </c>
      <c r="AK949" s="9">
        <v>0</v>
      </c>
      <c r="AL949" s="9"/>
      <c r="AM949" s="9">
        <v>1</v>
      </c>
      <c r="AN949" s="9">
        <v>1</v>
      </c>
      <c r="AO949" s="9">
        <v>1</v>
      </c>
      <c r="AP949" s="9">
        <v>1</v>
      </c>
      <c r="AQ949" s="9">
        <v>0</v>
      </c>
      <c r="AR949" s="9">
        <v>0</v>
      </c>
      <c r="AS949" s="9"/>
      <c r="AT949" s="9">
        <v>4</v>
      </c>
      <c r="AU949" s="9">
        <v>3</v>
      </c>
      <c r="AV949" s="75">
        <v>1</v>
      </c>
      <c r="AW949" s="75">
        <v>2</v>
      </c>
      <c r="AX949" s="75">
        <v>2</v>
      </c>
      <c r="AY949" s="9" t="s">
        <v>125</v>
      </c>
      <c r="AZ949" s="9">
        <v>1</v>
      </c>
      <c r="BA949" s="9">
        <v>1</v>
      </c>
      <c r="BB949" s="9">
        <v>1</v>
      </c>
      <c r="BC949" s="9">
        <v>2</v>
      </c>
      <c r="BD949" s="9">
        <v>1</v>
      </c>
      <c r="BE949" s="9">
        <v>2</v>
      </c>
      <c r="BF949" s="9">
        <v>1</v>
      </c>
      <c r="BG949" s="9">
        <v>1</v>
      </c>
      <c r="BH949">
        <v>2</v>
      </c>
      <c r="BI949">
        <v>2</v>
      </c>
      <c r="BJ949" s="58">
        <v>2</v>
      </c>
      <c r="BK949">
        <v>1</v>
      </c>
      <c r="BL949">
        <v>2</v>
      </c>
      <c r="BM949">
        <v>2</v>
      </c>
      <c r="BN949">
        <v>2</v>
      </c>
      <c r="BO949">
        <v>2</v>
      </c>
      <c r="BP949">
        <v>2</v>
      </c>
      <c r="BQ949" t="s">
        <v>125</v>
      </c>
      <c r="BR949">
        <v>1</v>
      </c>
      <c r="BS949">
        <v>2</v>
      </c>
      <c r="BT949" t="s">
        <v>125</v>
      </c>
      <c r="BU949">
        <v>1</v>
      </c>
      <c r="BV949">
        <v>2</v>
      </c>
      <c r="BW949">
        <v>2</v>
      </c>
      <c r="BX949">
        <v>2</v>
      </c>
      <c r="BY949">
        <v>1</v>
      </c>
      <c r="BZ949">
        <v>2</v>
      </c>
      <c r="CA949">
        <v>2</v>
      </c>
      <c r="CB949">
        <v>1</v>
      </c>
      <c r="CC949">
        <v>1</v>
      </c>
      <c r="CD949">
        <v>2</v>
      </c>
      <c r="CE949">
        <v>2</v>
      </c>
      <c r="CF949">
        <v>2</v>
      </c>
      <c r="CG949">
        <v>1</v>
      </c>
      <c r="CH949">
        <v>2</v>
      </c>
      <c r="CI949">
        <v>2</v>
      </c>
      <c r="CJ949">
        <v>2</v>
      </c>
      <c r="CK949">
        <v>2</v>
      </c>
      <c r="CL949">
        <v>2</v>
      </c>
      <c r="CM949" t="s">
        <v>125</v>
      </c>
      <c r="CN949" t="s">
        <v>125</v>
      </c>
      <c r="CO949">
        <v>4</v>
      </c>
      <c r="CP949">
        <v>4</v>
      </c>
      <c r="CQ949">
        <v>4</v>
      </c>
      <c r="CR949">
        <v>2</v>
      </c>
      <c r="CS949">
        <v>2</v>
      </c>
      <c r="CT949">
        <v>1</v>
      </c>
      <c r="CU949">
        <v>3</v>
      </c>
      <c r="CV949">
        <v>3</v>
      </c>
      <c r="CW949">
        <v>1</v>
      </c>
      <c r="CX949">
        <v>3</v>
      </c>
      <c r="CY949">
        <v>3</v>
      </c>
      <c r="CZ949">
        <v>3</v>
      </c>
      <c r="DA949" s="57">
        <v>3</v>
      </c>
    </row>
    <row r="950" spans="1:105">
      <c r="A950">
        <v>943</v>
      </c>
      <c r="B950" s="9">
        <v>1</v>
      </c>
      <c r="C950" s="9">
        <v>6</v>
      </c>
      <c r="D950" s="9">
        <v>4</v>
      </c>
      <c r="E950" s="9">
        <v>15</v>
      </c>
      <c r="F950" s="9">
        <v>0</v>
      </c>
      <c r="G950" s="9">
        <v>0</v>
      </c>
      <c r="H950" s="9">
        <v>0</v>
      </c>
      <c r="I950" s="9">
        <v>1</v>
      </c>
      <c r="J950" s="9">
        <v>0</v>
      </c>
      <c r="K950" s="9">
        <v>0</v>
      </c>
      <c r="L950" s="9">
        <v>0</v>
      </c>
      <c r="M950" s="9">
        <v>2</v>
      </c>
      <c r="N950" s="9">
        <v>0</v>
      </c>
      <c r="O950" s="9">
        <v>0</v>
      </c>
      <c r="P950" s="9">
        <v>0</v>
      </c>
      <c r="Q950" s="9">
        <v>0</v>
      </c>
      <c r="R950" s="9">
        <v>4</v>
      </c>
      <c r="S950" s="9">
        <v>3</v>
      </c>
      <c r="T950" s="9"/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1</v>
      </c>
      <c r="AA950" s="9">
        <v>0</v>
      </c>
      <c r="AB950" s="9">
        <v>0</v>
      </c>
      <c r="AC950" s="9"/>
      <c r="AD950" s="9">
        <v>5</v>
      </c>
      <c r="AE950" s="9"/>
      <c r="AF950" s="9">
        <v>1</v>
      </c>
      <c r="AG950" s="9">
        <v>1</v>
      </c>
      <c r="AH950" s="9">
        <v>0</v>
      </c>
      <c r="AI950" s="9">
        <v>0</v>
      </c>
      <c r="AJ950" s="9">
        <v>0</v>
      </c>
      <c r="AK950" s="9">
        <v>0</v>
      </c>
      <c r="AL950" s="9"/>
      <c r="AM950" s="9">
        <v>1</v>
      </c>
      <c r="AN950" s="9">
        <v>1</v>
      </c>
      <c r="AO950" s="9">
        <v>0</v>
      </c>
      <c r="AP950" s="9">
        <v>0</v>
      </c>
      <c r="AQ950" s="9">
        <v>0</v>
      </c>
      <c r="AR950" s="9">
        <v>0</v>
      </c>
      <c r="AS950" s="9"/>
      <c r="AT950" s="9">
        <v>1</v>
      </c>
      <c r="AU950" s="9">
        <v>4</v>
      </c>
      <c r="AV950" s="75">
        <v>2</v>
      </c>
      <c r="AW950" s="75">
        <v>1</v>
      </c>
      <c r="AX950" s="75">
        <v>1</v>
      </c>
      <c r="AY950" s="9">
        <v>2</v>
      </c>
      <c r="AZ950" s="9">
        <v>1</v>
      </c>
      <c r="BA950" s="9">
        <v>1</v>
      </c>
      <c r="BB950" s="9">
        <v>2</v>
      </c>
      <c r="BC950" s="9">
        <v>2</v>
      </c>
      <c r="BD950" s="9">
        <v>1</v>
      </c>
      <c r="BE950" s="9">
        <v>2</v>
      </c>
      <c r="BF950" s="9">
        <v>1</v>
      </c>
      <c r="BG950" s="9">
        <v>1</v>
      </c>
      <c r="BH950">
        <v>1</v>
      </c>
      <c r="BI950">
        <v>2</v>
      </c>
      <c r="BJ950" s="58">
        <v>1</v>
      </c>
      <c r="BK950">
        <v>2</v>
      </c>
      <c r="BL950">
        <v>1</v>
      </c>
      <c r="BM950">
        <v>2</v>
      </c>
      <c r="BN950">
        <v>2</v>
      </c>
      <c r="BO950">
        <v>2</v>
      </c>
      <c r="BP950">
        <v>2</v>
      </c>
      <c r="BQ950" t="s">
        <v>125</v>
      </c>
      <c r="BR950">
        <v>2</v>
      </c>
      <c r="BS950">
        <v>2</v>
      </c>
      <c r="BT950" t="s">
        <v>125</v>
      </c>
      <c r="BU950">
        <v>1</v>
      </c>
      <c r="BV950">
        <v>2</v>
      </c>
      <c r="BW950">
        <v>1</v>
      </c>
      <c r="BX950">
        <v>2</v>
      </c>
      <c r="BY950">
        <v>2</v>
      </c>
      <c r="BZ950">
        <v>2</v>
      </c>
      <c r="CA950">
        <v>2</v>
      </c>
      <c r="CB950">
        <v>2</v>
      </c>
      <c r="CC950">
        <v>2</v>
      </c>
      <c r="CD950">
        <v>2</v>
      </c>
      <c r="CE950">
        <v>2</v>
      </c>
      <c r="CF950">
        <v>2</v>
      </c>
      <c r="CG950">
        <v>1</v>
      </c>
      <c r="CH950">
        <v>1</v>
      </c>
      <c r="CI950">
        <v>2</v>
      </c>
      <c r="CJ950">
        <v>2</v>
      </c>
      <c r="CK950">
        <v>2</v>
      </c>
      <c r="CL950">
        <v>1</v>
      </c>
      <c r="CM950">
        <v>3</v>
      </c>
      <c r="CN950">
        <v>3</v>
      </c>
      <c r="CO950">
        <v>4</v>
      </c>
      <c r="CP950">
        <v>2</v>
      </c>
      <c r="CQ950">
        <v>3</v>
      </c>
      <c r="CR950">
        <v>4</v>
      </c>
      <c r="CS950">
        <v>4</v>
      </c>
      <c r="CT950">
        <v>3</v>
      </c>
      <c r="CU950">
        <v>3</v>
      </c>
      <c r="CV950">
        <v>2</v>
      </c>
      <c r="CW950">
        <v>1</v>
      </c>
      <c r="CX950">
        <v>3</v>
      </c>
      <c r="CY950">
        <v>1</v>
      </c>
      <c r="CZ950">
        <v>0</v>
      </c>
      <c r="DA950" s="57" t="s">
        <v>125</v>
      </c>
    </row>
    <row r="951" spans="1:105">
      <c r="A951">
        <v>944</v>
      </c>
      <c r="B951" s="9">
        <v>1</v>
      </c>
      <c r="C951" s="9">
        <v>9</v>
      </c>
      <c r="D951" s="9">
        <v>4</v>
      </c>
      <c r="E951" s="9">
        <v>8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1</v>
      </c>
      <c r="L951" s="9">
        <v>0</v>
      </c>
      <c r="M951" s="9">
        <v>2</v>
      </c>
      <c r="N951" s="9">
        <v>4</v>
      </c>
      <c r="O951" s="9">
        <v>4</v>
      </c>
      <c r="P951" s="9">
        <v>4</v>
      </c>
      <c r="Q951" s="9">
        <v>4</v>
      </c>
      <c r="R951" s="9">
        <v>4</v>
      </c>
      <c r="S951" s="9">
        <v>4</v>
      </c>
      <c r="T951" s="9"/>
      <c r="U951" s="9">
        <v>0</v>
      </c>
      <c r="V951" s="9">
        <v>0</v>
      </c>
      <c r="W951" s="9">
        <v>0</v>
      </c>
      <c r="X951" s="9">
        <v>0</v>
      </c>
      <c r="Y951" s="9">
        <v>1</v>
      </c>
      <c r="Z951" s="9">
        <v>1</v>
      </c>
      <c r="AA951" s="9">
        <v>0</v>
      </c>
      <c r="AB951" s="9">
        <v>0</v>
      </c>
      <c r="AC951" s="9"/>
      <c r="AD951" s="9">
        <v>2</v>
      </c>
      <c r="AE951" s="9"/>
      <c r="AF951" s="9">
        <v>1</v>
      </c>
      <c r="AG951" s="9">
        <v>1</v>
      </c>
      <c r="AH951" s="9">
        <v>0</v>
      </c>
      <c r="AI951" s="9">
        <v>0</v>
      </c>
      <c r="AJ951" s="9">
        <v>1</v>
      </c>
      <c r="AK951" s="9">
        <v>0</v>
      </c>
      <c r="AL951" s="9"/>
      <c r="AM951" s="9">
        <v>1</v>
      </c>
      <c r="AN951" s="9">
        <v>1</v>
      </c>
      <c r="AO951" s="9">
        <v>1</v>
      </c>
      <c r="AP951" s="9">
        <v>1</v>
      </c>
      <c r="AQ951" s="9">
        <v>0</v>
      </c>
      <c r="AR951" s="9">
        <v>0</v>
      </c>
      <c r="AS951" s="9"/>
      <c r="AT951" s="9">
        <v>1</v>
      </c>
      <c r="AU951" s="9">
        <v>2</v>
      </c>
      <c r="AV951" s="75">
        <v>1</v>
      </c>
      <c r="AW951" s="75">
        <v>1</v>
      </c>
      <c r="AX951" s="75">
        <v>1</v>
      </c>
      <c r="AY951" s="9">
        <v>2</v>
      </c>
      <c r="AZ951" s="9">
        <v>1</v>
      </c>
      <c r="BA951" s="9">
        <v>1</v>
      </c>
      <c r="BB951" s="9">
        <v>1</v>
      </c>
      <c r="BC951" s="9">
        <v>2</v>
      </c>
      <c r="BD951" s="9">
        <v>1</v>
      </c>
      <c r="BE951" s="9">
        <v>1</v>
      </c>
      <c r="BF951" s="9">
        <v>1</v>
      </c>
      <c r="BG951" s="9">
        <v>1</v>
      </c>
      <c r="BH951">
        <v>1</v>
      </c>
      <c r="BI951">
        <v>1</v>
      </c>
      <c r="BJ951" s="58">
        <v>1</v>
      </c>
      <c r="BK951">
        <v>2</v>
      </c>
      <c r="BL951">
        <v>1</v>
      </c>
      <c r="BM951">
        <v>1</v>
      </c>
      <c r="BN951">
        <v>1</v>
      </c>
      <c r="BO951">
        <v>2</v>
      </c>
      <c r="BP951">
        <v>2</v>
      </c>
      <c r="BQ951" t="s">
        <v>125</v>
      </c>
      <c r="BR951">
        <v>1</v>
      </c>
      <c r="BS951">
        <v>1</v>
      </c>
      <c r="BT951">
        <v>2</v>
      </c>
      <c r="BU951">
        <v>1</v>
      </c>
      <c r="BV951">
        <v>1</v>
      </c>
      <c r="BW951">
        <v>1</v>
      </c>
      <c r="BX951">
        <v>1</v>
      </c>
      <c r="BY951">
        <v>2</v>
      </c>
      <c r="BZ951">
        <v>2</v>
      </c>
      <c r="CA951">
        <v>2</v>
      </c>
      <c r="CB951">
        <v>2</v>
      </c>
      <c r="CC951">
        <v>1</v>
      </c>
      <c r="CD951">
        <v>1</v>
      </c>
      <c r="CE951">
        <v>2</v>
      </c>
      <c r="CF951">
        <v>1</v>
      </c>
      <c r="CG951">
        <v>2</v>
      </c>
      <c r="CH951">
        <v>2</v>
      </c>
      <c r="CI951">
        <v>1</v>
      </c>
      <c r="CJ951">
        <v>1</v>
      </c>
      <c r="CK951">
        <v>2</v>
      </c>
      <c r="CL951">
        <v>1</v>
      </c>
      <c r="CM951">
        <v>4</v>
      </c>
      <c r="CN951">
        <v>4</v>
      </c>
      <c r="CO951">
        <v>4</v>
      </c>
      <c r="CP951">
        <v>4</v>
      </c>
      <c r="CQ951">
        <v>4</v>
      </c>
      <c r="CR951">
        <v>4</v>
      </c>
      <c r="CS951">
        <v>4</v>
      </c>
      <c r="CT951">
        <v>4</v>
      </c>
      <c r="CU951">
        <v>4</v>
      </c>
      <c r="CV951">
        <v>3</v>
      </c>
      <c r="CW951">
        <v>3</v>
      </c>
      <c r="CX951">
        <v>4</v>
      </c>
      <c r="CY951">
        <v>3</v>
      </c>
      <c r="CZ951">
        <v>4</v>
      </c>
      <c r="DA951" s="57" t="s">
        <v>125</v>
      </c>
    </row>
    <row r="952" spans="1:105">
      <c r="A952">
        <v>945</v>
      </c>
      <c r="B952" s="9">
        <v>2</v>
      </c>
      <c r="C952" s="9">
        <v>4</v>
      </c>
      <c r="D952" s="9">
        <v>1</v>
      </c>
      <c r="E952" s="9">
        <v>5</v>
      </c>
      <c r="F952" s="9">
        <v>0</v>
      </c>
      <c r="G952" s="9">
        <v>0</v>
      </c>
      <c r="H952" s="9">
        <v>1</v>
      </c>
      <c r="I952" s="9">
        <v>0</v>
      </c>
      <c r="J952" s="9">
        <v>1</v>
      </c>
      <c r="K952" s="9">
        <v>0</v>
      </c>
      <c r="L952" s="9">
        <v>0</v>
      </c>
      <c r="M952" s="9">
        <v>2</v>
      </c>
      <c r="N952" s="9">
        <v>3</v>
      </c>
      <c r="O952" s="9">
        <v>4</v>
      </c>
      <c r="P952" s="9">
        <v>4</v>
      </c>
      <c r="Q952" s="9">
        <v>3</v>
      </c>
      <c r="R952" s="9">
        <v>3</v>
      </c>
      <c r="S952" s="9">
        <v>4</v>
      </c>
      <c r="T952" s="9"/>
      <c r="U952" s="9">
        <v>1</v>
      </c>
      <c r="V952" s="9">
        <v>1</v>
      </c>
      <c r="W952" s="9">
        <v>0</v>
      </c>
      <c r="X952" s="9">
        <v>0</v>
      </c>
      <c r="Y952" s="9">
        <v>1</v>
      </c>
      <c r="Z952" s="9">
        <v>0</v>
      </c>
      <c r="AA952" s="9">
        <v>0</v>
      </c>
      <c r="AB952" s="9">
        <v>0</v>
      </c>
      <c r="AC952" s="9"/>
      <c r="AD952" s="9">
        <v>1</v>
      </c>
      <c r="AE952" s="9"/>
      <c r="AF952" s="9">
        <v>1</v>
      </c>
      <c r="AG952" s="9">
        <v>1</v>
      </c>
      <c r="AH952" s="9">
        <v>1</v>
      </c>
      <c r="AI952" s="9">
        <v>1</v>
      </c>
      <c r="AJ952" s="9">
        <v>0</v>
      </c>
      <c r="AK952" s="9">
        <v>0</v>
      </c>
      <c r="AL952" s="9"/>
      <c r="AM952" s="9">
        <v>1</v>
      </c>
      <c r="AN952" s="9">
        <v>1</v>
      </c>
      <c r="AO952" s="9">
        <v>1</v>
      </c>
      <c r="AP952" s="9">
        <v>1</v>
      </c>
      <c r="AQ952" s="9">
        <v>0</v>
      </c>
      <c r="AR952" s="9">
        <v>0</v>
      </c>
      <c r="AS952" s="9"/>
      <c r="AT952" s="9">
        <v>1</v>
      </c>
      <c r="AU952" s="9">
        <v>4</v>
      </c>
      <c r="AV952" s="75">
        <v>2</v>
      </c>
      <c r="AW952" s="75">
        <v>1</v>
      </c>
      <c r="AX952" s="75">
        <v>1</v>
      </c>
      <c r="AY952" s="9">
        <v>2</v>
      </c>
      <c r="AZ952" s="9">
        <v>1</v>
      </c>
      <c r="BA952" s="9">
        <v>1</v>
      </c>
      <c r="BB952" s="9">
        <v>2</v>
      </c>
      <c r="BC952" s="9">
        <v>2</v>
      </c>
      <c r="BD952" s="9">
        <v>1</v>
      </c>
      <c r="BE952" s="9">
        <v>1</v>
      </c>
      <c r="BF952" s="9">
        <v>1</v>
      </c>
      <c r="BG952" s="9">
        <v>1</v>
      </c>
      <c r="BH952">
        <v>1</v>
      </c>
      <c r="BI952">
        <v>2</v>
      </c>
      <c r="BJ952" s="58">
        <v>2</v>
      </c>
      <c r="BK952">
        <v>2</v>
      </c>
      <c r="BL952">
        <v>1</v>
      </c>
      <c r="BM952">
        <v>1</v>
      </c>
      <c r="BN952">
        <v>1</v>
      </c>
      <c r="BO952">
        <v>2</v>
      </c>
      <c r="BP952">
        <v>2</v>
      </c>
      <c r="BQ952" t="s">
        <v>125</v>
      </c>
      <c r="BR952">
        <v>2</v>
      </c>
      <c r="BS952">
        <v>2</v>
      </c>
      <c r="BT952" t="s">
        <v>125</v>
      </c>
      <c r="BU952">
        <v>1</v>
      </c>
      <c r="BV952">
        <v>2</v>
      </c>
      <c r="BW952">
        <v>2</v>
      </c>
      <c r="BX952">
        <v>2</v>
      </c>
      <c r="BY952">
        <v>1</v>
      </c>
      <c r="BZ952">
        <v>2</v>
      </c>
      <c r="CA952">
        <v>2</v>
      </c>
      <c r="CB952">
        <v>2</v>
      </c>
      <c r="CC952">
        <v>2</v>
      </c>
      <c r="CD952">
        <v>2</v>
      </c>
      <c r="CE952">
        <v>2</v>
      </c>
      <c r="CF952">
        <v>2</v>
      </c>
      <c r="CG952">
        <v>2</v>
      </c>
      <c r="CH952">
        <v>2</v>
      </c>
      <c r="CI952">
        <v>2</v>
      </c>
      <c r="CJ952">
        <v>2</v>
      </c>
      <c r="CK952">
        <v>2</v>
      </c>
      <c r="CL952">
        <v>2</v>
      </c>
      <c r="CM952" t="s">
        <v>125</v>
      </c>
      <c r="CN952" t="s">
        <v>125</v>
      </c>
      <c r="CO952">
        <v>3</v>
      </c>
      <c r="CP952">
        <v>2</v>
      </c>
      <c r="CQ952">
        <v>3</v>
      </c>
      <c r="CR952">
        <v>3</v>
      </c>
      <c r="CS952">
        <v>3</v>
      </c>
      <c r="CT952">
        <v>1</v>
      </c>
      <c r="CU952">
        <v>4</v>
      </c>
      <c r="CV952">
        <v>2</v>
      </c>
      <c r="CW952">
        <v>1</v>
      </c>
      <c r="CX952">
        <v>3</v>
      </c>
      <c r="CY952">
        <v>3</v>
      </c>
      <c r="CZ952">
        <v>3</v>
      </c>
      <c r="DA952" s="57">
        <v>3</v>
      </c>
    </row>
    <row r="953" spans="1:105">
      <c r="A953">
        <v>946</v>
      </c>
      <c r="B953" s="9">
        <v>1</v>
      </c>
      <c r="C953" s="9">
        <v>6</v>
      </c>
      <c r="D953" s="9">
        <v>3</v>
      </c>
      <c r="E953" s="9">
        <v>14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1</v>
      </c>
      <c r="L953" s="9">
        <v>0</v>
      </c>
      <c r="M953" s="9">
        <v>1</v>
      </c>
      <c r="N953" s="9">
        <v>0</v>
      </c>
      <c r="O953" s="9">
        <v>0</v>
      </c>
      <c r="P953" s="9">
        <v>0</v>
      </c>
      <c r="Q953" s="9">
        <v>3</v>
      </c>
      <c r="R953" s="9">
        <v>4</v>
      </c>
      <c r="S953" s="9">
        <v>3</v>
      </c>
      <c r="T953" s="9"/>
      <c r="U953" s="9">
        <v>0</v>
      </c>
      <c r="V953" s="9">
        <v>0</v>
      </c>
      <c r="W953" s="9">
        <v>0</v>
      </c>
      <c r="X953" s="9">
        <v>0</v>
      </c>
      <c r="Y953" s="9">
        <v>1</v>
      </c>
      <c r="Z953" s="9">
        <v>0</v>
      </c>
      <c r="AA953" s="9">
        <v>0</v>
      </c>
      <c r="AB953" s="9">
        <v>0</v>
      </c>
      <c r="AC953" s="9"/>
      <c r="AD953" s="9">
        <v>1</v>
      </c>
      <c r="AE953" s="9"/>
      <c r="AF953" s="9">
        <v>1</v>
      </c>
      <c r="AG953" s="9">
        <v>0</v>
      </c>
      <c r="AH953" s="9">
        <v>0</v>
      </c>
      <c r="AI953" s="9">
        <v>1</v>
      </c>
      <c r="AJ953" s="9">
        <v>0</v>
      </c>
      <c r="AK953" s="9">
        <v>0</v>
      </c>
      <c r="AL953" s="9"/>
      <c r="AM953" s="9">
        <v>1</v>
      </c>
      <c r="AN953" s="9">
        <v>1</v>
      </c>
      <c r="AO953" s="9">
        <v>1</v>
      </c>
      <c r="AP953" s="9">
        <v>1</v>
      </c>
      <c r="AQ953" s="9">
        <v>0</v>
      </c>
      <c r="AR953" s="9">
        <v>0</v>
      </c>
      <c r="AS953" s="9"/>
      <c r="AT953" s="9">
        <v>1</v>
      </c>
      <c r="AU953" s="9">
        <v>4</v>
      </c>
      <c r="AV953" s="75">
        <v>1</v>
      </c>
      <c r="AW953" s="75">
        <v>1</v>
      </c>
      <c r="AX953" s="75">
        <v>1</v>
      </c>
      <c r="AY953" s="9">
        <v>1</v>
      </c>
      <c r="AZ953" s="9">
        <v>1</v>
      </c>
      <c r="BA953" s="9">
        <v>1</v>
      </c>
      <c r="BB953" s="9">
        <v>2</v>
      </c>
      <c r="BC953" s="9">
        <v>1</v>
      </c>
      <c r="BD953" s="9">
        <v>1</v>
      </c>
      <c r="BE953" s="9">
        <v>1</v>
      </c>
      <c r="BF953" s="9">
        <v>1</v>
      </c>
      <c r="BG953" s="9">
        <v>2</v>
      </c>
      <c r="BH953">
        <v>2</v>
      </c>
      <c r="BI953">
        <v>2</v>
      </c>
      <c r="BJ953" s="58">
        <v>2</v>
      </c>
      <c r="BK953">
        <v>1</v>
      </c>
      <c r="BL953">
        <v>2</v>
      </c>
      <c r="BM953">
        <v>1</v>
      </c>
      <c r="BN953">
        <v>2</v>
      </c>
      <c r="BO953">
        <v>2</v>
      </c>
      <c r="BP953">
        <v>1</v>
      </c>
      <c r="BQ953">
        <v>1</v>
      </c>
      <c r="BR953">
        <v>2</v>
      </c>
      <c r="BS953">
        <v>2</v>
      </c>
      <c r="BT953" t="s">
        <v>125</v>
      </c>
      <c r="BU953">
        <v>1</v>
      </c>
      <c r="BW953">
        <v>1</v>
      </c>
      <c r="BX953">
        <v>2</v>
      </c>
      <c r="BY953">
        <v>2</v>
      </c>
      <c r="BZ953">
        <v>2</v>
      </c>
      <c r="CA953">
        <v>2</v>
      </c>
      <c r="CB953">
        <v>2</v>
      </c>
      <c r="CC953">
        <v>2</v>
      </c>
      <c r="CE953">
        <v>2</v>
      </c>
      <c r="CF953">
        <v>1</v>
      </c>
      <c r="CH953">
        <v>2</v>
      </c>
      <c r="CI953">
        <v>2</v>
      </c>
      <c r="CJ953">
        <v>1</v>
      </c>
      <c r="CK953">
        <v>2</v>
      </c>
      <c r="CL953">
        <v>1</v>
      </c>
      <c r="CM953">
        <v>3</v>
      </c>
      <c r="CN953">
        <v>3</v>
      </c>
      <c r="CO953">
        <v>4</v>
      </c>
      <c r="CP953">
        <v>2</v>
      </c>
      <c r="CQ953">
        <v>4</v>
      </c>
      <c r="CR953">
        <v>3</v>
      </c>
      <c r="CS953">
        <v>3</v>
      </c>
      <c r="CT953">
        <v>4</v>
      </c>
      <c r="CU953">
        <v>4</v>
      </c>
      <c r="CV953">
        <v>3</v>
      </c>
      <c r="CW953">
        <v>1</v>
      </c>
      <c r="CX953">
        <v>2</v>
      </c>
      <c r="CY953">
        <v>4</v>
      </c>
      <c r="CZ953">
        <v>3</v>
      </c>
      <c r="DA953" s="57" t="s">
        <v>125</v>
      </c>
    </row>
    <row r="954" spans="1:105">
      <c r="A954">
        <v>947</v>
      </c>
      <c r="B954" s="9">
        <v>1</v>
      </c>
      <c r="C954" s="9">
        <v>8</v>
      </c>
      <c r="D954" s="9">
        <v>7</v>
      </c>
      <c r="E954" s="9">
        <v>1</v>
      </c>
      <c r="F954" s="9">
        <v>0</v>
      </c>
      <c r="G954" s="9">
        <v>0</v>
      </c>
      <c r="H954" s="9">
        <v>0</v>
      </c>
      <c r="I954" s="9">
        <v>1</v>
      </c>
      <c r="J954" s="9">
        <v>0</v>
      </c>
      <c r="K954" s="9">
        <v>0</v>
      </c>
      <c r="L954" s="9">
        <v>0</v>
      </c>
      <c r="M954" s="9">
        <v>2</v>
      </c>
      <c r="N954" s="9">
        <v>4</v>
      </c>
      <c r="O954" s="9">
        <v>4</v>
      </c>
      <c r="P954" s="9">
        <v>4</v>
      </c>
      <c r="Q954" s="9">
        <v>4</v>
      </c>
      <c r="R954" s="9">
        <v>4</v>
      </c>
      <c r="S954" s="9">
        <v>3</v>
      </c>
      <c r="T954" s="9"/>
      <c r="U954" s="9">
        <v>1</v>
      </c>
      <c r="V954" s="9">
        <v>0</v>
      </c>
      <c r="W954" s="9">
        <v>0</v>
      </c>
      <c r="X954" s="9">
        <v>0</v>
      </c>
      <c r="Y954" s="9">
        <v>1</v>
      </c>
      <c r="Z954" s="9">
        <v>1</v>
      </c>
      <c r="AA954" s="9">
        <v>0</v>
      </c>
      <c r="AB954" s="9">
        <v>0</v>
      </c>
      <c r="AC954" s="9"/>
      <c r="AD954" s="9">
        <v>1</v>
      </c>
      <c r="AE954" s="9"/>
      <c r="AF954" s="9">
        <v>1</v>
      </c>
      <c r="AG954" s="9">
        <v>0</v>
      </c>
      <c r="AH954" s="9">
        <v>1</v>
      </c>
      <c r="AI954" s="9">
        <v>0</v>
      </c>
      <c r="AJ954" s="9">
        <v>0</v>
      </c>
      <c r="AK954" s="9">
        <v>0</v>
      </c>
      <c r="AL954" s="9"/>
      <c r="AM954" s="9">
        <v>1</v>
      </c>
      <c r="AN954" s="9">
        <v>1</v>
      </c>
      <c r="AO954" s="9">
        <v>1</v>
      </c>
      <c r="AP954" s="9">
        <v>0</v>
      </c>
      <c r="AQ954" s="9">
        <v>0</v>
      </c>
      <c r="AR954" s="9">
        <v>0</v>
      </c>
      <c r="AS954" s="9"/>
      <c r="AT954" s="9">
        <v>4</v>
      </c>
      <c r="AU954" s="9">
        <v>3</v>
      </c>
      <c r="AV954" s="75">
        <v>1</v>
      </c>
      <c r="AW954" s="75">
        <v>1</v>
      </c>
      <c r="AX954" s="75">
        <v>2</v>
      </c>
      <c r="AY954" s="9" t="s">
        <v>125</v>
      </c>
      <c r="AZ954" s="9">
        <v>2</v>
      </c>
      <c r="BA954" s="9" t="s">
        <v>125</v>
      </c>
      <c r="BB954" s="9" t="s">
        <v>125</v>
      </c>
      <c r="BC954" s="9">
        <v>2</v>
      </c>
      <c r="BD954" s="9">
        <v>1</v>
      </c>
      <c r="BE954" s="9">
        <v>2</v>
      </c>
      <c r="BF954" s="9">
        <v>1</v>
      </c>
      <c r="BG954" s="9">
        <v>1</v>
      </c>
      <c r="BH954">
        <v>2</v>
      </c>
      <c r="BI954">
        <v>2</v>
      </c>
      <c r="BJ954" s="58">
        <v>1</v>
      </c>
      <c r="BK954">
        <v>2</v>
      </c>
      <c r="BL954">
        <v>1</v>
      </c>
      <c r="BM954">
        <v>2</v>
      </c>
      <c r="BN954">
        <v>2</v>
      </c>
      <c r="BO954">
        <v>2</v>
      </c>
      <c r="BP954">
        <v>2</v>
      </c>
      <c r="BQ954" t="s">
        <v>125</v>
      </c>
      <c r="BR954">
        <v>2</v>
      </c>
      <c r="BS954">
        <v>2</v>
      </c>
      <c r="BT954" t="s">
        <v>125</v>
      </c>
      <c r="BU954">
        <v>1</v>
      </c>
      <c r="BV954">
        <v>2</v>
      </c>
      <c r="BW954">
        <v>2</v>
      </c>
      <c r="BX954">
        <v>2</v>
      </c>
      <c r="BY954">
        <v>2</v>
      </c>
      <c r="BZ954">
        <v>2</v>
      </c>
      <c r="CA954">
        <v>2</v>
      </c>
      <c r="CB954">
        <v>2</v>
      </c>
      <c r="CC954">
        <v>1</v>
      </c>
      <c r="CD954">
        <v>1</v>
      </c>
      <c r="CE954">
        <v>2</v>
      </c>
      <c r="CF954">
        <v>1</v>
      </c>
      <c r="CG954">
        <v>2</v>
      </c>
      <c r="CH954">
        <v>2</v>
      </c>
      <c r="CI954">
        <v>2</v>
      </c>
      <c r="CJ954">
        <v>2</v>
      </c>
      <c r="CK954">
        <v>2</v>
      </c>
      <c r="CL954">
        <v>2</v>
      </c>
      <c r="CM954" t="s">
        <v>125</v>
      </c>
      <c r="CN954" t="s">
        <v>125</v>
      </c>
      <c r="CO954">
        <v>4</v>
      </c>
      <c r="CP954">
        <v>3</v>
      </c>
      <c r="CQ954">
        <v>4</v>
      </c>
      <c r="CR954">
        <v>4</v>
      </c>
      <c r="CS954">
        <v>4</v>
      </c>
      <c r="CT954">
        <v>3</v>
      </c>
      <c r="CU954">
        <v>3</v>
      </c>
      <c r="CV954">
        <v>4</v>
      </c>
      <c r="CW954">
        <v>1</v>
      </c>
      <c r="CX954">
        <v>3</v>
      </c>
      <c r="CY954">
        <v>3</v>
      </c>
      <c r="CZ954">
        <v>3</v>
      </c>
      <c r="DA954" s="57" t="s">
        <v>125</v>
      </c>
    </row>
    <row r="955" spans="1:105">
      <c r="A955">
        <v>948</v>
      </c>
      <c r="B955" s="9">
        <v>1</v>
      </c>
      <c r="C955" s="9">
        <v>2</v>
      </c>
      <c r="D955" s="9">
        <v>2</v>
      </c>
      <c r="E955" s="9">
        <v>5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1</v>
      </c>
      <c r="L955" s="9">
        <v>0</v>
      </c>
      <c r="M955" s="9">
        <v>1</v>
      </c>
      <c r="N955" s="9">
        <v>3</v>
      </c>
      <c r="O955" s="9">
        <v>3</v>
      </c>
      <c r="P955" s="9">
        <v>3</v>
      </c>
      <c r="Q955" s="9">
        <v>2</v>
      </c>
      <c r="R955" s="9">
        <v>4</v>
      </c>
      <c r="S955" s="9">
        <v>4</v>
      </c>
      <c r="T955" s="9"/>
      <c r="U955" s="9">
        <v>0</v>
      </c>
      <c r="V955" s="9">
        <v>1</v>
      </c>
      <c r="W955" s="9">
        <v>0</v>
      </c>
      <c r="X955" s="9">
        <v>1</v>
      </c>
      <c r="Y955" s="9">
        <v>0</v>
      </c>
      <c r="Z955" s="9">
        <v>0</v>
      </c>
      <c r="AA955" s="9">
        <v>0</v>
      </c>
      <c r="AB955" s="9">
        <v>0</v>
      </c>
      <c r="AC955" s="9"/>
      <c r="AD955" s="9">
        <v>6</v>
      </c>
      <c r="AE955" s="9"/>
      <c r="AF955" s="9">
        <v>1</v>
      </c>
      <c r="AG955" s="9">
        <v>1</v>
      </c>
      <c r="AH955" s="9">
        <v>1</v>
      </c>
      <c r="AI955" s="9">
        <v>0</v>
      </c>
      <c r="AJ955" s="9">
        <v>0</v>
      </c>
      <c r="AK955" s="9">
        <v>0</v>
      </c>
      <c r="AL955" s="9"/>
      <c r="AM955" s="9">
        <v>1</v>
      </c>
      <c r="AN955" s="9">
        <v>1</v>
      </c>
      <c r="AO955" s="9">
        <v>1</v>
      </c>
      <c r="AP955" s="9">
        <v>1</v>
      </c>
      <c r="AQ955" s="9">
        <v>0</v>
      </c>
      <c r="AR955" s="9">
        <v>0</v>
      </c>
      <c r="AS955" s="9"/>
      <c r="AT955" s="9">
        <v>3</v>
      </c>
      <c r="AU955" s="9">
        <v>2</v>
      </c>
      <c r="AV955" s="75">
        <v>2</v>
      </c>
      <c r="AW955" s="75">
        <v>2</v>
      </c>
      <c r="AX955" s="75">
        <v>1</v>
      </c>
      <c r="AY955" s="9">
        <v>1</v>
      </c>
      <c r="AZ955" s="9">
        <v>1</v>
      </c>
      <c r="BA955" s="9">
        <v>1</v>
      </c>
      <c r="BB955" s="9">
        <v>1</v>
      </c>
      <c r="BC955" s="9">
        <v>1</v>
      </c>
      <c r="BD955" s="9">
        <v>1</v>
      </c>
      <c r="BE955" s="9">
        <v>2</v>
      </c>
      <c r="BF955" s="9">
        <v>2</v>
      </c>
      <c r="BG955" s="9" t="s">
        <v>125</v>
      </c>
      <c r="BH955">
        <v>1</v>
      </c>
      <c r="BI955">
        <v>1</v>
      </c>
      <c r="BJ955" s="58">
        <v>1</v>
      </c>
      <c r="BK955">
        <v>2</v>
      </c>
      <c r="BL955">
        <v>1</v>
      </c>
      <c r="BM955">
        <v>2</v>
      </c>
      <c r="BN955">
        <v>2</v>
      </c>
      <c r="BO955">
        <v>2</v>
      </c>
      <c r="BP955">
        <v>2</v>
      </c>
      <c r="BQ955" t="s">
        <v>125</v>
      </c>
      <c r="BR955">
        <v>1</v>
      </c>
      <c r="BS955">
        <v>1</v>
      </c>
      <c r="BT955">
        <v>1</v>
      </c>
      <c r="BU955">
        <v>1</v>
      </c>
      <c r="BV955">
        <v>1</v>
      </c>
      <c r="BW955">
        <v>1</v>
      </c>
      <c r="BX955">
        <v>1</v>
      </c>
      <c r="BY955">
        <v>1</v>
      </c>
      <c r="BZ955">
        <v>2</v>
      </c>
      <c r="CA955">
        <v>1</v>
      </c>
      <c r="CB955">
        <v>1</v>
      </c>
      <c r="CC955">
        <v>2</v>
      </c>
      <c r="CD955">
        <v>1</v>
      </c>
      <c r="CE955">
        <v>2</v>
      </c>
      <c r="CF955">
        <v>1</v>
      </c>
      <c r="CG955">
        <v>1</v>
      </c>
      <c r="CH955">
        <v>2</v>
      </c>
      <c r="CI955">
        <v>1</v>
      </c>
      <c r="CJ955">
        <v>1</v>
      </c>
      <c r="CK955">
        <v>2</v>
      </c>
      <c r="CL955">
        <v>1</v>
      </c>
      <c r="CM955">
        <v>4</v>
      </c>
      <c r="CN955">
        <v>3</v>
      </c>
      <c r="CO955">
        <v>3</v>
      </c>
      <c r="CP955">
        <v>3</v>
      </c>
      <c r="CQ955">
        <v>4</v>
      </c>
      <c r="CR955">
        <v>3</v>
      </c>
      <c r="CS955">
        <v>4</v>
      </c>
      <c r="CT955">
        <v>2</v>
      </c>
      <c r="CU955">
        <v>3</v>
      </c>
      <c r="CV955">
        <v>1</v>
      </c>
      <c r="CW955">
        <v>1</v>
      </c>
      <c r="CX955">
        <v>3</v>
      </c>
      <c r="CY955">
        <v>3</v>
      </c>
      <c r="CZ955">
        <v>3</v>
      </c>
      <c r="DA955" s="57" t="s">
        <v>125</v>
      </c>
    </row>
    <row r="956" spans="1:105">
      <c r="A956">
        <v>949</v>
      </c>
      <c r="B956" s="9">
        <v>2</v>
      </c>
      <c r="C956" s="9">
        <v>4</v>
      </c>
      <c r="D956" s="9">
        <v>1</v>
      </c>
      <c r="E956" s="9">
        <v>6</v>
      </c>
      <c r="F956" s="9">
        <v>0</v>
      </c>
      <c r="G956" s="9">
        <v>0</v>
      </c>
      <c r="H956" s="9">
        <v>0</v>
      </c>
      <c r="I956" s="9">
        <v>1</v>
      </c>
      <c r="J956" s="9">
        <v>1</v>
      </c>
      <c r="K956" s="9">
        <v>0</v>
      </c>
      <c r="L956" s="9">
        <v>0</v>
      </c>
      <c r="M956" s="9">
        <v>1</v>
      </c>
      <c r="N956" s="9">
        <v>0</v>
      </c>
      <c r="O956" s="9">
        <v>0</v>
      </c>
      <c r="P956" s="9">
        <v>0</v>
      </c>
      <c r="Q956" s="9">
        <v>0</v>
      </c>
      <c r="R956" s="9">
        <v>4</v>
      </c>
      <c r="S956" s="9">
        <v>0</v>
      </c>
      <c r="T956" s="9"/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1</v>
      </c>
      <c r="AB956" s="9">
        <v>0</v>
      </c>
      <c r="AC956" s="9"/>
      <c r="AD956" s="9">
        <v>4</v>
      </c>
      <c r="AE956" s="9"/>
      <c r="AF956" s="9">
        <v>1</v>
      </c>
      <c r="AG956" s="9">
        <v>0</v>
      </c>
      <c r="AH956" s="9">
        <v>0</v>
      </c>
      <c r="AI956" s="9">
        <v>0</v>
      </c>
      <c r="AJ956" s="9">
        <v>0</v>
      </c>
      <c r="AK956" s="9">
        <v>0</v>
      </c>
      <c r="AL956" s="9"/>
      <c r="AM956" s="9">
        <v>0</v>
      </c>
      <c r="AN956" s="9">
        <v>1</v>
      </c>
      <c r="AO956" s="9">
        <v>0</v>
      </c>
      <c r="AP956" s="9">
        <v>0</v>
      </c>
      <c r="AQ956" s="9">
        <v>0</v>
      </c>
      <c r="AR956" s="9">
        <v>0</v>
      </c>
      <c r="AS956" s="9"/>
      <c r="AT956" s="9">
        <v>2</v>
      </c>
      <c r="AU956" s="9">
        <v>1</v>
      </c>
      <c r="AV956" s="75">
        <v>1</v>
      </c>
      <c r="AW956" s="75">
        <v>2</v>
      </c>
      <c r="AX956" s="75">
        <v>1</v>
      </c>
      <c r="AY956" s="9">
        <v>2</v>
      </c>
      <c r="AZ956" s="9">
        <v>1</v>
      </c>
      <c r="BA956" s="9">
        <v>1</v>
      </c>
      <c r="BB956" s="9">
        <v>2</v>
      </c>
      <c r="BC956" s="9">
        <v>1</v>
      </c>
      <c r="BD956" s="9">
        <v>1</v>
      </c>
      <c r="BE956" s="9">
        <v>2</v>
      </c>
      <c r="BF956" s="9">
        <v>1</v>
      </c>
      <c r="BG956" s="9">
        <v>2</v>
      </c>
      <c r="BH956">
        <v>2</v>
      </c>
      <c r="BI956">
        <v>2</v>
      </c>
      <c r="BJ956" s="58">
        <v>1</v>
      </c>
      <c r="BK956">
        <v>2</v>
      </c>
      <c r="BL956">
        <v>2</v>
      </c>
      <c r="BM956">
        <v>1</v>
      </c>
      <c r="BN956">
        <v>1</v>
      </c>
      <c r="BO956">
        <v>2</v>
      </c>
      <c r="BP956">
        <v>2</v>
      </c>
      <c r="BQ956" t="s">
        <v>125</v>
      </c>
      <c r="BR956">
        <v>1</v>
      </c>
      <c r="BS956">
        <v>2</v>
      </c>
      <c r="BT956" t="s">
        <v>125</v>
      </c>
      <c r="BU956">
        <v>1</v>
      </c>
      <c r="BV956">
        <v>2</v>
      </c>
      <c r="BW956">
        <v>2</v>
      </c>
      <c r="BX956">
        <v>2</v>
      </c>
      <c r="BY956">
        <v>2</v>
      </c>
      <c r="BZ956">
        <v>2</v>
      </c>
      <c r="CA956">
        <v>2</v>
      </c>
      <c r="CB956">
        <v>2</v>
      </c>
      <c r="CC956">
        <v>2</v>
      </c>
      <c r="CD956">
        <v>1</v>
      </c>
      <c r="CE956">
        <v>1</v>
      </c>
      <c r="CF956">
        <v>1</v>
      </c>
      <c r="CG956">
        <v>2</v>
      </c>
      <c r="CH956">
        <v>2</v>
      </c>
      <c r="CI956">
        <v>2</v>
      </c>
      <c r="CJ956">
        <v>2</v>
      </c>
      <c r="CK956">
        <v>2</v>
      </c>
      <c r="CL956">
        <v>2</v>
      </c>
      <c r="CM956" t="s">
        <v>125</v>
      </c>
      <c r="CN956" t="s">
        <v>125</v>
      </c>
      <c r="CO956">
        <v>4</v>
      </c>
      <c r="CP956">
        <v>3</v>
      </c>
      <c r="CQ956">
        <v>4</v>
      </c>
      <c r="CR956">
        <v>4</v>
      </c>
      <c r="CS956">
        <v>4</v>
      </c>
      <c r="CT956">
        <v>4</v>
      </c>
      <c r="CU956">
        <v>4</v>
      </c>
      <c r="CV956">
        <v>4</v>
      </c>
      <c r="CW956">
        <v>1</v>
      </c>
      <c r="CX956">
        <v>3</v>
      </c>
      <c r="CY956">
        <v>3</v>
      </c>
      <c r="CZ956">
        <v>3</v>
      </c>
      <c r="DA956" s="57" t="s">
        <v>125</v>
      </c>
    </row>
    <row r="957" spans="1:105">
      <c r="A957">
        <v>950</v>
      </c>
      <c r="B957" s="9">
        <v>2</v>
      </c>
      <c r="C957" s="9">
        <v>7</v>
      </c>
      <c r="D957" s="9">
        <v>4</v>
      </c>
      <c r="E957" s="9">
        <v>6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1</v>
      </c>
      <c r="L957" s="9">
        <v>0</v>
      </c>
      <c r="M957" s="9">
        <v>2</v>
      </c>
      <c r="N957" s="9">
        <v>4</v>
      </c>
      <c r="O957" s="9">
        <v>4</v>
      </c>
      <c r="P957" s="9">
        <v>4</v>
      </c>
      <c r="Q957" s="9">
        <v>4</v>
      </c>
      <c r="R957" s="9">
        <v>4</v>
      </c>
      <c r="S957" s="9">
        <v>4</v>
      </c>
      <c r="T957" s="9"/>
      <c r="U957" s="9">
        <v>0</v>
      </c>
      <c r="V957" s="9">
        <v>0</v>
      </c>
      <c r="W957" s="9">
        <v>1</v>
      </c>
      <c r="X957" s="9">
        <v>0</v>
      </c>
      <c r="Y957" s="9">
        <v>1</v>
      </c>
      <c r="Z957" s="9">
        <v>0</v>
      </c>
      <c r="AA957" s="9">
        <v>0</v>
      </c>
      <c r="AB957" s="9">
        <v>0</v>
      </c>
      <c r="AC957" s="9"/>
      <c r="AD957" s="9">
        <v>3</v>
      </c>
      <c r="AE957" s="9"/>
      <c r="AF957" s="9">
        <v>1</v>
      </c>
      <c r="AG957" s="9">
        <v>0</v>
      </c>
      <c r="AH957" s="9">
        <v>1</v>
      </c>
      <c r="AI957" s="9">
        <v>0</v>
      </c>
      <c r="AJ957" s="9">
        <v>0</v>
      </c>
      <c r="AK957" s="9">
        <v>0</v>
      </c>
      <c r="AL957" s="9"/>
      <c r="AM957" s="9">
        <v>1</v>
      </c>
      <c r="AN957" s="9">
        <v>1</v>
      </c>
      <c r="AO957" s="9">
        <v>1</v>
      </c>
      <c r="AP957" s="9">
        <v>0</v>
      </c>
      <c r="AQ957" s="9">
        <v>0</v>
      </c>
      <c r="AR957" s="9">
        <v>0</v>
      </c>
      <c r="AS957" s="9"/>
      <c r="AT957" s="9">
        <v>1</v>
      </c>
      <c r="AU957" s="9">
        <v>2</v>
      </c>
      <c r="AV957" s="75">
        <v>2</v>
      </c>
      <c r="AW957" s="75">
        <v>2</v>
      </c>
      <c r="AX957" s="75">
        <v>1</v>
      </c>
      <c r="AY957" s="9">
        <v>1</v>
      </c>
      <c r="AZ957" s="9">
        <v>1</v>
      </c>
      <c r="BA957" s="9">
        <v>1</v>
      </c>
      <c r="BB957" s="9">
        <v>1</v>
      </c>
      <c r="BC957" s="9">
        <v>1</v>
      </c>
      <c r="BD957" s="9">
        <v>1</v>
      </c>
      <c r="BE957" s="9">
        <v>2</v>
      </c>
      <c r="BF957" s="9">
        <v>2</v>
      </c>
      <c r="BG957" s="9" t="s">
        <v>125</v>
      </c>
      <c r="BH957">
        <v>1</v>
      </c>
      <c r="BI957">
        <v>2</v>
      </c>
      <c r="BJ957" s="58">
        <v>1</v>
      </c>
      <c r="BK957">
        <v>2</v>
      </c>
      <c r="BL957">
        <v>1</v>
      </c>
      <c r="BM957">
        <v>1</v>
      </c>
      <c r="BN957">
        <v>1</v>
      </c>
      <c r="BO957">
        <v>2</v>
      </c>
      <c r="BP957">
        <v>2</v>
      </c>
      <c r="BQ957" t="s">
        <v>125</v>
      </c>
      <c r="BR957">
        <v>1</v>
      </c>
      <c r="BS957">
        <v>1</v>
      </c>
      <c r="BT957">
        <v>1</v>
      </c>
      <c r="BU957">
        <v>1</v>
      </c>
      <c r="BV957">
        <v>1</v>
      </c>
      <c r="BW957">
        <v>1</v>
      </c>
      <c r="BX957">
        <v>2</v>
      </c>
      <c r="BY957">
        <v>1</v>
      </c>
      <c r="BZ957">
        <v>1</v>
      </c>
      <c r="CA957">
        <v>2</v>
      </c>
      <c r="CB957">
        <v>2</v>
      </c>
      <c r="CC957">
        <v>2</v>
      </c>
      <c r="CD957">
        <v>2</v>
      </c>
      <c r="CE957">
        <v>2</v>
      </c>
      <c r="CF957">
        <v>1</v>
      </c>
      <c r="CG957">
        <v>2</v>
      </c>
      <c r="CH957">
        <v>1</v>
      </c>
      <c r="CI957">
        <v>2</v>
      </c>
      <c r="CJ957">
        <v>1</v>
      </c>
      <c r="CK957">
        <v>2</v>
      </c>
      <c r="CL957">
        <v>2</v>
      </c>
      <c r="CM957" t="s">
        <v>125</v>
      </c>
      <c r="CN957" t="s">
        <v>125</v>
      </c>
      <c r="CO957">
        <v>4</v>
      </c>
      <c r="CP957">
        <v>2</v>
      </c>
      <c r="CQ957">
        <v>3</v>
      </c>
      <c r="CR957">
        <v>3</v>
      </c>
      <c r="CS957">
        <v>1</v>
      </c>
      <c r="CT957">
        <v>4</v>
      </c>
      <c r="CU957">
        <v>2</v>
      </c>
      <c r="CV957">
        <v>3</v>
      </c>
      <c r="CW957">
        <v>2</v>
      </c>
      <c r="CX957">
        <v>1</v>
      </c>
      <c r="CY957">
        <v>4</v>
      </c>
      <c r="CZ957">
        <v>0</v>
      </c>
      <c r="DA957" s="57" t="s">
        <v>125</v>
      </c>
    </row>
    <row r="958" spans="1:105">
      <c r="A958">
        <v>951</v>
      </c>
      <c r="B958" s="9">
        <v>2</v>
      </c>
      <c r="C958" s="9">
        <v>5</v>
      </c>
      <c r="D958" s="9">
        <v>4</v>
      </c>
      <c r="E958" s="9">
        <v>15</v>
      </c>
      <c r="F958" s="9">
        <v>0</v>
      </c>
      <c r="G958" s="9">
        <v>0</v>
      </c>
      <c r="H958" s="9">
        <v>0</v>
      </c>
      <c r="I958" s="9">
        <v>1</v>
      </c>
      <c r="J958" s="9">
        <v>1</v>
      </c>
      <c r="K958" s="9">
        <v>0</v>
      </c>
      <c r="L958" s="9">
        <v>0</v>
      </c>
      <c r="M958" s="9">
        <v>2</v>
      </c>
      <c r="N958" s="9">
        <v>4</v>
      </c>
      <c r="O958" s="9">
        <v>4</v>
      </c>
      <c r="P958" s="9">
        <v>4</v>
      </c>
      <c r="Q958" s="9">
        <v>4</v>
      </c>
      <c r="R958" s="9">
        <v>4</v>
      </c>
      <c r="S958" s="9">
        <v>4</v>
      </c>
      <c r="T958" s="9"/>
      <c r="U958" s="9">
        <v>0</v>
      </c>
      <c r="V958" s="9">
        <v>0</v>
      </c>
      <c r="W958" s="9">
        <v>0</v>
      </c>
      <c r="X958" s="9">
        <v>0</v>
      </c>
      <c r="Y958" s="9">
        <v>1</v>
      </c>
      <c r="Z958" s="9">
        <v>0</v>
      </c>
      <c r="AA958" s="9">
        <v>0</v>
      </c>
      <c r="AB958" s="9">
        <v>0</v>
      </c>
      <c r="AC958" s="9"/>
      <c r="AD958" s="9">
        <v>1</v>
      </c>
      <c r="AE958" s="9"/>
      <c r="AF958" s="9">
        <v>1</v>
      </c>
      <c r="AG958" s="9">
        <v>1</v>
      </c>
      <c r="AH958" s="9">
        <v>0</v>
      </c>
      <c r="AI958" s="9">
        <v>0</v>
      </c>
      <c r="AJ958" s="9">
        <v>0</v>
      </c>
      <c r="AK958" s="9">
        <v>0</v>
      </c>
      <c r="AL958" s="9"/>
      <c r="AM958" s="9">
        <v>1</v>
      </c>
      <c r="AN958" s="9">
        <v>1</v>
      </c>
      <c r="AO958" s="9">
        <v>0</v>
      </c>
      <c r="AP958" s="9">
        <v>1</v>
      </c>
      <c r="AQ958" s="9">
        <v>0</v>
      </c>
      <c r="AR958" s="9">
        <v>0</v>
      </c>
      <c r="AS958" s="9"/>
      <c r="AT958" s="9">
        <v>1</v>
      </c>
      <c r="AU958" s="9">
        <v>2</v>
      </c>
      <c r="AV958" s="75">
        <v>1</v>
      </c>
      <c r="AW958" s="75">
        <v>1</v>
      </c>
      <c r="AX958" s="75">
        <v>1</v>
      </c>
      <c r="AY958" s="9">
        <v>1</v>
      </c>
      <c r="AZ958" s="9">
        <v>1</v>
      </c>
      <c r="BA958" s="9">
        <v>1</v>
      </c>
      <c r="BB958" s="9">
        <v>1</v>
      </c>
      <c r="BC958" s="9">
        <v>1</v>
      </c>
      <c r="BD958" s="9">
        <v>1</v>
      </c>
      <c r="BE958" s="9">
        <v>1</v>
      </c>
      <c r="BF958" s="9">
        <v>1</v>
      </c>
      <c r="BG958" s="9">
        <v>1</v>
      </c>
      <c r="BH958">
        <v>1</v>
      </c>
      <c r="BI958">
        <v>2</v>
      </c>
      <c r="BJ958" s="58">
        <v>1</v>
      </c>
      <c r="BK958">
        <v>1</v>
      </c>
      <c r="BL958">
        <v>1</v>
      </c>
      <c r="BM958">
        <v>1</v>
      </c>
      <c r="BN958">
        <v>1</v>
      </c>
      <c r="BO958">
        <v>2</v>
      </c>
      <c r="BP958">
        <v>1</v>
      </c>
      <c r="BQ958">
        <v>1</v>
      </c>
      <c r="BR958">
        <v>2</v>
      </c>
      <c r="BS958">
        <v>1</v>
      </c>
      <c r="BT958">
        <v>1</v>
      </c>
      <c r="BU958">
        <v>1</v>
      </c>
      <c r="BV958">
        <v>1</v>
      </c>
      <c r="BW958">
        <v>1</v>
      </c>
      <c r="BX958">
        <v>1</v>
      </c>
      <c r="BY958">
        <v>2</v>
      </c>
      <c r="BZ958">
        <v>2</v>
      </c>
      <c r="CA958">
        <v>2</v>
      </c>
      <c r="CB958">
        <v>2</v>
      </c>
      <c r="CC958">
        <v>2</v>
      </c>
      <c r="CD958">
        <v>1</v>
      </c>
      <c r="CE958">
        <v>2</v>
      </c>
      <c r="CF958">
        <v>1</v>
      </c>
      <c r="CG958">
        <v>1</v>
      </c>
      <c r="CH958">
        <v>2</v>
      </c>
      <c r="CI958">
        <v>2</v>
      </c>
      <c r="CJ958">
        <v>1</v>
      </c>
      <c r="CK958">
        <v>2</v>
      </c>
      <c r="CL958">
        <v>1</v>
      </c>
      <c r="CM958">
        <v>4</v>
      </c>
      <c r="CN958">
        <v>4</v>
      </c>
      <c r="CO958">
        <v>4</v>
      </c>
      <c r="CP958">
        <v>4</v>
      </c>
      <c r="CQ958">
        <v>4</v>
      </c>
      <c r="CR958">
        <v>4</v>
      </c>
      <c r="CS958">
        <v>4</v>
      </c>
      <c r="CT958">
        <v>1</v>
      </c>
      <c r="CU958">
        <v>4</v>
      </c>
      <c r="CV958">
        <v>4</v>
      </c>
      <c r="CW958">
        <v>1</v>
      </c>
      <c r="CX958">
        <v>4</v>
      </c>
      <c r="CY958">
        <v>3</v>
      </c>
      <c r="CZ958">
        <v>4</v>
      </c>
      <c r="DA958" s="57" t="s">
        <v>125</v>
      </c>
    </row>
    <row r="959" spans="1:105">
      <c r="A959">
        <v>952</v>
      </c>
      <c r="B959" s="9">
        <v>1</v>
      </c>
      <c r="C959" s="9">
        <v>3</v>
      </c>
      <c r="D959" s="9">
        <v>1</v>
      </c>
      <c r="E959" s="9">
        <v>7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1</v>
      </c>
      <c r="L959" s="9">
        <v>0</v>
      </c>
      <c r="M959" s="9">
        <v>1</v>
      </c>
      <c r="N959" s="9">
        <v>0</v>
      </c>
      <c r="O959" s="9">
        <v>0</v>
      </c>
      <c r="P959" s="9">
        <v>0</v>
      </c>
      <c r="Q959" s="9">
        <v>0</v>
      </c>
      <c r="R959" s="9">
        <v>3</v>
      </c>
      <c r="S959" s="9">
        <v>3</v>
      </c>
      <c r="T959" s="9"/>
      <c r="U959" s="9">
        <v>1</v>
      </c>
      <c r="V959" s="9">
        <v>1</v>
      </c>
      <c r="W959" s="9">
        <v>0</v>
      </c>
      <c r="X959" s="9">
        <v>0</v>
      </c>
      <c r="Y959" s="9">
        <v>0</v>
      </c>
      <c r="Z959" s="9">
        <v>1</v>
      </c>
      <c r="AA959" s="9">
        <v>0</v>
      </c>
      <c r="AB959" s="9">
        <v>0</v>
      </c>
      <c r="AC959" s="9"/>
      <c r="AD959" s="9">
        <v>1</v>
      </c>
      <c r="AE959" s="9"/>
      <c r="AF959" s="9">
        <v>1</v>
      </c>
      <c r="AG959" s="9">
        <v>0</v>
      </c>
      <c r="AH959" s="9">
        <v>1</v>
      </c>
      <c r="AI959" s="9">
        <v>1</v>
      </c>
      <c r="AJ959" s="9">
        <v>0</v>
      </c>
      <c r="AK959" s="9">
        <v>0</v>
      </c>
      <c r="AL959" s="9"/>
      <c r="AM959" s="9">
        <v>1</v>
      </c>
      <c r="AN959" s="9">
        <v>1</v>
      </c>
      <c r="AO959" s="9">
        <v>1</v>
      </c>
      <c r="AP959" s="9">
        <v>1</v>
      </c>
      <c r="AQ959" s="9">
        <v>0</v>
      </c>
      <c r="AR959" s="9">
        <v>0</v>
      </c>
      <c r="AS959" s="9"/>
      <c r="AT959" s="9">
        <v>1</v>
      </c>
      <c r="AU959" s="9">
        <v>2</v>
      </c>
      <c r="AV959" s="75">
        <v>2</v>
      </c>
      <c r="AW959" s="75">
        <v>1</v>
      </c>
      <c r="AX959" s="75">
        <v>1</v>
      </c>
      <c r="AY959" s="9">
        <v>1</v>
      </c>
      <c r="AZ959" s="9">
        <v>1</v>
      </c>
      <c r="BA959" s="9">
        <v>1</v>
      </c>
      <c r="BB959" s="9">
        <v>2</v>
      </c>
      <c r="BC959" s="9">
        <v>1</v>
      </c>
      <c r="BD959" s="9">
        <v>1</v>
      </c>
      <c r="BE959" s="9">
        <v>1</v>
      </c>
      <c r="BF959" s="9">
        <v>1</v>
      </c>
      <c r="BG959" s="9">
        <v>1</v>
      </c>
      <c r="BH959">
        <v>2</v>
      </c>
      <c r="BI959">
        <v>1</v>
      </c>
      <c r="BJ959" s="58">
        <v>1</v>
      </c>
      <c r="BK959">
        <v>1</v>
      </c>
      <c r="BL959">
        <v>2</v>
      </c>
      <c r="BM959">
        <v>1</v>
      </c>
      <c r="BN959">
        <v>1</v>
      </c>
      <c r="BO959">
        <v>1</v>
      </c>
      <c r="BP959">
        <v>2</v>
      </c>
      <c r="BQ959" t="s">
        <v>125</v>
      </c>
      <c r="BR959">
        <v>1</v>
      </c>
      <c r="BS959">
        <v>2</v>
      </c>
      <c r="BT959" t="s">
        <v>125</v>
      </c>
      <c r="BU959">
        <v>1</v>
      </c>
      <c r="BV959">
        <v>1</v>
      </c>
      <c r="BW959">
        <v>1</v>
      </c>
      <c r="BX959">
        <v>2</v>
      </c>
      <c r="BY959">
        <v>1</v>
      </c>
      <c r="BZ959">
        <v>2</v>
      </c>
      <c r="CA959">
        <v>2</v>
      </c>
      <c r="CB959">
        <v>2</v>
      </c>
      <c r="CC959">
        <v>1</v>
      </c>
      <c r="CD959">
        <v>2</v>
      </c>
      <c r="CE959">
        <v>2</v>
      </c>
      <c r="CF959">
        <v>1</v>
      </c>
      <c r="CG959">
        <v>2</v>
      </c>
      <c r="CH959">
        <v>2</v>
      </c>
      <c r="CI959">
        <v>2</v>
      </c>
      <c r="CJ959">
        <v>2</v>
      </c>
      <c r="CK959">
        <v>2</v>
      </c>
      <c r="CL959">
        <v>2</v>
      </c>
      <c r="CM959" t="s">
        <v>125</v>
      </c>
      <c r="CN959" t="s">
        <v>125</v>
      </c>
      <c r="CO959">
        <v>3</v>
      </c>
      <c r="CP959">
        <v>3</v>
      </c>
      <c r="CQ959">
        <v>3</v>
      </c>
      <c r="CR959">
        <v>3</v>
      </c>
      <c r="CS959">
        <v>3</v>
      </c>
      <c r="CT959">
        <v>4</v>
      </c>
      <c r="CU959">
        <v>2</v>
      </c>
      <c r="CV959">
        <v>2</v>
      </c>
      <c r="CW959">
        <v>1</v>
      </c>
      <c r="CX959">
        <v>1</v>
      </c>
      <c r="CY959">
        <v>3</v>
      </c>
      <c r="CZ959">
        <v>3</v>
      </c>
      <c r="DA959" s="57" t="s">
        <v>125</v>
      </c>
    </row>
    <row r="960" spans="1:105">
      <c r="A960">
        <v>953</v>
      </c>
      <c r="B960" s="9">
        <v>2</v>
      </c>
      <c r="C960" s="9">
        <v>9</v>
      </c>
      <c r="D960" s="9">
        <v>7</v>
      </c>
      <c r="E960" s="9">
        <v>8</v>
      </c>
      <c r="F960" s="9">
        <v>0</v>
      </c>
      <c r="G960" s="9">
        <v>1</v>
      </c>
      <c r="H960" s="9">
        <v>1</v>
      </c>
      <c r="I960" s="9">
        <v>1</v>
      </c>
      <c r="J960" s="9">
        <v>0</v>
      </c>
      <c r="K960" s="9">
        <v>0</v>
      </c>
      <c r="L960" s="9">
        <v>0</v>
      </c>
      <c r="M960" s="9">
        <v>2</v>
      </c>
      <c r="N960" s="9">
        <v>3</v>
      </c>
      <c r="O960" s="9">
        <v>4</v>
      </c>
      <c r="P960" s="9">
        <v>4</v>
      </c>
      <c r="Q960" s="9">
        <v>4</v>
      </c>
      <c r="R960" s="9">
        <v>3</v>
      </c>
      <c r="S960" s="9">
        <v>4</v>
      </c>
      <c r="T960" s="9"/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1</v>
      </c>
      <c r="AB960" s="9">
        <v>0</v>
      </c>
      <c r="AC960" s="9"/>
      <c r="AD960" s="9">
        <v>5</v>
      </c>
      <c r="AE960" s="9"/>
      <c r="AF960" s="9">
        <v>1</v>
      </c>
      <c r="AG960" s="9">
        <v>1</v>
      </c>
      <c r="AH960" s="9">
        <v>0</v>
      </c>
      <c r="AI960" s="9">
        <v>0</v>
      </c>
      <c r="AJ960" s="9">
        <v>0</v>
      </c>
      <c r="AK960" s="9">
        <v>0</v>
      </c>
      <c r="AL960" s="9"/>
      <c r="AM960" s="9">
        <v>1</v>
      </c>
      <c r="AN960" s="9">
        <v>1</v>
      </c>
      <c r="AO960" s="9">
        <v>0</v>
      </c>
      <c r="AP960" s="9">
        <v>1</v>
      </c>
      <c r="AQ960" s="9">
        <v>0</v>
      </c>
      <c r="AR960" s="9">
        <v>0</v>
      </c>
      <c r="AS960" s="9"/>
      <c r="AT960" s="9">
        <v>3</v>
      </c>
      <c r="AU960" s="9">
        <v>4</v>
      </c>
      <c r="AV960" s="75">
        <v>2</v>
      </c>
      <c r="AW960" s="75">
        <v>2</v>
      </c>
      <c r="AX960" s="75">
        <v>2</v>
      </c>
      <c r="AY960" s="9" t="s">
        <v>125</v>
      </c>
      <c r="AZ960" s="9">
        <v>2</v>
      </c>
      <c r="BA960" s="9" t="s">
        <v>125</v>
      </c>
      <c r="BB960" s="9" t="s">
        <v>125</v>
      </c>
      <c r="BC960" s="9">
        <v>2</v>
      </c>
      <c r="BD960" s="9">
        <v>1</v>
      </c>
      <c r="BE960" s="9">
        <v>1</v>
      </c>
      <c r="BF960" s="9">
        <v>1</v>
      </c>
      <c r="BG960" s="9">
        <v>1</v>
      </c>
      <c r="BH960">
        <v>1</v>
      </c>
      <c r="BI960">
        <v>2</v>
      </c>
      <c r="BJ960" s="58">
        <v>1</v>
      </c>
      <c r="BK960">
        <v>2</v>
      </c>
      <c r="BL960">
        <v>1</v>
      </c>
      <c r="BM960">
        <v>2</v>
      </c>
      <c r="BN960">
        <v>2</v>
      </c>
      <c r="BO960">
        <v>2</v>
      </c>
      <c r="BP960">
        <v>2</v>
      </c>
      <c r="BQ960" t="s">
        <v>125</v>
      </c>
      <c r="BR960">
        <v>2</v>
      </c>
      <c r="BS960">
        <v>1</v>
      </c>
      <c r="BT960">
        <v>2</v>
      </c>
      <c r="BU960">
        <v>2</v>
      </c>
      <c r="BV960">
        <v>1</v>
      </c>
      <c r="BW960">
        <v>2</v>
      </c>
      <c r="BX960">
        <v>2</v>
      </c>
      <c r="BY960">
        <v>2</v>
      </c>
      <c r="BZ960">
        <v>2</v>
      </c>
      <c r="CA960">
        <v>2</v>
      </c>
      <c r="CB960">
        <v>2</v>
      </c>
      <c r="CC960">
        <v>2</v>
      </c>
      <c r="CD960">
        <v>2</v>
      </c>
      <c r="CE960">
        <v>2</v>
      </c>
      <c r="CF960">
        <v>1</v>
      </c>
      <c r="CG960">
        <v>2</v>
      </c>
      <c r="CH960">
        <v>2</v>
      </c>
      <c r="CI960">
        <v>2</v>
      </c>
      <c r="CJ960">
        <v>1</v>
      </c>
      <c r="CK960">
        <v>2</v>
      </c>
      <c r="CL960">
        <v>2</v>
      </c>
      <c r="CM960" t="s">
        <v>125</v>
      </c>
      <c r="CN960" t="s">
        <v>125</v>
      </c>
      <c r="CO960">
        <v>4</v>
      </c>
      <c r="CP960">
        <v>3</v>
      </c>
      <c r="CQ960">
        <v>3</v>
      </c>
      <c r="CR960">
        <v>4</v>
      </c>
      <c r="CS960">
        <v>3</v>
      </c>
      <c r="CT960">
        <v>3</v>
      </c>
      <c r="CU960">
        <v>4</v>
      </c>
      <c r="CV960">
        <v>3</v>
      </c>
      <c r="CW960">
        <v>3</v>
      </c>
      <c r="CX960">
        <v>3</v>
      </c>
      <c r="CY960">
        <v>4</v>
      </c>
      <c r="CZ960">
        <v>3</v>
      </c>
      <c r="DA960" s="57">
        <v>3</v>
      </c>
    </row>
    <row r="961" spans="1:105">
      <c r="A961">
        <v>954</v>
      </c>
      <c r="B961" s="9">
        <v>1</v>
      </c>
      <c r="C961" s="9">
        <v>4</v>
      </c>
      <c r="D961" s="9">
        <v>1</v>
      </c>
      <c r="E961" s="9">
        <v>1</v>
      </c>
      <c r="F961" s="9">
        <v>0</v>
      </c>
      <c r="G961" s="9">
        <v>1</v>
      </c>
      <c r="H961" s="9">
        <v>1</v>
      </c>
      <c r="I961" s="9">
        <v>0</v>
      </c>
      <c r="J961" s="9">
        <v>0</v>
      </c>
      <c r="K961" s="9">
        <v>0</v>
      </c>
      <c r="L961" s="9">
        <v>0</v>
      </c>
      <c r="M961" s="9">
        <v>2</v>
      </c>
      <c r="N961" s="9">
        <v>4</v>
      </c>
      <c r="O961" s="9">
        <v>4</v>
      </c>
      <c r="P961" s="9">
        <v>4</v>
      </c>
      <c r="Q961" s="9">
        <v>4</v>
      </c>
      <c r="R961" s="9">
        <v>4</v>
      </c>
      <c r="S961" s="9">
        <v>4</v>
      </c>
      <c r="T961" s="9"/>
      <c r="U961" s="9">
        <v>1</v>
      </c>
      <c r="V961" s="9">
        <v>0</v>
      </c>
      <c r="W961" s="9">
        <v>0</v>
      </c>
      <c r="X961" s="9">
        <v>1</v>
      </c>
      <c r="Y961" s="9">
        <v>0</v>
      </c>
      <c r="Z961" s="9">
        <v>0</v>
      </c>
      <c r="AA961" s="9">
        <v>0</v>
      </c>
      <c r="AB961" s="9">
        <v>0</v>
      </c>
      <c r="AC961" s="9"/>
      <c r="AD961" s="9">
        <v>2</v>
      </c>
      <c r="AE961" s="9"/>
      <c r="AF961" s="9">
        <v>1</v>
      </c>
      <c r="AG961" s="9">
        <v>0</v>
      </c>
      <c r="AH961" s="9">
        <v>1</v>
      </c>
      <c r="AI961" s="9">
        <v>0</v>
      </c>
      <c r="AJ961" s="9">
        <v>0</v>
      </c>
      <c r="AK961" s="9">
        <v>0</v>
      </c>
      <c r="AL961" s="9"/>
      <c r="AM961" s="9">
        <v>1</v>
      </c>
      <c r="AN961" s="9">
        <v>1</v>
      </c>
      <c r="AO961" s="9">
        <v>0</v>
      </c>
      <c r="AP961" s="9">
        <v>1</v>
      </c>
      <c r="AQ961" s="9">
        <v>0</v>
      </c>
      <c r="AR961" s="9">
        <v>0</v>
      </c>
      <c r="AS961" s="9"/>
      <c r="AT961" s="9">
        <v>1</v>
      </c>
      <c r="AU961" s="9">
        <v>4</v>
      </c>
      <c r="AV961" s="75">
        <v>2</v>
      </c>
      <c r="AW961" s="75">
        <v>2</v>
      </c>
      <c r="AX961" s="75">
        <v>2</v>
      </c>
      <c r="AY961" s="9" t="s">
        <v>125</v>
      </c>
      <c r="AZ961" s="9">
        <v>1</v>
      </c>
      <c r="BA961" s="9">
        <v>2</v>
      </c>
      <c r="BB961" s="9"/>
      <c r="BC961" s="9">
        <v>2</v>
      </c>
      <c r="BD961" s="9">
        <v>1</v>
      </c>
      <c r="BE961" s="9">
        <v>2</v>
      </c>
      <c r="BF961" s="9">
        <v>1</v>
      </c>
      <c r="BG961" s="9">
        <v>1</v>
      </c>
      <c r="BH961">
        <v>2</v>
      </c>
      <c r="BI961">
        <v>1</v>
      </c>
      <c r="BJ961" s="58">
        <v>1</v>
      </c>
      <c r="BK961">
        <v>2</v>
      </c>
      <c r="BL961">
        <v>1</v>
      </c>
      <c r="BM961">
        <v>1</v>
      </c>
      <c r="BN961">
        <v>2</v>
      </c>
      <c r="BO961">
        <v>2</v>
      </c>
      <c r="BP961">
        <v>2</v>
      </c>
      <c r="BQ961" t="s">
        <v>125</v>
      </c>
      <c r="BR961">
        <v>1</v>
      </c>
      <c r="BS961">
        <v>2</v>
      </c>
      <c r="BT961" t="s">
        <v>125</v>
      </c>
      <c r="BU961">
        <v>1</v>
      </c>
      <c r="BV961">
        <v>1</v>
      </c>
      <c r="BW961">
        <v>1</v>
      </c>
      <c r="BX961">
        <v>2</v>
      </c>
      <c r="BY961">
        <v>2</v>
      </c>
      <c r="BZ961">
        <v>2</v>
      </c>
      <c r="CA961">
        <v>1</v>
      </c>
      <c r="CB961">
        <v>2</v>
      </c>
      <c r="CC961">
        <v>2</v>
      </c>
      <c r="CD961">
        <v>1</v>
      </c>
      <c r="CE961">
        <v>1</v>
      </c>
      <c r="CF961">
        <v>1</v>
      </c>
      <c r="CG961">
        <v>2</v>
      </c>
      <c r="CH961">
        <v>2</v>
      </c>
      <c r="CI961">
        <v>2</v>
      </c>
      <c r="CJ961">
        <v>1</v>
      </c>
      <c r="CK961">
        <v>2</v>
      </c>
      <c r="CL961">
        <v>2</v>
      </c>
      <c r="CM961" t="s">
        <v>125</v>
      </c>
      <c r="CN961" t="s">
        <v>125</v>
      </c>
      <c r="CO961">
        <v>4</v>
      </c>
      <c r="CP961">
        <v>4</v>
      </c>
      <c r="CQ961">
        <v>4</v>
      </c>
      <c r="CR961">
        <v>4</v>
      </c>
      <c r="CS961">
        <v>4</v>
      </c>
      <c r="CT961">
        <v>2</v>
      </c>
      <c r="CU961">
        <v>3</v>
      </c>
      <c r="CV961">
        <v>3</v>
      </c>
      <c r="CW961">
        <v>1</v>
      </c>
      <c r="CX961">
        <v>3</v>
      </c>
      <c r="CY961">
        <v>3</v>
      </c>
      <c r="CZ961">
        <v>3</v>
      </c>
      <c r="DA961" s="57">
        <v>3</v>
      </c>
    </row>
    <row r="962" spans="1:105">
      <c r="A962">
        <v>955</v>
      </c>
      <c r="B962" s="9">
        <v>1</v>
      </c>
      <c r="C962" s="9">
        <v>2</v>
      </c>
      <c r="D962" s="9">
        <v>6</v>
      </c>
      <c r="E962" s="9">
        <v>6</v>
      </c>
      <c r="F962" s="9">
        <v>0</v>
      </c>
      <c r="G962" s="9">
        <v>0</v>
      </c>
      <c r="H962" s="9">
        <v>0</v>
      </c>
      <c r="I962" s="9">
        <v>1</v>
      </c>
      <c r="J962" s="9">
        <v>0</v>
      </c>
      <c r="K962" s="9">
        <v>0</v>
      </c>
      <c r="L962" s="9">
        <v>0</v>
      </c>
      <c r="M962" s="9">
        <v>1</v>
      </c>
      <c r="N962" s="9">
        <v>3</v>
      </c>
      <c r="O962" s="9">
        <v>4</v>
      </c>
      <c r="P962" s="9">
        <v>4</v>
      </c>
      <c r="Q962" s="9">
        <v>4</v>
      </c>
      <c r="R962" s="9">
        <v>4</v>
      </c>
      <c r="S962" s="9">
        <v>4</v>
      </c>
      <c r="T962" s="9"/>
      <c r="U962" s="9">
        <v>0</v>
      </c>
      <c r="V962" s="9">
        <v>0</v>
      </c>
      <c r="W962" s="9">
        <v>0</v>
      </c>
      <c r="X962" s="9">
        <v>0</v>
      </c>
      <c r="Y962" s="9">
        <v>1</v>
      </c>
      <c r="Z962" s="9">
        <v>0</v>
      </c>
      <c r="AA962" s="9">
        <v>0</v>
      </c>
      <c r="AB962" s="9">
        <v>0</v>
      </c>
      <c r="AC962" s="9"/>
      <c r="AD962" s="9">
        <v>1</v>
      </c>
      <c r="AE962" s="9"/>
      <c r="AF962" s="9">
        <v>0</v>
      </c>
      <c r="AG962" s="9">
        <v>0</v>
      </c>
      <c r="AH962" s="9">
        <v>1</v>
      </c>
      <c r="AI962" s="9">
        <v>1</v>
      </c>
      <c r="AJ962" s="9">
        <v>0</v>
      </c>
      <c r="AK962" s="9">
        <v>0</v>
      </c>
      <c r="AL962" s="9"/>
      <c r="AM962" s="9">
        <v>1</v>
      </c>
      <c r="AN962" s="9">
        <v>1</v>
      </c>
      <c r="AO962" s="9">
        <v>1</v>
      </c>
      <c r="AP962" s="9">
        <v>0</v>
      </c>
      <c r="AQ962" s="9">
        <v>0</v>
      </c>
      <c r="AR962" s="9">
        <v>0</v>
      </c>
      <c r="AS962" s="9"/>
      <c r="AT962" s="9">
        <v>2</v>
      </c>
      <c r="AU962" s="9">
        <v>3</v>
      </c>
      <c r="AV962" s="75">
        <v>1</v>
      </c>
      <c r="AW962" s="75">
        <v>1</v>
      </c>
      <c r="AX962" s="75">
        <v>1</v>
      </c>
      <c r="AY962" s="9">
        <v>2</v>
      </c>
      <c r="AZ962" s="9">
        <v>1</v>
      </c>
      <c r="BA962" s="9">
        <v>1</v>
      </c>
      <c r="BB962" s="9">
        <v>2</v>
      </c>
      <c r="BC962" s="9">
        <v>1</v>
      </c>
      <c r="BD962" s="9">
        <v>1</v>
      </c>
      <c r="BE962" s="9">
        <v>2</v>
      </c>
      <c r="BF962" s="9">
        <v>1</v>
      </c>
      <c r="BG962" s="9">
        <v>2</v>
      </c>
      <c r="BH962">
        <v>2</v>
      </c>
      <c r="BI962">
        <v>1</v>
      </c>
      <c r="BJ962" s="58">
        <v>2</v>
      </c>
      <c r="BK962">
        <v>2</v>
      </c>
      <c r="BL962">
        <v>1</v>
      </c>
      <c r="BM962">
        <v>2</v>
      </c>
      <c r="BN962">
        <v>1</v>
      </c>
      <c r="BO962">
        <v>1</v>
      </c>
      <c r="BP962">
        <v>2</v>
      </c>
      <c r="BQ962" t="s">
        <v>125</v>
      </c>
      <c r="BR962">
        <v>2</v>
      </c>
      <c r="BS962">
        <v>2</v>
      </c>
      <c r="BT962" t="s">
        <v>125</v>
      </c>
      <c r="BU962">
        <v>2</v>
      </c>
      <c r="BV962">
        <v>1</v>
      </c>
      <c r="BW962">
        <v>1</v>
      </c>
      <c r="BX962">
        <v>2</v>
      </c>
      <c r="BY962">
        <v>2</v>
      </c>
      <c r="BZ962">
        <v>2</v>
      </c>
      <c r="CA962">
        <v>1</v>
      </c>
      <c r="CB962">
        <v>2</v>
      </c>
      <c r="CC962">
        <v>1</v>
      </c>
      <c r="CD962">
        <v>2</v>
      </c>
      <c r="CE962">
        <v>1</v>
      </c>
      <c r="CF962">
        <v>2</v>
      </c>
      <c r="CG962">
        <v>2</v>
      </c>
      <c r="CH962">
        <v>2</v>
      </c>
      <c r="CI962">
        <v>2</v>
      </c>
      <c r="CJ962">
        <v>1</v>
      </c>
      <c r="CK962">
        <v>2</v>
      </c>
      <c r="CL962">
        <v>1</v>
      </c>
      <c r="CM962">
        <v>4</v>
      </c>
      <c r="CN962">
        <v>4</v>
      </c>
      <c r="CO962">
        <v>4</v>
      </c>
      <c r="CP962">
        <v>1</v>
      </c>
      <c r="CQ962">
        <v>1</v>
      </c>
      <c r="CR962">
        <v>3</v>
      </c>
      <c r="CS962">
        <v>3</v>
      </c>
      <c r="CT962">
        <v>4</v>
      </c>
      <c r="CU962">
        <v>4</v>
      </c>
      <c r="CV962">
        <v>4</v>
      </c>
      <c r="CW962">
        <v>1</v>
      </c>
      <c r="CX962">
        <v>1</v>
      </c>
      <c r="CY962">
        <v>1</v>
      </c>
      <c r="CZ962">
        <v>4</v>
      </c>
      <c r="DA962" s="57" t="s">
        <v>125</v>
      </c>
    </row>
    <row r="963" spans="1:105">
      <c r="A963">
        <v>956</v>
      </c>
      <c r="B963" s="9">
        <v>2</v>
      </c>
      <c r="C963" s="9">
        <v>3</v>
      </c>
      <c r="D963" s="9">
        <v>5</v>
      </c>
      <c r="E963" s="9">
        <v>3</v>
      </c>
      <c r="F963" s="9">
        <v>1</v>
      </c>
      <c r="G963" s="9">
        <v>1</v>
      </c>
      <c r="H963" s="9">
        <v>1</v>
      </c>
      <c r="I963" s="9">
        <v>0</v>
      </c>
      <c r="J963" s="9">
        <v>0</v>
      </c>
      <c r="K963" s="9">
        <v>0</v>
      </c>
      <c r="L963" s="9">
        <v>0</v>
      </c>
      <c r="M963" s="9">
        <v>3</v>
      </c>
      <c r="N963" s="9">
        <v>4</v>
      </c>
      <c r="O963" s="9">
        <v>0</v>
      </c>
      <c r="P963" s="9">
        <v>0</v>
      </c>
      <c r="Q963" s="9">
        <v>0</v>
      </c>
      <c r="R963" s="9">
        <v>4</v>
      </c>
      <c r="S963" s="9">
        <v>0</v>
      </c>
      <c r="T963" s="9"/>
      <c r="U963" s="9">
        <v>1</v>
      </c>
      <c r="V963" s="9">
        <v>0</v>
      </c>
      <c r="W963" s="9">
        <v>0</v>
      </c>
      <c r="X963" s="9">
        <v>1</v>
      </c>
      <c r="Y963" s="9">
        <v>0</v>
      </c>
      <c r="Z963" s="9">
        <v>1</v>
      </c>
      <c r="AA963" s="9">
        <v>0</v>
      </c>
      <c r="AB963" s="9">
        <v>0</v>
      </c>
      <c r="AC963" s="9"/>
      <c r="AD963" s="9">
        <v>3</v>
      </c>
      <c r="AE963" s="9"/>
      <c r="AF963" s="9">
        <v>1</v>
      </c>
      <c r="AG963" s="9">
        <v>0</v>
      </c>
      <c r="AH963" s="9">
        <v>1</v>
      </c>
      <c r="AI963" s="9">
        <v>0</v>
      </c>
      <c r="AJ963" s="9">
        <v>0</v>
      </c>
      <c r="AK963" s="9">
        <v>0</v>
      </c>
      <c r="AL963" s="9"/>
      <c r="AM963" s="9">
        <v>1</v>
      </c>
      <c r="AN963" s="9">
        <v>1</v>
      </c>
      <c r="AO963" s="9">
        <v>1</v>
      </c>
      <c r="AP963" s="9">
        <v>1</v>
      </c>
      <c r="AQ963" s="9">
        <v>0</v>
      </c>
      <c r="AR963" s="9">
        <v>1</v>
      </c>
      <c r="AS963" s="9"/>
      <c r="AT963" s="9">
        <v>1</v>
      </c>
      <c r="AU963" s="9">
        <v>1</v>
      </c>
      <c r="AV963" s="75">
        <v>1</v>
      </c>
      <c r="AW963" s="75">
        <v>1</v>
      </c>
      <c r="AX963" s="75">
        <v>1</v>
      </c>
      <c r="AY963" s="9">
        <v>1</v>
      </c>
      <c r="AZ963" s="9">
        <v>1</v>
      </c>
      <c r="BA963" s="9">
        <v>1</v>
      </c>
      <c r="BB963" s="9">
        <v>2</v>
      </c>
      <c r="BC963" s="9">
        <v>1</v>
      </c>
      <c r="BD963" s="9">
        <v>1</v>
      </c>
      <c r="BE963" s="9">
        <v>2</v>
      </c>
      <c r="BF963" s="9">
        <v>1</v>
      </c>
      <c r="BG963" s="9">
        <v>1</v>
      </c>
      <c r="BH963">
        <v>2</v>
      </c>
      <c r="BI963">
        <v>1</v>
      </c>
      <c r="BJ963" s="58">
        <v>1</v>
      </c>
      <c r="BK963">
        <v>1</v>
      </c>
      <c r="BL963">
        <v>1</v>
      </c>
      <c r="BM963">
        <v>1</v>
      </c>
      <c r="BN963">
        <v>1</v>
      </c>
      <c r="BO963">
        <v>2</v>
      </c>
      <c r="BP963">
        <v>1</v>
      </c>
      <c r="BQ963">
        <v>1</v>
      </c>
      <c r="BR963">
        <v>1</v>
      </c>
      <c r="BS963">
        <v>2</v>
      </c>
      <c r="BT963" t="s">
        <v>125</v>
      </c>
      <c r="BU963">
        <v>1</v>
      </c>
      <c r="BV963">
        <v>1</v>
      </c>
      <c r="BW963">
        <v>1</v>
      </c>
      <c r="BX963">
        <v>2</v>
      </c>
      <c r="BY963">
        <v>1</v>
      </c>
      <c r="BZ963">
        <v>2</v>
      </c>
      <c r="CA963">
        <v>1</v>
      </c>
      <c r="CB963">
        <v>1</v>
      </c>
      <c r="CC963">
        <v>1</v>
      </c>
      <c r="CD963">
        <v>2</v>
      </c>
      <c r="CE963">
        <v>2</v>
      </c>
      <c r="CF963">
        <v>1</v>
      </c>
      <c r="CG963">
        <v>1</v>
      </c>
      <c r="CH963">
        <v>1</v>
      </c>
      <c r="CI963">
        <v>1</v>
      </c>
      <c r="CJ963">
        <v>1</v>
      </c>
      <c r="CK963">
        <v>2</v>
      </c>
      <c r="CL963">
        <v>1</v>
      </c>
      <c r="CM963">
        <v>3</v>
      </c>
      <c r="CN963">
        <v>4</v>
      </c>
      <c r="CO963">
        <v>4</v>
      </c>
      <c r="CP963">
        <v>3</v>
      </c>
      <c r="CQ963">
        <v>3</v>
      </c>
      <c r="CR963">
        <v>3</v>
      </c>
      <c r="CS963">
        <v>3</v>
      </c>
      <c r="CT963">
        <v>3</v>
      </c>
      <c r="CU963">
        <v>2</v>
      </c>
      <c r="CV963">
        <v>2</v>
      </c>
      <c r="CW963">
        <v>1</v>
      </c>
      <c r="CX963">
        <v>3</v>
      </c>
      <c r="CY963">
        <v>3</v>
      </c>
      <c r="CZ963">
        <v>2</v>
      </c>
      <c r="DA963" s="57">
        <v>2</v>
      </c>
    </row>
    <row r="964" spans="1:105">
      <c r="A964">
        <v>957</v>
      </c>
      <c r="B964" s="9">
        <v>1</v>
      </c>
      <c r="C964" s="9">
        <v>3</v>
      </c>
      <c r="D964" s="9">
        <v>2</v>
      </c>
      <c r="E964" s="9">
        <v>1</v>
      </c>
      <c r="F964" s="9">
        <v>0</v>
      </c>
      <c r="G964" s="9">
        <v>0</v>
      </c>
      <c r="H964" s="9">
        <v>1</v>
      </c>
      <c r="I964" s="9">
        <v>0</v>
      </c>
      <c r="J964" s="9">
        <v>0</v>
      </c>
      <c r="K964" s="9">
        <v>0</v>
      </c>
      <c r="L964" s="9">
        <v>0</v>
      </c>
      <c r="M964" s="9">
        <v>2</v>
      </c>
      <c r="N964" s="9">
        <v>4</v>
      </c>
      <c r="O964" s="9">
        <v>0</v>
      </c>
      <c r="P964" s="9">
        <v>0</v>
      </c>
      <c r="Q964" s="9">
        <v>0</v>
      </c>
      <c r="R964" s="9">
        <v>0</v>
      </c>
      <c r="S964" s="9">
        <v>4</v>
      </c>
      <c r="T964" s="9"/>
      <c r="U964" s="9">
        <v>0</v>
      </c>
      <c r="V964" s="9">
        <v>0</v>
      </c>
      <c r="W964" s="9">
        <v>0</v>
      </c>
      <c r="X964" s="9">
        <v>0</v>
      </c>
      <c r="Y964" s="9">
        <v>1</v>
      </c>
      <c r="Z964" s="9">
        <v>1</v>
      </c>
      <c r="AA964" s="9">
        <v>0</v>
      </c>
      <c r="AB964" s="9">
        <v>0</v>
      </c>
      <c r="AC964" s="9"/>
      <c r="AD964" s="9">
        <v>2</v>
      </c>
      <c r="AE964" s="9"/>
      <c r="AF964" s="9">
        <v>1</v>
      </c>
      <c r="AG964" s="9">
        <v>1</v>
      </c>
      <c r="AH964" s="9">
        <v>1</v>
      </c>
      <c r="AI964" s="9">
        <v>0</v>
      </c>
      <c r="AJ964" s="9">
        <v>0</v>
      </c>
      <c r="AK964" s="9">
        <v>0</v>
      </c>
      <c r="AL964" s="9"/>
      <c r="AM964" s="9">
        <v>1</v>
      </c>
      <c r="AN964" s="9">
        <v>1</v>
      </c>
      <c r="AO964" s="9">
        <v>0</v>
      </c>
      <c r="AP964" s="9">
        <v>0</v>
      </c>
      <c r="AQ964" s="9">
        <v>0</v>
      </c>
      <c r="AR964" s="9">
        <v>0</v>
      </c>
      <c r="AS964" s="9"/>
      <c r="AT964" s="9">
        <v>1</v>
      </c>
      <c r="AU964" s="9">
        <v>1</v>
      </c>
      <c r="AV964" s="75">
        <v>1</v>
      </c>
      <c r="AW964" s="75">
        <v>2</v>
      </c>
      <c r="AX964" s="75">
        <v>1</v>
      </c>
      <c r="AY964" s="9">
        <v>2</v>
      </c>
      <c r="AZ964" s="9">
        <v>1</v>
      </c>
      <c r="BA964" s="9">
        <v>1</v>
      </c>
      <c r="BB964" s="9">
        <v>2</v>
      </c>
      <c r="BC964" s="9">
        <v>1</v>
      </c>
      <c r="BD964" s="9">
        <v>1</v>
      </c>
      <c r="BE964" s="9">
        <v>2</v>
      </c>
      <c r="BF964" s="9">
        <v>1</v>
      </c>
      <c r="BG964" s="9">
        <v>1</v>
      </c>
      <c r="BH964">
        <v>1</v>
      </c>
      <c r="BI964">
        <v>2</v>
      </c>
      <c r="BJ964" s="58">
        <v>1</v>
      </c>
      <c r="BK964">
        <v>2</v>
      </c>
      <c r="BL964">
        <v>1</v>
      </c>
      <c r="BM964">
        <v>2</v>
      </c>
      <c r="BN964">
        <v>1</v>
      </c>
      <c r="BO964">
        <v>2</v>
      </c>
      <c r="BP964">
        <v>1</v>
      </c>
      <c r="BQ964">
        <v>1</v>
      </c>
      <c r="BR964">
        <v>1</v>
      </c>
      <c r="BS964">
        <v>2</v>
      </c>
      <c r="BT964" t="s">
        <v>125</v>
      </c>
      <c r="BU964">
        <v>1</v>
      </c>
      <c r="BV964">
        <v>1</v>
      </c>
      <c r="BW964">
        <v>1</v>
      </c>
      <c r="BX964">
        <v>2</v>
      </c>
      <c r="BY964">
        <v>1</v>
      </c>
      <c r="BZ964">
        <v>2</v>
      </c>
      <c r="CA964">
        <v>2</v>
      </c>
      <c r="CB964">
        <v>2</v>
      </c>
      <c r="CC964">
        <v>1</v>
      </c>
      <c r="CD964">
        <v>1</v>
      </c>
      <c r="CE964">
        <v>1</v>
      </c>
      <c r="CF964">
        <v>1</v>
      </c>
      <c r="CG964">
        <v>2</v>
      </c>
      <c r="CH964">
        <v>2</v>
      </c>
      <c r="CI964">
        <v>1</v>
      </c>
      <c r="CJ964">
        <v>1</v>
      </c>
      <c r="CK964">
        <v>2</v>
      </c>
      <c r="CL964">
        <v>1</v>
      </c>
      <c r="CM964">
        <v>4</v>
      </c>
      <c r="CN964">
        <v>3</v>
      </c>
      <c r="CO964">
        <v>4</v>
      </c>
      <c r="CP964">
        <v>4</v>
      </c>
      <c r="CQ964">
        <v>4</v>
      </c>
      <c r="CR964">
        <v>3</v>
      </c>
      <c r="CS964">
        <v>4</v>
      </c>
      <c r="CT964">
        <v>3</v>
      </c>
      <c r="CU964">
        <v>4</v>
      </c>
      <c r="CV964">
        <v>4</v>
      </c>
      <c r="CW964">
        <v>1</v>
      </c>
      <c r="CX964">
        <v>4</v>
      </c>
      <c r="CY964">
        <v>3</v>
      </c>
      <c r="CZ964">
        <v>4</v>
      </c>
      <c r="DA964" s="57">
        <v>4</v>
      </c>
    </row>
    <row r="965" spans="1:105">
      <c r="A965">
        <v>958</v>
      </c>
      <c r="B965" s="9">
        <v>2</v>
      </c>
      <c r="C965" s="9">
        <v>4</v>
      </c>
      <c r="D965" s="9">
        <v>1</v>
      </c>
      <c r="E965" s="9">
        <v>4</v>
      </c>
      <c r="F965" s="9">
        <v>0</v>
      </c>
      <c r="G965" s="9">
        <v>0</v>
      </c>
      <c r="H965" s="9">
        <v>1</v>
      </c>
      <c r="I965" s="9">
        <v>0</v>
      </c>
      <c r="J965" s="9">
        <v>0</v>
      </c>
      <c r="K965" s="9">
        <v>0</v>
      </c>
      <c r="L965" s="9">
        <v>0</v>
      </c>
      <c r="M965" s="9">
        <v>2</v>
      </c>
      <c r="N965" s="9">
        <v>4</v>
      </c>
      <c r="O965" s="9">
        <v>4</v>
      </c>
      <c r="P965" s="9">
        <v>4</v>
      </c>
      <c r="Q965" s="9">
        <v>4</v>
      </c>
      <c r="R965" s="9">
        <v>4</v>
      </c>
      <c r="S965" s="9">
        <v>4</v>
      </c>
      <c r="T965" s="9"/>
      <c r="U965" s="9">
        <v>1</v>
      </c>
      <c r="V965" s="9">
        <v>1</v>
      </c>
      <c r="W965" s="9">
        <v>0</v>
      </c>
      <c r="X965" s="9">
        <v>1</v>
      </c>
      <c r="Y965" s="9">
        <v>0</v>
      </c>
      <c r="Z965" s="9">
        <v>0</v>
      </c>
      <c r="AA965" s="9">
        <v>0</v>
      </c>
      <c r="AB965" s="9">
        <v>0</v>
      </c>
      <c r="AC965" s="9"/>
      <c r="AD965" s="9">
        <v>1</v>
      </c>
      <c r="AE965" s="9"/>
      <c r="AF965" s="9">
        <v>0</v>
      </c>
      <c r="AG965" s="9">
        <v>0</v>
      </c>
      <c r="AH965" s="9">
        <v>1</v>
      </c>
      <c r="AI965" s="9">
        <v>0</v>
      </c>
      <c r="AJ965" s="9">
        <v>0</v>
      </c>
      <c r="AK965" s="9">
        <v>0</v>
      </c>
      <c r="AL965" s="9"/>
      <c r="AM965" s="9">
        <v>1</v>
      </c>
      <c r="AN965" s="9">
        <v>1</v>
      </c>
      <c r="AO965" s="9">
        <v>1</v>
      </c>
      <c r="AP965" s="9">
        <v>1</v>
      </c>
      <c r="AQ965" s="9">
        <v>0</v>
      </c>
      <c r="AR965" s="9">
        <v>0</v>
      </c>
      <c r="AS965" s="9"/>
      <c r="AT965" s="9">
        <v>3</v>
      </c>
      <c r="AU965" s="9">
        <v>2</v>
      </c>
      <c r="AV965" s="75">
        <v>2</v>
      </c>
      <c r="AW965" s="75">
        <v>2</v>
      </c>
      <c r="AX965" s="75">
        <v>1</v>
      </c>
      <c r="AY965" s="9">
        <v>2</v>
      </c>
      <c r="AZ965" s="9">
        <v>1</v>
      </c>
      <c r="BA965" s="9">
        <v>1</v>
      </c>
      <c r="BB965" s="9">
        <v>2</v>
      </c>
      <c r="BC965" s="9">
        <v>1</v>
      </c>
      <c r="BD965" s="9">
        <v>1</v>
      </c>
      <c r="BE965" s="9">
        <v>1</v>
      </c>
      <c r="BF965" s="9">
        <v>1</v>
      </c>
      <c r="BG965" s="9">
        <v>1</v>
      </c>
      <c r="BH965">
        <v>2</v>
      </c>
      <c r="BI965">
        <v>2</v>
      </c>
      <c r="BJ965" s="58">
        <v>2</v>
      </c>
      <c r="BK965">
        <v>1</v>
      </c>
      <c r="BL965">
        <v>1</v>
      </c>
      <c r="BM965">
        <v>1</v>
      </c>
      <c r="BN965">
        <v>2</v>
      </c>
      <c r="BO965">
        <v>2</v>
      </c>
      <c r="BP965">
        <v>1</v>
      </c>
      <c r="BQ965">
        <v>2</v>
      </c>
      <c r="BR965">
        <v>2</v>
      </c>
      <c r="BS965">
        <v>1</v>
      </c>
      <c r="BT965">
        <v>2</v>
      </c>
      <c r="BU965">
        <v>1</v>
      </c>
      <c r="BV965">
        <v>2</v>
      </c>
      <c r="BW965">
        <v>2</v>
      </c>
      <c r="BX965">
        <v>2</v>
      </c>
      <c r="BY965">
        <v>2</v>
      </c>
      <c r="BZ965">
        <v>2</v>
      </c>
      <c r="CA965">
        <v>2</v>
      </c>
      <c r="CB965">
        <v>2</v>
      </c>
      <c r="CC965">
        <v>2</v>
      </c>
      <c r="CD965">
        <v>2</v>
      </c>
      <c r="CE965">
        <v>2</v>
      </c>
      <c r="CF965">
        <v>2</v>
      </c>
      <c r="CG965">
        <v>2</v>
      </c>
      <c r="CH965">
        <v>2</v>
      </c>
      <c r="CI965">
        <v>1</v>
      </c>
      <c r="CJ965">
        <v>2</v>
      </c>
      <c r="CK965">
        <v>2</v>
      </c>
      <c r="CL965">
        <v>1</v>
      </c>
      <c r="CM965">
        <v>4</v>
      </c>
      <c r="CN965">
        <v>4</v>
      </c>
      <c r="CO965">
        <v>4</v>
      </c>
      <c r="CP965">
        <v>3</v>
      </c>
      <c r="CQ965">
        <v>4</v>
      </c>
      <c r="CR965">
        <v>4</v>
      </c>
      <c r="CS965">
        <v>4</v>
      </c>
      <c r="CT965">
        <v>4</v>
      </c>
      <c r="CU965">
        <v>4</v>
      </c>
      <c r="CV965">
        <v>2</v>
      </c>
      <c r="CW965">
        <v>1</v>
      </c>
      <c r="CX965">
        <v>3</v>
      </c>
      <c r="CY965">
        <v>3</v>
      </c>
      <c r="CZ965">
        <v>3</v>
      </c>
      <c r="DA965" s="57">
        <v>3</v>
      </c>
    </row>
    <row r="966" spans="1:105">
      <c r="A966">
        <v>959</v>
      </c>
      <c r="B966" s="9">
        <v>1</v>
      </c>
      <c r="C966" s="9">
        <v>3</v>
      </c>
      <c r="D966" s="9">
        <v>2</v>
      </c>
      <c r="E966" s="9">
        <v>7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1</v>
      </c>
      <c r="M966" s="9">
        <v>1</v>
      </c>
      <c r="N966" s="9">
        <v>1</v>
      </c>
      <c r="O966" s="9">
        <v>1</v>
      </c>
      <c r="P966" s="9">
        <v>1</v>
      </c>
      <c r="Q966" s="9">
        <v>1</v>
      </c>
      <c r="R966" s="9">
        <v>3</v>
      </c>
      <c r="S966" s="9">
        <v>3</v>
      </c>
      <c r="T966" s="9"/>
      <c r="U966" s="9">
        <v>0</v>
      </c>
      <c r="V966" s="9">
        <v>0</v>
      </c>
      <c r="W966" s="9">
        <v>0</v>
      </c>
      <c r="X966" s="9">
        <v>0</v>
      </c>
      <c r="Y966" s="9">
        <v>1</v>
      </c>
      <c r="Z966" s="9">
        <v>1</v>
      </c>
      <c r="AA966" s="9">
        <v>0</v>
      </c>
      <c r="AB966" s="9">
        <v>0</v>
      </c>
      <c r="AC966" s="9"/>
      <c r="AD966" s="9">
        <v>1</v>
      </c>
      <c r="AE966" s="9"/>
      <c r="AF966" s="9">
        <v>1</v>
      </c>
      <c r="AG966" s="9">
        <v>0</v>
      </c>
      <c r="AH966" s="9">
        <v>1</v>
      </c>
      <c r="AI966" s="9">
        <v>0</v>
      </c>
      <c r="AJ966" s="9">
        <v>0</v>
      </c>
      <c r="AK966" s="9">
        <v>0</v>
      </c>
      <c r="AL966" s="9"/>
      <c r="AM966" s="9">
        <v>1</v>
      </c>
      <c r="AN966" s="9">
        <v>1</v>
      </c>
      <c r="AO966" s="9">
        <v>1</v>
      </c>
      <c r="AP966" s="9">
        <v>0</v>
      </c>
      <c r="AQ966" s="9">
        <v>0</v>
      </c>
      <c r="AR966" s="9">
        <v>0</v>
      </c>
      <c r="AS966" s="9"/>
      <c r="AT966" s="9">
        <v>1</v>
      </c>
      <c r="AU966" s="9">
        <v>3</v>
      </c>
      <c r="AV966" s="75">
        <v>2</v>
      </c>
      <c r="AW966" s="75">
        <v>2</v>
      </c>
      <c r="AX966" s="75">
        <v>1</v>
      </c>
      <c r="AY966" s="9">
        <v>2</v>
      </c>
      <c r="AZ966" s="9">
        <v>1</v>
      </c>
      <c r="BA966" s="9">
        <v>2</v>
      </c>
      <c r="BB966" s="9"/>
      <c r="BC966" s="9">
        <v>2</v>
      </c>
      <c r="BD966" s="9">
        <v>1</v>
      </c>
      <c r="BE966" s="9">
        <v>2</v>
      </c>
      <c r="BF966" s="9">
        <v>2</v>
      </c>
      <c r="BG966" s="9" t="s">
        <v>125</v>
      </c>
      <c r="BH966">
        <v>2</v>
      </c>
      <c r="BI966">
        <v>1</v>
      </c>
      <c r="BJ966" s="58">
        <v>1</v>
      </c>
      <c r="BK966">
        <v>1</v>
      </c>
      <c r="BL966">
        <v>2</v>
      </c>
      <c r="BM966">
        <v>1</v>
      </c>
      <c r="BN966">
        <v>1</v>
      </c>
      <c r="BO966">
        <v>2</v>
      </c>
      <c r="BP966">
        <v>2</v>
      </c>
      <c r="BQ966" t="s">
        <v>125</v>
      </c>
      <c r="BR966">
        <v>1</v>
      </c>
      <c r="BS966">
        <v>2</v>
      </c>
      <c r="BT966" t="s">
        <v>125</v>
      </c>
      <c r="BU966">
        <v>1</v>
      </c>
      <c r="BV966">
        <v>2</v>
      </c>
      <c r="BW966">
        <v>2</v>
      </c>
      <c r="BX966">
        <v>1</v>
      </c>
      <c r="BY966">
        <v>2</v>
      </c>
      <c r="BZ966">
        <v>2</v>
      </c>
      <c r="CA966">
        <v>1</v>
      </c>
      <c r="CB966">
        <v>2</v>
      </c>
      <c r="CC966">
        <v>2</v>
      </c>
      <c r="CD966">
        <v>2</v>
      </c>
      <c r="CE966">
        <v>1</v>
      </c>
      <c r="CF966">
        <v>1</v>
      </c>
      <c r="CG966">
        <v>2</v>
      </c>
      <c r="CH966">
        <v>2</v>
      </c>
      <c r="CI966">
        <v>2</v>
      </c>
      <c r="CJ966">
        <v>2</v>
      </c>
      <c r="CK966">
        <v>2</v>
      </c>
      <c r="CL966">
        <v>2</v>
      </c>
      <c r="CM966" t="s">
        <v>125</v>
      </c>
      <c r="CN966" t="s">
        <v>125</v>
      </c>
      <c r="CO966">
        <v>3</v>
      </c>
      <c r="CP966">
        <v>3</v>
      </c>
      <c r="CQ966">
        <v>1</v>
      </c>
      <c r="CR966">
        <v>3</v>
      </c>
      <c r="CS966">
        <v>3</v>
      </c>
      <c r="CT966">
        <v>4</v>
      </c>
      <c r="CU966">
        <v>1</v>
      </c>
      <c r="CV966">
        <v>1</v>
      </c>
      <c r="CW966">
        <v>1</v>
      </c>
      <c r="CX966">
        <v>3</v>
      </c>
      <c r="CY966">
        <v>3</v>
      </c>
      <c r="CZ966">
        <v>0</v>
      </c>
      <c r="DA966" s="57" t="s">
        <v>125</v>
      </c>
    </row>
    <row r="967" spans="1:105">
      <c r="A967">
        <v>960</v>
      </c>
      <c r="B967" s="9">
        <v>1</v>
      </c>
      <c r="C967" s="9">
        <v>3</v>
      </c>
      <c r="D967" s="9">
        <v>1</v>
      </c>
      <c r="E967" s="9">
        <v>1</v>
      </c>
      <c r="F967" s="9">
        <v>1</v>
      </c>
      <c r="G967" s="9">
        <v>1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2</v>
      </c>
      <c r="N967" s="9">
        <v>4</v>
      </c>
      <c r="O967" s="9">
        <v>4</v>
      </c>
      <c r="P967" s="9">
        <v>0</v>
      </c>
      <c r="Q967" s="9">
        <v>0</v>
      </c>
      <c r="R967" s="9">
        <v>2</v>
      </c>
      <c r="S967" s="9">
        <v>0</v>
      </c>
      <c r="T967" s="9"/>
      <c r="U967" s="9">
        <v>1</v>
      </c>
      <c r="V967" s="9">
        <v>0</v>
      </c>
      <c r="W967" s="9">
        <v>0</v>
      </c>
      <c r="X967" s="9">
        <v>1</v>
      </c>
      <c r="Y967" s="9">
        <v>0</v>
      </c>
      <c r="Z967" s="9">
        <v>0</v>
      </c>
      <c r="AA967" s="9">
        <v>0</v>
      </c>
      <c r="AB967" s="9">
        <v>1</v>
      </c>
      <c r="AC967" s="9"/>
      <c r="AD967" s="9">
        <v>6</v>
      </c>
      <c r="AE967" s="9"/>
      <c r="AF967" s="9">
        <v>1</v>
      </c>
      <c r="AG967" s="9">
        <v>0</v>
      </c>
      <c r="AH967" s="9">
        <v>1</v>
      </c>
      <c r="AI967" s="9">
        <v>0</v>
      </c>
      <c r="AJ967" s="9">
        <v>0</v>
      </c>
      <c r="AK967" s="9">
        <v>0</v>
      </c>
      <c r="AL967" s="9"/>
      <c r="AM967" s="9">
        <v>1</v>
      </c>
      <c r="AN967" s="9">
        <v>1</v>
      </c>
      <c r="AO967" s="9">
        <v>1</v>
      </c>
      <c r="AP967" s="9">
        <v>1</v>
      </c>
      <c r="AQ967" s="9">
        <v>0</v>
      </c>
      <c r="AR967" s="9">
        <v>1</v>
      </c>
      <c r="AS967" s="9"/>
      <c r="AT967" s="9">
        <v>1</v>
      </c>
      <c r="AU967" s="9">
        <v>1</v>
      </c>
      <c r="AV967" s="75">
        <v>1</v>
      </c>
      <c r="AW967" s="75">
        <v>1</v>
      </c>
      <c r="AX967" s="75">
        <v>1</v>
      </c>
      <c r="AY967" s="9">
        <v>2</v>
      </c>
      <c r="AZ967" s="9">
        <v>1</v>
      </c>
      <c r="BA967" s="9">
        <v>2</v>
      </c>
      <c r="BB967" s="9">
        <v>2</v>
      </c>
      <c r="BC967" s="9">
        <v>1</v>
      </c>
      <c r="BD967" s="9">
        <v>1</v>
      </c>
      <c r="BE967" s="9">
        <v>1</v>
      </c>
      <c r="BF967" s="9">
        <v>1</v>
      </c>
      <c r="BG967" s="9">
        <v>1</v>
      </c>
      <c r="BH967">
        <v>2</v>
      </c>
      <c r="BI967">
        <v>2</v>
      </c>
      <c r="BJ967" s="58">
        <v>1</v>
      </c>
      <c r="BK967">
        <v>2</v>
      </c>
      <c r="BL967">
        <v>1</v>
      </c>
      <c r="BM967">
        <v>1</v>
      </c>
      <c r="BN967">
        <v>2</v>
      </c>
      <c r="BO967">
        <v>2</v>
      </c>
      <c r="BP967">
        <v>1</v>
      </c>
      <c r="BQ967">
        <v>1</v>
      </c>
      <c r="BR967">
        <v>1</v>
      </c>
      <c r="BS967">
        <v>2</v>
      </c>
      <c r="BT967" t="s">
        <v>125</v>
      </c>
      <c r="BU967">
        <v>1</v>
      </c>
      <c r="BV967">
        <v>1</v>
      </c>
      <c r="BW967">
        <v>1</v>
      </c>
      <c r="BX967">
        <v>2</v>
      </c>
      <c r="BY967">
        <v>1</v>
      </c>
      <c r="BZ967">
        <v>2</v>
      </c>
      <c r="CA967">
        <v>2</v>
      </c>
      <c r="CB967">
        <v>2</v>
      </c>
      <c r="CC967">
        <v>1</v>
      </c>
      <c r="CD967">
        <v>2</v>
      </c>
      <c r="CE967">
        <v>2</v>
      </c>
      <c r="CF967">
        <v>1</v>
      </c>
      <c r="CG967">
        <v>1</v>
      </c>
      <c r="CH967">
        <v>2</v>
      </c>
      <c r="CI967">
        <v>2</v>
      </c>
      <c r="CJ967">
        <v>1</v>
      </c>
      <c r="CK967">
        <v>2</v>
      </c>
      <c r="CL967">
        <v>1</v>
      </c>
      <c r="CM967">
        <v>4</v>
      </c>
      <c r="CN967">
        <v>4</v>
      </c>
      <c r="CO967">
        <v>4</v>
      </c>
      <c r="CP967">
        <v>2</v>
      </c>
      <c r="CQ967">
        <v>4</v>
      </c>
      <c r="CR967">
        <v>3</v>
      </c>
      <c r="CS967">
        <v>3</v>
      </c>
      <c r="CT967">
        <v>4</v>
      </c>
      <c r="CU967">
        <v>3</v>
      </c>
      <c r="CV967">
        <v>1</v>
      </c>
      <c r="CW967">
        <v>1</v>
      </c>
      <c r="CX967">
        <v>4</v>
      </c>
      <c r="CY967">
        <v>3</v>
      </c>
      <c r="CZ967">
        <v>4</v>
      </c>
      <c r="DA967" s="57">
        <v>4</v>
      </c>
    </row>
    <row r="968" spans="1:105">
      <c r="A968">
        <v>961</v>
      </c>
      <c r="B968" s="9">
        <v>2</v>
      </c>
      <c r="C968" s="9">
        <v>7</v>
      </c>
      <c r="D968" s="9">
        <v>5</v>
      </c>
      <c r="E968" s="9">
        <v>5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1</v>
      </c>
      <c r="L968" s="9">
        <v>0</v>
      </c>
      <c r="M968" s="9">
        <v>2</v>
      </c>
      <c r="N968" s="9">
        <v>4</v>
      </c>
      <c r="O968" s="9">
        <v>4</v>
      </c>
      <c r="P968" s="9">
        <v>4</v>
      </c>
      <c r="Q968" s="9">
        <v>2</v>
      </c>
      <c r="R968" s="9">
        <v>4</v>
      </c>
      <c r="S968" s="9">
        <v>4</v>
      </c>
      <c r="T968" s="9"/>
      <c r="U968" s="9">
        <v>0</v>
      </c>
      <c r="V968" s="9">
        <v>0</v>
      </c>
      <c r="W968" s="9">
        <v>0</v>
      </c>
      <c r="X968" s="9">
        <v>0</v>
      </c>
      <c r="Y968" s="9">
        <v>1</v>
      </c>
      <c r="Z968" s="9">
        <v>0</v>
      </c>
      <c r="AA968" s="9">
        <v>0</v>
      </c>
      <c r="AB968" s="9">
        <v>0</v>
      </c>
      <c r="AC968" s="9"/>
      <c r="AD968" s="9">
        <v>2</v>
      </c>
      <c r="AE968" s="9"/>
      <c r="AF968" s="9">
        <v>1</v>
      </c>
      <c r="AG968" s="9">
        <v>0</v>
      </c>
      <c r="AH968" s="9">
        <v>0</v>
      </c>
      <c r="AI968" s="9">
        <v>0</v>
      </c>
      <c r="AJ968" s="9">
        <v>0</v>
      </c>
      <c r="AK968" s="9">
        <v>0</v>
      </c>
      <c r="AL968" s="9"/>
      <c r="AM968" s="9">
        <v>1</v>
      </c>
      <c r="AN968" s="9">
        <v>1</v>
      </c>
      <c r="AO968" s="9">
        <v>1</v>
      </c>
      <c r="AP968" s="9">
        <v>1</v>
      </c>
      <c r="AQ968" s="9">
        <v>0</v>
      </c>
      <c r="AR968" s="9">
        <v>1</v>
      </c>
      <c r="AS968" s="9"/>
      <c r="AT968" s="9">
        <v>1</v>
      </c>
      <c r="AU968" s="9">
        <v>3</v>
      </c>
      <c r="AV968" s="75">
        <v>1</v>
      </c>
      <c r="AW968" s="75">
        <v>1</v>
      </c>
      <c r="AX968" s="75">
        <v>1</v>
      </c>
      <c r="AY968" s="9">
        <v>1</v>
      </c>
      <c r="AZ968" s="9">
        <v>1</v>
      </c>
      <c r="BA968" s="9">
        <v>1</v>
      </c>
      <c r="BB968" s="9">
        <v>2</v>
      </c>
      <c r="BC968" s="9">
        <v>1</v>
      </c>
      <c r="BD968" s="9">
        <v>2</v>
      </c>
      <c r="BE968" s="9" t="s">
        <v>125</v>
      </c>
      <c r="BF968" s="9">
        <v>2</v>
      </c>
      <c r="BG968" s="9" t="s">
        <v>125</v>
      </c>
      <c r="BH968">
        <v>2</v>
      </c>
      <c r="BI968">
        <v>2</v>
      </c>
      <c r="BJ968" s="58">
        <v>2</v>
      </c>
      <c r="BK968">
        <v>1</v>
      </c>
      <c r="BL968">
        <v>1</v>
      </c>
      <c r="BM968">
        <v>1</v>
      </c>
      <c r="BN968">
        <v>1</v>
      </c>
      <c r="BO968">
        <v>2</v>
      </c>
      <c r="BP968">
        <v>2</v>
      </c>
      <c r="BQ968" t="s">
        <v>125</v>
      </c>
      <c r="BR968">
        <v>2</v>
      </c>
      <c r="BS968">
        <v>2</v>
      </c>
      <c r="BT968" t="s">
        <v>125</v>
      </c>
      <c r="BU968">
        <v>1</v>
      </c>
      <c r="BV968">
        <v>1</v>
      </c>
      <c r="BW968">
        <v>1</v>
      </c>
      <c r="BX968">
        <v>2</v>
      </c>
      <c r="BY968">
        <v>2</v>
      </c>
      <c r="BZ968">
        <v>2</v>
      </c>
      <c r="CA968">
        <v>2</v>
      </c>
      <c r="CB968">
        <v>2</v>
      </c>
      <c r="CC968">
        <v>2</v>
      </c>
      <c r="CD968">
        <v>2</v>
      </c>
      <c r="CE968">
        <v>2</v>
      </c>
      <c r="CF968">
        <v>1</v>
      </c>
      <c r="CG968">
        <v>2</v>
      </c>
      <c r="CH968">
        <v>2</v>
      </c>
      <c r="CI968">
        <v>2</v>
      </c>
      <c r="CJ968">
        <v>1</v>
      </c>
      <c r="CK968">
        <v>2</v>
      </c>
      <c r="CL968">
        <v>1</v>
      </c>
      <c r="CM968">
        <v>3</v>
      </c>
      <c r="CN968">
        <v>3</v>
      </c>
      <c r="CO968">
        <v>4</v>
      </c>
      <c r="CP968">
        <v>4</v>
      </c>
      <c r="CQ968">
        <v>3</v>
      </c>
      <c r="CR968">
        <v>3</v>
      </c>
      <c r="CS968">
        <v>4</v>
      </c>
      <c r="CT968">
        <v>3</v>
      </c>
      <c r="CU968">
        <v>3</v>
      </c>
      <c r="CV968">
        <v>4</v>
      </c>
      <c r="CW968">
        <v>1</v>
      </c>
      <c r="CX968">
        <v>3</v>
      </c>
      <c r="CY968">
        <v>3</v>
      </c>
      <c r="CZ968">
        <v>0</v>
      </c>
      <c r="DA968" s="57" t="s">
        <v>125</v>
      </c>
    </row>
    <row r="969" spans="1:105">
      <c r="A969">
        <v>962</v>
      </c>
      <c r="B969" s="9">
        <v>1</v>
      </c>
      <c r="C969" s="9">
        <v>3</v>
      </c>
      <c r="D969" s="9">
        <v>2</v>
      </c>
      <c r="E969" s="9">
        <v>5</v>
      </c>
      <c r="F969" s="9">
        <v>1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3</v>
      </c>
      <c r="N969" s="9">
        <v>3</v>
      </c>
      <c r="O969" s="9">
        <v>0</v>
      </c>
      <c r="P969" s="9">
        <v>3</v>
      </c>
      <c r="Q969" s="9">
        <v>0</v>
      </c>
      <c r="R969" s="9">
        <v>0</v>
      </c>
      <c r="S969" s="9">
        <v>0</v>
      </c>
      <c r="T969" s="9"/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1</v>
      </c>
      <c r="AB969" s="9">
        <v>0</v>
      </c>
      <c r="AC969" s="9"/>
      <c r="AD969" s="9">
        <v>1</v>
      </c>
      <c r="AE969" s="9"/>
      <c r="AF969" s="9">
        <v>1</v>
      </c>
      <c r="AG969" s="9">
        <v>0</v>
      </c>
      <c r="AH969" s="9">
        <v>0</v>
      </c>
      <c r="AI969" s="9">
        <v>1</v>
      </c>
      <c r="AJ969" s="9">
        <v>0</v>
      </c>
      <c r="AK969" s="9">
        <v>0</v>
      </c>
      <c r="AL969" s="9"/>
      <c r="AM969" s="9">
        <v>1</v>
      </c>
      <c r="AN969" s="9">
        <v>1</v>
      </c>
      <c r="AO969" s="9">
        <v>1</v>
      </c>
      <c r="AP969" s="9">
        <v>1</v>
      </c>
      <c r="AQ969" s="9">
        <v>0</v>
      </c>
      <c r="AR969" s="9">
        <v>0</v>
      </c>
      <c r="AS969" s="9"/>
      <c r="AT969" s="9">
        <v>1</v>
      </c>
      <c r="AU969" s="9">
        <v>1</v>
      </c>
      <c r="AV969" s="75">
        <v>2</v>
      </c>
      <c r="AW969" s="75">
        <v>1</v>
      </c>
      <c r="AX969" s="75">
        <v>1</v>
      </c>
      <c r="AY969" s="9">
        <v>1</v>
      </c>
      <c r="AZ969" s="9">
        <v>1</v>
      </c>
      <c r="BA969" s="9">
        <v>1</v>
      </c>
      <c r="BB969" s="9">
        <v>1</v>
      </c>
      <c r="BC969" s="9">
        <v>1</v>
      </c>
      <c r="BD969" s="9">
        <v>1</v>
      </c>
      <c r="BE969" s="9">
        <v>1</v>
      </c>
      <c r="BF969" s="9">
        <v>2</v>
      </c>
      <c r="BG969" s="9" t="s">
        <v>125</v>
      </c>
      <c r="BH969">
        <v>1</v>
      </c>
      <c r="BI969">
        <v>2</v>
      </c>
      <c r="BJ969" s="58">
        <v>1</v>
      </c>
      <c r="BK969">
        <v>2</v>
      </c>
      <c r="BL969">
        <v>1</v>
      </c>
      <c r="BM969">
        <v>1</v>
      </c>
      <c r="BN969">
        <v>1</v>
      </c>
      <c r="BO969">
        <v>1</v>
      </c>
      <c r="BP969">
        <v>1</v>
      </c>
      <c r="BQ969">
        <v>1</v>
      </c>
      <c r="BR969">
        <v>1</v>
      </c>
      <c r="BS969">
        <v>1</v>
      </c>
      <c r="BT969">
        <v>1</v>
      </c>
      <c r="BU969">
        <v>1</v>
      </c>
      <c r="BV969">
        <v>1</v>
      </c>
      <c r="BW969">
        <v>1</v>
      </c>
      <c r="BX969">
        <v>1</v>
      </c>
      <c r="BY969">
        <v>1</v>
      </c>
      <c r="BZ969">
        <v>1</v>
      </c>
      <c r="CA969">
        <v>1</v>
      </c>
      <c r="CB969">
        <v>2</v>
      </c>
      <c r="CC969">
        <v>1</v>
      </c>
      <c r="CD969">
        <v>2</v>
      </c>
      <c r="CE969">
        <v>1</v>
      </c>
      <c r="CF969">
        <v>1</v>
      </c>
      <c r="CG969">
        <v>2</v>
      </c>
      <c r="CH969">
        <v>2</v>
      </c>
      <c r="CI969">
        <v>2</v>
      </c>
      <c r="CJ969">
        <v>2</v>
      </c>
      <c r="CK969">
        <v>2</v>
      </c>
      <c r="CL969">
        <v>1</v>
      </c>
      <c r="CM969">
        <v>3</v>
      </c>
      <c r="CN969">
        <v>3</v>
      </c>
      <c r="CO969">
        <v>4</v>
      </c>
      <c r="CP969">
        <v>3</v>
      </c>
      <c r="CQ969">
        <v>3</v>
      </c>
      <c r="CR969">
        <v>4</v>
      </c>
      <c r="CS969">
        <v>4</v>
      </c>
      <c r="CT969">
        <v>4</v>
      </c>
      <c r="CU969">
        <v>3</v>
      </c>
      <c r="CV969">
        <v>2</v>
      </c>
      <c r="CW969">
        <v>1</v>
      </c>
      <c r="CX969">
        <v>3</v>
      </c>
      <c r="CY969">
        <v>3</v>
      </c>
      <c r="CZ969">
        <v>3</v>
      </c>
      <c r="DA969" s="57">
        <v>3</v>
      </c>
    </row>
    <row r="970" spans="1:105">
      <c r="A970">
        <v>963</v>
      </c>
      <c r="B970" s="9">
        <v>1</v>
      </c>
      <c r="C970" s="9">
        <v>8</v>
      </c>
      <c r="D970" s="9">
        <v>7</v>
      </c>
      <c r="E970" s="9">
        <v>15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1</v>
      </c>
      <c r="M970" s="9">
        <v>2</v>
      </c>
      <c r="N970" s="9"/>
      <c r="O970" s="9"/>
      <c r="P970" s="9"/>
      <c r="Q970" s="9">
        <v>4</v>
      </c>
      <c r="R970" s="9"/>
      <c r="S970" s="9"/>
      <c r="T970" s="9"/>
      <c r="U970" s="9">
        <v>0</v>
      </c>
      <c r="V970" s="9">
        <v>0</v>
      </c>
      <c r="W970" s="9">
        <v>0</v>
      </c>
      <c r="X970" s="9">
        <v>0</v>
      </c>
      <c r="Y970" s="9">
        <v>1</v>
      </c>
      <c r="Z970" s="9">
        <v>0</v>
      </c>
      <c r="AA970" s="9">
        <v>0</v>
      </c>
      <c r="AB970" s="9">
        <v>0</v>
      </c>
      <c r="AC970" s="9"/>
      <c r="AD970" s="9">
        <v>1</v>
      </c>
      <c r="AE970" s="9"/>
      <c r="AF970" s="9">
        <v>1</v>
      </c>
      <c r="AG970" s="9">
        <v>0</v>
      </c>
      <c r="AH970" s="9">
        <v>0</v>
      </c>
      <c r="AI970" s="9">
        <v>0</v>
      </c>
      <c r="AJ970" s="9">
        <v>0</v>
      </c>
      <c r="AK970" s="9">
        <v>0</v>
      </c>
      <c r="AL970" s="9"/>
      <c r="AM970" s="9">
        <v>0</v>
      </c>
      <c r="AN970" s="9">
        <v>1</v>
      </c>
      <c r="AO970" s="9">
        <v>0</v>
      </c>
      <c r="AP970" s="9">
        <v>0</v>
      </c>
      <c r="AQ970" s="9">
        <v>0</v>
      </c>
      <c r="AR970" s="9">
        <v>0</v>
      </c>
      <c r="AS970" s="9"/>
      <c r="AT970" s="9">
        <v>4</v>
      </c>
      <c r="AU970" s="9">
        <v>1</v>
      </c>
      <c r="AV970" s="75">
        <v>1</v>
      </c>
      <c r="AW970" s="75"/>
      <c r="AX970" s="75">
        <v>1</v>
      </c>
      <c r="AY970" s="9">
        <v>2</v>
      </c>
      <c r="AZ970" s="9">
        <v>1</v>
      </c>
      <c r="BA970" s="9">
        <v>2</v>
      </c>
      <c r="BB970" s="9"/>
      <c r="BC970" s="9">
        <v>1</v>
      </c>
      <c r="BD970" s="9">
        <v>1</v>
      </c>
      <c r="BE970" s="9">
        <v>2</v>
      </c>
      <c r="BF970" s="9">
        <v>1</v>
      </c>
      <c r="BG970" s="9">
        <v>2</v>
      </c>
      <c r="BH970">
        <v>2</v>
      </c>
      <c r="BI970">
        <v>2</v>
      </c>
      <c r="BJ970" s="58">
        <v>1</v>
      </c>
      <c r="BK970">
        <v>2</v>
      </c>
      <c r="BL970">
        <v>1</v>
      </c>
      <c r="BM970">
        <v>1</v>
      </c>
      <c r="BN970">
        <v>2</v>
      </c>
      <c r="BO970">
        <v>2</v>
      </c>
      <c r="BP970">
        <v>2</v>
      </c>
      <c r="BQ970" t="s">
        <v>125</v>
      </c>
      <c r="BR970">
        <v>2</v>
      </c>
      <c r="BS970">
        <v>2</v>
      </c>
      <c r="BT970" t="s">
        <v>125</v>
      </c>
      <c r="BU970">
        <v>2</v>
      </c>
      <c r="BV970">
        <v>1</v>
      </c>
      <c r="BW970">
        <v>2</v>
      </c>
      <c r="BX970">
        <v>2</v>
      </c>
      <c r="BY970">
        <v>2</v>
      </c>
      <c r="BZ970">
        <v>2</v>
      </c>
      <c r="CA970">
        <v>2</v>
      </c>
      <c r="CB970">
        <v>2</v>
      </c>
      <c r="CC970">
        <v>2</v>
      </c>
      <c r="CD970">
        <v>2</v>
      </c>
      <c r="CE970">
        <v>2</v>
      </c>
      <c r="CF970">
        <v>2</v>
      </c>
      <c r="CG970">
        <v>2</v>
      </c>
      <c r="CH970">
        <v>2</v>
      </c>
      <c r="CI970">
        <v>2</v>
      </c>
      <c r="CJ970">
        <v>1</v>
      </c>
      <c r="CK970">
        <v>2</v>
      </c>
      <c r="CL970">
        <v>2</v>
      </c>
      <c r="CM970" t="s">
        <v>125</v>
      </c>
      <c r="CN970" t="s">
        <v>125</v>
      </c>
      <c r="CO970">
        <v>4</v>
      </c>
      <c r="CP970">
        <v>2</v>
      </c>
      <c r="CQ970">
        <v>1</v>
      </c>
      <c r="CR970">
        <v>4</v>
      </c>
      <c r="CS970">
        <v>4</v>
      </c>
      <c r="CT970">
        <v>4</v>
      </c>
      <c r="CU970">
        <v>4</v>
      </c>
      <c r="CV970">
        <v>4</v>
      </c>
      <c r="CW970">
        <v>1</v>
      </c>
      <c r="CX970">
        <v>4</v>
      </c>
      <c r="CY970">
        <v>1</v>
      </c>
      <c r="CZ970">
        <v>4</v>
      </c>
      <c r="DA970" s="57" t="s">
        <v>125</v>
      </c>
    </row>
    <row r="971" spans="1:105">
      <c r="A971">
        <v>964</v>
      </c>
      <c r="B971" s="9">
        <v>2</v>
      </c>
      <c r="C971" s="9">
        <v>9</v>
      </c>
      <c r="D971" s="9"/>
      <c r="E971" s="9"/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1</v>
      </c>
      <c r="L971" s="9">
        <v>0</v>
      </c>
      <c r="M971" s="9">
        <v>2</v>
      </c>
      <c r="N971" s="9"/>
      <c r="O971" s="9"/>
      <c r="P971" s="9"/>
      <c r="Q971" s="9">
        <v>4</v>
      </c>
      <c r="R971" s="9">
        <v>4</v>
      </c>
      <c r="S971" s="9">
        <v>4</v>
      </c>
      <c r="T971" s="9"/>
      <c r="U971" s="9">
        <v>0</v>
      </c>
      <c r="V971" s="9">
        <v>0</v>
      </c>
      <c r="W971" s="9">
        <v>0</v>
      </c>
      <c r="X971" s="9">
        <v>0</v>
      </c>
      <c r="Y971" s="9">
        <v>1</v>
      </c>
      <c r="Z971" s="9">
        <v>0</v>
      </c>
      <c r="AA971" s="9">
        <v>0</v>
      </c>
      <c r="AB971" s="9">
        <v>0</v>
      </c>
      <c r="AC971" s="9"/>
      <c r="AD971" s="9">
        <v>4</v>
      </c>
      <c r="AE971" s="9"/>
      <c r="AF971" s="9">
        <v>1</v>
      </c>
      <c r="AG971" s="9">
        <v>0</v>
      </c>
      <c r="AH971" s="9">
        <v>0</v>
      </c>
      <c r="AI971" s="9">
        <v>0</v>
      </c>
      <c r="AJ971" s="9">
        <v>0</v>
      </c>
      <c r="AK971" s="9">
        <v>0</v>
      </c>
      <c r="AL971" s="9"/>
      <c r="AM971" s="9">
        <v>0</v>
      </c>
      <c r="AN971" s="9">
        <v>1</v>
      </c>
      <c r="AO971" s="9">
        <v>0</v>
      </c>
      <c r="AP971" s="9">
        <v>0</v>
      </c>
      <c r="AQ971" s="9">
        <v>0</v>
      </c>
      <c r="AR971" s="9">
        <v>0</v>
      </c>
      <c r="AS971" s="9"/>
      <c r="AT971" s="9">
        <v>1</v>
      </c>
      <c r="AU971" s="9">
        <v>3</v>
      </c>
      <c r="AV971" s="75">
        <v>2</v>
      </c>
      <c r="AW971" s="75">
        <v>2</v>
      </c>
      <c r="AX971" s="75">
        <v>1</v>
      </c>
      <c r="AY971" s="9">
        <v>1</v>
      </c>
      <c r="AZ971" s="9">
        <v>2</v>
      </c>
      <c r="BA971" s="9" t="s">
        <v>125</v>
      </c>
      <c r="BB971" s="9" t="s">
        <v>125</v>
      </c>
      <c r="BC971" s="9"/>
      <c r="BD971" s="9"/>
      <c r="BE971" s="9" t="s">
        <v>125</v>
      </c>
      <c r="BF971" s="9"/>
      <c r="BG971" s="9" t="s">
        <v>125</v>
      </c>
      <c r="BL971">
        <v>1</v>
      </c>
      <c r="BM971">
        <v>1</v>
      </c>
      <c r="BN971">
        <v>2</v>
      </c>
      <c r="BO971">
        <v>1</v>
      </c>
      <c r="BP971">
        <v>1</v>
      </c>
      <c r="BQ971">
        <v>1</v>
      </c>
      <c r="BR971">
        <v>2</v>
      </c>
      <c r="BS971">
        <v>2</v>
      </c>
      <c r="BT971" t="s">
        <v>125</v>
      </c>
      <c r="BU971">
        <v>1</v>
      </c>
      <c r="BV971">
        <v>2</v>
      </c>
      <c r="BW971">
        <v>2</v>
      </c>
      <c r="BX971">
        <v>2</v>
      </c>
      <c r="BY971">
        <v>2</v>
      </c>
      <c r="BZ971">
        <v>2</v>
      </c>
      <c r="CA971">
        <v>2</v>
      </c>
      <c r="CB971">
        <v>2</v>
      </c>
      <c r="CC971">
        <v>2</v>
      </c>
      <c r="CD971">
        <v>2</v>
      </c>
      <c r="CE971">
        <v>2</v>
      </c>
      <c r="CF971">
        <v>2</v>
      </c>
      <c r="CG971">
        <v>2</v>
      </c>
      <c r="CH971">
        <v>2</v>
      </c>
      <c r="CI971">
        <v>2</v>
      </c>
      <c r="CJ971">
        <v>1</v>
      </c>
      <c r="CK971">
        <v>2</v>
      </c>
      <c r="CL971">
        <v>1</v>
      </c>
      <c r="CM971">
        <v>4</v>
      </c>
      <c r="CN971">
        <v>4</v>
      </c>
      <c r="CS971">
        <v>4</v>
      </c>
      <c r="DA971" s="57" t="s">
        <v>125</v>
      </c>
    </row>
    <row r="972" spans="1:105">
      <c r="A972">
        <v>965</v>
      </c>
      <c r="B972" s="9"/>
      <c r="C972" s="9"/>
      <c r="D972" s="9"/>
      <c r="E972" s="9">
        <v>9</v>
      </c>
      <c r="F972" s="9">
        <v>0</v>
      </c>
      <c r="G972" s="9">
        <v>0</v>
      </c>
      <c r="H972" s="9">
        <v>0</v>
      </c>
      <c r="I972" s="9">
        <v>1</v>
      </c>
      <c r="J972" s="9">
        <v>0</v>
      </c>
      <c r="K972" s="9">
        <v>0</v>
      </c>
      <c r="L972" s="9">
        <v>0</v>
      </c>
      <c r="M972" s="9">
        <v>2</v>
      </c>
      <c r="N972" s="9">
        <v>0</v>
      </c>
      <c r="O972" s="9">
        <v>0</v>
      </c>
      <c r="P972" s="9">
        <v>0</v>
      </c>
      <c r="Q972" s="9">
        <v>0</v>
      </c>
      <c r="R972" s="9">
        <v>3</v>
      </c>
      <c r="S972" s="9">
        <v>0</v>
      </c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>
        <v>1</v>
      </c>
      <c r="AG972" s="9">
        <v>1</v>
      </c>
      <c r="AH972" s="9">
        <v>0</v>
      </c>
      <c r="AI972" s="9">
        <v>0</v>
      </c>
      <c r="AJ972" s="9">
        <v>0</v>
      </c>
      <c r="AK972" s="9">
        <v>0</v>
      </c>
      <c r="AL972" s="9"/>
      <c r="AM972" s="9">
        <v>1</v>
      </c>
      <c r="AN972" s="9">
        <v>1</v>
      </c>
      <c r="AO972" s="9">
        <v>0</v>
      </c>
      <c r="AP972" s="9">
        <v>1</v>
      </c>
      <c r="AQ972" s="9">
        <v>0</v>
      </c>
      <c r="AR972" s="9">
        <v>0</v>
      </c>
      <c r="AS972" s="9"/>
      <c r="AT972" s="9">
        <v>3</v>
      </c>
      <c r="AU972" s="9">
        <v>1</v>
      </c>
      <c r="AV972" s="75">
        <v>2</v>
      </c>
      <c r="AW972" s="75">
        <v>1</v>
      </c>
      <c r="AX972" s="75">
        <v>1</v>
      </c>
      <c r="AY972" s="9"/>
      <c r="AZ972" s="9">
        <v>1</v>
      </c>
      <c r="BA972" s="9">
        <v>1</v>
      </c>
      <c r="BB972" s="9"/>
      <c r="BC972" s="9">
        <v>2</v>
      </c>
      <c r="BD972" s="9">
        <v>1</v>
      </c>
      <c r="BE972" s="9">
        <v>1</v>
      </c>
      <c r="BF972" s="9">
        <v>1</v>
      </c>
      <c r="BG972" s="9">
        <v>1</v>
      </c>
      <c r="BH972">
        <v>2</v>
      </c>
      <c r="BI972">
        <v>2</v>
      </c>
      <c r="BJ972" s="58">
        <v>1</v>
      </c>
      <c r="BK972">
        <v>2</v>
      </c>
      <c r="BL972">
        <v>1</v>
      </c>
      <c r="BM972">
        <v>1</v>
      </c>
      <c r="BN972">
        <v>2</v>
      </c>
      <c r="BO972">
        <v>2</v>
      </c>
      <c r="BP972">
        <v>1</v>
      </c>
      <c r="BQ972">
        <v>1</v>
      </c>
      <c r="BR972">
        <v>1</v>
      </c>
      <c r="BS972">
        <v>2</v>
      </c>
      <c r="BT972" t="s">
        <v>125</v>
      </c>
      <c r="BU972">
        <v>1</v>
      </c>
      <c r="BV972">
        <v>1</v>
      </c>
      <c r="BW972">
        <v>2</v>
      </c>
      <c r="BX972">
        <v>2</v>
      </c>
      <c r="BY972">
        <v>1</v>
      </c>
      <c r="BZ972">
        <v>1</v>
      </c>
      <c r="CA972">
        <v>1</v>
      </c>
      <c r="CB972">
        <v>2</v>
      </c>
      <c r="CC972">
        <v>2</v>
      </c>
      <c r="CD972">
        <v>2</v>
      </c>
      <c r="CE972">
        <v>2</v>
      </c>
      <c r="CF972">
        <v>1</v>
      </c>
      <c r="CG972">
        <v>1</v>
      </c>
      <c r="CH972">
        <v>2</v>
      </c>
      <c r="CI972">
        <v>2</v>
      </c>
      <c r="CJ972">
        <v>1</v>
      </c>
      <c r="CK972">
        <v>2</v>
      </c>
      <c r="CL972">
        <v>1</v>
      </c>
      <c r="CM972">
        <v>3</v>
      </c>
      <c r="CN972">
        <v>3</v>
      </c>
      <c r="CO972">
        <v>3</v>
      </c>
      <c r="CP972">
        <v>3</v>
      </c>
      <c r="CQ972">
        <v>3</v>
      </c>
      <c r="CR972">
        <v>3</v>
      </c>
      <c r="CS972">
        <v>3</v>
      </c>
      <c r="CT972">
        <v>3</v>
      </c>
      <c r="CU972">
        <v>3</v>
      </c>
      <c r="CX972">
        <v>3</v>
      </c>
      <c r="CY972">
        <v>1</v>
      </c>
      <c r="CZ972">
        <v>3</v>
      </c>
      <c r="DA972" s="57" t="s">
        <v>125</v>
      </c>
    </row>
    <row r="973" spans="1:105">
      <c r="A973">
        <v>966</v>
      </c>
      <c r="B973" s="9">
        <v>1</v>
      </c>
      <c r="C973" s="9">
        <v>5</v>
      </c>
      <c r="D973" s="9">
        <v>1</v>
      </c>
      <c r="E973" s="9">
        <v>6</v>
      </c>
      <c r="F973" s="9">
        <v>0</v>
      </c>
      <c r="G973" s="9">
        <v>0</v>
      </c>
      <c r="H973" s="9">
        <v>0</v>
      </c>
      <c r="I973" s="9">
        <v>1</v>
      </c>
      <c r="J973" s="9">
        <v>0</v>
      </c>
      <c r="K973" s="9">
        <v>0</v>
      </c>
      <c r="L973" s="9">
        <v>0</v>
      </c>
      <c r="M973" s="9">
        <v>2</v>
      </c>
      <c r="N973" s="9">
        <v>4</v>
      </c>
      <c r="O973" s="9">
        <v>4</v>
      </c>
      <c r="P973" s="9">
        <v>4</v>
      </c>
      <c r="Q973" s="9">
        <v>4</v>
      </c>
      <c r="R973" s="9">
        <v>4</v>
      </c>
      <c r="S973" s="9">
        <v>4</v>
      </c>
      <c r="T973" s="9"/>
      <c r="U973" s="9">
        <v>1</v>
      </c>
      <c r="V973" s="9">
        <v>0</v>
      </c>
      <c r="W973" s="9">
        <v>0</v>
      </c>
      <c r="X973" s="9">
        <v>0</v>
      </c>
      <c r="Y973" s="9">
        <v>1</v>
      </c>
      <c r="Z973" s="9">
        <v>0</v>
      </c>
      <c r="AA973" s="9">
        <v>0</v>
      </c>
      <c r="AB973" s="9">
        <v>0</v>
      </c>
      <c r="AC973" s="9"/>
      <c r="AD973" s="9">
        <v>1</v>
      </c>
      <c r="AE973" s="9"/>
      <c r="AF973" s="9">
        <v>1</v>
      </c>
      <c r="AG973" s="9">
        <v>0</v>
      </c>
      <c r="AH973" s="9">
        <v>1</v>
      </c>
      <c r="AI973" s="9">
        <v>1</v>
      </c>
      <c r="AJ973" s="9">
        <v>0</v>
      </c>
      <c r="AK973" s="9">
        <v>0</v>
      </c>
      <c r="AL973" s="9"/>
      <c r="AM973" s="9">
        <v>1</v>
      </c>
      <c r="AN973" s="9">
        <v>1</v>
      </c>
      <c r="AO973" s="9">
        <v>0</v>
      </c>
      <c r="AP973" s="9">
        <v>0</v>
      </c>
      <c r="AQ973" s="9">
        <v>0</v>
      </c>
      <c r="AR973" s="9">
        <v>0</v>
      </c>
      <c r="AS973" s="9"/>
      <c r="AT973" s="9">
        <v>2</v>
      </c>
      <c r="AU973" s="9">
        <v>3</v>
      </c>
      <c r="AV973" s="75">
        <v>1</v>
      </c>
      <c r="AW973" s="75">
        <v>1</v>
      </c>
      <c r="AX973" s="75">
        <v>2</v>
      </c>
      <c r="AY973" s="9" t="s">
        <v>125</v>
      </c>
      <c r="AZ973" s="9">
        <v>1</v>
      </c>
      <c r="BA973" s="9">
        <v>1</v>
      </c>
      <c r="BB973" s="9">
        <v>2</v>
      </c>
      <c r="BC973" s="9">
        <v>1</v>
      </c>
      <c r="BD973" s="9">
        <v>1</v>
      </c>
      <c r="BE973" s="9">
        <v>2</v>
      </c>
      <c r="BF973" s="9">
        <v>1</v>
      </c>
      <c r="BG973" s="9">
        <v>1</v>
      </c>
      <c r="BH973">
        <v>2</v>
      </c>
      <c r="BI973">
        <v>2</v>
      </c>
      <c r="BJ973" s="58">
        <v>1</v>
      </c>
      <c r="BK973">
        <v>1</v>
      </c>
      <c r="BL973">
        <v>1</v>
      </c>
      <c r="BM973">
        <v>2</v>
      </c>
      <c r="BN973">
        <v>2</v>
      </c>
      <c r="BO973">
        <v>2</v>
      </c>
      <c r="BP973">
        <v>2</v>
      </c>
      <c r="BQ973" t="s">
        <v>125</v>
      </c>
      <c r="BR973">
        <v>2</v>
      </c>
      <c r="BS973">
        <v>2</v>
      </c>
      <c r="BT973" t="s">
        <v>125</v>
      </c>
      <c r="BU973">
        <v>1</v>
      </c>
      <c r="BV973">
        <v>2</v>
      </c>
      <c r="BW973">
        <v>1</v>
      </c>
      <c r="BX973">
        <v>2</v>
      </c>
      <c r="BY973">
        <v>2</v>
      </c>
      <c r="BZ973">
        <v>2</v>
      </c>
      <c r="CA973">
        <v>2</v>
      </c>
      <c r="CB973">
        <v>2</v>
      </c>
      <c r="CC973">
        <v>2</v>
      </c>
      <c r="CD973">
        <v>2</v>
      </c>
      <c r="CE973">
        <v>2</v>
      </c>
      <c r="CF973">
        <v>2</v>
      </c>
      <c r="CG973">
        <v>1</v>
      </c>
      <c r="CH973">
        <v>1</v>
      </c>
      <c r="CI973">
        <v>2</v>
      </c>
      <c r="CJ973">
        <v>1</v>
      </c>
      <c r="CK973">
        <v>2</v>
      </c>
      <c r="CL973">
        <v>1</v>
      </c>
      <c r="CM973">
        <v>4</v>
      </c>
      <c r="CN973">
        <v>4</v>
      </c>
      <c r="CO973">
        <v>4</v>
      </c>
      <c r="CP973">
        <v>2</v>
      </c>
      <c r="CQ973">
        <v>2</v>
      </c>
      <c r="CR973">
        <v>2</v>
      </c>
      <c r="CS973">
        <v>1</v>
      </c>
      <c r="CT973">
        <v>3</v>
      </c>
      <c r="CU973">
        <v>3</v>
      </c>
      <c r="CV973">
        <v>1</v>
      </c>
      <c r="CW973">
        <v>1</v>
      </c>
      <c r="CX973">
        <v>3</v>
      </c>
      <c r="CY973">
        <v>3</v>
      </c>
      <c r="CZ973">
        <v>3</v>
      </c>
      <c r="DA973" s="57" t="s">
        <v>125</v>
      </c>
    </row>
    <row r="974" spans="1:105">
      <c r="A974">
        <v>967</v>
      </c>
      <c r="B974" s="9">
        <v>2</v>
      </c>
      <c r="C974" s="9">
        <v>2</v>
      </c>
      <c r="D974" s="9">
        <v>1</v>
      </c>
      <c r="E974" s="9">
        <v>16</v>
      </c>
      <c r="F974" s="9">
        <v>0</v>
      </c>
      <c r="G974" s="9">
        <v>0</v>
      </c>
      <c r="H974" s="9">
        <v>0</v>
      </c>
      <c r="I974" s="9">
        <v>1</v>
      </c>
      <c r="J974" s="9">
        <v>0</v>
      </c>
      <c r="K974" s="9">
        <v>0</v>
      </c>
      <c r="L974" s="9">
        <v>0</v>
      </c>
      <c r="M974" s="9">
        <v>1</v>
      </c>
      <c r="N974" s="9">
        <v>4</v>
      </c>
      <c r="O974" s="9">
        <v>3</v>
      </c>
      <c r="P974" s="9">
        <v>3</v>
      </c>
      <c r="Q974" s="9">
        <v>3</v>
      </c>
      <c r="R974" s="9">
        <v>3</v>
      </c>
      <c r="S974" s="9">
        <v>3</v>
      </c>
      <c r="T974" s="9"/>
      <c r="U974" s="9">
        <v>1</v>
      </c>
      <c r="V974" s="9">
        <v>0</v>
      </c>
      <c r="W974" s="9">
        <v>0</v>
      </c>
      <c r="X974" s="9">
        <v>0</v>
      </c>
      <c r="Y974" s="9">
        <v>1</v>
      </c>
      <c r="Z974" s="9">
        <v>1</v>
      </c>
      <c r="AA974" s="9">
        <v>0</v>
      </c>
      <c r="AB974" s="9">
        <v>0</v>
      </c>
      <c r="AC974" s="9"/>
      <c r="AD974" s="9">
        <v>1</v>
      </c>
      <c r="AE974" s="9"/>
      <c r="AF974" s="9">
        <v>1</v>
      </c>
      <c r="AG974" s="9">
        <v>1</v>
      </c>
      <c r="AH974" s="9">
        <v>0</v>
      </c>
      <c r="AI974" s="9">
        <v>0</v>
      </c>
      <c r="AJ974" s="9">
        <v>0</v>
      </c>
      <c r="AK974" s="9">
        <v>0</v>
      </c>
      <c r="AL974" s="9"/>
      <c r="AM974" s="9">
        <v>1</v>
      </c>
      <c r="AN974" s="9">
        <v>1</v>
      </c>
      <c r="AO974" s="9">
        <v>0</v>
      </c>
      <c r="AP974" s="9">
        <v>0</v>
      </c>
      <c r="AQ974" s="9">
        <v>0</v>
      </c>
      <c r="AR974" s="9">
        <v>0</v>
      </c>
      <c r="AS974" s="9"/>
      <c r="AT974" s="9">
        <v>3</v>
      </c>
      <c r="AU974" s="9">
        <v>3</v>
      </c>
      <c r="AV974" s="75">
        <v>2</v>
      </c>
      <c r="AW974" s="75">
        <v>2</v>
      </c>
      <c r="AX974" s="75">
        <v>2</v>
      </c>
      <c r="AY974" s="9" t="s">
        <v>125</v>
      </c>
      <c r="AZ974" s="9">
        <v>1</v>
      </c>
      <c r="BA974" s="9">
        <v>1</v>
      </c>
      <c r="BB974" s="9">
        <v>1</v>
      </c>
      <c r="BC974" s="9">
        <v>2</v>
      </c>
      <c r="BD974" s="9">
        <v>1</v>
      </c>
      <c r="BE974" s="9">
        <v>1</v>
      </c>
      <c r="BF974" s="9">
        <v>2</v>
      </c>
      <c r="BG974" s="9" t="s">
        <v>125</v>
      </c>
      <c r="BH974">
        <v>1</v>
      </c>
      <c r="BI974">
        <v>2</v>
      </c>
      <c r="BJ974" s="58">
        <v>1</v>
      </c>
      <c r="BK974">
        <v>1</v>
      </c>
      <c r="BL974">
        <v>1</v>
      </c>
      <c r="BM974">
        <v>1</v>
      </c>
      <c r="BN974">
        <v>2</v>
      </c>
      <c r="BO974">
        <v>1</v>
      </c>
      <c r="BP974">
        <v>2</v>
      </c>
      <c r="BQ974" t="s">
        <v>125</v>
      </c>
      <c r="BR974">
        <v>1</v>
      </c>
      <c r="BS974">
        <v>1</v>
      </c>
      <c r="BT974">
        <v>2</v>
      </c>
      <c r="BU974">
        <v>1</v>
      </c>
      <c r="BV974">
        <v>1</v>
      </c>
      <c r="BW974">
        <v>2</v>
      </c>
      <c r="BX974">
        <v>2</v>
      </c>
      <c r="BY974">
        <v>1</v>
      </c>
      <c r="BZ974">
        <v>2</v>
      </c>
      <c r="CA974">
        <v>1</v>
      </c>
      <c r="CB974">
        <v>2</v>
      </c>
      <c r="CC974">
        <v>2</v>
      </c>
      <c r="CD974">
        <v>1</v>
      </c>
      <c r="CE974">
        <v>2</v>
      </c>
      <c r="CF974">
        <v>1</v>
      </c>
      <c r="CG974">
        <v>1</v>
      </c>
      <c r="CH974">
        <v>1</v>
      </c>
      <c r="CI974">
        <v>2</v>
      </c>
      <c r="CJ974">
        <v>1</v>
      </c>
      <c r="CK974">
        <v>2</v>
      </c>
      <c r="CL974">
        <v>1</v>
      </c>
      <c r="CM974">
        <v>3</v>
      </c>
      <c r="CN974">
        <v>4</v>
      </c>
      <c r="CO974">
        <v>4</v>
      </c>
      <c r="CP974">
        <v>4</v>
      </c>
      <c r="CQ974">
        <v>4</v>
      </c>
      <c r="CR974">
        <v>4</v>
      </c>
      <c r="CS974">
        <v>4</v>
      </c>
      <c r="CT974">
        <v>4</v>
      </c>
      <c r="CU974">
        <v>4</v>
      </c>
      <c r="CV974">
        <v>1</v>
      </c>
      <c r="CW974">
        <v>1</v>
      </c>
      <c r="CX974">
        <v>4</v>
      </c>
      <c r="CY974">
        <v>4</v>
      </c>
      <c r="CZ974">
        <v>4</v>
      </c>
      <c r="DA974" s="57" t="s">
        <v>125</v>
      </c>
    </row>
    <row r="975" spans="1:105">
      <c r="A975">
        <v>968</v>
      </c>
      <c r="B975" s="9">
        <v>1</v>
      </c>
      <c r="C975" s="9">
        <v>9</v>
      </c>
      <c r="D975" s="9">
        <v>7</v>
      </c>
      <c r="E975" s="9">
        <v>12</v>
      </c>
      <c r="F975" s="9">
        <v>0</v>
      </c>
      <c r="G975" s="9">
        <v>0</v>
      </c>
      <c r="H975" s="9">
        <v>0</v>
      </c>
      <c r="I975" s="9">
        <v>1</v>
      </c>
      <c r="J975" s="9">
        <v>1</v>
      </c>
      <c r="K975" s="9">
        <v>0</v>
      </c>
      <c r="L975" s="9">
        <v>0</v>
      </c>
      <c r="M975" s="9">
        <v>2</v>
      </c>
      <c r="N975" s="9">
        <v>4</v>
      </c>
      <c r="O975" s="9">
        <v>4</v>
      </c>
      <c r="P975" s="9">
        <v>3</v>
      </c>
      <c r="Q975" s="9">
        <v>4</v>
      </c>
      <c r="R975" s="9">
        <v>3</v>
      </c>
      <c r="S975" s="9">
        <v>3</v>
      </c>
      <c r="T975" s="9"/>
      <c r="U975" s="9">
        <v>0</v>
      </c>
      <c r="V975" s="9">
        <v>0</v>
      </c>
      <c r="W975" s="9">
        <v>1</v>
      </c>
      <c r="X975" s="9">
        <v>0</v>
      </c>
      <c r="Y975" s="9">
        <v>1</v>
      </c>
      <c r="Z975" s="9">
        <v>0</v>
      </c>
      <c r="AA975" s="9">
        <v>0</v>
      </c>
      <c r="AB975" s="9">
        <v>0</v>
      </c>
      <c r="AC975" s="9"/>
      <c r="AD975" s="9">
        <v>4</v>
      </c>
      <c r="AE975" s="9"/>
      <c r="AF975" s="9">
        <v>1</v>
      </c>
      <c r="AG975" s="9">
        <v>1</v>
      </c>
      <c r="AH975" s="9">
        <v>0</v>
      </c>
      <c r="AI975" s="9">
        <v>0</v>
      </c>
      <c r="AJ975" s="9">
        <v>0</v>
      </c>
      <c r="AK975" s="9">
        <v>0</v>
      </c>
      <c r="AL975" s="9"/>
      <c r="AM975" s="9">
        <v>1</v>
      </c>
      <c r="AN975" s="9">
        <v>1</v>
      </c>
      <c r="AO975" s="9">
        <v>1</v>
      </c>
      <c r="AP975" s="9">
        <v>0</v>
      </c>
      <c r="AQ975" s="9">
        <v>0</v>
      </c>
      <c r="AR975" s="9">
        <v>0</v>
      </c>
      <c r="AS975" s="9"/>
      <c r="AT975" s="9">
        <v>3</v>
      </c>
      <c r="AU975" s="9">
        <v>3</v>
      </c>
      <c r="AV975" s="75">
        <v>2</v>
      </c>
      <c r="AW975" s="75">
        <v>1</v>
      </c>
      <c r="AX975" s="75">
        <v>1</v>
      </c>
      <c r="AY975" s="9">
        <v>2</v>
      </c>
      <c r="AZ975" s="9">
        <v>1</v>
      </c>
      <c r="BA975" s="9">
        <v>1</v>
      </c>
      <c r="BB975" s="9">
        <v>1</v>
      </c>
      <c r="BC975" s="9">
        <v>1</v>
      </c>
      <c r="BD975" s="9">
        <v>1</v>
      </c>
      <c r="BE975" s="9">
        <v>2</v>
      </c>
      <c r="BF975" s="9">
        <v>1</v>
      </c>
      <c r="BG975" s="9">
        <v>1</v>
      </c>
      <c r="BH975">
        <v>2</v>
      </c>
      <c r="BI975">
        <v>2</v>
      </c>
      <c r="BJ975" s="58">
        <v>2</v>
      </c>
      <c r="BK975">
        <v>2</v>
      </c>
      <c r="BL975">
        <v>1</v>
      </c>
      <c r="BM975">
        <v>1</v>
      </c>
      <c r="BN975">
        <v>2</v>
      </c>
      <c r="BO975">
        <v>2</v>
      </c>
      <c r="BP975">
        <v>2</v>
      </c>
      <c r="BQ975" t="s">
        <v>125</v>
      </c>
      <c r="BR975">
        <v>1</v>
      </c>
      <c r="BS975">
        <v>2</v>
      </c>
      <c r="BT975" t="s">
        <v>125</v>
      </c>
      <c r="BU975">
        <v>1</v>
      </c>
      <c r="BV975">
        <v>2</v>
      </c>
      <c r="BW975">
        <v>2</v>
      </c>
      <c r="BX975">
        <v>2</v>
      </c>
      <c r="BY975">
        <v>2</v>
      </c>
      <c r="BZ975">
        <v>2</v>
      </c>
      <c r="CA975">
        <v>2</v>
      </c>
      <c r="CB975">
        <v>2</v>
      </c>
      <c r="CC975">
        <v>2</v>
      </c>
      <c r="CD975">
        <v>2</v>
      </c>
      <c r="CE975">
        <v>2</v>
      </c>
      <c r="CF975">
        <v>1</v>
      </c>
      <c r="CG975">
        <v>2</v>
      </c>
      <c r="CH975">
        <v>1</v>
      </c>
      <c r="CI975">
        <v>2</v>
      </c>
      <c r="CJ975">
        <v>1</v>
      </c>
      <c r="CK975">
        <v>2</v>
      </c>
      <c r="CL975">
        <v>2</v>
      </c>
      <c r="CM975" t="s">
        <v>125</v>
      </c>
      <c r="CN975" t="s">
        <v>125</v>
      </c>
      <c r="CO975">
        <v>4</v>
      </c>
      <c r="CP975">
        <v>4</v>
      </c>
      <c r="CQ975">
        <v>3</v>
      </c>
      <c r="CR975">
        <v>3</v>
      </c>
      <c r="CS975">
        <v>4</v>
      </c>
      <c r="CT975">
        <v>3</v>
      </c>
      <c r="CU975">
        <v>3</v>
      </c>
      <c r="CV975">
        <v>3</v>
      </c>
      <c r="CW975">
        <v>1</v>
      </c>
      <c r="CX975">
        <v>3</v>
      </c>
      <c r="CY975">
        <v>1</v>
      </c>
      <c r="CZ975">
        <v>3</v>
      </c>
      <c r="DA975" s="57" t="s">
        <v>125</v>
      </c>
    </row>
    <row r="976" spans="1:105">
      <c r="A976">
        <v>969</v>
      </c>
      <c r="B976" s="9">
        <v>2</v>
      </c>
      <c r="C976" s="9">
        <v>8</v>
      </c>
      <c r="D976" s="9">
        <v>7</v>
      </c>
      <c r="E976" s="9">
        <v>3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1</v>
      </c>
      <c r="M976" s="9">
        <v>2</v>
      </c>
      <c r="N976" s="9">
        <v>4</v>
      </c>
      <c r="O976" s="9">
        <v>4</v>
      </c>
      <c r="P976" s="9">
        <v>4</v>
      </c>
      <c r="Q976" s="9">
        <v>4</v>
      </c>
      <c r="R976" s="9">
        <v>4</v>
      </c>
      <c r="S976" s="9">
        <v>4</v>
      </c>
      <c r="T976" s="9"/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1</v>
      </c>
      <c r="AB976" s="9">
        <v>0</v>
      </c>
      <c r="AC976" s="9"/>
      <c r="AD976" s="9">
        <v>5</v>
      </c>
      <c r="AE976" s="9"/>
      <c r="AF976" s="9">
        <v>1</v>
      </c>
      <c r="AG976" s="9">
        <v>1</v>
      </c>
      <c r="AH976" s="9">
        <v>0</v>
      </c>
      <c r="AI976" s="9">
        <v>0</v>
      </c>
      <c r="AJ976" s="9">
        <v>0</v>
      </c>
      <c r="AK976" s="9">
        <v>0</v>
      </c>
      <c r="AL976" s="9"/>
      <c r="AM976" s="9">
        <v>1</v>
      </c>
      <c r="AN976" s="9">
        <v>1</v>
      </c>
      <c r="AO976" s="9">
        <v>0</v>
      </c>
      <c r="AP976" s="9">
        <v>1</v>
      </c>
      <c r="AQ976" s="9">
        <v>0</v>
      </c>
      <c r="AR976" s="9">
        <v>0</v>
      </c>
      <c r="AS976" s="9"/>
      <c r="AT976" s="9">
        <v>4</v>
      </c>
      <c r="AU976" s="9">
        <v>3</v>
      </c>
      <c r="AV976" s="75">
        <v>1</v>
      </c>
      <c r="AW976" s="75">
        <v>2</v>
      </c>
      <c r="AX976" s="75">
        <v>2</v>
      </c>
      <c r="AY976" s="9" t="s">
        <v>125</v>
      </c>
      <c r="AZ976" s="9">
        <v>1</v>
      </c>
      <c r="BA976" s="9">
        <v>2</v>
      </c>
      <c r="BB976" s="9">
        <v>2</v>
      </c>
      <c r="BC976" s="9">
        <v>1</v>
      </c>
      <c r="BD976" s="9">
        <v>1</v>
      </c>
      <c r="BE976" s="9">
        <v>2</v>
      </c>
      <c r="BF976" s="9">
        <v>1</v>
      </c>
      <c r="BG976" s="9">
        <v>1</v>
      </c>
      <c r="BH976">
        <v>2</v>
      </c>
      <c r="BI976">
        <v>2</v>
      </c>
      <c r="BJ976" s="58">
        <v>1</v>
      </c>
      <c r="BK976">
        <v>2</v>
      </c>
      <c r="BL976">
        <v>2</v>
      </c>
      <c r="BM976">
        <v>2</v>
      </c>
      <c r="BN976">
        <v>2</v>
      </c>
      <c r="BO976">
        <v>2</v>
      </c>
      <c r="BP976">
        <v>2</v>
      </c>
      <c r="BQ976" t="s">
        <v>125</v>
      </c>
      <c r="BR976">
        <v>1</v>
      </c>
      <c r="BS976">
        <v>2</v>
      </c>
      <c r="BT976" t="s">
        <v>125</v>
      </c>
      <c r="BU976">
        <v>1</v>
      </c>
      <c r="BV976">
        <v>1</v>
      </c>
      <c r="BW976">
        <v>2</v>
      </c>
      <c r="BX976">
        <v>2</v>
      </c>
      <c r="BY976">
        <v>2</v>
      </c>
      <c r="BZ976">
        <v>2</v>
      </c>
      <c r="CA976">
        <v>2</v>
      </c>
      <c r="CB976">
        <v>2</v>
      </c>
      <c r="CC976">
        <v>1</v>
      </c>
      <c r="CD976">
        <v>2</v>
      </c>
      <c r="CE976">
        <v>2</v>
      </c>
      <c r="CF976">
        <v>1</v>
      </c>
      <c r="CG976">
        <v>2</v>
      </c>
      <c r="CH976">
        <v>2</v>
      </c>
      <c r="CI976">
        <v>2</v>
      </c>
      <c r="CJ976">
        <v>1</v>
      </c>
      <c r="CK976">
        <v>2</v>
      </c>
      <c r="CL976">
        <v>2</v>
      </c>
      <c r="CM976" t="s">
        <v>125</v>
      </c>
      <c r="CN976" t="s">
        <v>125</v>
      </c>
      <c r="CO976">
        <v>3</v>
      </c>
      <c r="CP976">
        <v>3</v>
      </c>
      <c r="CQ976">
        <v>4</v>
      </c>
      <c r="CR976">
        <v>3</v>
      </c>
      <c r="CS976">
        <v>4</v>
      </c>
      <c r="CT976">
        <v>3</v>
      </c>
      <c r="CU976">
        <v>3</v>
      </c>
      <c r="CV976">
        <v>3</v>
      </c>
      <c r="CW976">
        <v>1</v>
      </c>
      <c r="CX976">
        <v>3</v>
      </c>
      <c r="CY976">
        <v>1</v>
      </c>
      <c r="CZ976">
        <v>0</v>
      </c>
      <c r="DA976" s="57" t="s">
        <v>125</v>
      </c>
    </row>
    <row r="977" spans="1:105">
      <c r="A977">
        <v>970</v>
      </c>
      <c r="B977" s="9">
        <v>1</v>
      </c>
      <c r="C977" s="9">
        <v>7</v>
      </c>
      <c r="D977" s="9">
        <v>1</v>
      </c>
      <c r="E977" s="9">
        <v>15</v>
      </c>
      <c r="F977" s="9">
        <v>0</v>
      </c>
      <c r="G977" s="9">
        <v>0</v>
      </c>
      <c r="H977" s="9">
        <v>0</v>
      </c>
      <c r="I977" s="9">
        <v>1</v>
      </c>
      <c r="J977" s="9">
        <v>0</v>
      </c>
      <c r="K977" s="9">
        <v>0</v>
      </c>
      <c r="L977" s="9">
        <v>0</v>
      </c>
      <c r="M977" s="9">
        <v>2</v>
      </c>
      <c r="N977" s="9">
        <v>0</v>
      </c>
      <c r="O977" s="9">
        <v>4</v>
      </c>
      <c r="P977" s="9">
        <v>0</v>
      </c>
      <c r="Q977" s="9">
        <v>2</v>
      </c>
      <c r="R977" s="9">
        <v>4</v>
      </c>
      <c r="S977" s="9">
        <v>3</v>
      </c>
      <c r="T977" s="9"/>
      <c r="U977" s="9">
        <v>0</v>
      </c>
      <c r="V977" s="9">
        <v>1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  <c r="AC977" s="9"/>
      <c r="AD977" s="9">
        <v>1</v>
      </c>
      <c r="AE977" s="9"/>
      <c r="AF977" s="9">
        <v>1</v>
      </c>
      <c r="AG977" s="9">
        <v>1</v>
      </c>
      <c r="AH977" s="9">
        <v>1</v>
      </c>
      <c r="AI977" s="9">
        <v>0</v>
      </c>
      <c r="AJ977" s="9">
        <v>1</v>
      </c>
      <c r="AK977" s="9">
        <v>0</v>
      </c>
      <c r="AL977" s="9"/>
      <c r="AM977" s="9">
        <v>1</v>
      </c>
      <c r="AN977" s="9">
        <v>1</v>
      </c>
      <c r="AO977" s="9">
        <v>0</v>
      </c>
      <c r="AP977" s="9">
        <v>1</v>
      </c>
      <c r="AQ977" s="9">
        <v>0</v>
      </c>
      <c r="AR977" s="9">
        <v>0</v>
      </c>
      <c r="AS977" s="9"/>
      <c r="AT977" s="9">
        <v>4</v>
      </c>
      <c r="AU977" s="9">
        <v>1</v>
      </c>
      <c r="AV977" s="75">
        <v>2</v>
      </c>
      <c r="AW977" s="75">
        <v>2</v>
      </c>
      <c r="AX977" s="75">
        <v>1</v>
      </c>
      <c r="AY977" s="9">
        <v>1</v>
      </c>
      <c r="AZ977" s="9">
        <v>1</v>
      </c>
      <c r="BA977" s="9">
        <v>1</v>
      </c>
      <c r="BB977" s="9">
        <v>2</v>
      </c>
      <c r="BC977" s="9">
        <v>2</v>
      </c>
      <c r="BD977" s="9">
        <v>1</v>
      </c>
      <c r="BE977" s="9">
        <v>1</v>
      </c>
      <c r="BF977" s="9">
        <v>1</v>
      </c>
      <c r="BG977" s="9">
        <v>1</v>
      </c>
      <c r="BH977">
        <v>1</v>
      </c>
      <c r="BI977">
        <v>2</v>
      </c>
      <c r="BJ977" s="58">
        <v>2</v>
      </c>
      <c r="BK977">
        <v>2</v>
      </c>
      <c r="BL977">
        <v>1</v>
      </c>
      <c r="BM977">
        <v>1</v>
      </c>
      <c r="BN977">
        <v>1</v>
      </c>
      <c r="BO977">
        <v>2</v>
      </c>
      <c r="BP977">
        <v>2</v>
      </c>
      <c r="BQ977" t="s">
        <v>125</v>
      </c>
      <c r="BR977">
        <v>2</v>
      </c>
      <c r="BS977">
        <v>2</v>
      </c>
      <c r="BT977" t="s">
        <v>125</v>
      </c>
      <c r="BU977">
        <v>1</v>
      </c>
      <c r="BV977">
        <v>1</v>
      </c>
      <c r="BW977">
        <v>1</v>
      </c>
      <c r="BX977">
        <v>2</v>
      </c>
      <c r="BY977">
        <v>2</v>
      </c>
      <c r="BZ977">
        <v>2</v>
      </c>
      <c r="CA977">
        <v>1</v>
      </c>
      <c r="CB977">
        <v>2</v>
      </c>
      <c r="CC977">
        <v>2</v>
      </c>
      <c r="CD977">
        <v>2</v>
      </c>
      <c r="CE977">
        <v>2</v>
      </c>
      <c r="CF977">
        <v>1</v>
      </c>
      <c r="CG977">
        <v>1</v>
      </c>
      <c r="CH977">
        <v>1</v>
      </c>
      <c r="CI977">
        <v>2</v>
      </c>
      <c r="CJ977">
        <v>1</v>
      </c>
      <c r="CK977">
        <v>2</v>
      </c>
      <c r="CL977">
        <v>1</v>
      </c>
      <c r="CM977">
        <v>3</v>
      </c>
      <c r="CN977">
        <v>3</v>
      </c>
      <c r="CO977">
        <v>4</v>
      </c>
      <c r="CP977">
        <v>3</v>
      </c>
      <c r="CQ977">
        <v>3</v>
      </c>
      <c r="CR977">
        <v>3</v>
      </c>
      <c r="CS977">
        <v>3</v>
      </c>
      <c r="CT977">
        <v>4</v>
      </c>
      <c r="CU977">
        <v>2</v>
      </c>
      <c r="CV977">
        <v>2</v>
      </c>
      <c r="CW977">
        <v>1</v>
      </c>
      <c r="CX977">
        <v>3</v>
      </c>
      <c r="CY977">
        <v>1</v>
      </c>
      <c r="CZ977">
        <v>2</v>
      </c>
      <c r="DA977" s="57" t="s">
        <v>125</v>
      </c>
    </row>
    <row r="978" spans="1:105">
      <c r="A978">
        <v>971</v>
      </c>
      <c r="B978" s="9">
        <v>2</v>
      </c>
      <c r="C978" s="9">
        <v>1</v>
      </c>
      <c r="D978" s="9">
        <v>6</v>
      </c>
      <c r="E978" s="9">
        <v>5</v>
      </c>
      <c r="F978" s="9">
        <v>0</v>
      </c>
      <c r="G978" s="9">
        <v>0</v>
      </c>
      <c r="H978" s="9">
        <v>0</v>
      </c>
      <c r="I978" s="9">
        <v>1</v>
      </c>
      <c r="J978" s="9">
        <v>0</v>
      </c>
      <c r="K978" s="9">
        <v>0</v>
      </c>
      <c r="L978" s="9">
        <v>0</v>
      </c>
      <c r="M978" s="9">
        <v>1</v>
      </c>
      <c r="N978" s="9">
        <v>0</v>
      </c>
      <c r="O978" s="9">
        <v>0</v>
      </c>
      <c r="P978" s="9">
        <v>0</v>
      </c>
      <c r="Q978" s="9">
        <v>0</v>
      </c>
      <c r="R978" s="9">
        <v>2</v>
      </c>
      <c r="S978" s="9">
        <v>0</v>
      </c>
      <c r="T978" s="9"/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1</v>
      </c>
      <c r="AA978" s="9">
        <v>0</v>
      </c>
      <c r="AB978" s="9">
        <v>0</v>
      </c>
      <c r="AC978" s="9"/>
      <c r="AD978" s="9">
        <v>5</v>
      </c>
      <c r="AE978" s="9"/>
      <c r="AF978" s="9">
        <v>1</v>
      </c>
      <c r="AG978" s="9">
        <v>0</v>
      </c>
      <c r="AH978" s="9">
        <v>1</v>
      </c>
      <c r="AI978" s="9">
        <v>1</v>
      </c>
      <c r="AJ978" s="9">
        <v>0</v>
      </c>
      <c r="AK978" s="9">
        <v>0</v>
      </c>
      <c r="AL978" s="9"/>
      <c r="AM978" s="9">
        <v>1</v>
      </c>
      <c r="AN978" s="9">
        <v>1</v>
      </c>
      <c r="AO978" s="9">
        <v>0</v>
      </c>
      <c r="AP978" s="9">
        <v>0</v>
      </c>
      <c r="AQ978" s="9">
        <v>0</v>
      </c>
      <c r="AR978" s="9">
        <v>0</v>
      </c>
      <c r="AS978" s="9"/>
      <c r="AT978" s="9">
        <v>2</v>
      </c>
      <c r="AU978" s="9">
        <v>4</v>
      </c>
      <c r="AV978" s="75">
        <v>1</v>
      </c>
      <c r="AW978" s="75">
        <v>1</v>
      </c>
      <c r="AX978" s="75">
        <v>1</v>
      </c>
      <c r="AY978" s="9">
        <v>2</v>
      </c>
      <c r="AZ978" s="9">
        <v>1</v>
      </c>
      <c r="BA978" s="9">
        <v>1</v>
      </c>
      <c r="BB978" s="9">
        <v>2</v>
      </c>
      <c r="BC978" s="9">
        <v>1</v>
      </c>
      <c r="BD978" s="9">
        <v>1</v>
      </c>
      <c r="BE978" s="9">
        <v>2</v>
      </c>
      <c r="BF978" s="9">
        <v>1</v>
      </c>
      <c r="BG978" s="9">
        <v>1</v>
      </c>
      <c r="BH978">
        <v>2</v>
      </c>
      <c r="BI978">
        <v>1</v>
      </c>
      <c r="BJ978" s="58">
        <v>2</v>
      </c>
      <c r="BK978">
        <v>2</v>
      </c>
      <c r="BL978">
        <v>2</v>
      </c>
      <c r="BM978">
        <v>2</v>
      </c>
      <c r="BN978">
        <v>1</v>
      </c>
      <c r="BO978">
        <v>2</v>
      </c>
      <c r="BP978">
        <v>2</v>
      </c>
      <c r="BQ978" t="s">
        <v>125</v>
      </c>
      <c r="BR978">
        <v>2</v>
      </c>
      <c r="BS978">
        <v>2</v>
      </c>
      <c r="BT978" t="s">
        <v>125</v>
      </c>
      <c r="BU978">
        <v>2</v>
      </c>
      <c r="BV978">
        <v>2</v>
      </c>
      <c r="BW978">
        <v>2</v>
      </c>
      <c r="BX978">
        <v>2</v>
      </c>
      <c r="BY978">
        <v>1</v>
      </c>
      <c r="BZ978">
        <v>2</v>
      </c>
      <c r="CA978">
        <v>2</v>
      </c>
      <c r="CB978">
        <v>2</v>
      </c>
      <c r="CC978">
        <v>1</v>
      </c>
      <c r="CD978">
        <v>1</v>
      </c>
      <c r="CE978">
        <v>1</v>
      </c>
      <c r="CF978">
        <v>1</v>
      </c>
      <c r="CG978">
        <v>2</v>
      </c>
      <c r="CH978">
        <v>2</v>
      </c>
      <c r="CI978">
        <v>2</v>
      </c>
      <c r="CJ978">
        <v>1</v>
      </c>
      <c r="CK978">
        <v>2</v>
      </c>
      <c r="CL978">
        <v>1</v>
      </c>
      <c r="CM978">
        <v>4</v>
      </c>
      <c r="CN978">
        <v>2</v>
      </c>
      <c r="CO978">
        <v>4</v>
      </c>
      <c r="CP978">
        <v>4</v>
      </c>
      <c r="CQ978">
        <v>4</v>
      </c>
      <c r="CR978">
        <v>4</v>
      </c>
      <c r="CS978">
        <v>4</v>
      </c>
      <c r="CT978">
        <v>4</v>
      </c>
      <c r="CU978">
        <v>4</v>
      </c>
      <c r="CV978">
        <v>4</v>
      </c>
      <c r="CW978">
        <v>1</v>
      </c>
      <c r="CX978">
        <v>2</v>
      </c>
      <c r="CY978">
        <v>4</v>
      </c>
      <c r="CZ978">
        <v>4</v>
      </c>
      <c r="DA978" s="57" t="s">
        <v>125</v>
      </c>
    </row>
    <row r="979" spans="1:105">
      <c r="A979">
        <v>972</v>
      </c>
      <c r="B979" s="9">
        <v>2</v>
      </c>
      <c r="C979" s="9">
        <v>7</v>
      </c>
      <c r="D979" s="9">
        <v>5</v>
      </c>
      <c r="E979" s="9">
        <v>5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1</v>
      </c>
      <c r="L979" s="9">
        <v>0</v>
      </c>
      <c r="M979" s="9"/>
      <c r="N979" s="9">
        <v>3</v>
      </c>
      <c r="O979" s="9">
        <v>4</v>
      </c>
      <c r="P979" s="9">
        <v>4</v>
      </c>
      <c r="Q979" s="9">
        <v>3</v>
      </c>
      <c r="R979" s="9">
        <v>3</v>
      </c>
      <c r="S979" s="9">
        <v>4</v>
      </c>
      <c r="T979" s="9"/>
      <c r="U979" s="9">
        <v>0</v>
      </c>
      <c r="V979" s="9">
        <v>0</v>
      </c>
      <c r="W979" s="9">
        <v>0</v>
      </c>
      <c r="X979" s="9">
        <v>0</v>
      </c>
      <c r="Y979" s="9">
        <v>1</v>
      </c>
      <c r="Z979" s="9">
        <v>1</v>
      </c>
      <c r="AA979" s="9">
        <v>0</v>
      </c>
      <c r="AB979" s="9">
        <v>0</v>
      </c>
      <c r="AC979" s="9"/>
      <c r="AD979" s="9">
        <v>3</v>
      </c>
      <c r="AE979" s="9"/>
      <c r="AF979" s="9">
        <v>1</v>
      </c>
      <c r="AG979" s="9">
        <v>1</v>
      </c>
      <c r="AH979" s="9">
        <v>1</v>
      </c>
      <c r="AI979" s="9">
        <v>0</v>
      </c>
      <c r="AJ979" s="9">
        <v>1</v>
      </c>
      <c r="AK979" s="9">
        <v>0</v>
      </c>
      <c r="AL979" s="9"/>
      <c r="AM979" s="9">
        <v>1</v>
      </c>
      <c r="AN979" s="9">
        <v>1</v>
      </c>
      <c r="AO979" s="9">
        <v>1</v>
      </c>
      <c r="AP979" s="9">
        <v>0</v>
      </c>
      <c r="AQ979" s="9">
        <v>0</v>
      </c>
      <c r="AR979" s="9">
        <v>0</v>
      </c>
      <c r="AS979" s="9"/>
      <c r="AT979" s="9">
        <v>4</v>
      </c>
      <c r="AU979" s="9">
        <v>4</v>
      </c>
      <c r="AV979" s="75">
        <v>1</v>
      </c>
      <c r="AW979" s="75">
        <v>1</v>
      </c>
      <c r="AX979" s="75">
        <v>1</v>
      </c>
      <c r="AY979" s="9">
        <v>1</v>
      </c>
      <c r="AZ979" s="9">
        <v>1</v>
      </c>
      <c r="BA979" s="9">
        <v>2</v>
      </c>
      <c r="BB979" s="9"/>
      <c r="BC979" s="9">
        <v>1</v>
      </c>
      <c r="BD979" s="9">
        <v>1</v>
      </c>
      <c r="BE979" s="9">
        <v>2</v>
      </c>
      <c r="BF979" s="9">
        <v>1</v>
      </c>
      <c r="BG979" s="9">
        <v>1</v>
      </c>
      <c r="BH979">
        <v>1</v>
      </c>
      <c r="BI979">
        <v>2</v>
      </c>
      <c r="BJ979" s="58">
        <v>1</v>
      </c>
      <c r="BK979">
        <v>2</v>
      </c>
      <c r="BL979">
        <v>1</v>
      </c>
      <c r="BM979">
        <v>1</v>
      </c>
      <c r="BN979">
        <v>1</v>
      </c>
      <c r="BO979">
        <v>2</v>
      </c>
      <c r="BP979">
        <v>1</v>
      </c>
      <c r="BQ979">
        <v>1</v>
      </c>
      <c r="BR979">
        <v>1</v>
      </c>
      <c r="BS979">
        <v>1</v>
      </c>
      <c r="BT979">
        <v>1</v>
      </c>
      <c r="BU979">
        <v>2</v>
      </c>
      <c r="BV979">
        <v>2</v>
      </c>
      <c r="BW979">
        <v>2</v>
      </c>
      <c r="BX979">
        <v>2</v>
      </c>
      <c r="BY979">
        <v>1</v>
      </c>
      <c r="BZ979">
        <v>2</v>
      </c>
      <c r="CA979">
        <v>2</v>
      </c>
      <c r="CB979">
        <v>2</v>
      </c>
      <c r="CC979">
        <v>2</v>
      </c>
      <c r="CD979">
        <v>1</v>
      </c>
      <c r="CE979">
        <v>2</v>
      </c>
      <c r="CF979">
        <v>1</v>
      </c>
      <c r="CG979">
        <v>1</v>
      </c>
      <c r="CH979">
        <v>1</v>
      </c>
      <c r="CI979">
        <v>1</v>
      </c>
      <c r="CJ979">
        <v>1</v>
      </c>
      <c r="CK979">
        <v>2</v>
      </c>
      <c r="CL979">
        <v>1</v>
      </c>
      <c r="CM979">
        <v>4</v>
      </c>
      <c r="CN979">
        <v>4</v>
      </c>
      <c r="CO979">
        <v>4</v>
      </c>
      <c r="CP979">
        <v>3</v>
      </c>
      <c r="CQ979">
        <v>4</v>
      </c>
      <c r="CR979">
        <v>4</v>
      </c>
      <c r="CS979">
        <v>3</v>
      </c>
      <c r="CT979">
        <v>4</v>
      </c>
      <c r="CU979">
        <v>3</v>
      </c>
      <c r="CV979">
        <v>3</v>
      </c>
      <c r="CW979">
        <v>2</v>
      </c>
      <c r="CX979">
        <v>3</v>
      </c>
      <c r="CY979">
        <v>4</v>
      </c>
      <c r="CZ979">
        <v>3</v>
      </c>
      <c r="DA979" s="57" t="s">
        <v>125</v>
      </c>
    </row>
    <row r="980" spans="1:105">
      <c r="A980">
        <v>973</v>
      </c>
      <c r="B980" s="9">
        <v>2</v>
      </c>
      <c r="C980" s="9">
        <v>8</v>
      </c>
      <c r="D980" s="9">
        <v>5</v>
      </c>
      <c r="E980" s="9">
        <v>16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1</v>
      </c>
      <c r="L980" s="9">
        <v>0</v>
      </c>
      <c r="M980" s="9">
        <v>2</v>
      </c>
      <c r="N980" s="9">
        <v>3</v>
      </c>
      <c r="O980" s="9">
        <v>4</v>
      </c>
      <c r="P980" s="9">
        <v>4</v>
      </c>
      <c r="Q980" s="9">
        <v>4</v>
      </c>
      <c r="R980" s="9">
        <v>4</v>
      </c>
      <c r="S980" s="9">
        <v>4</v>
      </c>
      <c r="T980" s="9"/>
      <c r="U980" s="9">
        <v>0</v>
      </c>
      <c r="V980" s="9">
        <v>0</v>
      </c>
      <c r="W980" s="9">
        <v>0</v>
      </c>
      <c r="X980" s="9">
        <v>0</v>
      </c>
      <c r="Y980" s="9">
        <v>1</v>
      </c>
      <c r="Z980" s="9">
        <v>1</v>
      </c>
      <c r="AA980" s="9">
        <v>0</v>
      </c>
      <c r="AB980" s="9">
        <v>0</v>
      </c>
      <c r="AC980" s="9"/>
      <c r="AD980" s="9">
        <v>6</v>
      </c>
      <c r="AE980" s="9"/>
      <c r="AF980" s="9">
        <v>1</v>
      </c>
      <c r="AG980" s="9">
        <v>1</v>
      </c>
      <c r="AH980" s="9">
        <v>0</v>
      </c>
      <c r="AI980" s="9">
        <v>0</v>
      </c>
      <c r="AJ980" s="9">
        <v>0</v>
      </c>
      <c r="AK980" s="9">
        <v>0</v>
      </c>
      <c r="AL980" s="9"/>
      <c r="AM980" s="9">
        <v>1</v>
      </c>
      <c r="AN980" s="9">
        <v>1</v>
      </c>
      <c r="AO980" s="9">
        <v>1</v>
      </c>
      <c r="AP980" s="9">
        <v>1</v>
      </c>
      <c r="AQ980" s="9">
        <v>0</v>
      </c>
      <c r="AR980" s="9">
        <v>1</v>
      </c>
      <c r="AS980" s="9"/>
      <c r="AT980" s="9">
        <v>1</v>
      </c>
      <c r="AU980" s="9">
        <v>3</v>
      </c>
      <c r="AV980" s="75">
        <v>1</v>
      </c>
      <c r="AW980" s="75">
        <v>2</v>
      </c>
      <c r="AX980" s="75">
        <v>1</v>
      </c>
      <c r="AY980" s="9">
        <v>1</v>
      </c>
      <c r="AZ980" s="9">
        <v>1</v>
      </c>
      <c r="BA980" s="9">
        <v>1</v>
      </c>
      <c r="BB980" s="9">
        <v>2</v>
      </c>
      <c r="BC980" s="9">
        <v>1</v>
      </c>
      <c r="BD980" s="9">
        <v>1</v>
      </c>
      <c r="BE980" s="9">
        <v>2</v>
      </c>
      <c r="BF980" s="9">
        <v>1</v>
      </c>
      <c r="BG980" s="9">
        <v>1</v>
      </c>
      <c r="BH980">
        <v>1</v>
      </c>
      <c r="BI980">
        <v>2</v>
      </c>
      <c r="BJ980" s="58">
        <v>1</v>
      </c>
      <c r="BK980">
        <v>1</v>
      </c>
      <c r="BL980">
        <v>1</v>
      </c>
      <c r="BM980">
        <v>1</v>
      </c>
      <c r="BN980">
        <v>2</v>
      </c>
      <c r="BO980">
        <v>2</v>
      </c>
      <c r="BP980">
        <v>2</v>
      </c>
      <c r="BQ980" t="s">
        <v>125</v>
      </c>
      <c r="BR980">
        <v>1</v>
      </c>
      <c r="BS980">
        <v>1</v>
      </c>
      <c r="BT980">
        <v>1</v>
      </c>
      <c r="BU980">
        <v>1</v>
      </c>
      <c r="BV980">
        <v>1</v>
      </c>
      <c r="BW980">
        <v>2</v>
      </c>
      <c r="BX980">
        <v>2</v>
      </c>
      <c r="BY980">
        <v>2</v>
      </c>
      <c r="BZ980">
        <v>2</v>
      </c>
      <c r="CA980">
        <v>2</v>
      </c>
      <c r="CB980">
        <v>2</v>
      </c>
      <c r="CC980">
        <v>2</v>
      </c>
      <c r="CD980">
        <v>2</v>
      </c>
      <c r="CE980">
        <v>2</v>
      </c>
      <c r="CF980">
        <v>1</v>
      </c>
      <c r="CG980">
        <v>1</v>
      </c>
      <c r="CH980">
        <v>1</v>
      </c>
      <c r="CI980">
        <v>2</v>
      </c>
      <c r="CJ980">
        <v>2</v>
      </c>
      <c r="CK980">
        <v>2</v>
      </c>
      <c r="CL980">
        <v>1</v>
      </c>
      <c r="CM980">
        <v>4</v>
      </c>
      <c r="CN980">
        <v>4</v>
      </c>
      <c r="CO980">
        <v>4</v>
      </c>
      <c r="CP980">
        <v>2</v>
      </c>
      <c r="CQ980">
        <v>4</v>
      </c>
      <c r="CR980">
        <v>2</v>
      </c>
      <c r="CS980">
        <v>3</v>
      </c>
      <c r="CT980">
        <v>4</v>
      </c>
      <c r="CU980">
        <v>2</v>
      </c>
      <c r="CV980">
        <v>1</v>
      </c>
      <c r="CW980">
        <v>1</v>
      </c>
      <c r="CX980">
        <v>3</v>
      </c>
      <c r="CY980">
        <v>3</v>
      </c>
      <c r="CZ980">
        <v>3</v>
      </c>
      <c r="DA980" s="57" t="s">
        <v>125</v>
      </c>
    </row>
    <row r="981" spans="1:105">
      <c r="A981">
        <v>974</v>
      </c>
      <c r="B981" s="9">
        <v>1</v>
      </c>
      <c r="C981" s="9">
        <v>4</v>
      </c>
      <c r="D981" s="9">
        <v>7</v>
      </c>
      <c r="E981" s="9">
        <v>5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1</v>
      </c>
      <c r="M981" s="9">
        <v>2</v>
      </c>
      <c r="N981" s="9">
        <v>0</v>
      </c>
      <c r="O981" s="9">
        <v>0</v>
      </c>
      <c r="P981" s="9">
        <v>0</v>
      </c>
      <c r="Q981" s="9">
        <v>0</v>
      </c>
      <c r="R981" s="9">
        <v>1</v>
      </c>
      <c r="S981" s="9">
        <v>0</v>
      </c>
      <c r="T981" s="9"/>
      <c r="U981" s="9">
        <v>1</v>
      </c>
      <c r="V981" s="9">
        <v>1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1</v>
      </c>
      <c r="AC981" s="9"/>
      <c r="AD981" s="9">
        <v>1</v>
      </c>
      <c r="AE981" s="9"/>
      <c r="AF981" s="9">
        <v>1</v>
      </c>
      <c r="AG981" s="9">
        <v>0</v>
      </c>
      <c r="AH981" s="9">
        <v>1</v>
      </c>
      <c r="AI981" s="9">
        <v>0</v>
      </c>
      <c r="AJ981" s="9">
        <v>0</v>
      </c>
      <c r="AK981" s="9">
        <v>0</v>
      </c>
      <c r="AL981" s="9"/>
      <c r="AM981" s="9">
        <v>0</v>
      </c>
      <c r="AN981" s="9">
        <v>1</v>
      </c>
      <c r="AO981" s="9">
        <v>1</v>
      </c>
      <c r="AP981" s="9">
        <v>0</v>
      </c>
      <c r="AQ981" s="9">
        <v>0</v>
      </c>
      <c r="AR981" s="9">
        <v>0</v>
      </c>
      <c r="AS981" s="9"/>
      <c r="AT981" s="9">
        <v>3</v>
      </c>
      <c r="AU981" s="9">
        <v>1</v>
      </c>
      <c r="AV981" s="75">
        <v>2</v>
      </c>
      <c r="AW981" s="75">
        <v>2</v>
      </c>
      <c r="AX981" s="75">
        <v>2</v>
      </c>
      <c r="AY981" s="9" t="s">
        <v>125</v>
      </c>
      <c r="AZ981" s="9">
        <v>1</v>
      </c>
      <c r="BA981" s="9">
        <v>1</v>
      </c>
      <c r="BB981" s="9">
        <v>2</v>
      </c>
      <c r="BC981" s="9">
        <v>2</v>
      </c>
      <c r="BD981" s="9">
        <v>2</v>
      </c>
      <c r="BE981" s="9" t="s">
        <v>125</v>
      </c>
      <c r="BF981" s="9">
        <v>1</v>
      </c>
      <c r="BG981" s="9">
        <v>1</v>
      </c>
      <c r="BH981">
        <v>1</v>
      </c>
      <c r="BI981">
        <v>1</v>
      </c>
      <c r="BJ981" s="58">
        <v>1</v>
      </c>
      <c r="BK981">
        <v>2</v>
      </c>
      <c r="BL981">
        <v>2</v>
      </c>
      <c r="BM981">
        <v>2</v>
      </c>
      <c r="BN981">
        <v>1</v>
      </c>
      <c r="BO981">
        <v>2</v>
      </c>
      <c r="BP981">
        <v>1</v>
      </c>
      <c r="BQ981">
        <v>1</v>
      </c>
      <c r="BR981">
        <v>2</v>
      </c>
      <c r="BS981">
        <v>1</v>
      </c>
      <c r="BT981">
        <v>1</v>
      </c>
      <c r="BU981">
        <v>1</v>
      </c>
      <c r="BV981">
        <v>1</v>
      </c>
      <c r="BW981">
        <v>2</v>
      </c>
      <c r="BX981">
        <v>2</v>
      </c>
      <c r="BY981">
        <v>1</v>
      </c>
      <c r="BZ981">
        <v>2</v>
      </c>
      <c r="CA981">
        <v>2</v>
      </c>
      <c r="CB981">
        <v>2</v>
      </c>
      <c r="CC981">
        <v>2</v>
      </c>
      <c r="CD981">
        <v>2</v>
      </c>
      <c r="CE981">
        <v>2</v>
      </c>
      <c r="CF981">
        <v>2</v>
      </c>
      <c r="CG981">
        <v>2</v>
      </c>
      <c r="CH981">
        <v>2</v>
      </c>
      <c r="CI981">
        <v>2</v>
      </c>
      <c r="CJ981">
        <v>2</v>
      </c>
      <c r="CK981">
        <v>2</v>
      </c>
      <c r="CL981">
        <v>1</v>
      </c>
      <c r="CM981">
        <v>4</v>
      </c>
      <c r="CN981">
        <v>1</v>
      </c>
      <c r="CO981">
        <v>4</v>
      </c>
      <c r="CP981">
        <v>3</v>
      </c>
      <c r="CQ981">
        <v>4</v>
      </c>
      <c r="CR981">
        <v>1</v>
      </c>
      <c r="CS981">
        <v>1</v>
      </c>
      <c r="CT981">
        <v>4</v>
      </c>
      <c r="CU981">
        <v>1</v>
      </c>
      <c r="CV981">
        <v>2</v>
      </c>
      <c r="CW981">
        <v>1</v>
      </c>
      <c r="CX981">
        <v>4</v>
      </c>
      <c r="CY981">
        <v>3</v>
      </c>
      <c r="CZ981">
        <v>0</v>
      </c>
      <c r="DA981" s="57" t="s">
        <v>125</v>
      </c>
    </row>
    <row r="982" spans="1:105">
      <c r="A982">
        <v>975</v>
      </c>
      <c r="B982" s="9">
        <v>1</v>
      </c>
      <c r="C982" s="9">
        <v>1</v>
      </c>
      <c r="D982" s="9">
        <v>1</v>
      </c>
      <c r="E982" s="9">
        <v>11</v>
      </c>
      <c r="F982" s="9">
        <v>0</v>
      </c>
      <c r="G982" s="9">
        <v>0</v>
      </c>
      <c r="H982" s="9">
        <v>0</v>
      </c>
      <c r="I982" s="9">
        <v>1</v>
      </c>
      <c r="J982" s="9">
        <v>0</v>
      </c>
      <c r="K982" s="9">
        <v>0</v>
      </c>
      <c r="L982" s="9">
        <v>0</v>
      </c>
      <c r="M982" s="9">
        <v>1</v>
      </c>
      <c r="N982" s="9">
        <v>2</v>
      </c>
      <c r="O982" s="9">
        <v>3</v>
      </c>
      <c r="P982" s="9">
        <v>2</v>
      </c>
      <c r="Q982" s="9">
        <v>3</v>
      </c>
      <c r="R982" s="9">
        <v>4</v>
      </c>
      <c r="S982" s="9">
        <v>3</v>
      </c>
      <c r="T982" s="9"/>
      <c r="U982" s="9">
        <v>1</v>
      </c>
      <c r="V982" s="9">
        <v>1</v>
      </c>
      <c r="W982" s="9">
        <v>0</v>
      </c>
      <c r="X982" s="9">
        <v>0</v>
      </c>
      <c r="Y982" s="9">
        <v>0</v>
      </c>
      <c r="Z982" s="9">
        <v>1</v>
      </c>
      <c r="AA982" s="9">
        <v>0</v>
      </c>
      <c r="AB982" s="9">
        <v>0</v>
      </c>
      <c r="AC982" s="9"/>
      <c r="AD982" s="9">
        <v>1</v>
      </c>
      <c r="AE982" s="9"/>
      <c r="AF982" s="9">
        <v>1</v>
      </c>
      <c r="AG982" s="9">
        <v>0</v>
      </c>
      <c r="AH982" s="9">
        <v>1</v>
      </c>
      <c r="AI982" s="9">
        <v>1</v>
      </c>
      <c r="AJ982" s="9">
        <v>0</v>
      </c>
      <c r="AK982" s="9">
        <v>0</v>
      </c>
      <c r="AL982" s="9"/>
      <c r="AM982" s="9">
        <v>1</v>
      </c>
      <c r="AN982" s="9">
        <v>1</v>
      </c>
      <c r="AO982" s="9">
        <v>1</v>
      </c>
      <c r="AP982" s="9">
        <v>1</v>
      </c>
      <c r="AQ982" s="9">
        <v>0</v>
      </c>
      <c r="AR982" s="9">
        <v>0</v>
      </c>
      <c r="AS982" s="9"/>
      <c r="AT982" s="9">
        <v>1</v>
      </c>
      <c r="AU982" s="9">
        <v>3</v>
      </c>
      <c r="AV982" s="75">
        <v>1</v>
      </c>
      <c r="AW982" s="75">
        <v>2</v>
      </c>
      <c r="AX982" s="75">
        <v>1</v>
      </c>
      <c r="AY982" s="9">
        <v>2</v>
      </c>
      <c r="AZ982" s="9">
        <v>2</v>
      </c>
      <c r="BA982" s="9" t="s">
        <v>125</v>
      </c>
      <c r="BB982" s="9" t="s">
        <v>125</v>
      </c>
      <c r="BC982" s="9">
        <v>1</v>
      </c>
      <c r="BD982" s="9">
        <v>1</v>
      </c>
      <c r="BE982" s="9">
        <v>1</v>
      </c>
      <c r="BF982" s="9">
        <v>1</v>
      </c>
      <c r="BG982" s="9">
        <v>1</v>
      </c>
      <c r="BH982">
        <v>1</v>
      </c>
      <c r="BI982">
        <v>1</v>
      </c>
      <c r="BJ982" s="58">
        <v>2</v>
      </c>
      <c r="BK982">
        <v>2</v>
      </c>
      <c r="BL982">
        <v>1</v>
      </c>
      <c r="BM982">
        <v>2</v>
      </c>
      <c r="BN982">
        <v>2</v>
      </c>
      <c r="BO982">
        <v>2</v>
      </c>
      <c r="BP982">
        <v>1</v>
      </c>
      <c r="BQ982">
        <v>1</v>
      </c>
      <c r="BR982">
        <v>2</v>
      </c>
      <c r="BS982">
        <v>2</v>
      </c>
      <c r="BT982" t="s">
        <v>125</v>
      </c>
      <c r="BU982">
        <v>1</v>
      </c>
      <c r="BV982">
        <v>1</v>
      </c>
      <c r="BW982">
        <v>1</v>
      </c>
      <c r="BX982">
        <v>2</v>
      </c>
      <c r="BY982">
        <v>1</v>
      </c>
      <c r="BZ982">
        <v>2</v>
      </c>
      <c r="CA982">
        <v>2</v>
      </c>
      <c r="CB982">
        <v>2</v>
      </c>
      <c r="CC982">
        <v>1</v>
      </c>
      <c r="CD982">
        <v>1</v>
      </c>
      <c r="CE982">
        <v>2</v>
      </c>
      <c r="CF982">
        <v>1</v>
      </c>
      <c r="CG982">
        <v>2</v>
      </c>
      <c r="CH982">
        <v>2</v>
      </c>
      <c r="CI982">
        <v>2</v>
      </c>
      <c r="CJ982">
        <v>2</v>
      </c>
      <c r="CK982">
        <v>2</v>
      </c>
      <c r="CL982">
        <v>2</v>
      </c>
      <c r="CM982" t="s">
        <v>125</v>
      </c>
      <c r="CN982" t="s">
        <v>125</v>
      </c>
      <c r="CO982">
        <v>4</v>
      </c>
      <c r="CP982">
        <v>3</v>
      </c>
      <c r="CQ982">
        <v>4</v>
      </c>
      <c r="CR982">
        <v>4</v>
      </c>
      <c r="CS982">
        <v>3</v>
      </c>
      <c r="CT982">
        <v>3</v>
      </c>
      <c r="CU982">
        <v>4</v>
      </c>
      <c r="CV982">
        <v>4</v>
      </c>
      <c r="CW982">
        <v>1</v>
      </c>
      <c r="CX982">
        <v>3</v>
      </c>
      <c r="CY982">
        <v>3</v>
      </c>
      <c r="CZ982">
        <v>3</v>
      </c>
      <c r="DA982" s="57" t="s">
        <v>125</v>
      </c>
    </row>
    <row r="983" spans="1:105">
      <c r="A983">
        <v>976</v>
      </c>
      <c r="B983" s="9"/>
      <c r="C983" s="9">
        <v>9</v>
      </c>
      <c r="D983" s="9">
        <v>7</v>
      </c>
      <c r="E983" s="9">
        <v>12</v>
      </c>
      <c r="F983" s="9">
        <v>1</v>
      </c>
      <c r="G983" s="9">
        <v>0</v>
      </c>
      <c r="H983" s="9">
        <v>0</v>
      </c>
      <c r="I983" s="9">
        <v>1</v>
      </c>
      <c r="J983" s="9">
        <v>0</v>
      </c>
      <c r="K983" s="9">
        <v>0</v>
      </c>
      <c r="L983" s="9">
        <v>0</v>
      </c>
      <c r="M983" s="9">
        <v>2</v>
      </c>
      <c r="N983" s="9">
        <v>3</v>
      </c>
      <c r="O983" s="9">
        <v>4</v>
      </c>
      <c r="P983" s="9">
        <v>4</v>
      </c>
      <c r="Q983" s="9">
        <v>3</v>
      </c>
      <c r="R983" s="9">
        <v>4</v>
      </c>
      <c r="S983" s="9">
        <v>4</v>
      </c>
      <c r="T983" s="9"/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1</v>
      </c>
      <c r="AA983" s="9">
        <v>0</v>
      </c>
      <c r="AB983" s="9">
        <v>0</v>
      </c>
      <c r="AC983" s="9"/>
      <c r="AD983" s="9">
        <v>2</v>
      </c>
      <c r="AE983" s="9"/>
      <c r="AF983" s="9">
        <v>1</v>
      </c>
      <c r="AG983" s="9">
        <v>1</v>
      </c>
      <c r="AH983" s="9">
        <v>0</v>
      </c>
      <c r="AI983" s="9">
        <v>0</v>
      </c>
      <c r="AJ983" s="9">
        <v>0</v>
      </c>
      <c r="AK983" s="9">
        <v>0</v>
      </c>
      <c r="AL983" s="9"/>
      <c r="AM983" s="9">
        <v>1</v>
      </c>
      <c r="AN983" s="9">
        <v>1</v>
      </c>
      <c r="AO983" s="9">
        <v>1</v>
      </c>
      <c r="AP983" s="9">
        <v>0</v>
      </c>
      <c r="AQ983" s="9">
        <v>0</v>
      </c>
      <c r="AR983" s="9">
        <v>0</v>
      </c>
      <c r="AS983" s="9"/>
      <c r="AT983" s="9">
        <v>1</v>
      </c>
      <c r="AU983" s="9">
        <v>1</v>
      </c>
      <c r="AV983" s="75">
        <v>1</v>
      </c>
      <c r="AW983" s="75">
        <v>1</v>
      </c>
      <c r="AX983" s="75">
        <v>1</v>
      </c>
      <c r="AY983" s="9">
        <v>1</v>
      </c>
      <c r="AZ983" s="9">
        <v>1</v>
      </c>
      <c r="BA983" s="9">
        <v>2</v>
      </c>
      <c r="BB983" s="9">
        <v>2</v>
      </c>
      <c r="BC983" s="9">
        <v>2</v>
      </c>
      <c r="BD983" s="9">
        <v>1</v>
      </c>
      <c r="BE983" s="9">
        <v>1</v>
      </c>
      <c r="BF983" s="9">
        <v>1</v>
      </c>
      <c r="BG983" s="9">
        <v>1</v>
      </c>
      <c r="BH983">
        <v>1</v>
      </c>
      <c r="BI983">
        <v>2</v>
      </c>
      <c r="BJ983" s="58">
        <v>1</v>
      </c>
      <c r="BK983">
        <v>1</v>
      </c>
      <c r="BL983">
        <v>1</v>
      </c>
      <c r="BM983">
        <v>1</v>
      </c>
      <c r="BN983">
        <v>2</v>
      </c>
      <c r="BO983">
        <v>2</v>
      </c>
      <c r="BP983">
        <v>1</v>
      </c>
      <c r="BQ983">
        <v>1</v>
      </c>
      <c r="BR983">
        <v>1</v>
      </c>
      <c r="BS983">
        <v>1</v>
      </c>
      <c r="BT983">
        <v>1</v>
      </c>
      <c r="BU983">
        <v>1</v>
      </c>
      <c r="BV983">
        <v>1</v>
      </c>
      <c r="BW983">
        <v>1</v>
      </c>
      <c r="BX983">
        <v>1</v>
      </c>
      <c r="BY983">
        <v>2</v>
      </c>
      <c r="BZ983">
        <v>2</v>
      </c>
      <c r="CA983">
        <v>1</v>
      </c>
      <c r="CB983">
        <v>1</v>
      </c>
      <c r="CC983">
        <v>2</v>
      </c>
      <c r="CD983">
        <v>2</v>
      </c>
      <c r="CE983">
        <v>2</v>
      </c>
      <c r="CF983">
        <v>1</v>
      </c>
      <c r="CG983">
        <v>2</v>
      </c>
      <c r="CH983">
        <v>1</v>
      </c>
      <c r="CI983">
        <v>2</v>
      </c>
      <c r="CJ983">
        <v>2</v>
      </c>
      <c r="CK983">
        <v>2</v>
      </c>
      <c r="CL983">
        <v>1</v>
      </c>
      <c r="CM983">
        <v>3</v>
      </c>
      <c r="CN983">
        <v>4</v>
      </c>
      <c r="CO983">
        <v>4</v>
      </c>
      <c r="CP983">
        <v>2</v>
      </c>
      <c r="CQ983">
        <v>3</v>
      </c>
      <c r="CR983">
        <v>3</v>
      </c>
      <c r="CS983">
        <v>3</v>
      </c>
      <c r="CT983">
        <v>3</v>
      </c>
      <c r="CU983">
        <v>3</v>
      </c>
      <c r="CV983">
        <v>3</v>
      </c>
      <c r="CW983">
        <v>1</v>
      </c>
      <c r="CX983">
        <v>3</v>
      </c>
      <c r="CY983">
        <v>1</v>
      </c>
      <c r="CZ983">
        <v>3</v>
      </c>
      <c r="DA983" s="57">
        <v>3</v>
      </c>
    </row>
    <row r="984" spans="1:105">
      <c r="A984">
        <v>977</v>
      </c>
      <c r="B984" s="9">
        <v>1</v>
      </c>
      <c r="C984" s="9">
        <v>7</v>
      </c>
      <c r="D984" s="9">
        <v>4</v>
      </c>
      <c r="E984" s="9">
        <v>14</v>
      </c>
      <c r="F984" s="9">
        <v>0</v>
      </c>
      <c r="G984" s="9">
        <v>0</v>
      </c>
      <c r="H984" s="9">
        <v>0</v>
      </c>
      <c r="I984" s="9">
        <v>1</v>
      </c>
      <c r="J984" s="9">
        <v>0</v>
      </c>
      <c r="K984" s="9">
        <v>0</v>
      </c>
      <c r="L984" s="9">
        <v>0</v>
      </c>
      <c r="M984" s="9">
        <v>2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/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1</v>
      </c>
      <c r="AA984" s="9">
        <v>0</v>
      </c>
      <c r="AB984" s="9">
        <v>0</v>
      </c>
      <c r="AC984" s="9"/>
      <c r="AD984" s="9">
        <v>1</v>
      </c>
      <c r="AE984" s="9"/>
      <c r="AF984" s="9">
        <v>1</v>
      </c>
      <c r="AG984" s="9">
        <v>0</v>
      </c>
      <c r="AH984" s="9">
        <v>0</v>
      </c>
      <c r="AI984" s="9">
        <v>0</v>
      </c>
      <c r="AJ984" s="9">
        <v>0</v>
      </c>
      <c r="AK984" s="9">
        <v>0</v>
      </c>
      <c r="AL984" s="9"/>
      <c r="AM984" s="9">
        <v>1</v>
      </c>
      <c r="AN984" s="9">
        <v>1</v>
      </c>
      <c r="AO984" s="9">
        <v>0</v>
      </c>
      <c r="AP984" s="9">
        <v>0</v>
      </c>
      <c r="AQ984" s="9">
        <v>0</v>
      </c>
      <c r="AR984" s="9">
        <v>0</v>
      </c>
      <c r="AS984" s="9"/>
      <c r="AT984" s="9">
        <v>1</v>
      </c>
      <c r="AU984" s="9">
        <v>3</v>
      </c>
      <c r="AV984" s="75">
        <v>1</v>
      </c>
      <c r="AW984" s="75">
        <v>2</v>
      </c>
      <c r="AX984" s="75">
        <v>1</v>
      </c>
      <c r="AY984" s="9">
        <v>2</v>
      </c>
      <c r="AZ984" s="9">
        <v>1</v>
      </c>
      <c r="BA984" s="9">
        <v>2</v>
      </c>
      <c r="BB984" s="9">
        <v>2</v>
      </c>
      <c r="BC984" s="9">
        <v>2</v>
      </c>
      <c r="BD984" s="9">
        <v>1</v>
      </c>
      <c r="BE984" s="9">
        <v>2</v>
      </c>
      <c r="BF984" s="9">
        <v>2</v>
      </c>
      <c r="BG984" s="9" t="s">
        <v>125</v>
      </c>
      <c r="BH984">
        <v>1</v>
      </c>
      <c r="BI984">
        <v>2</v>
      </c>
      <c r="BJ984" s="58">
        <v>1</v>
      </c>
      <c r="BK984">
        <v>2</v>
      </c>
      <c r="BL984">
        <v>1</v>
      </c>
      <c r="BM984">
        <v>2</v>
      </c>
      <c r="BN984">
        <v>2</v>
      </c>
      <c r="BO984">
        <v>2</v>
      </c>
      <c r="BP984">
        <v>2</v>
      </c>
      <c r="BQ984" t="s">
        <v>125</v>
      </c>
      <c r="BR984">
        <v>2</v>
      </c>
      <c r="BS984">
        <v>2</v>
      </c>
      <c r="BT984" t="s">
        <v>125</v>
      </c>
      <c r="BU984">
        <v>2</v>
      </c>
      <c r="BV984">
        <v>2</v>
      </c>
      <c r="BW984">
        <v>2</v>
      </c>
      <c r="BX984">
        <v>2</v>
      </c>
      <c r="BY984">
        <v>2</v>
      </c>
      <c r="BZ984">
        <v>2</v>
      </c>
      <c r="CA984">
        <v>2</v>
      </c>
      <c r="CB984">
        <v>2</v>
      </c>
      <c r="CC984">
        <v>2</v>
      </c>
      <c r="CD984">
        <v>2</v>
      </c>
      <c r="CE984">
        <v>2</v>
      </c>
      <c r="CF984">
        <v>2</v>
      </c>
      <c r="CG984">
        <v>2</v>
      </c>
      <c r="CH984">
        <v>2</v>
      </c>
      <c r="CI984">
        <v>2</v>
      </c>
      <c r="CJ984">
        <v>1</v>
      </c>
      <c r="CK984">
        <v>2</v>
      </c>
      <c r="CL984">
        <v>1</v>
      </c>
      <c r="CM984">
        <v>4</v>
      </c>
      <c r="CN984">
        <v>4</v>
      </c>
      <c r="CO984">
        <v>4</v>
      </c>
      <c r="CP984">
        <v>3</v>
      </c>
      <c r="CQ984">
        <v>4</v>
      </c>
      <c r="CR984">
        <v>4</v>
      </c>
      <c r="CS984">
        <v>4</v>
      </c>
      <c r="CT984">
        <v>2</v>
      </c>
      <c r="CU984">
        <v>4</v>
      </c>
      <c r="CV984">
        <v>4</v>
      </c>
      <c r="CW984">
        <v>1</v>
      </c>
      <c r="CX984">
        <v>3</v>
      </c>
      <c r="CY984">
        <v>3</v>
      </c>
      <c r="CZ984">
        <v>0</v>
      </c>
      <c r="DA984" s="57" t="s">
        <v>125</v>
      </c>
    </row>
    <row r="985" spans="1:105">
      <c r="A985">
        <v>978</v>
      </c>
      <c r="B985" s="9">
        <v>1</v>
      </c>
      <c r="C985" s="9">
        <v>7</v>
      </c>
      <c r="D985" s="9">
        <v>7</v>
      </c>
      <c r="E985" s="9">
        <v>3</v>
      </c>
      <c r="F985" s="9">
        <v>0</v>
      </c>
      <c r="G985" s="9">
        <v>0</v>
      </c>
      <c r="H985" s="9">
        <v>0</v>
      </c>
      <c r="I985" s="9">
        <v>1</v>
      </c>
      <c r="J985" s="9">
        <v>0</v>
      </c>
      <c r="K985" s="9">
        <v>0</v>
      </c>
      <c r="L985" s="9">
        <v>0</v>
      </c>
      <c r="M985" s="9">
        <v>2</v>
      </c>
      <c r="N985" s="9">
        <v>3</v>
      </c>
      <c r="O985" s="9">
        <v>4</v>
      </c>
      <c r="P985" s="9">
        <v>3</v>
      </c>
      <c r="Q985" s="9">
        <v>3</v>
      </c>
      <c r="R985" s="9">
        <v>4</v>
      </c>
      <c r="S985" s="9">
        <v>3</v>
      </c>
      <c r="T985" s="9"/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1</v>
      </c>
      <c r="AB985" s="9">
        <v>0</v>
      </c>
      <c r="AC985" s="9"/>
      <c r="AD985" s="9">
        <v>4</v>
      </c>
      <c r="AE985" s="9"/>
      <c r="AF985" s="9">
        <v>1</v>
      </c>
      <c r="AG985" s="9">
        <v>1</v>
      </c>
      <c r="AH985" s="9">
        <v>1</v>
      </c>
      <c r="AI985" s="9">
        <v>0</v>
      </c>
      <c r="AJ985" s="9">
        <v>0</v>
      </c>
      <c r="AK985" s="9">
        <v>0</v>
      </c>
      <c r="AL985" s="9"/>
      <c r="AM985" s="9">
        <v>1</v>
      </c>
      <c r="AN985" s="9">
        <v>1</v>
      </c>
      <c r="AO985" s="9">
        <v>0</v>
      </c>
      <c r="AP985" s="9">
        <v>0</v>
      </c>
      <c r="AQ985" s="9">
        <v>0</v>
      </c>
      <c r="AR985" s="9">
        <v>0</v>
      </c>
      <c r="AS985" s="9"/>
      <c r="AT985" s="9">
        <v>3</v>
      </c>
      <c r="AU985" s="9">
        <v>1</v>
      </c>
      <c r="AV985" s="75">
        <v>2</v>
      </c>
      <c r="AW985" s="75">
        <v>2</v>
      </c>
      <c r="AX985" s="75">
        <v>2</v>
      </c>
      <c r="AY985" s="9" t="s">
        <v>125</v>
      </c>
      <c r="AZ985" s="9">
        <v>1</v>
      </c>
      <c r="BA985" s="9">
        <v>1</v>
      </c>
      <c r="BB985" s="9">
        <v>2</v>
      </c>
      <c r="BC985" s="9">
        <v>1</v>
      </c>
      <c r="BD985" s="9">
        <v>2</v>
      </c>
      <c r="BE985" s="9" t="s">
        <v>125</v>
      </c>
      <c r="BF985" s="9">
        <v>1</v>
      </c>
      <c r="BG985" s="9">
        <v>1</v>
      </c>
      <c r="BH985">
        <v>1</v>
      </c>
      <c r="BI985">
        <v>2</v>
      </c>
      <c r="BJ985" s="58">
        <v>2</v>
      </c>
      <c r="BK985">
        <v>2</v>
      </c>
      <c r="BL985">
        <v>2</v>
      </c>
      <c r="BM985">
        <v>2</v>
      </c>
      <c r="BN985">
        <v>1</v>
      </c>
      <c r="BO985">
        <v>2</v>
      </c>
      <c r="BP985">
        <v>1</v>
      </c>
      <c r="BQ985">
        <v>1</v>
      </c>
      <c r="BR985">
        <v>1</v>
      </c>
      <c r="BS985">
        <v>2</v>
      </c>
      <c r="BT985" t="s">
        <v>125</v>
      </c>
      <c r="BU985">
        <v>1</v>
      </c>
      <c r="BV985">
        <v>1</v>
      </c>
      <c r="BW985">
        <v>1</v>
      </c>
      <c r="BX985">
        <v>2</v>
      </c>
      <c r="BY985">
        <v>2</v>
      </c>
      <c r="BZ985">
        <v>2</v>
      </c>
      <c r="CA985">
        <v>2</v>
      </c>
      <c r="CB985">
        <v>2</v>
      </c>
      <c r="CC985">
        <v>2</v>
      </c>
      <c r="CD985">
        <v>1</v>
      </c>
      <c r="CE985">
        <v>2</v>
      </c>
      <c r="CF985">
        <v>1</v>
      </c>
      <c r="CG985">
        <v>2</v>
      </c>
      <c r="CH985">
        <v>2</v>
      </c>
      <c r="CI985">
        <v>1</v>
      </c>
      <c r="CJ985">
        <v>2</v>
      </c>
      <c r="CK985">
        <v>2</v>
      </c>
      <c r="CL985">
        <v>1</v>
      </c>
      <c r="CM985">
        <v>4</v>
      </c>
      <c r="CN985">
        <v>4</v>
      </c>
      <c r="CO985">
        <v>4</v>
      </c>
      <c r="CP985">
        <v>3</v>
      </c>
      <c r="CQ985">
        <v>4</v>
      </c>
      <c r="CR985">
        <v>4</v>
      </c>
      <c r="CS985">
        <v>4</v>
      </c>
      <c r="CT985">
        <v>4</v>
      </c>
      <c r="CU985">
        <v>2</v>
      </c>
      <c r="CV985">
        <v>2</v>
      </c>
      <c r="CW985">
        <v>1</v>
      </c>
      <c r="CX985">
        <v>3</v>
      </c>
      <c r="CY985">
        <v>3</v>
      </c>
      <c r="CZ985">
        <v>4</v>
      </c>
      <c r="DA985" s="57" t="s">
        <v>125</v>
      </c>
    </row>
    <row r="986" spans="1:105">
      <c r="A986">
        <v>979</v>
      </c>
      <c r="B986" s="9">
        <v>1</v>
      </c>
      <c r="C986" s="9">
        <v>8</v>
      </c>
      <c r="D986" s="9">
        <v>1</v>
      </c>
      <c r="E986" s="9">
        <v>7</v>
      </c>
      <c r="F986" s="9">
        <v>0</v>
      </c>
      <c r="G986" s="9">
        <v>0</v>
      </c>
      <c r="H986" s="9">
        <v>0</v>
      </c>
      <c r="I986" s="9">
        <v>1</v>
      </c>
      <c r="J986" s="9">
        <v>0</v>
      </c>
      <c r="K986" s="9">
        <v>0</v>
      </c>
      <c r="L986" s="9">
        <v>0</v>
      </c>
      <c r="M986" s="9">
        <v>2</v>
      </c>
      <c r="N986" s="9"/>
      <c r="O986" s="9"/>
      <c r="P986" s="9"/>
      <c r="Q986" s="9"/>
      <c r="R986" s="9">
        <v>4</v>
      </c>
      <c r="S986" s="9"/>
      <c r="T986" s="9"/>
      <c r="U986" s="9">
        <v>0</v>
      </c>
      <c r="V986" s="9">
        <v>0</v>
      </c>
      <c r="W986" s="9">
        <v>0</v>
      </c>
      <c r="X986" s="9">
        <v>0</v>
      </c>
      <c r="Y986" s="9">
        <v>1</v>
      </c>
      <c r="Z986" s="9">
        <v>0</v>
      </c>
      <c r="AA986" s="9">
        <v>0</v>
      </c>
      <c r="AB986" s="9">
        <v>0</v>
      </c>
      <c r="AC986" s="9"/>
      <c r="AD986" s="9">
        <v>3</v>
      </c>
      <c r="AE986" s="9"/>
      <c r="AF986" s="9">
        <v>1</v>
      </c>
      <c r="AG986" s="9">
        <v>0</v>
      </c>
      <c r="AH986" s="9">
        <v>0</v>
      </c>
      <c r="AI986" s="9">
        <v>0</v>
      </c>
      <c r="AJ986" s="9">
        <v>0</v>
      </c>
      <c r="AK986" s="9">
        <v>0</v>
      </c>
      <c r="AL986" s="9"/>
      <c r="AM986" s="9">
        <v>0</v>
      </c>
      <c r="AN986" s="9">
        <v>1</v>
      </c>
      <c r="AO986" s="9">
        <v>0</v>
      </c>
      <c r="AP986" s="9">
        <v>0</v>
      </c>
      <c r="AQ986" s="9">
        <v>0</v>
      </c>
      <c r="AR986" s="9">
        <v>0</v>
      </c>
      <c r="AS986" s="9"/>
      <c r="AT986" s="9">
        <v>3</v>
      </c>
      <c r="AU986" s="9">
        <v>2</v>
      </c>
      <c r="AV986" s="75">
        <v>2</v>
      </c>
      <c r="AW986" s="75">
        <v>2</v>
      </c>
      <c r="AX986" s="75">
        <v>2</v>
      </c>
      <c r="AY986" s="9" t="s">
        <v>125</v>
      </c>
      <c r="AZ986" s="9">
        <v>1</v>
      </c>
      <c r="BA986" s="9">
        <v>1</v>
      </c>
      <c r="BB986" s="9">
        <v>1</v>
      </c>
      <c r="BC986" s="9">
        <v>1</v>
      </c>
      <c r="BD986" s="9">
        <v>1</v>
      </c>
      <c r="BE986" s="9">
        <v>1</v>
      </c>
      <c r="BF986" s="9">
        <v>2</v>
      </c>
      <c r="BG986" s="9" t="s">
        <v>125</v>
      </c>
      <c r="BH986">
        <v>2</v>
      </c>
      <c r="BI986">
        <v>2</v>
      </c>
      <c r="BJ986" s="58">
        <v>1</v>
      </c>
      <c r="BK986">
        <v>2</v>
      </c>
      <c r="BL986">
        <v>1</v>
      </c>
      <c r="BM986">
        <v>1</v>
      </c>
      <c r="BN986">
        <v>2</v>
      </c>
      <c r="BO986">
        <v>2</v>
      </c>
      <c r="BP986">
        <v>2</v>
      </c>
      <c r="BQ986" t="s">
        <v>125</v>
      </c>
      <c r="BR986">
        <v>1</v>
      </c>
      <c r="BS986">
        <v>2</v>
      </c>
      <c r="BT986" t="s">
        <v>125</v>
      </c>
      <c r="BU986">
        <v>1</v>
      </c>
      <c r="BV986">
        <v>1</v>
      </c>
      <c r="BW986">
        <v>2</v>
      </c>
      <c r="BX986">
        <v>2</v>
      </c>
      <c r="BY986">
        <v>2</v>
      </c>
      <c r="BZ986">
        <v>2</v>
      </c>
      <c r="CA986">
        <v>2</v>
      </c>
      <c r="CB986">
        <v>2</v>
      </c>
      <c r="CC986">
        <v>2</v>
      </c>
      <c r="CD986">
        <v>1</v>
      </c>
      <c r="CE986">
        <v>2</v>
      </c>
      <c r="CF986">
        <v>1</v>
      </c>
      <c r="CG986">
        <v>1</v>
      </c>
      <c r="CH986">
        <v>2</v>
      </c>
      <c r="CI986">
        <v>2</v>
      </c>
      <c r="CJ986">
        <v>1</v>
      </c>
      <c r="CK986">
        <v>2</v>
      </c>
      <c r="CL986">
        <v>1</v>
      </c>
      <c r="CM986">
        <v>4</v>
      </c>
      <c r="CN986">
        <v>4</v>
      </c>
      <c r="CO986">
        <v>4</v>
      </c>
      <c r="CP986">
        <v>4</v>
      </c>
      <c r="CQ986">
        <v>4</v>
      </c>
      <c r="CR986">
        <v>3</v>
      </c>
      <c r="CS986">
        <v>4</v>
      </c>
      <c r="CT986">
        <v>3</v>
      </c>
      <c r="CU986">
        <v>3</v>
      </c>
      <c r="CV986">
        <v>3</v>
      </c>
      <c r="CW986">
        <v>1</v>
      </c>
      <c r="CX986">
        <v>4</v>
      </c>
      <c r="CY986">
        <v>1</v>
      </c>
      <c r="CZ986">
        <v>0</v>
      </c>
      <c r="DA986" s="57" t="s">
        <v>125</v>
      </c>
    </row>
    <row r="987" spans="1:105">
      <c r="A987">
        <v>980</v>
      </c>
      <c r="B987" s="9">
        <v>2</v>
      </c>
      <c r="C987" s="9">
        <v>8</v>
      </c>
      <c r="D987" s="9">
        <v>4</v>
      </c>
      <c r="E987" s="9">
        <v>5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1</v>
      </c>
      <c r="M987" s="9">
        <v>2</v>
      </c>
      <c r="N987" s="9">
        <v>4</v>
      </c>
      <c r="O987" s="9">
        <v>4</v>
      </c>
      <c r="P987" s="9">
        <v>4</v>
      </c>
      <c r="Q987" s="9">
        <v>1</v>
      </c>
      <c r="R987" s="9">
        <v>4</v>
      </c>
      <c r="S987" s="9">
        <v>4</v>
      </c>
      <c r="T987" s="9"/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1</v>
      </c>
      <c r="AB987" s="9">
        <v>0</v>
      </c>
      <c r="AC987" s="9"/>
      <c r="AD987" s="9">
        <v>2</v>
      </c>
      <c r="AE987" s="9"/>
      <c r="AF987" s="9">
        <v>1</v>
      </c>
      <c r="AG987" s="9">
        <v>0</v>
      </c>
      <c r="AH987" s="9">
        <v>0</v>
      </c>
      <c r="AI987" s="9">
        <v>0</v>
      </c>
      <c r="AJ987" s="9">
        <v>0</v>
      </c>
      <c r="AK987" s="9">
        <v>0</v>
      </c>
      <c r="AL987" s="9"/>
      <c r="AM987" s="9">
        <v>1</v>
      </c>
      <c r="AN987" s="9">
        <v>1</v>
      </c>
      <c r="AO987" s="9">
        <v>1</v>
      </c>
      <c r="AP987" s="9">
        <v>1</v>
      </c>
      <c r="AQ987" s="9">
        <v>0</v>
      </c>
      <c r="AR987" s="9">
        <v>0</v>
      </c>
      <c r="AS987" s="9"/>
      <c r="AT987" s="9">
        <v>4</v>
      </c>
      <c r="AU987" s="9">
        <v>1</v>
      </c>
      <c r="AV987" s="75">
        <v>1</v>
      </c>
      <c r="AW987" s="75">
        <v>2</v>
      </c>
      <c r="AX987" s="75">
        <v>1</v>
      </c>
      <c r="AY987" s="9">
        <v>1</v>
      </c>
      <c r="AZ987" s="9">
        <v>1</v>
      </c>
      <c r="BA987" s="9">
        <v>1</v>
      </c>
      <c r="BB987" s="9">
        <v>2</v>
      </c>
      <c r="BC987" s="9">
        <v>1</v>
      </c>
      <c r="BD987" s="9">
        <v>1</v>
      </c>
      <c r="BE987" s="9">
        <v>2</v>
      </c>
      <c r="BF987" s="9">
        <v>1</v>
      </c>
      <c r="BG987" s="9">
        <v>2</v>
      </c>
      <c r="BH987">
        <v>1</v>
      </c>
      <c r="BI987">
        <v>1</v>
      </c>
      <c r="BJ987" s="58">
        <v>1</v>
      </c>
      <c r="BK987">
        <v>2</v>
      </c>
      <c r="BL987">
        <v>1</v>
      </c>
      <c r="BM987">
        <v>1</v>
      </c>
      <c r="BN987">
        <v>1</v>
      </c>
      <c r="BO987">
        <v>2</v>
      </c>
      <c r="BP987">
        <v>2</v>
      </c>
      <c r="BQ987" t="s">
        <v>125</v>
      </c>
      <c r="BR987">
        <v>2</v>
      </c>
      <c r="BS987">
        <v>2</v>
      </c>
      <c r="BT987" t="s">
        <v>125</v>
      </c>
      <c r="BU987">
        <v>1</v>
      </c>
      <c r="BV987">
        <v>1</v>
      </c>
      <c r="BW987">
        <v>1</v>
      </c>
      <c r="BX987">
        <v>2</v>
      </c>
      <c r="BY987">
        <v>2</v>
      </c>
      <c r="BZ987">
        <v>2</v>
      </c>
      <c r="CA987">
        <v>2</v>
      </c>
      <c r="CB987">
        <v>2</v>
      </c>
      <c r="CC987">
        <v>1</v>
      </c>
      <c r="CD987">
        <v>2</v>
      </c>
      <c r="CE987">
        <v>2</v>
      </c>
      <c r="CF987">
        <v>1</v>
      </c>
      <c r="CG987">
        <v>2</v>
      </c>
      <c r="CH987">
        <v>2</v>
      </c>
      <c r="CI987">
        <v>2</v>
      </c>
      <c r="CJ987">
        <v>1</v>
      </c>
      <c r="CK987">
        <v>2</v>
      </c>
      <c r="CL987">
        <v>2</v>
      </c>
      <c r="CM987" t="s">
        <v>125</v>
      </c>
      <c r="CN987" t="s">
        <v>125</v>
      </c>
      <c r="CO987">
        <v>4</v>
      </c>
      <c r="CP987">
        <v>3</v>
      </c>
      <c r="CQ987">
        <v>4</v>
      </c>
      <c r="CR987">
        <v>3</v>
      </c>
      <c r="CS987">
        <v>4</v>
      </c>
      <c r="CT987">
        <v>4</v>
      </c>
      <c r="CU987">
        <v>3</v>
      </c>
      <c r="CV987">
        <v>3</v>
      </c>
      <c r="CW987">
        <v>1</v>
      </c>
      <c r="CX987">
        <v>3</v>
      </c>
      <c r="CY987">
        <v>3</v>
      </c>
      <c r="CZ987">
        <v>3</v>
      </c>
      <c r="DA987" s="57" t="s">
        <v>125</v>
      </c>
    </row>
    <row r="988" spans="1:105">
      <c r="A988">
        <v>981</v>
      </c>
      <c r="B988" s="9">
        <v>2</v>
      </c>
      <c r="C988" s="9">
        <v>4</v>
      </c>
      <c r="D988" s="9">
        <v>2</v>
      </c>
      <c r="E988" s="9">
        <v>7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1</v>
      </c>
      <c r="L988" s="9">
        <v>0</v>
      </c>
      <c r="M988" s="9">
        <v>1</v>
      </c>
      <c r="N988" s="9">
        <v>3</v>
      </c>
      <c r="O988" s="9">
        <v>3</v>
      </c>
      <c r="P988" s="9">
        <v>3</v>
      </c>
      <c r="Q988" s="9">
        <v>3</v>
      </c>
      <c r="R988" s="9">
        <v>4</v>
      </c>
      <c r="S988" s="9">
        <v>3</v>
      </c>
      <c r="T988" s="9"/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1</v>
      </c>
      <c r="AA988" s="9">
        <v>0</v>
      </c>
      <c r="AB988" s="9">
        <v>0</v>
      </c>
      <c r="AC988" s="9"/>
      <c r="AD988" s="9">
        <v>3</v>
      </c>
      <c r="AE988" s="9"/>
      <c r="AF988" s="9">
        <v>1</v>
      </c>
      <c r="AG988" s="9">
        <v>0</v>
      </c>
      <c r="AH988" s="9">
        <v>0</v>
      </c>
      <c r="AI988" s="9">
        <v>0</v>
      </c>
      <c r="AJ988" s="9">
        <v>0</v>
      </c>
      <c r="AK988" s="9">
        <v>0</v>
      </c>
      <c r="AL988" s="9"/>
      <c r="AM988" s="9">
        <v>1</v>
      </c>
      <c r="AN988" s="9">
        <v>1</v>
      </c>
      <c r="AO988" s="9">
        <v>1</v>
      </c>
      <c r="AP988" s="9">
        <v>0</v>
      </c>
      <c r="AQ988" s="9">
        <v>0</v>
      </c>
      <c r="AR988" s="9">
        <v>0</v>
      </c>
      <c r="AS988" s="9"/>
      <c r="AT988" s="9">
        <v>1</v>
      </c>
      <c r="AU988" s="9">
        <v>1</v>
      </c>
      <c r="AV988" s="75">
        <v>1</v>
      </c>
      <c r="AW988" s="75">
        <v>1</v>
      </c>
      <c r="AX988" s="75">
        <v>2</v>
      </c>
      <c r="AY988" s="9" t="s">
        <v>125</v>
      </c>
      <c r="AZ988" s="9">
        <v>1</v>
      </c>
      <c r="BA988" s="9">
        <v>2</v>
      </c>
      <c r="BB988" s="9">
        <v>2</v>
      </c>
      <c r="BC988" s="9">
        <v>1</v>
      </c>
      <c r="BD988" s="9">
        <v>1</v>
      </c>
      <c r="BE988" s="9">
        <v>1</v>
      </c>
      <c r="BF988" s="9">
        <v>1</v>
      </c>
      <c r="BG988" s="9"/>
      <c r="BH988">
        <v>1</v>
      </c>
      <c r="BI988">
        <v>2</v>
      </c>
      <c r="BJ988" s="58">
        <v>2</v>
      </c>
      <c r="BK988">
        <v>2</v>
      </c>
      <c r="BL988">
        <v>1</v>
      </c>
      <c r="BM988">
        <v>1</v>
      </c>
      <c r="BN988">
        <v>1</v>
      </c>
      <c r="BO988">
        <v>2</v>
      </c>
      <c r="BP988">
        <v>2</v>
      </c>
      <c r="BQ988" t="s">
        <v>125</v>
      </c>
      <c r="BR988">
        <v>2</v>
      </c>
      <c r="BS988">
        <v>1</v>
      </c>
      <c r="BT988">
        <v>1</v>
      </c>
      <c r="BU988">
        <v>1</v>
      </c>
      <c r="BV988">
        <v>1</v>
      </c>
      <c r="BW988">
        <v>1</v>
      </c>
      <c r="BX988">
        <v>2</v>
      </c>
      <c r="BY988">
        <v>2</v>
      </c>
      <c r="BZ988">
        <v>2</v>
      </c>
      <c r="CA988">
        <v>2</v>
      </c>
      <c r="CB988">
        <v>2</v>
      </c>
      <c r="CC988">
        <v>2</v>
      </c>
      <c r="CD988">
        <v>2</v>
      </c>
      <c r="CE988">
        <v>2</v>
      </c>
      <c r="CF988">
        <v>2</v>
      </c>
      <c r="CG988">
        <v>2</v>
      </c>
      <c r="CH988">
        <v>1</v>
      </c>
      <c r="CI988">
        <v>2</v>
      </c>
      <c r="CJ988">
        <v>1</v>
      </c>
      <c r="CK988">
        <v>2</v>
      </c>
      <c r="CL988">
        <v>2</v>
      </c>
      <c r="CM988" t="s">
        <v>125</v>
      </c>
      <c r="CN988" t="s">
        <v>125</v>
      </c>
      <c r="CO988">
        <v>4</v>
      </c>
      <c r="CP988">
        <v>4</v>
      </c>
      <c r="CQ988">
        <v>4</v>
      </c>
      <c r="CR988">
        <v>4</v>
      </c>
      <c r="CS988">
        <v>4</v>
      </c>
      <c r="CT988">
        <v>4</v>
      </c>
      <c r="CU988">
        <v>4</v>
      </c>
      <c r="CV988">
        <v>1</v>
      </c>
      <c r="CW988">
        <v>1</v>
      </c>
      <c r="CX988">
        <v>4</v>
      </c>
      <c r="CY988">
        <v>4</v>
      </c>
      <c r="CZ988">
        <v>0</v>
      </c>
      <c r="DA988" s="57" t="s">
        <v>125</v>
      </c>
    </row>
    <row r="989" spans="1:105">
      <c r="A989">
        <v>982</v>
      </c>
      <c r="B989" s="9">
        <v>2</v>
      </c>
      <c r="C989" s="9">
        <v>7</v>
      </c>
      <c r="D989" s="9">
        <v>4</v>
      </c>
      <c r="E989" s="9">
        <v>4</v>
      </c>
      <c r="F989" s="9">
        <v>0</v>
      </c>
      <c r="G989" s="9">
        <v>0</v>
      </c>
      <c r="H989" s="9">
        <v>0</v>
      </c>
      <c r="I989" s="9">
        <v>0</v>
      </c>
      <c r="J989" s="9">
        <v>1</v>
      </c>
      <c r="K989" s="9">
        <v>0</v>
      </c>
      <c r="L989" s="9">
        <v>0</v>
      </c>
      <c r="M989" s="9">
        <v>2</v>
      </c>
      <c r="N989" s="9">
        <v>2</v>
      </c>
      <c r="O989" s="9">
        <v>4</v>
      </c>
      <c r="P989" s="9">
        <v>4</v>
      </c>
      <c r="Q989" s="9">
        <v>4</v>
      </c>
      <c r="R989" s="9">
        <v>4</v>
      </c>
      <c r="S989" s="9">
        <v>4</v>
      </c>
      <c r="T989" s="9"/>
      <c r="U989" s="9">
        <v>0</v>
      </c>
      <c r="V989" s="9">
        <v>1</v>
      </c>
      <c r="W989" s="9">
        <v>0</v>
      </c>
      <c r="X989" s="9">
        <v>0</v>
      </c>
      <c r="Y989" s="9">
        <v>1</v>
      </c>
      <c r="Z989" s="9">
        <v>0</v>
      </c>
      <c r="AA989" s="9">
        <v>0</v>
      </c>
      <c r="AB989" s="9">
        <v>0</v>
      </c>
      <c r="AC989" s="9"/>
      <c r="AD989" s="9">
        <v>4</v>
      </c>
      <c r="AE989" s="9"/>
      <c r="AF989" s="9">
        <v>1</v>
      </c>
      <c r="AG989" s="9">
        <v>1</v>
      </c>
      <c r="AH989" s="9">
        <v>0</v>
      </c>
      <c r="AI989" s="9">
        <v>1</v>
      </c>
      <c r="AJ989" s="9">
        <v>0</v>
      </c>
      <c r="AK989" s="9">
        <v>0</v>
      </c>
      <c r="AL989" s="9"/>
      <c r="AM989" s="9">
        <v>1</v>
      </c>
      <c r="AN989" s="9">
        <v>1</v>
      </c>
      <c r="AO989" s="9">
        <v>1</v>
      </c>
      <c r="AP989" s="9">
        <v>0</v>
      </c>
      <c r="AQ989" s="9">
        <v>0</v>
      </c>
      <c r="AR989" s="9">
        <v>0</v>
      </c>
      <c r="AS989" s="9"/>
      <c r="AT989" s="9">
        <v>1</v>
      </c>
      <c r="AU989" s="9">
        <v>2</v>
      </c>
      <c r="AV989" s="75">
        <v>1</v>
      </c>
      <c r="AW989" s="75">
        <v>2</v>
      </c>
      <c r="AX989" s="75">
        <v>1</v>
      </c>
      <c r="AY989" s="9">
        <v>1</v>
      </c>
      <c r="AZ989" s="9">
        <v>1</v>
      </c>
      <c r="BA989" s="9">
        <v>1</v>
      </c>
      <c r="BB989" s="9">
        <v>2</v>
      </c>
      <c r="BC989" s="9">
        <v>1</v>
      </c>
      <c r="BD989" s="9">
        <v>1</v>
      </c>
      <c r="BE989" s="9">
        <v>2</v>
      </c>
      <c r="BF989" s="9">
        <v>1</v>
      </c>
      <c r="BG989" s="9">
        <v>1</v>
      </c>
      <c r="BH989">
        <v>1</v>
      </c>
      <c r="BI989">
        <v>2</v>
      </c>
      <c r="BJ989" s="58">
        <v>1</v>
      </c>
      <c r="BK989">
        <v>1</v>
      </c>
      <c r="BL989">
        <v>1</v>
      </c>
      <c r="BM989">
        <v>1</v>
      </c>
      <c r="BN989">
        <v>1</v>
      </c>
      <c r="BO989">
        <v>2</v>
      </c>
      <c r="BP989">
        <v>2</v>
      </c>
      <c r="BQ989" t="s">
        <v>125</v>
      </c>
      <c r="BR989">
        <v>1</v>
      </c>
      <c r="BS989">
        <v>1</v>
      </c>
      <c r="BT989">
        <v>2</v>
      </c>
      <c r="BU989">
        <v>1</v>
      </c>
      <c r="BV989">
        <v>1</v>
      </c>
      <c r="BW989">
        <v>2</v>
      </c>
      <c r="BX989">
        <v>2</v>
      </c>
      <c r="BY989">
        <v>1</v>
      </c>
      <c r="BZ989">
        <v>2</v>
      </c>
      <c r="CA989">
        <v>1</v>
      </c>
      <c r="CB989">
        <v>1</v>
      </c>
      <c r="CC989">
        <v>1</v>
      </c>
      <c r="CD989">
        <v>1</v>
      </c>
      <c r="CE989">
        <v>2</v>
      </c>
      <c r="CF989">
        <v>1</v>
      </c>
      <c r="CG989">
        <v>1</v>
      </c>
      <c r="CH989">
        <v>1</v>
      </c>
      <c r="CI989">
        <v>1</v>
      </c>
      <c r="CJ989">
        <v>1</v>
      </c>
      <c r="CK989">
        <v>2</v>
      </c>
      <c r="CL989">
        <v>1</v>
      </c>
      <c r="CM989">
        <v>4</v>
      </c>
      <c r="CN989">
        <v>3</v>
      </c>
      <c r="CO989">
        <v>4</v>
      </c>
      <c r="CP989">
        <v>4</v>
      </c>
      <c r="CQ989">
        <v>4</v>
      </c>
      <c r="CR989">
        <v>4</v>
      </c>
      <c r="CS989">
        <v>4</v>
      </c>
      <c r="CT989">
        <v>3</v>
      </c>
      <c r="CU989">
        <v>4</v>
      </c>
      <c r="CV989">
        <v>2</v>
      </c>
      <c r="CW989">
        <v>3</v>
      </c>
      <c r="CX989">
        <v>3</v>
      </c>
      <c r="CY989">
        <v>4</v>
      </c>
      <c r="CZ989">
        <v>3</v>
      </c>
      <c r="DA989" s="57" t="s">
        <v>125</v>
      </c>
    </row>
    <row r="990" spans="1:105">
      <c r="A990">
        <v>983</v>
      </c>
      <c r="B990" s="9">
        <v>2</v>
      </c>
      <c r="C990" s="9">
        <v>4</v>
      </c>
      <c r="D990" s="9">
        <v>4</v>
      </c>
      <c r="E990" s="9">
        <v>3</v>
      </c>
      <c r="F990" s="9">
        <v>1</v>
      </c>
      <c r="G990" s="9">
        <v>1</v>
      </c>
      <c r="H990" s="9">
        <v>1</v>
      </c>
      <c r="I990" s="9">
        <v>1</v>
      </c>
      <c r="J990" s="9">
        <v>0</v>
      </c>
      <c r="K990" s="9">
        <v>0</v>
      </c>
      <c r="L990" s="9">
        <v>0</v>
      </c>
      <c r="M990" s="9">
        <v>3</v>
      </c>
      <c r="N990" s="9">
        <v>4</v>
      </c>
      <c r="O990" s="9">
        <v>4</v>
      </c>
      <c r="P990" s="9">
        <v>4</v>
      </c>
      <c r="Q990" s="9">
        <v>4</v>
      </c>
      <c r="R990" s="9">
        <v>4</v>
      </c>
      <c r="S990" s="9">
        <v>4</v>
      </c>
      <c r="T990" s="9"/>
      <c r="U990" s="9">
        <v>0</v>
      </c>
      <c r="V990" s="9">
        <v>0</v>
      </c>
      <c r="W990" s="9">
        <v>0</v>
      </c>
      <c r="X990" s="9">
        <v>1</v>
      </c>
      <c r="Y990" s="9">
        <v>1</v>
      </c>
      <c r="Z990" s="9">
        <v>1</v>
      </c>
      <c r="AA990" s="9">
        <v>0</v>
      </c>
      <c r="AB990" s="9">
        <v>0</v>
      </c>
      <c r="AC990" s="9"/>
      <c r="AD990" s="9">
        <v>1</v>
      </c>
      <c r="AE990" s="9"/>
      <c r="AF990" s="9">
        <v>1</v>
      </c>
      <c r="AG990" s="9">
        <v>0</v>
      </c>
      <c r="AH990" s="9">
        <v>1</v>
      </c>
      <c r="AI990" s="9">
        <v>0</v>
      </c>
      <c r="AJ990" s="9">
        <v>0</v>
      </c>
      <c r="AK990" s="9">
        <v>0</v>
      </c>
      <c r="AL990" s="9"/>
      <c r="AM990" s="9">
        <v>1</v>
      </c>
      <c r="AN990" s="9">
        <v>1</v>
      </c>
      <c r="AO990" s="9">
        <v>0</v>
      </c>
      <c r="AP990" s="9">
        <v>0</v>
      </c>
      <c r="AQ990" s="9">
        <v>0</v>
      </c>
      <c r="AR990" s="9">
        <v>0</v>
      </c>
      <c r="AS990" s="9"/>
      <c r="AT990" s="9">
        <v>1</v>
      </c>
      <c r="AU990" s="9">
        <v>4</v>
      </c>
      <c r="AV990" s="75">
        <v>2</v>
      </c>
      <c r="AW990" s="75">
        <v>2</v>
      </c>
      <c r="AX990" s="75">
        <v>2</v>
      </c>
      <c r="AY990" s="9" t="s">
        <v>125</v>
      </c>
      <c r="AZ990" s="9">
        <v>1</v>
      </c>
      <c r="BA990" s="9">
        <v>2</v>
      </c>
      <c r="BB990" s="9"/>
      <c r="BC990" s="9">
        <v>2</v>
      </c>
      <c r="BD990" s="9">
        <v>1</v>
      </c>
      <c r="BE990" s="9">
        <v>2</v>
      </c>
      <c r="BF990" s="9">
        <v>1</v>
      </c>
      <c r="BG990" s="9">
        <v>1</v>
      </c>
      <c r="BH990">
        <v>1</v>
      </c>
      <c r="BI990">
        <v>1</v>
      </c>
      <c r="BJ990" s="58">
        <v>2</v>
      </c>
      <c r="BK990">
        <v>1</v>
      </c>
      <c r="BL990">
        <v>1</v>
      </c>
      <c r="BM990">
        <v>2</v>
      </c>
      <c r="BN990">
        <v>1</v>
      </c>
      <c r="BO990">
        <v>2</v>
      </c>
      <c r="BP990">
        <v>1</v>
      </c>
      <c r="BQ990">
        <v>1</v>
      </c>
      <c r="BR990">
        <v>2</v>
      </c>
      <c r="BS990">
        <v>2</v>
      </c>
      <c r="BT990" t="s">
        <v>125</v>
      </c>
      <c r="BU990">
        <v>1</v>
      </c>
      <c r="BV990">
        <v>2</v>
      </c>
      <c r="BW990">
        <v>2</v>
      </c>
      <c r="BX990">
        <v>2</v>
      </c>
      <c r="BY990">
        <v>2</v>
      </c>
      <c r="BZ990">
        <v>2</v>
      </c>
      <c r="CA990">
        <v>2</v>
      </c>
      <c r="CB990">
        <v>2</v>
      </c>
      <c r="CC990">
        <v>2</v>
      </c>
      <c r="CD990">
        <v>2</v>
      </c>
      <c r="CE990">
        <v>2</v>
      </c>
      <c r="CF990">
        <v>1</v>
      </c>
      <c r="CG990">
        <v>1</v>
      </c>
      <c r="CH990">
        <v>2</v>
      </c>
      <c r="CI990">
        <v>2</v>
      </c>
      <c r="CJ990">
        <v>1</v>
      </c>
      <c r="CK990">
        <v>2</v>
      </c>
      <c r="CL990">
        <v>1</v>
      </c>
      <c r="CM990">
        <v>4</v>
      </c>
      <c r="CN990">
        <v>3</v>
      </c>
      <c r="CO990">
        <v>4</v>
      </c>
      <c r="CP990">
        <v>2</v>
      </c>
      <c r="CQ990">
        <v>4</v>
      </c>
      <c r="CR990">
        <v>3</v>
      </c>
      <c r="CS990">
        <v>3</v>
      </c>
      <c r="CT990">
        <v>3</v>
      </c>
      <c r="CU990">
        <v>2</v>
      </c>
      <c r="CV990">
        <v>2</v>
      </c>
      <c r="CW990">
        <v>1</v>
      </c>
      <c r="CX990">
        <v>2</v>
      </c>
      <c r="CY990">
        <v>3</v>
      </c>
      <c r="CZ990">
        <v>3</v>
      </c>
      <c r="DA990" s="57">
        <v>3</v>
      </c>
    </row>
    <row r="991" spans="1:105">
      <c r="A991">
        <v>984</v>
      </c>
      <c r="B991" s="9">
        <v>1</v>
      </c>
      <c r="C991" s="9">
        <v>7</v>
      </c>
      <c r="D991" s="9">
        <v>4</v>
      </c>
      <c r="E991" s="9">
        <v>3</v>
      </c>
      <c r="F991" s="9">
        <v>0</v>
      </c>
      <c r="G991" s="9">
        <v>0</v>
      </c>
      <c r="H991" s="9">
        <v>0</v>
      </c>
      <c r="I991" s="9">
        <v>0</v>
      </c>
      <c r="J991" s="9">
        <v>1</v>
      </c>
      <c r="K991" s="9">
        <v>0</v>
      </c>
      <c r="L991" s="9">
        <v>0</v>
      </c>
      <c r="M991" s="9">
        <v>1</v>
      </c>
      <c r="N991" s="9">
        <v>0</v>
      </c>
      <c r="O991" s="9">
        <v>0</v>
      </c>
      <c r="P991" s="9">
        <v>0</v>
      </c>
      <c r="Q991" s="9">
        <v>2</v>
      </c>
      <c r="R991" s="9">
        <v>3</v>
      </c>
      <c r="S991" s="9">
        <v>3</v>
      </c>
      <c r="T991" s="9"/>
      <c r="U991" s="9">
        <v>0</v>
      </c>
      <c r="V991" s="9">
        <v>0</v>
      </c>
      <c r="W991" s="9">
        <v>0</v>
      </c>
      <c r="X991" s="9">
        <v>0</v>
      </c>
      <c r="Y991" s="9">
        <v>1</v>
      </c>
      <c r="Z991" s="9">
        <v>1</v>
      </c>
      <c r="AA991" s="9">
        <v>0</v>
      </c>
      <c r="AB991" s="9">
        <v>0</v>
      </c>
      <c r="AC991" s="9"/>
      <c r="AD991" s="9">
        <v>5</v>
      </c>
      <c r="AE991" s="9"/>
      <c r="AF991" s="9">
        <v>1</v>
      </c>
      <c r="AG991" s="9">
        <v>1</v>
      </c>
      <c r="AH991" s="9">
        <v>1</v>
      </c>
      <c r="AI991" s="9">
        <v>0</v>
      </c>
      <c r="AJ991" s="9">
        <v>0</v>
      </c>
      <c r="AK991" s="9">
        <v>0</v>
      </c>
      <c r="AL991" s="9"/>
      <c r="AM991" s="9">
        <v>1</v>
      </c>
      <c r="AN991" s="9">
        <v>1</v>
      </c>
      <c r="AO991" s="9">
        <v>1</v>
      </c>
      <c r="AP991" s="9">
        <v>1</v>
      </c>
      <c r="AQ991" s="9">
        <v>0</v>
      </c>
      <c r="AR991" s="9">
        <v>0</v>
      </c>
      <c r="AS991" s="9"/>
      <c r="AT991" s="9">
        <v>1</v>
      </c>
      <c r="AU991" s="9">
        <v>1</v>
      </c>
      <c r="AV991" s="75">
        <v>2</v>
      </c>
      <c r="AW991" s="75">
        <v>2</v>
      </c>
      <c r="AX991" s="75">
        <v>1</v>
      </c>
      <c r="AY991" s="9">
        <v>1</v>
      </c>
      <c r="AZ991" s="9">
        <v>1</v>
      </c>
      <c r="BA991" s="9">
        <v>1</v>
      </c>
      <c r="BB991" s="9">
        <v>2</v>
      </c>
      <c r="BC991" s="9">
        <v>1</v>
      </c>
      <c r="BD991" s="9">
        <v>1</v>
      </c>
      <c r="BE991" s="9">
        <v>2</v>
      </c>
      <c r="BF991" s="9">
        <v>1</v>
      </c>
      <c r="BG991" s="9">
        <v>1</v>
      </c>
      <c r="BH991">
        <v>1</v>
      </c>
      <c r="BI991">
        <v>2</v>
      </c>
      <c r="BJ991" s="58">
        <v>2</v>
      </c>
      <c r="BK991">
        <v>2</v>
      </c>
      <c r="BL991">
        <v>2</v>
      </c>
      <c r="BM991">
        <v>1</v>
      </c>
      <c r="BN991">
        <v>1</v>
      </c>
      <c r="BO991">
        <v>2</v>
      </c>
      <c r="BP991">
        <v>2</v>
      </c>
      <c r="BQ991" t="s">
        <v>125</v>
      </c>
      <c r="BR991">
        <v>2</v>
      </c>
      <c r="BS991">
        <v>2</v>
      </c>
      <c r="BT991" t="s">
        <v>125</v>
      </c>
      <c r="BU991">
        <v>2</v>
      </c>
      <c r="BV991">
        <v>2</v>
      </c>
      <c r="BW991">
        <v>1</v>
      </c>
      <c r="BX991">
        <v>2</v>
      </c>
      <c r="BY991">
        <v>1</v>
      </c>
      <c r="BZ991">
        <v>2</v>
      </c>
      <c r="CA991">
        <v>2</v>
      </c>
      <c r="CB991">
        <v>2</v>
      </c>
      <c r="CC991">
        <v>2</v>
      </c>
      <c r="CD991">
        <v>2</v>
      </c>
      <c r="CE991">
        <v>2</v>
      </c>
      <c r="CF991">
        <v>2</v>
      </c>
      <c r="CG991">
        <v>2</v>
      </c>
      <c r="CH991">
        <v>2</v>
      </c>
      <c r="CI991">
        <v>2</v>
      </c>
      <c r="CJ991">
        <v>1</v>
      </c>
      <c r="CK991">
        <v>2</v>
      </c>
      <c r="CL991">
        <v>1</v>
      </c>
      <c r="CM991">
        <v>3</v>
      </c>
      <c r="CN991">
        <v>3</v>
      </c>
      <c r="CO991">
        <v>3</v>
      </c>
      <c r="CP991">
        <v>2</v>
      </c>
      <c r="CQ991">
        <v>2</v>
      </c>
      <c r="CR991">
        <v>2</v>
      </c>
      <c r="CS991">
        <v>3</v>
      </c>
      <c r="CT991">
        <v>3</v>
      </c>
      <c r="CU991">
        <v>2</v>
      </c>
      <c r="CV991">
        <v>2</v>
      </c>
      <c r="CW991">
        <v>1</v>
      </c>
      <c r="CX991">
        <v>2</v>
      </c>
      <c r="CY991">
        <v>1</v>
      </c>
      <c r="CZ991">
        <v>1</v>
      </c>
      <c r="DA991" s="57" t="s">
        <v>125</v>
      </c>
    </row>
    <row r="992" spans="1:105">
      <c r="A992">
        <v>985</v>
      </c>
      <c r="B992" s="9">
        <v>2</v>
      </c>
      <c r="C992" s="9">
        <v>9</v>
      </c>
      <c r="D992" s="9">
        <v>5</v>
      </c>
      <c r="E992" s="9">
        <v>3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1</v>
      </c>
      <c r="L992" s="9">
        <v>0</v>
      </c>
      <c r="M992" s="9">
        <v>2</v>
      </c>
      <c r="N992" s="9">
        <v>4</v>
      </c>
      <c r="O992" s="9">
        <v>4</v>
      </c>
      <c r="P992" s="9">
        <v>0</v>
      </c>
      <c r="Q992" s="9">
        <v>4</v>
      </c>
      <c r="R992" s="9">
        <v>4</v>
      </c>
      <c r="S992" s="9">
        <v>4</v>
      </c>
      <c r="T992" s="9"/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1</v>
      </c>
      <c r="AB992" s="9">
        <v>0</v>
      </c>
      <c r="AC992" s="9"/>
      <c r="AD992" s="9">
        <v>5</v>
      </c>
      <c r="AE992" s="9"/>
      <c r="AF992" s="9">
        <v>0</v>
      </c>
      <c r="AG992" s="9">
        <v>1</v>
      </c>
      <c r="AH992" s="9">
        <v>1</v>
      </c>
      <c r="AI992" s="9">
        <v>0</v>
      </c>
      <c r="AJ992" s="9">
        <v>1</v>
      </c>
      <c r="AK992" s="9">
        <v>0</v>
      </c>
      <c r="AL992" s="9"/>
      <c r="AM992" s="9">
        <v>1</v>
      </c>
      <c r="AN992" s="9">
        <v>1</v>
      </c>
      <c r="AO992" s="9">
        <v>0</v>
      </c>
      <c r="AP992" s="9">
        <v>1</v>
      </c>
      <c r="AQ992" s="9">
        <v>0</v>
      </c>
      <c r="AR992" s="9">
        <v>0</v>
      </c>
      <c r="AS992" s="9"/>
      <c r="AT992" s="9">
        <v>1</v>
      </c>
      <c r="AU992" s="9">
        <v>1</v>
      </c>
      <c r="AV992" s="75">
        <v>1</v>
      </c>
      <c r="AW992" s="75">
        <v>1</v>
      </c>
      <c r="AX992" s="75">
        <v>1</v>
      </c>
      <c r="AY992" s="9">
        <v>1</v>
      </c>
      <c r="AZ992" s="9">
        <v>2</v>
      </c>
      <c r="BA992" s="9" t="s">
        <v>125</v>
      </c>
      <c r="BB992" s="9" t="s">
        <v>125</v>
      </c>
      <c r="BC992" s="9">
        <v>1</v>
      </c>
      <c r="BD992" s="9">
        <v>2</v>
      </c>
      <c r="BE992" s="9" t="s">
        <v>125</v>
      </c>
      <c r="BF992" s="9">
        <v>1</v>
      </c>
      <c r="BG992" s="9">
        <v>1</v>
      </c>
      <c r="BH992">
        <v>1</v>
      </c>
      <c r="BI992">
        <v>2</v>
      </c>
      <c r="BJ992" s="58">
        <v>1</v>
      </c>
      <c r="BK992">
        <v>1</v>
      </c>
      <c r="BL992">
        <v>1</v>
      </c>
      <c r="BM992">
        <v>1</v>
      </c>
      <c r="BN992">
        <v>1</v>
      </c>
      <c r="BO992">
        <v>2</v>
      </c>
      <c r="BP992">
        <v>2</v>
      </c>
      <c r="BQ992" t="s">
        <v>125</v>
      </c>
      <c r="BR992">
        <v>1</v>
      </c>
      <c r="BS992">
        <v>2</v>
      </c>
      <c r="BT992" t="s">
        <v>125</v>
      </c>
      <c r="BU992">
        <v>1</v>
      </c>
      <c r="BV992">
        <v>1</v>
      </c>
      <c r="BW992">
        <v>2</v>
      </c>
      <c r="BX992">
        <v>2</v>
      </c>
      <c r="BY992">
        <v>1</v>
      </c>
      <c r="BZ992">
        <v>2</v>
      </c>
      <c r="CA992">
        <v>1</v>
      </c>
      <c r="CB992">
        <v>2</v>
      </c>
      <c r="CC992">
        <v>2</v>
      </c>
      <c r="CD992">
        <v>2</v>
      </c>
      <c r="CE992">
        <v>1</v>
      </c>
      <c r="CF992">
        <v>1</v>
      </c>
      <c r="CG992">
        <v>1</v>
      </c>
      <c r="CH992">
        <v>1</v>
      </c>
      <c r="CI992">
        <v>2</v>
      </c>
      <c r="CJ992">
        <v>1</v>
      </c>
      <c r="CK992">
        <v>2</v>
      </c>
      <c r="CL992">
        <v>2</v>
      </c>
      <c r="CM992" t="s">
        <v>125</v>
      </c>
      <c r="CN992" t="s">
        <v>125</v>
      </c>
      <c r="CO992">
        <v>4</v>
      </c>
      <c r="CP992">
        <v>4</v>
      </c>
      <c r="CQ992">
        <v>4</v>
      </c>
      <c r="CR992">
        <v>4</v>
      </c>
      <c r="CS992">
        <v>4</v>
      </c>
      <c r="CT992">
        <v>4</v>
      </c>
      <c r="CU992">
        <v>3</v>
      </c>
      <c r="CV992">
        <v>3</v>
      </c>
      <c r="CW992">
        <v>1</v>
      </c>
      <c r="CX992">
        <v>3</v>
      </c>
      <c r="CY992">
        <v>4</v>
      </c>
      <c r="CZ992">
        <v>0</v>
      </c>
      <c r="DA992" s="57" t="s">
        <v>125</v>
      </c>
    </row>
    <row r="993" spans="1:105">
      <c r="A993">
        <v>986</v>
      </c>
      <c r="B993" s="9">
        <v>2</v>
      </c>
      <c r="C993" s="9">
        <v>9</v>
      </c>
      <c r="D993" s="9">
        <v>5</v>
      </c>
      <c r="E993" s="9">
        <v>12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1</v>
      </c>
      <c r="L993" s="9">
        <v>0</v>
      </c>
      <c r="M993" s="9">
        <v>2</v>
      </c>
      <c r="N993" s="9">
        <v>4</v>
      </c>
      <c r="O993" s="9">
        <v>4</v>
      </c>
      <c r="P993" s="9">
        <v>4</v>
      </c>
      <c r="Q993" s="9">
        <v>4</v>
      </c>
      <c r="R993" s="9">
        <v>4</v>
      </c>
      <c r="S993" s="9">
        <v>4</v>
      </c>
      <c r="T993" s="9"/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1</v>
      </c>
      <c r="AA993" s="9">
        <v>0</v>
      </c>
      <c r="AB993" s="9">
        <v>0</v>
      </c>
      <c r="AC993" s="9"/>
      <c r="AD993" s="9">
        <v>3</v>
      </c>
      <c r="AE993" s="9"/>
      <c r="AF993" s="9">
        <v>1</v>
      </c>
      <c r="AG993" s="9">
        <v>0</v>
      </c>
      <c r="AH993" s="9">
        <v>1</v>
      </c>
      <c r="AI993" s="9">
        <v>0</v>
      </c>
      <c r="AJ993" s="9">
        <v>0</v>
      </c>
      <c r="AK993" s="9">
        <v>0</v>
      </c>
      <c r="AL993" s="9"/>
      <c r="AM993" s="9">
        <v>1</v>
      </c>
      <c r="AN993" s="9">
        <v>1</v>
      </c>
      <c r="AO993" s="9">
        <v>1</v>
      </c>
      <c r="AP993" s="9">
        <v>0</v>
      </c>
      <c r="AQ993" s="9">
        <v>0</v>
      </c>
      <c r="AR993" s="9">
        <v>1</v>
      </c>
      <c r="AS993" s="9"/>
      <c r="AT993" s="9">
        <v>1</v>
      </c>
      <c r="AU993" s="9">
        <v>1</v>
      </c>
      <c r="AV993" s="75">
        <v>1</v>
      </c>
      <c r="AW993" s="75">
        <v>2</v>
      </c>
      <c r="AX993" s="75">
        <v>2</v>
      </c>
      <c r="AY993" s="9" t="s">
        <v>125</v>
      </c>
      <c r="AZ993" s="9">
        <v>1</v>
      </c>
      <c r="BA993" s="9">
        <v>1</v>
      </c>
      <c r="BB993" s="9">
        <v>2</v>
      </c>
      <c r="BC993" s="9">
        <v>1</v>
      </c>
      <c r="BD993" s="9">
        <v>1</v>
      </c>
      <c r="BE993" s="9">
        <v>1</v>
      </c>
      <c r="BF993" s="9">
        <v>1</v>
      </c>
      <c r="BG993" s="9">
        <v>1</v>
      </c>
      <c r="BH993">
        <v>1</v>
      </c>
      <c r="BI993">
        <v>2</v>
      </c>
      <c r="BJ993" s="58">
        <v>1</v>
      </c>
      <c r="BK993">
        <v>2</v>
      </c>
      <c r="BL993">
        <v>2</v>
      </c>
      <c r="BM993">
        <v>1</v>
      </c>
      <c r="BN993">
        <v>1</v>
      </c>
      <c r="BO993">
        <v>2</v>
      </c>
      <c r="BP993">
        <v>1</v>
      </c>
      <c r="BQ993">
        <v>1</v>
      </c>
      <c r="BR993">
        <v>1</v>
      </c>
      <c r="BS993">
        <v>2</v>
      </c>
      <c r="BT993" t="s">
        <v>125</v>
      </c>
      <c r="BU993">
        <v>1</v>
      </c>
      <c r="BV993">
        <v>1</v>
      </c>
      <c r="BW993">
        <v>2</v>
      </c>
      <c r="BX993">
        <v>2</v>
      </c>
      <c r="BY993">
        <v>2</v>
      </c>
      <c r="BZ993">
        <v>2</v>
      </c>
      <c r="CA993">
        <v>2</v>
      </c>
      <c r="CB993">
        <v>2</v>
      </c>
      <c r="CC993">
        <v>2</v>
      </c>
      <c r="CD993">
        <v>2</v>
      </c>
      <c r="CE993">
        <v>1</v>
      </c>
      <c r="CF993">
        <v>2</v>
      </c>
      <c r="CG993">
        <v>2</v>
      </c>
      <c r="CH993">
        <v>2</v>
      </c>
      <c r="CI993">
        <v>2</v>
      </c>
      <c r="CJ993">
        <v>1</v>
      </c>
      <c r="CK993">
        <v>2</v>
      </c>
      <c r="CL993">
        <v>1</v>
      </c>
      <c r="CM993">
        <v>4</v>
      </c>
      <c r="CN993">
        <v>4</v>
      </c>
      <c r="CO993">
        <v>4</v>
      </c>
      <c r="CP993">
        <v>2</v>
      </c>
      <c r="CQ993">
        <v>4</v>
      </c>
      <c r="CR993">
        <v>4</v>
      </c>
      <c r="CS993">
        <v>4</v>
      </c>
      <c r="CT993">
        <v>4</v>
      </c>
      <c r="CU993">
        <v>4</v>
      </c>
      <c r="CV993">
        <v>4</v>
      </c>
      <c r="CW993">
        <v>1</v>
      </c>
      <c r="CX993">
        <v>3</v>
      </c>
      <c r="CY993">
        <v>3</v>
      </c>
      <c r="CZ993">
        <v>0</v>
      </c>
      <c r="DA993" s="57" t="s">
        <v>125</v>
      </c>
    </row>
    <row r="994" spans="1:105">
      <c r="A994">
        <v>987</v>
      </c>
      <c r="B994" s="9">
        <v>2</v>
      </c>
      <c r="C994" s="9">
        <v>4</v>
      </c>
      <c r="D994" s="9">
        <v>3</v>
      </c>
      <c r="E994" s="9">
        <v>8</v>
      </c>
      <c r="F994" s="9">
        <v>0</v>
      </c>
      <c r="G994" s="9">
        <v>0</v>
      </c>
      <c r="H994" s="9">
        <v>0</v>
      </c>
      <c r="I994" s="9">
        <v>1</v>
      </c>
      <c r="J994" s="9">
        <v>0</v>
      </c>
      <c r="K994" s="9">
        <v>0</v>
      </c>
      <c r="L994" s="9">
        <v>0</v>
      </c>
      <c r="M994" s="9">
        <v>2</v>
      </c>
      <c r="N994" s="9">
        <v>0</v>
      </c>
      <c r="O994" s="9">
        <v>0</v>
      </c>
      <c r="P994" s="9">
        <v>0</v>
      </c>
      <c r="Q994" s="9">
        <v>3</v>
      </c>
      <c r="R994" s="9">
        <v>3</v>
      </c>
      <c r="S994" s="9">
        <v>3</v>
      </c>
      <c r="T994" s="9"/>
      <c r="U994" s="9">
        <v>0</v>
      </c>
      <c r="V994" s="9">
        <v>1</v>
      </c>
      <c r="W994" s="9">
        <v>0</v>
      </c>
      <c r="X994" s="9">
        <v>1</v>
      </c>
      <c r="Y994" s="9">
        <v>1</v>
      </c>
      <c r="Z994" s="9">
        <v>0</v>
      </c>
      <c r="AA994" s="9">
        <v>0</v>
      </c>
      <c r="AB994" s="9">
        <v>0</v>
      </c>
      <c r="AC994" s="9"/>
      <c r="AD994" s="9">
        <v>3</v>
      </c>
      <c r="AE994" s="9"/>
      <c r="AF994" s="9">
        <v>1</v>
      </c>
      <c r="AG994" s="9">
        <v>1</v>
      </c>
      <c r="AH994" s="9">
        <v>1</v>
      </c>
      <c r="AI994" s="9">
        <v>0</v>
      </c>
      <c r="AJ994" s="9">
        <v>0</v>
      </c>
      <c r="AK994" s="9">
        <v>0</v>
      </c>
      <c r="AL994" s="9"/>
      <c r="AM994" s="9">
        <v>1</v>
      </c>
      <c r="AN994" s="9">
        <v>1</v>
      </c>
      <c r="AO994" s="9">
        <v>1</v>
      </c>
      <c r="AP994" s="9">
        <v>0</v>
      </c>
      <c r="AQ994" s="9">
        <v>0</v>
      </c>
      <c r="AR994" s="9">
        <v>0</v>
      </c>
      <c r="AS994" s="9"/>
      <c r="AT994" s="9">
        <v>2</v>
      </c>
      <c r="AU994" s="9">
        <v>1</v>
      </c>
      <c r="AV994" s="75">
        <v>1</v>
      </c>
      <c r="AW994" s="75">
        <v>2</v>
      </c>
      <c r="AX994" s="75">
        <v>2</v>
      </c>
      <c r="AY994" s="9" t="s">
        <v>125</v>
      </c>
      <c r="AZ994" s="9">
        <v>1</v>
      </c>
      <c r="BA994" s="9">
        <v>1</v>
      </c>
      <c r="BB994" s="9">
        <v>1</v>
      </c>
      <c r="BC994" s="9">
        <v>1</v>
      </c>
      <c r="BD994" s="9">
        <v>1</v>
      </c>
      <c r="BE994" s="9">
        <v>1</v>
      </c>
      <c r="BF994" s="9">
        <v>1</v>
      </c>
      <c r="BG994" s="9">
        <v>1</v>
      </c>
      <c r="BH994">
        <v>1</v>
      </c>
      <c r="BI994">
        <v>2</v>
      </c>
      <c r="BJ994" s="58">
        <v>1</v>
      </c>
      <c r="BK994">
        <v>2</v>
      </c>
      <c r="BL994">
        <v>1</v>
      </c>
      <c r="BM994">
        <v>2</v>
      </c>
      <c r="BN994">
        <v>2</v>
      </c>
      <c r="BO994">
        <v>2</v>
      </c>
      <c r="BP994">
        <v>2</v>
      </c>
      <c r="BQ994" t="s">
        <v>125</v>
      </c>
      <c r="BR994">
        <v>2</v>
      </c>
      <c r="BS994">
        <v>1</v>
      </c>
      <c r="BT994">
        <v>1</v>
      </c>
      <c r="BU994">
        <v>1</v>
      </c>
      <c r="BV994">
        <v>2</v>
      </c>
      <c r="BW994">
        <v>1</v>
      </c>
      <c r="BX994">
        <v>2</v>
      </c>
      <c r="BY994">
        <v>1</v>
      </c>
      <c r="BZ994">
        <v>1</v>
      </c>
      <c r="CA994">
        <v>2</v>
      </c>
      <c r="CB994">
        <v>2</v>
      </c>
      <c r="CC994">
        <v>1</v>
      </c>
      <c r="CD994">
        <v>1</v>
      </c>
      <c r="CE994">
        <v>2</v>
      </c>
      <c r="CF994">
        <v>2</v>
      </c>
      <c r="CG994">
        <v>2</v>
      </c>
      <c r="CH994">
        <v>2</v>
      </c>
      <c r="CI994">
        <v>2</v>
      </c>
      <c r="CJ994">
        <v>1</v>
      </c>
      <c r="CK994">
        <v>2</v>
      </c>
      <c r="CL994">
        <v>1</v>
      </c>
      <c r="CM994">
        <v>3</v>
      </c>
      <c r="CN994">
        <v>3</v>
      </c>
      <c r="CO994">
        <v>4</v>
      </c>
      <c r="CP994">
        <v>3</v>
      </c>
      <c r="CQ994">
        <v>4</v>
      </c>
      <c r="CR994">
        <v>4</v>
      </c>
      <c r="CS994">
        <v>4</v>
      </c>
      <c r="CT994">
        <v>3</v>
      </c>
      <c r="CU994">
        <v>3</v>
      </c>
      <c r="CV994">
        <v>3</v>
      </c>
      <c r="CW994">
        <v>1</v>
      </c>
      <c r="CX994">
        <v>3</v>
      </c>
      <c r="CY994">
        <v>3</v>
      </c>
      <c r="CZ994">
        <v>3</v>
      </c>
      <c r="DA994" s="57" t="s">
        <v>125</v>
      </c>
    </row>
    <row r="995" spans="1:105">
      <c r="A995">
        <v>988</v>
      </c>
      <c r="B995" s="9">
        <v>2</v>
      </c>
      <c r="C995" s="9">
        <v>2</v>
      </c>
      <c r="D995" s="9">
        <v>1</v>
      </c>
      <c r="E995" s="9">
        <v>1</v>
      </c>
      <c r="F995" s="9">
        <v>0</v>
      </c>
      <c r="G995" s="9">
        <v>0</v>
      </c>
      <c r="H995" s="9">
        <v>0</v>
      </c>
      <c r="I995" s="9">
        <v>1</v>
      </c>
      <c r="J995" s="9">
        <v>1</v>
      </c>
      <c r="K995" s="9">
        <v>0</v>
      </c>
      <c r="L995" s="9">
        <v>0</v>
      </c>
      <c r="M995" s="9">
        <v>1</v>
      </c>
      <c r="N995" s="9">
        <v>3</v>
      </c>
      <c r="O995" s="9">
        <v>3</v>
      </c>
      <c r="P995" s="9">
        <v>3</v>
      </c>
      <c r="Q995" s="9">
        <v>3</v>
      </c>
      <c r="R995" s="9">
        <v>3</v>
      </c>
      <c r="S995" s="9">
        <v>3</v>
      </c>
      <c r="T995" s="9"/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1</v>
      </c>
      <c r="AB995" s="9">
        <v>0</v>
      </c>
      <c r="AC995" s="9"/>
      <c r="AD995" s="9">
        <v>2</v>
      </c>
      <c r="AE995" s="9"/>
      <c r="AF995" s="9">
        <v>1</v>
      </c>
      <c r="AG995" s="9">
        <v>0</v>
      </c>
      <c r="AH995" s="9">
        <v>0</v>
      </c>
      <c r="AI995" s="9">
        <v>1</v>
      </c>
      <c r="AJ995" s="9">
        <v>0</v>
      </c>
      <c r="AK995" s="9">
        <v>0</v>
      </c>
      <c r="AL995" s="9"/>
      <c r="AM995" s="9">
        <v>1</v>
      </c>
      <c r="AN995" s="9">
        <v>1</v>
      </c>
      <c r="AO995" s="9">
        <v>0</v>
      </c>
      <c r="AP995" s="9">
        <v>1</v>
      </c>
      <c r="AQ995" s="9">
        <v>0</v>
      </c>
      <c r="AR995" s="9">
        <v>0</v>
      </c>
      <c r="AS995" s="9"/>
      <c r="AT995" s="9">
        <v>1</v>
      </c>
      <c r="AU995" s="9">
        <v>4</v>
      </c>
      <c r="AV995" s="75">
        <v>2</v>
      </c>
      <c r="AW995" s="75">
        <v>2</v>
      </c>
      <c r="AX995" s="75">
        <v>2</v>
      </c>
      <c r="AY995" s="9" t="s">
        <v>125</v>
      </c>
      <c r="AZ995" s="9">
        <v>1</v>
      </c>
      <c r="BA995" s="9">
        <v>1</v>
      </c>
      <c r="BB995" s="9">
        <v>2</v>
      </c>
      <c r="BC995" s="9">
        <v>2</v>
      </c>
      <c r="BD995" s="9">
        <v>1</v>
      </c>
      <c r="BE995" s="9">
        <v>1</v>
      </c>
      <c r="BF995" s="9">
        <v>1</v>
      </c>
      <c r="BG995" s="9">
        <v>1</v>
      </c>
      <c r="BH995">
        <v>2</v>
      </c>
      <c r="BI995">
        <v>2</v>
      </c>
      <c r="BJ995" s="58">
        <v>2</v>
      </c>
      <c r="BK995">
        <v>2</v>
      </c>
      <c r="BL995">
        <v>1</v>
      </c>
      <c r="BM995">
        <v>2</v>
      </c>
      <c r="BN995">
        <v>1</v>
      </c>
      <c r="BO995">
        <v>2</v>
      </c>
      <c r="BP995">
        <v>2</v>
      </c>
      <c r="BQ995" t="s">
        <v>125</v>
      </c>
      <c r="BR995">
        <v>2</v>
      </c>
      <c r="BS995">
        <v>2</v>
      </c>
      <c r="BT995" t="s">
        <v>125</v>
      </c>
      <c r="BU995">
        <v>2</v>
      </c>
      <c r="BV995">
        <v>2</v>
      </c>
      <c r="BW995">
        <v>1</v>
      </c>
      <c r="BX995">
        <v>2</v>
      </c>
      <c r="BY995">
        <v>2</v>
      </c>
      <c r="BZ995">
        <v>2</v>
      </c>
      <c r="CA995">
        <v>2</v>
      </c>
      <c r="CB995">
        <v>2</v>
      </c>
      <c r="CC995">
        <v>1</v>
      </c>
      <c r="CD995">
        <v>2</v>
      </c>
      <c r="CE995">
        <v>2</v>
      </c>
      <c r="CF995">
        <v>1</v>
      </c>
      <c r="CG995">
        <v>2</v>
      </c>
      <c r="CH995">
        <v>2</v>
      </c>
      <c r="CI995">
        <v>2</v>
      </c>
      <c r="CJ995">
        <v>2</v>
      </c>
      <c r="CK995">
        <v>2</v>
      </c>
      <c r="CL995">
        <v>2</v>
      </c>
      <c r="CM995" t="s">
        <v>125</v>
      </c>
      <c r="CN995" t="s">
        <v>125</v>
      </c>
      <c r="CO995">
        <v>4</v>
      </c>
      <c r="CP995">
        <v>1</v>
      </c>
      <c r="CQ995">
        <v>3</v>
      </c>
      <c r="CR995">
        <v>3</v>
      </c>
      <c r="CS995">
        <v>3</v>
      </c>
      <c r="CT995">
        <v>1</v>
      </c>
      <c r="CU995">
        <v>3</v>
      </c>
      <c r="CV995">
        <v>3</v>
      </c>
      <c r="CW995">
        <v>1</v>
      </c>
      <c r="CX995">
        <v>2</v>
      </c>
      <c r="CY995">
        <v>1</v>
      </c>
      <c r="CZ995">
        <v>2</v>
      </c>
      <c r="DA995" s="57" t="s">
        <v>125</v>
      </c>
    </row>
    <row r="996" spans="1:105">
      <c r="A996">
        <v>989</v>
      </c>
      <c r="B996" s="9">
        <v>2</v>
      </c>
      <c r="C996" s="9">
        <v>5</v>
      </c>
      <c r="D996" s="9">
        <v>4</v>
      </c>
      <c r="E996" s="9">
        <v>1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1</v>
      </c>
      <c r="L996" s="9">
        <v>0</v>
      </c>
      <c r="M996" s="9">
        <v>3</v>
      </c>
      <c r="N996" s="9">
        <v>4</v>
      </c>
      <c r="O996" s="9">
        <v>4</v>
      </c>
      <c r="P996" s="9">
        <v>4</v>
      </c>
      <c r="Q996" s="9">
        <v>4</v>
      </c>
      <c r="R996" s="9">
        <v>4</v>
      </c>
      <c r="S996" s="9">
        <v>4</v>
      </c>
      <c r="T996" s="9"/>
      <c r="U996" s="9">
        <v>0</v>
      </c>
      <c r="V996" s="9">
        <v>1</v>
      </c>
      <c r="W996" s="9">
        <v>0</v>
      </c>
      <c r="X996" s="9">
        <v>0</v>
      </c>
      <c r="Y996" s="9">
        <v>1</v>
      </c>
      <c r="Z996" s="9">
        <v>0</v>
      </c>
      <c r="AA996" s="9">
        <v>0</v>
      </c>
      <c r="AB996" s="9">
        <v>0</v>
      </c>
      <c r="AC996" s="9"/>
      <c r="AD996" s="9">
        <v>1</v>
      </c>
      <c r="AE996" s="9"/>
      <c r="AF996" s="9">
        <v>1</v>
      </c>
      <c r="AG996" s="9">
        <v>1</v>
      </c>
      <c r="AH996" s="9">
        <v>1</v>
      </c>
      <c r="AI996" s="9">
        <v>0</v>
      </c>
      <c r="AJ996" s="9">
        <v>1</v>
      </c>
      <c r="AK996" s="9">
        <v>0</v>
      </c>
      <c r="AL996" s="9"/>
      <c r="AM996" s="9">
        <v>1</v>
      </c>
      <c r="AN996" s="9">
        <v>1</v>
      </c>
      <c r="AO996" s="9">
        <v>1</v>
      </c>
      <c r="AP996" s="9">
        <v>0</v>
      </c>
      <c r="AQ996" s="9">
        <v>0</v>
      </c>
      <c r="AR996" s="9">
        <v>0</v>
      </c>
      <c r="AS996" s="9"/>
      <c r="AT996" s="9">
        <v>1</v>
      </c>
      <c r="AU996" s="9">
        <v>1</v>
      </c>
      <c r="AV996" s="75">
        <v>1</v>
      </c>
      <c r="AW996" s="75">
        <v>2</v>
      </c>
      <c r="AX996" s="75">
        <v>2</v>
      </c>
      <c r="AY996" s="9" t="s">
        <v>125</v>
      </c>
      <c r="AZ996" s="9">
        <v>1</v>
      </c>
      <c r="BA996" s="9">
        <v>1</v>
      </c>
      <c r="BB996" s="9">
        <v>2</v>
      </c>
      <c r="BC996" s="9">
        <v>2</v>
      </c>
      <c r="BD996" s="9">
        <v>1</v>
      </c>
      <c r="BE996" s="9">
        <v>2</v>
      </c>
      <c r="BF996" s="9">
        <v>1</v>
      </c>
      <c r="BG996" s="9">
        <v>1</v>
      </c>
      <c r="BH996">
        <v>2</v>
      </c>
      <c r="BI996">
        <v>2</v>
      </c>
      <c r="BJ996" s="58">
        <v>1</v>
      </c>
      <c r="BK996">
        <v>2</v>
      </c>
      <c r="BL996">
        <v>1</v>
      </c>
      <c r="BM996">
        <v>2</v>
      </c>
      <c r="BN996">
        <v>1</v>
      </c>
      <c r="BO996">
        <v>2</v>
      </c>
      <c r="BP996">
        <v>2</v>
      </c>
      <c r="BQ996" t="s">
        <v>125</v>
      </c>
      <c r="BR996">
        <v>1</v>
      </c>
      <c r="BS996">
        <v>2</v>
      </c>
      <c r="BT996" t="s">
        <v>125</v>
      </c>
      <c r="BU996">
        <v>1</v>
      </c>
      <c r="BV996">
        <v>1</v>
      </c>
      <c r="BW996">
        <v>1</v>
      </c>
      <c r="BX996">
        <v>2</v>
      </c>
      <c r="BY996">
        <v>1</v>
      </c>
      <c r="BZ996">
        <v>2</v>
      </c>
      <c r="CA996">
        <v>2</v>
      </c>
      <c r="CB996">
        <v>2</v>
      </c>
      <c r="CC996">
        <v>1</v>
      </c>
      <c r="CD996">
        <v>1</v>
      </c>
      <c r="CE996">
        <v>2</v>
      </c>
      <c r="CF996">
        <v>1</v>
      </c>
      <c r="CG996">
        <v>2</v>
      </c>
      <c r="CH996">
        <v>2</v>
      </c>
      <c r="CI996">
        <v>2</v>
      </c>
      <c r="CJ996">
        <v>1</v>
      </c>
      <c r="CK996">
        <v>1</v>
      </c>
      <c r="CL996">
        <v>1</v>
      </c>
      <c r="CM996">
        <v>3</v>
      </c>
      <c r="CN996">
        <v>3</v>
      </c>
      <c r="CO996">
        <v>4</v>
      </c>
      <c r="CP996">
        <v>4</v>
      </c>
      <c r="CQ996">
        <v>4</v>
      </c>
      <c r="CR996">
        <v>3</v>
      </c>
      <c r="CS996">
        <v>2</v>
      </c>
      <c r="CT996">
        <v>3</v>
      </c>
      <c r="CU996">
        <v>2</v>
      </c>
      <c r="CV996">
        <v>4</v>
      </c>
      <c r="CW996">
        <v>1</v>
      </c>
      <c r="CX996">
        <v>4</v>
      </c>
      <c r="CY996">
        <v>3</v>
      </c>
      <c r="CZ996">
        <v>0</v>
      </c>
      <c r="DA996" s="57" t="s">
        <v>125</v>
      </c>
    </row>
    <row r="997" spans="1:105">
      <c r="A997">
        <v>990</v>
      </c>
      <c r="B997" s="9">
        <v>2</v>
      </c>
      <c r="C997" s="9">
        <v>7</v>
      </c>
      <c r="D997" s="9">
        <v>7</v>
      </c>
      <c r="E997" s="9">
        <v>1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1</v>
      </c>
      <c r="M997" s="9">
        <v>2</v>
      </c>
      <c r="N997" s="9">
        <v>4</v>
      </c>
      <c r="O997" s="9">
        <v>4</v>
      </c>
      <c r="P997" s="9">
        <v>4</v>
      </c>
      <c r="Q997" s="9">
        <v>4</v>
      </c>
      <c r="R997" s="9">
        <v>4</v>
      </c>
      <c r="S997" s="9">
        <v>4</v>
      </c>
      <c r="T997" s="9"/>
      <c r="U997" s="9">
        <v>0</v>
      </c>
      <c r="V997" s="9">
        <v>0</v>
      </c>
      <c r="W997" s="9">
        <v>1</v>
      </c>
      <c r="X997" s="9">
        <v>0</v>
      </c>
      <c r="Y997" s="9">
        <v>1</v>
      </c>
      <c r="Z997" s="9">
        <v>1</v>
      </c>
      <c r="AA997" s="9">
        <v>0</v>
      </c>
      <c r="AB997" s="9">
        <v>0</v>
      </c>
      <c r="AC997" s="9"/>
      <c r="AD997" s="9">
        <v>1</v>
      </c>
      <c r="AE997" s="9"/>
      <c r="AF997" s="9">
        <v>1</v>
      </c>
      <c r="AG997" s="9">
        <v>1</v>
      </c>
      <c r="AH997" s="9">
        <v>1</v>
      </c>
      <c r="AI997" s="9">
        <v>0</v>
      </c>
      <c r="AJ997" s="9">
        <v>1</v>
      </c>
      <c r="AK997" s="9">
        <v>0</v>
      </c>
      <c r="AL997" s="9"/>
      <c r="AM997" s="9">
        <v>1</v>
      </c>
      <c r="AN997" s="9">
        <v>1</v>
      </c>
      <c r="AO997" s="9">
        <v>1</v>
      </c>
      <c r="AP997" s="9">
        <v>0</v>
      </c>
      <c r="AQ997" s="9">
        <v>0</v>
      </c>
      <c r="AR997" s="9">
        <v>0</v>
      </c>
      <c r="AS997" s="9"/>
      <c r="AT997" s="9">
        <v>1</v>
      </c>
      <c r="AU997" s="9">
        <v>3</v>
      </c>
      <c r="AV997" s="75">
        <v>2</v>
      </c>
      <c r="AW997" s="75">
        <v>2</v>
      </c>
      <c r="AX997" s="75">
        <v>1</v>
      </c>
      <c r="AY997" s="9">
        <v>1</v>
      </c>
      <c r="AZ997" s="9">
        <v>1</v>
      </c>
      <c r="BA997" s="9">
        <v>1</v>
      </c>
      <c r="BB997" s="9">
        <v>2</v>
      </c>
      <c r="BC997" s="9">
        <v>2</v>
      </c>
      <c r="BD997" s="9">
        <v>1</v>
      </c>
      <c r="BE997" s="9">
        <v>2</v>
      </c>
      <c r="BF997" s="9">
        <v>2</v>
      </c>
      <c r="BG997" s="9" t="s">
        <v>125</v>
      </c>
      <c r="BH997">
        <v>1</v>
      </c>
      <c r="BI997">
        <v>2</v>
      </c>
      <c r="BJ997" s="58">
        <v>1</v>
      </c>
      <c r="BK997">
        <v>2</v>
      </c>
      <c r="BL997">
        <v>1</v>
      </c>
      <c r="BM997">
        <v>1</v>
      </c>
      <c r="BN997">
        <v>2</v>
      </c>
      <c r="BO997">
        <v>2</v>
      </c>
      <c r="BP997">
        <v>2</v>
      </c>
      <c r="BQ997" t="s">
        <v>125</v>
      </c>
      <c r="BR997">
        <v>1</v>
      </c>
      <c r="BS997">
        <v>1</v>
      </c>
      <c r="BT997">
        <v>1</v>
      </c>
      <c r="BU997">
        <v>1</v>
      </c>
      <c r="BV997">
        <v>1</v>
      </c>
      <c r="BW997">
        <v>1</v>
      </c>
      <c r="BX997">
        <v>2</v>
      </c>
      <c r="BY997">
        <v>1</v>
      </c>
      <c r="BZ997">
        <v>2</v>
      </c>
      <c r="CA997">
        <v>1</v>
      </c>
      <c r="CB997">
        <v>2</v>
      </c>
      <c r="CC997">
        <v>1</v>
      </c>
      <c r="CD997">
        <v>1</v>
      </c>
      <c r="CE997">
        <v>2</v>
      </c>
      <c r="CF997">
        <v>1</v>
      </c>
      <c r="CG997">
        <v>2</v>
      </c>
      <c r="CH997">
        <v>2</v>
      </c>
      <c r="CI997">
        <v>1</v>
      </c>
      <c r="CJ997">
        <v>1</v>
      </c>
      <c r="CK997">
        <v>2</v>
      </c>
      <c r="CL997">
        <v>1</v>
      </c>
      <c r="CM997">
        <v>2</v>
      </c>
      <c r="CN997">
        <v>2</v>
      </c>
      <c r="CO997">
        <v>4</v>
      </c>
      <c r="CP997">
        <v>4</v>
      </c>
      <c r="CQ997">
        <v>4</v>
      </c>
      <c r="CR997">
        <v>4</v>
      </c>
      <c r="CS997">
        <v>4</v>
      </c>
      <c r="CT997">
        <v>4</v>
      </c>
      <c r="CU997">
        <v>2</v>
      </c>
      <c r="CV997">
        <v>1</v>
      </c>
      <c r="CW997">
        <v>2</v>
      </c>
      <c r="CX997">
        <v>4</v>
      </c>
      <c r="CY997">
        <v>3</v>
      </c>
      <c r="CZ997">
        <v>0</v>
      </c>
      <c r="DA997" s="57" t="s">
        <v>125</v>
      </c>
    </row>
    <row r="998" spans="1:105">
      <c r="A998">
        <v>991</v>
      </c>
      <c r="B998" s="9">
        <v>2</v>
      </c>
      <c r="C998" s="9">
        <v>5</v>
      </c>
      <c r="D998" s="9">
        <v>4</v>
      </c>
      <c r="E998" s="9">
        <v>15</v>
      </c>
      <c r="F998" s="9">
        <v>0</v>
      </c>
      <c r="G998" s="9">
        <v>0</v>
      </c>
      <c r="H998" s="9">
        <v>0</v>
      </c>
      <c r="I998" s="9">
        <v>1</v>
      </c>
      <c r="J998" s="9">
        <v>1</v>
      </c>
      <c r="K998" s="9">
        <v>0</v>
      </c>
      <c r="L998" s="9">
        <v>0</v>
      </c>
      <c r="M998" s="9">
        <v>2</v>
      </c>
      <c r="N998" s="9">
        <v>0</v>
      </c>
      <c r="O998" s="9">
        <v>0</v>
      </c>
      <c r="P998" s="9">
        <v>0</v>
      </c>
      <c r="Q998" s="9">
        <v>3</v>
      </c>
      <c r="R998" s="9">
        <v>4</v>
      </c>
      <c r="S998" s="9">
        <v>0</v>
      </c>
      <c r="T998" s="9"/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1</v>
      </c>
      <c r="AB998" s="9">
        <v>0</v>
      </c>
      <c r="AC998" s="9"/>
      <c r="AD998" s="9">
        <v>1</v>
      </c>
      <c r="AE998" s="9"/>
      <c r="AF998" s="9">
        <v>1</v>
      </c>
      <c r="AG998" s="9">
        <v>1</v>
      </c>
      <c r="AH998" s="9">
        <v>0</v>
      </c>
      <c r="AI998" s="9">
        <v>0</v>
      </c>
      <c r="AJ998" s="9">
        <v>1</v>
      </c>
      <c r="AK998" s="9">
        <v>0</v>
      </c>
      <c r="AL998" s="9"/>
      <c r="AM998" s="9">
        <v>1</v>
      </c>
      <c r="AN998" s="9">
        <v>1</v>
      </c>
      <c r="AO998" s="9">
        <v>1</v>
      </c>
      <c r="AP998" s="9">
        <v>1</v>
      </c>
      <c r="AQ998" s="9">
        <v>0</v>
      </c>
      <c r="AR998" s="9">
        <v>0</v>
      </c>
      <c r="AS998" s="9"/>
      <c r="AT998" s="9">
        <v>3</v>
      </c>
      <c r="AU998" s="9">
        <v>4</v>
      </c>
      <c r="AV998" s="75">
        <v>2</v>
      </c>
      <c r="AW998" s="75">
        <v>1</v>
      </c>
      <c r="AX998" s="75">
        <v>1</v>
      </c>
      <c r="AY998" s="9">
        <v>1</v>
      </c>
      <c r="AZ998" s="9">
        <v>1</v>
      </c>
      <c r="BA998" s="9">
        <v>1</v>
      </c>
      <c r="BB998" s="9">
        <v>2</v>
      </c>
      <c r="BC998" s="9">
        <v>1</v>
      </c>
      <c r="BD998" s="9">
        <v>1</v>
      </c>
      <c r="BE998" s="9">
        <v>2</v>
      </c>
      <c r="BF998" s="9"/>
      <c r="BG998" s="9" t="s">
        <v>125</v>
      </c>
      <c r="BI998">
        <v>2</v>
      </c>
      <c r="BJ998" s="58">
        <v>2</v>
      </c>
      <c r="BK998">
        <v>2</v>
      </c>
      <c r="BL998">
        <v>1</v>
      </c>
      <c r="BM998">
        <v>1</v>
      </c>
      <c r="BN998">
        <v>2</v>
      </c>
      <c r="BO998">
        <v>2</v>
      </c>
      <c r="BP998">
        <v>2</v>
      </c>
      <c r="BQ998" t="s">
        <v>125</v>
      </c>
      <c r="BR998">
        <v>2</v>
      </c>
      <c r="BS998">
        <v>2</v>
      </c>
      <c r="BT998" t="s">
        <v>125</v>
      </c>
      <c r="BU998">
        <v>1</v>
      </c>
      <c r="BV998">
        <v>1</v>
      </c>
      <c r="BW998">
        <v>1</v>
      </c>
      <c r="BX998">
        <v>2</v>
      </c>
      <c r="BY998">
        <v>2</v>
      </c>
      <c r="BZ998">
        <v>2</v>
      </c>
      <c r="CA998">
        <v>2</v>
      </c>
      <c r="CB998">
        <v>2</v>
      </c>
      <c r="CC998">
        <v>2</v>
      </c>
      <c r="CD998">
        <v>2</v>
      </c>
      <c r="CE998">
        <v>2</v>
      </c>
      <c r="CF998">
        <v>1</v>
      </c>
      <c r="CG998">
        <v>2</v>
      </c>
      <c r="CH998">
        <v>1</v>
      </c>
      <c r="CI998">
        <v>2</v>
      </c>
      <c r="CJ998">
        <v>1</v>
      </c>
      <c r="CK998">
        <v>2</v>
      </c>
      <c r="CL998">
        <v>1</v>
      </c>
      <c r="CM998">
        <v>4</v>
      </c>
      <c r="CN998">
        <v>4</v>
      </c>
      <c r="CO998">
        <v>3</v>
      </c>
      <c r="CP998">
        <v>3</v>
      </c>
      <c r="CQ998">
        <v>3</v>
      </c>
      <c r="CR998">
        <v>3</v>
      </c>
      <c r="CS998">
        <v>3</v>
      </c>
      <c r="CT998">
        <v>2</v>
      </c>
      <c r="CU998">
        <v>2</v>
      </c>
      <c r="CV998">
        <v>2</v>
      </c>
      <c r="CW998">
        <v>1</v>
      </c>
      <c r="CX998">
        <v>3</v>
      </c>
      <c r="CY998">
        <v>4</v>
      </c>
      <c r="CZ998">
        <v>3</v>
      </c>
      <c r="DA998" s="57" t="s">
        <v>125</v>
      </c>
    </row>
    <row r="999" spans="1:105">
      <c r="A999">
        <v>992</v>
      </c>
      <c r="B999" s="9">
        <v>1</v>
      </c>
      <c r="C999" s="9">
        <v>7</v>
      </c>
      <c r="D999" s="9">
        <v>7</v>
      </c>
      <c r="E999" s="9">
        <v>13</v>
      </c>
      <c r="F999" s="9">
        <v>0</v>
      </c>
      <c r="G999" s="9">
        <v>1</v>
      </c>
      <c r="H999" s="9">
        <v>0</v>
      </c>
      <c r="I999" s="9">
        <v>0</v>
      </c>
      <c r="J999" s="9">
        <v>1</v>
      </c>
      <c r="K999" s="9">
        <v>0</v>
      </c>
      <c r="L999" s="9">
        <v>0</v>
      </c>
      <c r="M999" s="9">
        <v>2</v>
      </c>
      <c r="N999" s="9">
        <v>3</v>
      </c>
      <c r="O999" s="9">
        <v>4</v>
      </c>
      <c r="P999" s="9">
        <v>1</v>
      </c>
      <c r="Q999" s="9">
        <v>2</v>
      </c>
      <c r="R999" s="9">
        <v>2</v>
      </c>
      <c r="S999" s="9">
        <v>3</v>
      </c>
      <c r="T999" s="9"/>
      <c r="U999" s="9">
        <v>0</v>
      </c>
      <c r="V999" s="9">
        <v>0</v>
      </c>
      <c r="W999" s="9">
        <v>0</v>
      </c>
      <c r="X999" s="9">
        <v>0</v>
      </c>
      <c r="Y999" s="9">
        <v>1</v>
      </c>
      <c r="Z999" s="9">
        <v>1</v>
      </c>
      <c r="AA999" s="9">
        <v>0</v>
      </c>
      <c r="AB999" s="9">
        <v>0</v>
      </c>
      <c r="AC999" s="9"/>
      <c r="AD999" s="9">
        <v>2</v>
      </c>
      <c r="AE999" s="9"/>
      <c r="AF999" s="9">
        <v>0</v>
      </c>
      <c r="AG999" s="9">
        <v>1</v>
      </c>
      <c r="AH999" s="9">
        <v>1</v>
      </c>
      <c r="AI999" s="9">
        <v>0</v>
      </c>
      <c r="AJ999" s="9">
        <v>0</v>
      </c>
      <c r="AK999" s="9">
        <v>0</v>
      </c>
      <c r="AL999" s="9"/>
      <c r="AM999" s="9">
        <v>1</v>
      </c>
      <c r="AN999" s="9">
        <v>1</v>
      </c>
      <c r="AO999" s="9">
        <v>0</v>
      </c>
      <c r="AP999" s="9">
        <v>0</v>
      </c>
      <c r="AQ999" s="9">
        <v>0</v>
      </c>
      <c r="AR999" s="9">
        <v>0</v>
      </c>
      <c r="AS999" s="9"/>
      <c r="AT999" s="9">
        <v>3</v>
      </c>
      <c r="AU999" s="9">
        <v>2</v>
      </c>
      <c r="AV999" s="75">
        <v>2</v>
      </c>
      <c r="AW999" s="75">
        <v>2</v>
      </c>
      <c r="AX999" s="75">
        <v>1</v>
      </c>
      <c r="AY999" s="9">
        <v>2</v>
      </c>
      <c r="AZ999" s="9">
        <v>1</v>
      </c>
      <c r="BA999" s="9">
        <v>1</v>
      </c>
      <c r="BB999" s="9">
        <v>2</v>
      </c>
      <c r="BC999" s="9">
        <v>1</v>
      </c>
      <c r="BD999" s="9">
        <v>1</v>
      </c>
      <c r="BE999" s="9">
        <v>2</v>
      </c>
      <c r="BF999" s="9">
        <v>1</v>
      </c>
      <c r="BG999" s="9">
        <v>1</v>
      </c>
      <c r="BH999">
        <v>2</v>
      </c>
      <c r="BI999">
        <v>2</v>
      </c>
      <c r="BJ999" s="58">
        <v>2</v>
      </c>
      <c r="BK999">
        <v>2</v>
      </c>
      <c r="BL999">
        <v>2</v>
      </c>
      <c r="BM999">
        <v>1</v>
      </c>
      <c r="BN999">
        <v>2</v>
      </c>
      <c r="BO999">
        <v>2</v>
      </c>
      <c r="BP999">
        <v>2</v>
      </c>
      <c r="BQ999" t="s">
        <v>125</v>
      </c>
      <c r="BR999">
        <v>1</v>
      </c>
      <c r="BS999">
        <v>2</v>
      </c>
      <c r="BT999" t="s">
        <v>125</v>
      </c>
      <c r="BU999">
        <v>1</v>
      </c>
      <c r="BV999">
        <v>1</v>
      </c>
      <c r="BW999">
        <v>1</v>
      </c>
      <c r="BX999">
        <v>2</v>
      </c>
      <c r="BY999">
        <v>2</v>
      </c>
      <c r="BZ999">
        <v>2</v>
      </c>
      <c r="CA999">
        <v>2</v>
      </c>
      <c r="CB999">
        <v>2</v>
      </c>
      <c r="CC999">
        <v>2</v>
      </c>
      <c r="CD999">
        <v>2</v>
      </c>
      <c r="CE999">
        <v>2</v>
      </c>
      <c r="CF999">
        <v>1</v>
      </c>
      <c r="CG999">
        <v>1</v>
      </c>
      <c r="CH999">
        <v>1</v>
      </c>
      <c r="CI999">
        <v>2</v>
      </c>
      <c r="CJ999">
        <v>1</v>
      </c>
      <c r="CK999">
        <v>2</v>
      </c>
      <c r="CL999">
        <v>1</v>
      </c>
      <c r="CM999">
        <v>4</v>
      </c>
      <c r="CN999">
        <v>4</v>
      </c>
      <c r="CO999">
        <v>4</v>
      </c>
      <c r="CP999">
        <v>2</v>
      </c>
      <c r="CQ999">
        <v>2</v>
      </c>
      <c r="CR999">
        <v>2</v>
      </c>
      <c r="CS999">
        <v>2</v>
      </c>
      <c r="CT999">
        <v>3</v>
      </c>
      <c r="CU999">
        <v>3</v>
      </c>
      <c r="CV999">
        <v>1</v>
      </c>
      <c r="CW999">
        <v>1</v>
      </c>
      <c r="CX999">
        <v>3</v>
      </c>
      <c r="CY999">
        <v>1</v>
      </c>
      <c r="CZ999">
        <v>3</v>
      </c>
      <c r="DA999" s="57">
        <v>3</v>
      </c>
    </row>
    <row r="1000" spans="1:105">
      <c r="A1000">
        <v>993</v>
      </c>
      <c r="B1000" s="9">
        <v>2</v>
      </c>
      <c r="C1000" s="9">
        <v>3</v>
      </c>
      <c r="D1000" s="9">
        <v>4</v>
      </c>
      <c r="E1000" s="9">
        <v>7</v>
      </c>
      <c r="F1000" s="9">
        <v>1</v>
      </c>
      <c r="G1000" s="9">
        <v>0</v>
      </c>
      <c r="H1000" s="9">
        <v>0</v>
      </c>
      <c r="I1000" s="9">
        <v>1</v>
      </c>
      <c r="J1000" s="9">
        <v>0</v>
      </c>
      <c r="K1000" s="9">
        <v>0</v>
      </c>
      <c r="L1000" s="9">
        <v>0</v>
      </c>
      <c r="M1000" s="9">
        <v>2</v>
      </c>
      <c r="N1000" s="9">
        <v>4</v>
      </c>
      <c r="O1000" s="9">
        <v>3</v>
      </c>
      <c r="P1000" s="9">
        <v>4</v>
      </c>
      <c r="Q1000" s="9">
        <v>3</v>
      </c>
      <c r="R1000" s="9">
        <v>4</v>
      </c>
      <c r="S1000" s="9">
        <v>3</v>
      </c>
      <c r="T1000" s="9"/>
      <c r="U1000" s="9">
        <v>0</v>
      </c>
      <c r="V1000" s="9">
        <v>0</v>
      </c>
      <c r="W1000" s="9">
        <v>0</v>
      </c>
      <c r="X1000" s="9">
        <v>1</v>
      </c>
      <c r="Y1000" s="9">
        <v>1</v>
      </c>
      <c r="Z1000" s="9">
        <v>0</v>
      </c>
      <c r="AA1000" s="9">
        <v>0</v>
      </c>
      <c r="AB1000" s="9">
        <v>0</v>
      </c>
      <c r="AC1000" s="9"/>
      <c r="AD1000" s="9">
        <v>2</v>
      </c>
      <c r="AE1000" s="9"/>
      <c r="AF1000" s="9">
        <v>1</v>
      </c>
      <c r="AG1000" s="9">
        <v>0</v>
      </c>
      <c r="AH1000" s="9">
        <v>1</v>
      </c>
      <c r="AI1000" s="9">
        <v>0</v>
      </c>
      <c r="AJ1000" s="9">
        <v>0</v>
      </c>
      <c r="AK1000" s="9">
        <v>0</v>
      </c>
      <c r="AL1000" s="9"/>
      <c r="AM1000" s="9">
        <v>1</v>
      </c>
      <c r="AN1000" s="9">
        <v>1</v>
      </c>
      <c r="AO1000" s="9">
        <v>1</v>
      </c>
      <c r="AP1000" s="9">
        <v>0</v>
      </c>
      <c r="AQ1000" s="9">
        <v>0</v>
      </c>
      <c r="AR1000" s="9">
        <v>1</v>
      </c>
      <c r="AS1000" s="9"/>
      <c r="AT1000" s="9">
        <v>1</v>
      </c>
      <c r="AU1000" s="9">
        <v>3</v>
      </c>
      <c r="AV1000" s="75">
        <v>1</v>
      </c>
      <c r="AW1000" s="75">
        <v>2</v>
      </c>
      <c r="AX1000" s="75">
        <v>1</v>
      </c>
      <c r="AY1000" s="9">
        <v>1</v>
      </c>
      <c r="AZ1000" s="9">
        <v>1</v>
      </c>
      <c r="BA1000" s="9">
        <v>2</v>
      </c>
      <c r="BB1000" s="9">
        <v>2</v>
      </c>
      <c r="BC1000" s="9">
        <v>1</v>
      </c>
      <c r="BD1000" s="9">
        <v>1</v>
      </c>
      <c r="BE1000" s="9">
        <v>2</v>
      </c>
      <c r="BF1000" s="9">
        <v>1</v>
      </c>
      <c r="BG1000" s="9">
        <v>1</v>
      </c>
      <c r="BH1000">
        <v>1</v>
      </c>
      <c r="BI1000">
        <v>1</v>
      </c>
      <c r="BJ1000" s="58">
        <v>2</v>
      </c>
      <c r="BK1000">
        <v>2</v>
      </c>
      <c r="BL1000">
        <v>1</v>
      </c>
      <c r="BM1000">
        <v>1</v>
      </c>
      <c r="BN1000">
        <v>2</v>
      </c>
      <c r="BO1000">
        <v>2</v>
      </c>
      <c r="BP1000">
        <v>1</v>
      </c>
      <c r="BQ1000">
        <v>1</v>
      </c>
      <c r="BR1000">
        <v>1</v>
      </c>
      <c r="BS1000">
        <v>1</v>
      </c>
      <c r="BT1000">
        <v>1</v>
      </c>
      <c r="BU1000">
        <v>1</v>
      </c>
      <c r="BV1000">
        <v>1</v>
      </c>
      <c r="BW1000">
        <v>1</v>
      </c>
      <c r="BX1000">
        <v>2</v>
      </c>
      <c r="BY1000">
        <v>1</v>
      </c>
      <c r="BZ1000">
        <v>2</v>
      </c>
      <c r="CA1000">
        <v>1</v>
      </c>
      <c r="CB1000">
        <v>2</v>
      </c>
      <c r="CC1000">
        <v>1</v>
      </c>
      <c r="CD1000">
        <v>1</v>
      </c>
      <c r="CE1000">
        <v>2</v>
      </c>
      <c r="CF1000">
        <v>1</v>
      </c>
      <c r="CG1000">
        <v>2</v>
      </c>
      <c r="CH1000">
        <v>2</v>
      </c>
      <c r="CI1000">
        <v>2</v>
      </c>
      <c r="CJ1000">
        <v>1</v>
      </c>
      <c r="CK1000">
        <v>2</v>
      </c>
      <c r="CL1000">
        <v>1</v>
      </c>
      <c r="CM1000">
        <v>3</v>
      </c>
      <c r="CN1000">
        <v>3</v>
      </c>
      <c r="CO1000">
        <v>3</v>
      </c>
      <c r="CP1000">
        <v>3</v>
      </c>
      <c r="CQ1000">
        <v>4</v>
      </c>
      <c r="CR1000">
        <v>4</v>
      </c>
      <c r="CS1000">
        <v>3</v>
      </c>
      <c r="CT1000">
        <v>3</v>
      </c>
      <c r="CU1000">
        <v>3</v>
      </c>
      <c r="CV1000">
        <v>3</v>
      </c>
      <c r="CW1000">
        <v>1</v>
      </c>
      <c r="CX1000">
        <v>3</v>
      </c>
      <c r="CY1000">
        <v>3</v>
      </c>
      <c r="CZ1000">
        <v>4</v>
      </c>
      <c r="DA1000" s="57">
        <v>4</v>
      </c>
    </row>
    <row r="1001" spans="1:105">
      <c r="A1001">
        <v>994</v>
      </c>
      <c r="B1001" s="9">
        <v>2</v>
      </c>
      <c r="C1001" s="9">
        <v>5</v>
      </c>
      <c r="D1001" s="9">
        <v>4</v>
      </c>
      <c r="E1001" s="9">
        <v>16</v>
      </c>
      <c r="F1001" s="9">
        <v>0</v>
      </c>
      <c r="G1001" s="9">
        <v>0</v>
      </c>
      <c r="H1001" s="9">
        <v>1</v>
      </c>
      <c r="I1001" s="9">
        <v>0</v>
      </c>
      <c r="J1001" s="9">
        <v>0</v>
      </c>
      <c r="K1001" s="9">
        <v>0</v>
      </c>
      <c r="L1001" s="9">
        <v>0</v>
      </c>
      <c r="M1001" s="9">
        <v>2</v>
      </c>
      <c r="N1001" s="9"/>
      <c r="O1001" s="9"/>
      <c r="P1001" s="9"/>
      <c r="Q1001" s="9"/>
      <c r="R1001" s="9">
        <v>4</v>
      </c>
      <c r="S1001" s="9"/>
      <c r="T1001" s="9"/>
      <c r="U1001" s="9">
        <v>1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/>
      <c r="AD1001" s="9">
        <v>1</v>
      </c>
      <c r="AE1001" s="9"/>
      <c r="AF1001" s="9">
        <v>1</v>
      </c>
      <c r="AG1001" s="9">
        <v>0</v>
      </c>
      <c r="AH1001" s="9">
        <v>0</v>
      </c>
      <c r="AI1001" s="9">
        <v>0</v>
      </c>
      <c r="AJ1001" s="9">
        <v>0</v>
      </c>
      <c r="AK1001" s="9">
        <v>0</v>
      </c>
      <c r="AL1001" s="9"/>
      <c r="AM1001" s="9">
        <v>1</v>
      </c>
      <c r="AN1001" s="9">
        <v>1</v>
      </c>
      <c r="AO1001" s="9">
        <v>1</v>
      </c>
      <c r="AP1001" s="9">
        <v>1</v>
      </c>
      <c r="AQ1001" s="9">
        <v>0</v>
      </c>
      <c r="AR1001" s="9">
        <v>0</v>
      </c>
      <c r="AS1001" s="9"/>
      <c r="AT1001" s="9">
        <v>1</v>
      </c>
      <c r="AU1001" s="9">
        <v>1</v>
      </c>
      <c r="AV1001" s="75">
        <v>2</v>
      </c>
      <c r="AW1001" s="75">
        <v>1</v>
      </c>
      <c r="AX1001" s="75">
        <v>1</v>
      </c>
      <c r="AY1001" s="9">
        <v>1</v>
      </c>
      <c r="AZ1001" s="9">
        <v>1</v>
      </c>
      <c r="BA1001" s="9">
        <v>1</v>
      </c>
      <c r="BB1001" s="9">
        <v>1</v>
      </c>
      <c r="BC1001" s="9">
        <v>1</v>
      </c>
      <c r="BD1001" s="9">
        <v>1</v>
      </c>
      <c r="BE1001" s="9">
        <v>1</v>
      </c>
      <c r="BF1001" s="9">
        <v>1</v>
      </c>
      <c r="BG1001" s="9">
        <v>1</v>
      </c>
      <c r="BH1001">
        <v>2</v>
      </c>
      <c r="BI1001">
        <v>2</v>
      </c>
      <c r="BJ1001" s="58">
        <v>1</v>
      </c>
      <c r="BK1001">
        <v>2</v>
      </c>
      <c r="BL1001">
        <v>1</v>
      </c>
      <c r="BM1001">
        <v>1</v>
      </c>
      <c r="BN1001">
        <v>1</v>
      </c>
      <c r="BO1001">
        <v>2</v>
      </c>
      <c r="BP1001">
        <v>1</v>
      </c>
      <c r="BQ1001">
        <v>1</v>
      </c>
      <c r="BR1001">
        <v>2</v>
      </c>
      <c r="BS1001">
        <v>1</v>
      </c>
      <c r="BT1001">
        <v>1</v>
      </c>
      <c r="BU1001">
        <v>1</v>
      </c>
      <c r="BV1001">
        <v>1</v>
      </c>
      <c r="BW1001">
        <v>1</v>
      </c>
      <c r="BX1001">
        <v>2</v>
      </c>
      <c r="BY1001">
        <v>1</v>
      </c>
      <c r="BZ1001">
        <v>2</v>
      </c>
      <c r="CA1001">
        <v>2</v>
      </c>
      <c r="CB1001">
        <v>2</v>
      </c>
      <c r="CC1001">
        <v>2</v>
      </c>
      <c r="CD1001">
        <v>1</v>
      </c>
      <c r="CE1001">
        <v>2</v>
      </c>
      <c r="CF1001">
        <v>2</v>
      </c>
      <c r="CG1001">
        <v>2</v>
      </c>
      <c r="CH1001">
        <v>2</v>
      </c>
      <c r="CI1001">
        <v>2</v>
      </c>
      <c r="CJ1001">
        <v>1</v>
      </c>
      <c r="CK1001">
        <v>2</v>
      </c>
      <c r="CL1001">
        <v>1</v>
      </c>
      <c r="CM1001">
        <v>3</v>
      </c>
      <c r="CN1001">
        <v>3</v>
      </c>
      <c r="CO1001">
        <v>3</v>
      </c>
      <c r="CP1001">
        <v>2</v>
      </c>
      <c r="CQ1001">
        <v>4</v>
      </c>
      <c r="CR1001">
        <v>4</v>
      </c>
      <c r="CS1001">
        <v>4</v>
      </c>
      <c r="CT1001">
        <v>4</v>
      </c>
      <c r="CU1001">
        <v>3</v>
      </c>
      <c r="CV1001">
        <v>1</v>
      </c>
      <c r="CW1001">
        <v>1</v>
      </c>
      <c r="CX1001">
        <v>2</v>
      </c>
      <c r="CY1001">
        <v>3</v>
      </c>
      <c r="CZ1001">
        <v>3</v>
      </c>
      <c r="DA1001" s="57">
        <v>3</v>
      </c>
    </row>
    <row r="1002" spans="1:105">
      <c r="A1002">
        <v>995</v>
      </c>
      <c r="B1002" s="9">
        <v>2</v>
      </c>
      <c r="C1002" s="9">
        <v>4</v>
      </c>
      <c r="D1002" s="9">
        <v>1</v>
      </c>
      <c r="E1002" s="9">
        <v>5</v>
      </c>
      <c r="F1002" s="9">
        <v>0</v>
      </c>
      <c r="G1002" s="9">
        <v>1</v>
      </c>
      <c r="H1002" s="9">
        <v>1</v>
      </c>
      <c r="I1002" s="9">
        <v>1</v>
      </c>
      <c r="J1002" s="9">
        <v>0</v>
      </c>
      <c r="K1002" s="9">
        <v>0</v>
      </c>
      <c r="L1002" s="9">
        <v>0</v>
      </c>
      <c r="M1002" s="9">
        <v>1</v>
      </c>
      <c r="N1002" s="9">
        <v>4</v>
      </c>
      <c r="O1002" s="9">
        <v>4</v>
      </c>
      <c r="P1002" s="9">
        <v>4</v>
      </c>
      <c r="Q1002" s="9">
        <v>4</v>
      </c>
      <c r="R1002" s="9">
        <v>4</v>
      </c>
      <c r="S1002" s="9">
        <v>4</v>
      </c>
      <c r="T1002" s="9"/>
      <c r="U1002" s="9">
        <v>0</v>
      </c>
      <c r="V1002" s="9">
        <v>0</v>
      </c>
      <c r="W1002" s="9">
        <v>0</v>
      </c>
      <c r="X1002" s="9">
        <v>0</v>
      </c>
      <c r="Y1002" s="9">
        <v>1</v>
      </c>
      <c r="Z1002" s="9">
        <v>0</v>
      </c>
      <c r="AA1002" s="9">
        <v>0</v>
      </c>
      <c r="AB1002" s="9">
        <v>0</v>
      </c>
      <c r="AC1002" s="9"/>
      <c r="AD1002" s="9">
        <v>3</v>
      </c>
      <c r="AE1002" s="9"/>
      <c r="AF1002" s="9">
        <v>0</v>
      </c>
      <c r="AG1002" s="9">
        <v>0</v>
      </c>
      <c r="AH1002" s="9">
        <v>1</v>
      </c>
      <c r="AI1002" s="9">
        <v>0</v>
      </c>
      <c r="AJ1002" s="9">
        <v>0</v>
      </c>
      <c r="AK1002" s="9">
        <v>0</v>
      </c>
      <c r="AL1002" s="9"/>
      <c r="AM1002" s="9">
        <v>1</v>
      </c>
      <c r="AN1002" s="9">
        <v>1</v>
      </c>
      <c r="AO1002" s="9">
        <v>1</v>
      </c>
      <c r="AP1002" s="9">
        <v>1</v>
      </c>
      <c r="AQ1002" s="9">
        <v>0</v>
      </c>
      <c r="AR1002" s="9">
        <v>0</v>
      </c>
      <c r="AS1002" s="9"/>
      <c r="AT1002" s="9">
        <v>1</v>
      </c>
      <c r="AU1002" s="9">
        <v>3</v>
      </c>
      <c r="AV1002" s="75">
        <v>2</v>
      </c>
      <c r="AW1002" s="75">
        <v>1</v>
      </c>
      <c r="AX1002" s="75">
        <v>1</v>
      </c>
      <c r="AY1002" s="9">
        <v>2</v>
      </c>
      <c r="AZ1002" s="9">
        <v>1</v>
      </c>
      <c r="BA1002" s="9">
        <v>1</v>
      </c>
      <c r="BB1002" s="9">
        <v>2</v>
      </c>
      <c r="BC1002" s="9">
        <v>1</v>
      </c>
      <c r="BD1002" s="9">
        <v>1</v>
      </c>
      <c r="BE1002" s="9">
        <v>1</v>
      </c>
      <c r="BF1002" s="9">
        <v>1</v>
      </c>
      <c r="BG1002" s="9">
        <v>1</v>
      </c>
      <c r="BH1002">
        <v>2</v>
      </c>
      <c r="BI1002">
        <v>1</v>
      </c>
      <c r="BJ1002" s="58">
        <v>1</v>
      </c>
      <c r="BK1002">
        <v>1</v>
      </c>
      <c r="BL1002">
        <v>1</v>
      </c>
      <c r="BM1002">
        <v>1</v>
      </c>
      <c r="BN1002">
        <v>2</v>
      </c>
      <c r="BO1002">
        <v>2</v>
      </c>
      <c r="BP1002">
        <v>1</v>
      </c>
      <c r="BQ1002">
        <v>1</v>
      </c>
      <c r="BR1002">
        <v>1</v>
      </c>
      <c r="BS1002">
        <v>1</v>
      </c>
      <c r="BT1002">
        <v>1</v>
      </c>
      <c r="BU1002">
        <v>1</v>
      </c>
      <c r="BV1002">
        <v>1</v>
      </c>
      <c r="BW1002">
        <v>1</v>
      </c>
      <c r="BX1002">
        <v>2</v>
      </c>
      <c r="BY1002">
        <v>1</v>
      </c>
      <c r="BZ1002">
        <v>1</v>
      </c>
      <c r="CA1002">
        <v>2</v>
      </c>
      <c r="CB1002">
        <v>2</v>
      </c>
      <c r="CC1002">
        <v>2</v>
      </c>
      <c r="CD1002">
        <v>2</v>
      </c>
      <c r="CE1002">
        <v>2</v>
      </c>
      <c r="CF1002">
        <v>1</v>
      </c>
      <c r="CG1002">
        <v>1</v>
      </c>
      <c r="CH1002">
        <v>1</v>
      </c>
      <c r="CI1002">
        <v>1</v>
      </c>
      <c r="CJ1002">
        <v>1</v>
      </c>
      <c r="CK1002">
        <v>2</v>
      </c>
      <c r="CL1002">
        <v>1</v>
      </c>
      <c r="CM1002">
        <v>4</v>
      </c>
      <c r="CN1002">
        <v>3</v>
      </c>
      <c r="CO1002">
        <v>4</v>
      </c>
      <c r="CP1002">
        <v>3</v>
      </c>
      <c r="CQ1002">
        <v>4</v>
      </c>
      <c r="CR1002">
        <v>4</v>
      </c>
      <c r="CS1002">
        <v>4</v>
      </c>
      <c r="CT1002">
        <v>4</v>
      </c>
      <c r="CU1002">
        <v>3</v>
      </c>
      <c r="CV1002">
        <v>3</v>
      </c>
      <c r="CW1002">
        <v>1</v>
      </c>
      <c r="CX1002">
        <v>3</v>
      </c>
      <c r="CY1002">
        <v>4</v>
      </c>
      <c r="CZ1002">
        <v>3</v>
      </c>
      <c r="DA1002" s="57">
        <v>3</v>
      </c>
    </row>
    <row r="1003" spans="1:105">
      <c r="A1003">
        <v>996</v>
      </c>
      <c r="B1003" s="9">
        <v>1</v>
      </c>
      <c r="C1003" s="9">
        <v>8</v>
      </c>
      <c r="D1003" s="9">
        <v>7</v>
      </c>
      <c r="E1003" s="9">
        <v>2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1</v>
      </c>
      <c r="L1003" s="9">
        <v>0</v>
      </c>
      <c r="M1003" s="9">
        <v>2</v>
      </c>
      <c r="N1003" s="9">
        <v>0</v>
      </c>
      <c r="O1003" s="9">
        <v>0</v>
      </c>
      <c r="P1003" s="9">
        <v>0</v>
      </c>
      <c r="Q1003" s="9">
        <v>0</v>
      </c>
      <c r="R1003" s="9">
        <v>4</v>
      </c>
      <c r="S1003" s="9">
        <v>0</v>
      </c>
      <c r="T1003" s="9"/>
      <c r="U1003" s="9">
        <v>0</v>
      </c>
      <c r="V1003" s="9">
        <v>0</v>
      </c>
      <c r="W1003" s="9">
        <v>1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/>
      <c r="AD1003" s="9">
        <v>4</v>
      </c>
      <c r="AE1003" s="9"/>
      <c r="AF1003" s="9">
        <v>0</v>
      </c>
      <c r="AG1003" s="9">
        <v>0</v>
      </c>
      <c r="AH1003" s="9">
        <v>1</v>
      </c>
      <c r="AI1003" s="9">
        <v>0</v>
      </c>
      <c r="AJ1003" s="9">
        <v>0</v>
      </c>
      <c r="AK1003" s="9">
        <v>0</v>
      </c>
      <c r="AL1003" s="9"/>
      <c r="AM1003" s="9">
        <v>1</v>
      </c>
      <c r="AN1003" s="9">
        <v>1</v>
      </c>
      <c r="AO1003" s="9">
        <v>1</v>
      </c>
      <c r="AP1003" s="9">
        <v>1</v>
      </c>
      <c r="AQ1003" s="9">
        <v>0</v>
      </c>
      <c r="AR1003" s="9">
        <v>0</v>
      </c>
      <c r="AS1003" s="9"/>
      <c r="AT1003" s="9">
        <v>3</v>
      </c>
      <c r="AU1003" s="9">
        <v>2</v>
      </c>
      <c r="AV1003" s="75">
        <v>1</v>
      </c>
      <c r="AW1003" s="75">
        <v>2</v>
      </c>
      <c r="AX1003" s="75">
        <v>1</v>
      </c>
      <c r="AY1003" s="9">
        <v>2</v>
      </c>
      <c r="AZ1003" s="9">
        <v>1</v>
      </c>
      <c r="BA1003" s="9">
        <v>1</v>
      </c>
      <c r="BB1003" s="9">
        <v>2</v>
      </c>
      <c r="BC1003" s="9">
        <v>2</v>
      </c>
      <c r="BD1003" s="9">
        <v>1</v>
      </c>
      <c r="BE1003" s="9">
        <v>1</v>
      </c>
      <c r="BF1003" s="9">
        <v>2</v>
      </c>
      <c r="BG1003" s="9" t="s">
        <v>125</v>
      </c>
      <c r="BH1003">
        <v>2</v>
      </c>
      <c r="BI1003">
        <v>2</v>
      </c>
      <c r="BJ1003" s="58">
        <v>1</v>
      </c>
      <c r="BK1003">
        <v>2</v>
      </c>
      <c r="BL1003">
        <v>1</v>
      </c>
      <c r="BM1003">
        <v>2</v>
      </c>
      <c r="BN1003">
        <v>1</v>
      </c>
      <c r="BO1003">
        <v>2</v>
      </c>
      <c r="BP1003">
        <v>2</v>
      </c>
      <c r="BQ1003" t="s">
        <v>125</v>
      </c>
      <c r="BR1003">
        <v>1</v>
      </c>
      <c r="BS1003">
        <v>2</v>
      </c>
      <c r="BT1003" t="s">
        <v>125</v>
      </c>
      <c r="BU1003">
        <v>1</v>
      </c>
      <c r="BV1003">
        <v>2</v>
      </c>
      <c r="BW1003">
        <v>2</v>
      </c>
      <c r="BX1003">
        <v>2</v>
      </c>
      <c r="BY1003">
        <v>2</v>
      </c>
      <c r="BZ1003">
        <v>2</v>
      </c>
      <c r="CA1003">
        <v>2</v>
      </c>
      <c r="CB1003">
        <v>2</v>
      </c>
      <c r="CC1003">
        <v>1</v>
      </c>
      <c r="CD1003">
        <v>2</v>
      </c>
      <c r="CE1003">
        <v>2</v>
      </c>
      <c r="CF1003">
        <v>2</v>
      </c>
      <c r="CG1003">
        <v>1</v>
      </c>
      <c r="CH1003">
        <v>1</v>
      </c>
      <c r="CI1003">
        <v>2</v>
      </c>
      <c r="CJ1003">
        <v>1</v>
      </c>
      <c r="CK1003">
        <v>2</v>
      </c>
      <c r="CL1003">
        <v>2</v>
      </c>
      <c r="CM1003" t="s">
        <v>125</v>
      </c>
      <c r="CN1003" t="s">
        <v>125</v>
      </c>
      <c r="CO1003">
        <v>3</v>
      </c>
      <c r="CP1003">
        <v>3</v>
      </c>
      <c r="CQ1003">
        <v>4</v>
      </c>
      <c r="CR1003">
        <v>4</v>
      </c>
      <c r="CS1003">
        <v>4</v>
      </c>
      <c r="CT1003">
        <v>4</v>
      </c>
      <c r="CU1003">
        <v>3</v>
      </c>
      <c r="CV1003">
        <v>2</v>
      </c>
      <c r="CW1003">
        <v>1</v>
      </c>
      <c r="CX1003">
        <v>3</v>
      </c>
      <c r="CY1003">
        <v>3</v>
      </c>
      <c r="CZ1003">
        <v>0</v>
      </c>
      <c r="DA1003" s="57" t="s">
        <v>125</v>
      </c>
    </row>
    <row r="1004" spans="1:105">
      <c r="A1004">
        <v>997</v>
      </c>
      <c r="B1004" s="9">
        <v>1</v>
      </c>
      <c r="C1004" s="9">
        <v>9</v>
      </c>
      <c r="D1004" s="9">
        <v>7</v>
      </c>
      <c r="E1004" s="9">
        <v>9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1</v>
      </c>
      <c r="L1004" s="9">
        <v>0</v>
      </c>
      <c r="M1004" s="9">
        <v>2</v>
      </c>
      <c r="N1004" s="9"/>
      <c r="O1004" s="9"/>
      <c r="P1004" s="9"/>
      <c r="Q1004" s="9"/>
      <c r="R1004" s="9">
        <v>4</v>
      </c>
      <c r="S1004" s="9"/>
      <c r="T1004" s="9"/>
      <c r="U1004" s="9">
        <v>0</v>
      </c>
      <c r="V1004" s="9">
        <v>0</v>
      </c>
      <c r="W1004" s="9">
        <v>0</v>
      </c>
      <c r="X1004" s="9">
        <v>0</v>
      </c>
      <c r="Y1004" s="9">
        <v>1</v>
      </c>
      <c r="Z1004" s="9">
        <v>0</v>
      </c>
      <c r="AA1004" s="9">
        <v>0</v>
      </c>
      <c r="AB1004" s="9">
        <v>0</v>
      </c>
      <c r="AC1004" s="9"/>
      <c r="AD1004" s="9">
        <v>2</v>
      </c>
      <c r="AE1004" s="9"/>
      <c r="AF1004" s="9">
        <v>1</v>
      </c>
      <c r="AG1004" s="9">
        <v>1</v>
      </c>
      <c r="AH1004" s="9">
        <v>0</v>
      </c>
      <c r="AI1004" s="9">
        <v>0</v>
      </c>
      <c r="AJ1004" s="9">
        <v>0</v>
      </c>
      <c r="AK1004" s="9">
        <v>0</v>
      </c>
      <c r="AL1004" s="9"/>
      <c r="AM1004" s="9">
        <v>1</v>
      </c>
      <c r="AN1004" s="9">
        <v>1</v>
      </c>
      <c r="AO1004" s="9">
        <v>0</v>
      </c>
      <c r="AP1004" s="9">
        <v>0</v>
      </c>
      <c r="AQ1004" s="9">
        <v>0</v>
      </c>
      <c r="AR1004" s="9">
        <v>0</v>
      </c>
      <c r="AS1004" s="9"/>
      <c r="AT1004" s="9">
        <v>1</v>
      </c>
      <c r="AU1004" s="9">
        <v>4</v>
      </c>
      <c r="AV1004" s="75">
        <v>1</v>
      </c>
      <c r="AW1004" s="75">
        <v>2</v>
      </c>
      <c r="AX1004" s="75">
        <v>2</v>
      </c>
      <c r="AY1004" s="9" t="s">
        <v>125</v>
      </c>
      <c r="AZ1004" s="9">
        <v>1</v>
      </c>
      <c r="BA1004" s="9">
        <v>1</v>
      </c>
      <c r="BB1004" s="9">
        <v>1</v>
      </c>
      <c r="BC1004" s="9">
        <v>1</v>
      </c>
      <c r="BD1004" s="9">
        <v>1</v>
      </c>
      <c r="BE1004" s="9">
        <v>2</v>
      </c>
      <c r="BF1004" s="9">
        <v>1</v>
      </c>
      <c r="BG1004" s="9">
        <v>2</v>
      </c>
      <c r="BH1004">
        <v>1</v>
      </c>
      <c r="BI1004">
        <v>2</v>
      </c>
      <c r="BJ1004" s="58">
        <v>1</v>
      </c>
      <c r="BK1004">
        <v>2</v>
      </c>
      <c r="BL1004">
        <v>1</v>
      </c>
      <c r="BM1004">
        <v>1</v>
      </c>
      <c r="BN1004">
        <v>1</v>
      </c>
      <c r="BO1004">
        <v>2</v>
      </c>
      <c r="BP1004">
        <v>2</v>
      </c>
      <c r="BQ1004" t="s">
        <v>125</v>
      </c>
      <c r="BR1004">
        <v>1</v>
      </c>
      <c r="BS1004">
        <v>2</v>
      </c>
      <c r="BT1004" t="s">
        <v>125</v>
      </c>
      <c r="BU1004">
        <v>1</v>
      </c>
      <c r="BV1004">
        <v>1</v>
      </c>
      <c r="BW1004">
        <v>1</v>
      </c>
      <c r="BX1004">
        <v>2</v>
      </c>
      <c r="BY1004">
        <v>2</v>
      </c>
      <c r="BZ1004">
        <v>2</v>
      </c>
      <c r="CA1004">
        <v>2</v>
      </c>
      <c r="CB1004">
        <v>2</v>
      </c>
      <c r="CC1004">
        <v>1</v>
      </c>
      <c r="CD1004">
        <v>2</v>
      </c>
      <c r="CE1004">
        <v>2</v>
      </c>
      <c r="CF1004">
        <v>1</v>
      </c>
      <c r="CG1004">
        <v>2</v>
      </c>
      <c r="CH1004">
        <v>2</v>
      </c>
      <c r="CI1004">
        <v>2</v>
      </c>
      <c r="CJ1004">
        <v>1</v>
      </c>
      <c r="CK1004">
        <v>2</v>
      </c>
      <c r="CL1004">
        <v>1</v>
      </c>
      <c r="CM1004">
        <v>4</v>
      </c>
      <c r="CN1004">
        <v>4</v>
      </c>
      <c r="CO1004">
        <v>4</v>
      </c>
      <c r="CP1004">
        <v>3</v>
      </c>
      <c r="CQ1004">
        <v>4</v>
      </c>
      <c r="CR1004">
        <v>3</v>
      </c>
      <c r="CS1004">
        <v>4</v>
      </c>
      <c r="CU1004">
        <v>3</v>
      </c>
      <c r="CV1004">
        <v>3</v>
      </c>
      <c r="CW1004">
        <v>2</v>
      </c>
      <c r="CX1004">
        <v>4</v>
      </c>
      <c r="CY1004">
        <v>3</v>
      </c>
      <c r="CZ1004">
        <v>4</v>
      </c>
      <c r="DA1004" s="57" t="s">
        <v>125</v>
      </c>
    </row>
    <row r="1005" spans="1:105">
      <c r="A1005">
        <v>998</v>
      </c>
      <c r="B1005" s="9"/>
      <c r="C1005" s="9">
        <v>8</v>
      </c>
      <c r="D1005" s="9"/>
      <c r="E1005" s="9">
        <v>13</v>
      </c>
      <c r="F1005" s="9">
        <v>0</v>
      </c>
      <c r="G1005" s="9">
        <v>0</v>
      </c>
      <c r="H1005" s="9">
        <v>0</v>
      </c>
      <c r="I1005" s="9">
        <v>1</v>
      </c>
      <c r="J1005" s="9">
        <v>0</v>
      </c>
      <c r="K1005" s="9">
        <v>0</v>
      </c>
      <c r="L1005" s="9">
        <v>0</v>
      </c>
      <c r="M1005" s="9">
        <v>2</v>
      </c>
      <c r="N1005" s="9">
        <v>1</v>
      </c>
      <c r="O1005" s="9">
        <v>1</v>
      </c>
      <c r="P1005" s="9">
        <v>1</v>
      </c>
      <c r="Q1005" s="9">
        <v>1</v>
      </c>
      <c r="R1005" s="9">
        <v>4</v>
      </c>
      <c r="S1005" s="9">
        <v>4</v>
      </c>
      <c r="T1005" s="9"/>
      <c r="U1005" s="9">
        <v>0</v>
      </c>
      <c r="V1005" s="9">
        <v>0</v>
      </c>
      <c r="W1005" s="9">
        <v>0</v>
      </c>
      <c r="X1005" s="9">
        <v>0</v>
      </c>
      <c r="Y1005" s="9">
        <v>1</v>
      </c>
      <c r="Z1005" s="9">
        <v>1</v>
      </c>
      <c r="AA1005" s="9">
        <v>0</v>
      </c>
      <c r="AB1005" s="9">
        <v>0</v>
      </c>
      <c r="AC1005" s="9"/>
      <c r="AD1005" s="9">
        <v>4</v>
      </c>
      <c r="AE1005" s="9"/>
      <c r="AF1005" s="9">
        <v>1</v>
      </c>
      <c r="AG1005" s="9">
        <v>1</v>
      </c>
      <c r="AH1005" s="9">
        <v>0</v>
      </c>
      <c r="AI1005" s="9">
        <v>0</v>
      </c>
      <c r="AJ1005" s="9">
        <v>0</v>
      </c>
      <c r="AK1005" s="9">
        <v>0</v>
      </c>
      <c r="AL1005" s="9"/>
      <c r="AM1005" s="9">
        <v>1</v>
      </c>
      <c r="AN1005" s="9">
        <v>1</v>
      </c>
      <c r="AO1005" s="9">
        <v>1</v>
      </c>
      <c r="AP1005" s="9">
        <v>0</v>
      </c>
      <c r="AQ1005" s="9">
        <v>0</v>
      </c>
      <c r="AR1005" s="9">
        <v>0</v>
      </c>
      <c r="AS1005" s="9"/>
      <c r="AT1005" s="9">
        <v>3</v>
      </c>
      <c r="AU1005" s="9">
        <v>1</v>
      </c>
      <c r="AV1005" s="75">
        <v>1</v>
      </c>
      <c r="AW1005" s="75">
        <v>1</v>
      </c>
      <c r="AX1005" s="75">
        <v>1</v>
      </c>
      <c r="AY1005" s="9"/>
      <c r="AZ1005" s="9">
        <v>1</v>
      </c>
      <c r="BA1005" s="9">
        <v>1</v>
      </c>
      <c r="BB1005" s="9">
        <v>2</v>
      </c>
      <c r="BC1005" s="9">
        <v>2</v>
      </c>
      <c r="BD1005" s="9">
        <v>1</v>
      </c>
      <c r="BE1005" s="9">
        <v>2</v>
      </c>
      <c r="BF1005" s="9">
        <v>1</v>
      </c>
      <c r="BG1005" s="9">
        <v>2</v>
      </c>
      <c r="BH1005">
        <v>2</v>
      </c>
      <c r="BI1005">
        <v>2</v>
      </c>
      <c r="BJ1005" s="58">
        <v>2</v>
      </c>
      <c r="BK1005">
        <v>2</v>
      </c>
      <c r="BL1005">
        <v>2</v>
      </c>
      <c r="BM1005">
        <v>2</v>
      </c>
      <c r="BN1005">
        <v>2</v>
      </c>
      <c r="BO1005">
        <v>2</v>
      </c>
      <c r="BP1005">
        <v>2</v>
      </c>
      <c r="BQ1005" t="s">
        <v>125</v>
      </c>
      <c r="BR1005">
        <v>2</v>
      </c>
      <c r="BS1005">
        <v>2</v>
      </c>
      <c r="BT1005" t="s">
        <v>125</v>
      </c>
      <c r="BU1005">
        <v>2</v>
      </c>
      <c r="BV1005">
        <v>2</v>
      </c>
      <c r="BW1005">
        <v>2</v>
      </c>
      <c r="BX1005">
        <v>2</v>
      </c>
      <c r="BY1005">
        <v>2</v>
      </c>
      <c r="BZ1005">
        <v>2</v>
      </c>
      <c r="CA1005">
        <v>1</v>
      </c>
      <c r="CB1005">
        <v>2</v>
      </c>
      <c r="CC1005">
        <v>2</v>
      </c>
      <c r="CD1005">
        <v>2</v>
      </c>
      <c r="CE1005">
        <v>2</v>
      </c>
      <c r="CF1005">
        <v>2</v>
      </c>
      <c r="CG1005">
        <v>2</v>
      </c>
      <c r="CH1005">
        <v>2</v>
      </c>
      <c r="CI1005">
        <v>2</v>
      </c>
      <c r="CJ1005">
        <v>2</v>
      </c>
      <c r="CK1005">
        <v>2</v>
      </c>
      <c r="CL1005">
        <v>2</v>
      </c>
      <c r="CM1005" t="s">
        <v>125</v>
      </c>
      <c r="CN1005" t="s">
        <v>125</v>
      </c>
      <c r="CO1005">
        <v>4</v>
      </c>
      <c r="CP1005">
        <v>1</v>
      </c>
      <c r="CQ1005">
        <v>4</v>
      </c>
      <c r="CR1005">
        <v>1</v>
      </c>
      <c r="CS1005">
        <v>1</v>
      </c>
      <c r="CT1005">
        <v>4</v>
      </c>
      <c r="CU1005">
        <v>2</v>
      </c>
      <c r="CV1005">
        <v>3</v>
      </c>
      <c r="CW1005">
        <v>1</v>
      </c>
      <c r="CX1005">
        <v>2</v>
      </c>
      <c r="CY1005">
        <v>1</v>
      </c>
      <c r="CZ1005">
        <v>0</v>
      </c>
      <c r="DA1005" s="57" t="s">
        <v>125</v>
      </c>
    </row>
    <row r="1006" spans="1:105">
      <c r="A1006">
        <v>999</v>
      </c>
      <c r="B1006" s="9">
        <v>1</v>
      </c>
      <c r="C1006" s="9">
        <v>2</v>
      </c>
      <c r="D1006" s="9">
        <v>1</v>
      </c>
      <c r="E1006" s="9">
        <v>15</v>
      </c>
      <c r="F1006" s="9">
        <v>0</v>
      </c>
      <c r="G1006" s="9">
        <v>0</v>
      </c>
      <c r="H1006" s="9">
        <v>0</v>
      </c>
      <c r="I1006" s="9">
        <v>1</v>
      </c>
      <c r="J1006" s="9">
        <v>0</v>
      </c>
      <c r="K1006" s="9">
        <v>0</v>
      </c>
      <c r="L1006" s="9">
        <v>0</v>
      </c>
      <c r="M1006" s="9">
        <v>1</v>
      </c>
      <c r="N1006" s="9">
        <v>4</v>
      </c>
      <c r="O1006" s="9">
        <v>4</v>
      </c>
      <c r="P1006" s="9">
        <v>4</v>
      </c>
      <c r="Q1006" s="9">
        <v>3</v>
      </c>
      <c r="R1006" s="9">
        <v>4</v>
      </c>
      <c r="S1006" s="9">
        <v>4</v>
      </c>
      <c r="T1006" s="9"/>
      <c r="U1006" s="9">
        <v>1</v>
      </c>
      <c r="V1006" s="9">
        <v>0</v>
      </c>
      <c r="W1006" s="9">
        <v>1</v>
      </c>
      <c r="X1006" s="9">
        <v>0</v>
      </c>
      <c r="Y1006" s="9">
        <v>0</v>
      </c>
      <c r="Z1006" s="9">
        <v>1</v>
      </c>
      <c r="AA1006" s="9">
        <v>0</v>
      </c>
      <c r="AB1006" s="9">
        <v>0</v>
      </c>
      <c r="AC1006" s="9"/>
      <c r="AD1006" s="9">
        <v>1</v>
      </c>
      <c r="AE1006" s="9"/>
      <c r="AF1006" s="9">
        <v>0</v>
      </c>
      <c r="AG1006" s="9">
        <v>0</v>
      </c>
      <c r="AH1006" s="9">
        <v>0</v>
      </c>
      <c r="AI1006" s="9">
        <v>1</v>
      </c>
      <c r="AJ1006" s="9">
        <v>0</v>
      </c>
      <c r="AK1006" s="9">
        <v>0</v>
      </c>
      <c r="AL1006" s="9"/>
      <c r="AM1006" s="9">
        <v>1</v>
      </c>
      <c r="AN1006" s="9">
        <v>1</v>
      </c>
      <c r="AO1006" s="9">
        <v>0</v>
      </c>
      <c r="AP1006" s="9">
        <v>0</v>
      </c>
      <c r="AQ1006" s="9">
        <v>0</v>
      </c>
      <c r="AR1006" s="9">
        <v>0</v>
      </c>
      <c r="AS1006" s="9"/>
      <c r="AT1006" s="9">
        <v>1</v>
      </c>
      <c r="AU1006" s="9">
        <v>2</v>
      </c>
      <c r="AV1006" s="75">
        <v>2</v>
      </c>
      <c r="AW1006" s="75">
        <v>2</v>
      </c>
      <c r="AX1006" s="75">
        <v>1</v>
      </c>
      <c r="AY1006" s="9">
        <v>2</v>
      </c>
      <c r="AZ1006" s="9">
        <v>1</v>
      </c>
      <c r="BA1006" s="9">
        <v>1</v>
      </c>
      <c r="BB1006" s="9">
        <v>1</v>
      </c>
      <c r="BC1006" s="9">
        <v>1</v>
      </c>
      <c r="BD1006" s="9">
        <v>1</v>
      </c>
      <c r="BE1006" s="9">
        <v>2</v>
      </c>
      <c r="BF1006" s="9">
        <v>1</v>
      </c>
      <c r="BG1006" s="9">
        <v>1</v>
      </c>
      <c r="BH1006">
        <v>2</v>
      </c>
      <c r="BI1006">
        <v>2</v>
      </c>
      <c r="BJ1006" s="58">
        <v>2</v>
      </c>
      <c r="BK1006">
        <v>2</v>
      </c>
      <c r="BL1006">
        <v>2</v>
      </c>
      <c r="BM1006">
        <v>2</v>
      </c>
      <c r="BN1006">
        <v>1</v>
      </c>
      <c r="BO1006">
        <v>2</v>
      </c>
      <c r="BP1006">
        <v>2</v>
      </c>
      <c r="BQ1006" t="s">
        <v>125</v>
      </c>
      <c r="BR1006">
        <v>2</v>
      </c>
      <c r="BS1006">
        <v>2</v>
      </c>
      <c r="BT1006" t="s">
        <v>125</v>
      </c>
      <c r="BU1006">
        <v>1</v>
      </c>
      <c r="BV1006">
        <v>1</v>
      </c>
      <c r="BW1006">
        <v>1</v>
      </c>
      <c r="BX1006">
        <v>2</v>
      </c>
      <c r="BY1006">
        <v>1</v>
      </c>
      <c r="BZ1006">
        <v>1</v>
      </c>
      <c r="CA1006">
        <v>2</v>
      </c>
      <c r="CB1006">
        <v>2</v>
      </c>
      <c r="CC1006">
        <v>2</v>
      </c>
      <c r="CD1006">
        <v>2</v>
      </c>
      <c r="CE1006">
        <v>1</v>
      </c>
      <c r="CF1006">
        <v>2</v>
      </c>
      <c r="CG1006">
        <v>2</v>
      </c>
      <c r="CH1006">
        <v>2</v>
      </c>
      <c r="CI1006">
        <v>2</v>
      </c>
      <c r="CJ1006">
        <v>2</v>
      </c>
      <c r="CK1006">
        <v>2</v>
      </c>
      <c r="CL1006">
        <v>1</v>
      </c>
      <c r="CM1006">
        <v>3</v>
      </c>
      <c r="CN1006">
        <v>4</v>
      </c>
      <c r="CO1006">
        <v>3</v>
      </c>
      <c r="CP1006">
        <v>1</v>
      </c>
      <c r="CQ1006">
        <v>1</v>
      </c>
      <c r="CR1006">
        <v>1</v>
      </c>
      <c r="CS1006">
        <v>3</v>
      </c>
      <c r="CT1006">
        <v>4</v>
      </c>
      <c r="CU1006">
        <v>2</v>
      </c>
      <c r="CV1006">
        <v>2</v>
      </c>
      <c r="CW1006">
        <v>1</v>
      </c>
      <c r="CX1006">
        <v>3</v>
      </c>
      <c r="CY1006">
        <v>1</v>
      </c>
      <c r="CZ1006">
        <v>1</v>
      </c>
      <c r="DA1006" s="57" t="s">
        <v>125</v>
      </c>
    </row>
    <row r="1007" spans="1:105">
      <c r="A1007">
        <v>1000</v>
      </c>
      <c r="B1007" s="9">
        <v>1</v>
      </c>
      <c r="C1007" s="9">
        <v>4</v>
      </c>
      <c r="D1007" s="9">
        <v>1</v>
      </c>
      <c r="E1007" s="9">
        <v>7</v>
      </c>
      <c r="F1007" s="9">
        <v>0</v>
      </c>
      <c r="G1007" s="9">
        <v>1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3</v>
      </c>
      <c r="N1007" s="9">
        <v>3</v>
      </c>
      <c r="O1007" s="9">
        <v>4</v>
      </c>
      <c r="P1007" s="9">
        <v>0</v>
      </c>
      <c r="Q1007" s="9">
        <v>0</v>
      </c>
      <c r="R1007" s="9">
        <v>4</v>
      </c>
      <c r="S1007" s="9">
        <v>0</v>
      </c>
      <c r="T1007" s="9"/>
      <c r="U1007" s="9">
        <v>0</v>
      </c>
      <c r="V1007" s="9">
        <v>0</v>
      </c>
      <c r="W1007" s="9">
        <v>0</v>
      </c>
      <c r="X1007" s="9">
        <v>1</v>
      </c>
      <c r="Y1007" s="9">
        <v>1</v>
      </c>
      <c r="Z1007" s="9">
        <v>0</v>
      </c>
      <c r="AA1007" s="9">
        <v>0</v>
      </c>
      <c r="AB1007" s="9">
        <v>0</v>
      </c>
      <c r="AC1007" s="9"/>
      <c r="AD1007" s="9">
        <v>2</v>
      </c>
      <c r="AE1007" s="9"/>
      <c r="AF1007" s="9">
        <v>1</v>
      </c>
      <c r="AG1007" s="9">
        <v>0</v>
      </c>
      <c r="AH1007" s="9">
        <v>1</v>
      </c>
      <c r="AI1007" s="9">
        <v>0</v>
      </c>
      <c r="AJ1007" s="9">
        <v>1</v>
      </c>
      <c r="AK1007" s="9">
        <v>0</v>
      </c>
      <c r="AL1007" s="9"/>
      <c r="AM1007" s="9">
        <v>1</v>
      </c>
      <c r="AN1007" s="9">
        <v>1</v>
      </c>
      <c r="AO1007" s="9">
        <v>1</v>
      </c>
      <c r="AP1007" s="9">
        <v>1</v>
      </c>
      <c r="AQ1007" s="9">
        <v>0</v>
      </c>
      <c r="AR1007" s="9">
        <v>0</v>
      </c>
      <c r="AS1007" s="9"/>
      <c r="AT1007" s="9">
        <v>3</v>
      </c>
      <c r="AU1007" s="9">
        <v>4</v>
      </c>
      <c r="AV1007" s="75">
        <v>2</v>
      </c>
      <c r="AW1007" s="75">
        <v>2</v>
      </c>
      <c r="AX1007" s="75">
        <v>2</v>
      </c>
      <c r="AY1007" s="9" t="s">
        <v>125</v>
      </c>
      <c r="AZ1007" s="9">
        <v>1</v>
      </c>
      <c r="BA1007" s="9">
        <v>2</v>
      </c>
      <c r="BB1007" s="9"/>
      <c r="BC1007" s="9">
        <v>2</v>
      </c>
      <c r="BD1007" s="9">
        <v>1</v>
      </c>
      <c r="BE1007" s="9">
        <v>2</v>
      </c>
      <c r="BF1007" s="9">
        <v>1</v>
      </c>
      <c r="BG1007" s="9">
        <v>1</v>
      </c>
      <c r="BH1007">
        <v>1</v>
      </c>
      <c r="BI1007">
        <v>2</v>
      </c>
      <c r="BJ1007" s="58">
        <v>1</v>
      </c>
      <c r="BK1007">
        <v>2</v>
      </c>
      <c r="BL1007">
        <v>1</v>
      </c>
      <c r="BM1007">
        <v>2</v>
      </c>
      <c r="BN1007">
        <v>2</v>
      </c>
      <c r="BO1007">
        <v>2</v>
      </c>
      <c r="BP1007">
        <v>1</v>
      </c>
      <c r="BQ1007">
        <v>1</v>
      </c>
      <c r="BR1007">
        <v>2</v>
      </c>
      <c r="BS1007">
        <v>2</v>
      </c>
      <c r="BT1007" t="s">
        <v>125</v>
      </c>
      <c r="BU1007">
        <v>1</v>
      </c>
      <c r="BV1007">
        <v>1</v>
      </c>
      <c r="BW1007">
        <v>2</v>
      </c>
      <c r="BX1007">
        <v>2</v>
      </c>
      <c r="BY1007">
        <v>2</v>
      </c>
      <c r="BZ1007">
        <v>2</v>
      </c>
      <c r="CA1007">
        <v>2</v>
      </c>
      <c r="CB1007">
        <v>2</v>
      </c>
      <c r="CC1007">
        <v>1</v>
      </c>
      <c r="CD1007">
        <v>1</v>
      </c>
      <c r="CE1007">
        <v>2</v>
      </c>
      <c r="CF1007">
        <v>1</v>
      </c>
      <c r="CG1007">
        <v>1</v>
      </c>
      <c r="CH1007">
        <v>1</v>
      </c>
      <c r="CI1007">
        <v>2</v>
      </c>
      <c r="CJ1007">
        <v>1</v>
      </c>
      <c r="CK1007">
        <v>2</v>
      </c>
      <c r="CL1007">
        <v>1</v>
      </c>
      <c r="CM1007">
        <v>4</v>
      </c>
      <c r="CN1007">
        <v>4</v>
      </c>
      <c r="CO1007">
        <v>4</v>
      </c>
      <c r="CP1007">
        <v>4</v>
      </c>
      <c r="CQ1007">
        <v>4</v>
      </c>
      <c r="CR1007">
        <v>4</v>
      </c>
      <c r="CS1007">
        <v>4</v>
      </c>
      <c r="CT1007">
        <v>4</v>
      </c>
      <c r="CU1007">
        <v>4</v>
      </c>
      <c r="CV1007">
        <v>4</v>
      </c>
      <c r="CW1007">
        <v>1</v>
      </c>
      <c r="CX1007">
        <v>4</v>
      </c>
      <c r="CY1007">
        <v>1</v>
      </c>
      <c r="CZ1007">
        <v>3</v>
      </c>
      <c r="DA1007" s="57">
        <v>3</v>
      </c>
    </row>
    <row r="1008" spans="1:105">
      <c r="A1008">
        <v>1001</v>
      </c>
      <c r="B1008" s="9">
        <v>1</v>
      </c>
      <c r="C1008" s="9">
        <v>4</v>
      </c>
      <c r="D1008" s="9">
        <v>1</v>
      </c>
      <c r="E1008" s="9">
        <v>3</v>
      </c>
      <c r="F1008" s="9">
        <v>0</v>
      </c>
      <c r="G1008" s="9">
        <v>0</v>
      </c>
      <c r="H1008" s="9">
        <v>0</v>
      </c>
      <c r="I1008" s="9">
        <v>0</v>
      </c>
      <c r="J1008" s="9">
        <v>1</v>
      </c>
      <c r="K1008" s="9">
        <v>0</v>
      </c>
      <c r="L1008" s="9">
        <v>0</v>
      </c>
      <c r="M1008" s="9">
        <v>1</v>
      </c>
      <c r="N1008" s="9">
        <v>3</v>
      </c>
      <c r="O1008" s="9">
        <v>3</v>
      </c>
      <c r="P1008" s="9">
        <v>3</v>
      </c>
      <c r="Q1008" s="9">
        <v>3</v>
      </c>
      <c r="R1008" s="9">
        <v>3</v>
      </c>
      <c r="S1008" s="9">
        <v>3</v>
      </c>
      <c r="T1008" s="9"/>
      <c r="U1008" s="9">
        <v>0</v>
      </c>
      <c r="V1008" s="9">
        <v>0</v>
      </c>
      <c r="W1008" s="9">
        <v>1</v>
      </c>
      <c r="X1008" s="9">
        <v>0</v>
      </c>
      <c r="Y1008" s="9">
        <v>1</v>
      </c>
      <c r="Z1008" s="9">
        <v>0</v>
      </c>
      <c r="AA1008" s="9">
        <v>0</v>
      </c>
      <c r="AB1008" s="9">
        <v>0</v>
      </c>
      <c r="AC1008" s="9"/>
      <c r="AD1008" s="9">
        <v>4</v>
      </c>
      <c r="AE1008" s="9"/>
      <c r="AF1008" s="9">
        <v>1</v>
      </c>
      <c r="AG1008" s="9">
        <v>0</v>
      </c>
      <c r="AH1008" s="9">
        <v>1</v>
      </c>
      <c r="AI1008" s="9">
        <v>0</v>
      </c>
      <c r="AJ1008" s="9">
        <v>0</v>
      </c>
      <c r="AK1008" s="9">
        <v>0</v>
      </c>
      <c r="AL1008" s="9"/>
      <c r="AM1008" s="9">
        <v>1</v>
      </c>
      <c r="AN1008" s="9">
        <v>1</v>
      </c>
      <c r="AO1008" s="9">
        <v>0</v>
      </c>
      <c r="AP1008" s="9">
        <v>1</v>
      </c>
      <c r="AQ1008" s="9">
        <v>0</v>
      </c>
      <c r="AR1008" s="9">
        <v>0</v>
      </c>
      <c r="AS1008" s="9"/>
      <c r="AT1008" s="9">
        <v>3</v>
      </c>
      <c r="AU1008" s="9">
        <v>3</v>
      </c>
      <c r="AV1008" s="75">
        <v>1</v>
      </c>
      <c r="AW1008" s="75">
        <v>2</v>
      </c>
      <c r="AX1008" s="75">
        <v>1</v>
      </c>
      <c r="AY1008" s="9">
        <v>1</v>
      </c>
      <c r="AZ1008" s="9">
        <v>1</v>
      </c>
      <c r="BA1008" s="9">
        <v>1</v>
      </c>
      <c r="BB1008" s="9">
        <v>1</v>
      </c>
      <c r="BC1008" s="9">
        <v>1</v>
      </c>
      <c r="BD1008" s="9">
        <v>1</v>
      </c>
      <c r="BE1008" s="9">
        <v>1</v>
      </c>
      <c r="BF1008" s="9">
        <v>1</v>
      </c>
      <c r="BG1008" s="9">
        <v>1</v>
      </c>
      <c r="BH1008">
        <v>1</v>
      </c>
      <c r="BI1008">
        <v>2</v>
      </c>
      <c r="BJ1008" s="58">
        <v>1</v>
      </c>
      <c r="BK1008">
        <v>1</v>
      </c>
      <c r="BL1008">
        <v>1</v>
      </c>
      <c r="BM1008">
        <v>1</v>
      </c>
      <c r="BN1008">
        <v>1</v>
      </c>
      <c r="BO1008">
        <v>2</v>
      </c>
      <c r="BP1008">
        <v>2</v>
      </c>
      <c r="BQ1008" t="s">
        <v>125</v>
      </c>
      <c r="BR1008">
        <v>1</v>
      </c>
      <c r="BS1008">
        <v>1</v>
      </c>
      <c r="BT1008">
        <v>1</v>
      </c>
      <c r="BU1008">
        <v>1</v>
      </c>
      <c r="BV1008">
        <v>1</v>
      </c>
      <c r="BW1008">
        <v>1</v>
      </c>
      <c r="BX1008">
        <v>1</v>
      </c>
      <c r="BY1008">
        <v>2</v>
      </c>
      <c r="BZ1008">
        <v>2</v>
      </c>
      <c r="CA1008">
        <v>2</v>
      </c>
      <c r="CB1008">
        <v>2</v>
      </c>
      <c r="CC1008">
        <v>2</v>
      </c>
      <c r="CD1008">
        <v>2</v>
      </c>
      <c r="CE1008">
        <v>2</v>
      </c>
      <c r="CF1008">
        <v>2</v>
      </c>
      <c r="CG1008">
        <v>2</v>
      </c>
      <c r="CH1008">
        <v>2</v>
      </c>
      <c r="CI1008">
        <v>2</v>
      </c>
      <c r="CJ1008">
        <v>2</v>
      </c>
      <c r="CK1008">
        <v>2</v>
      </c>
      <c r="CL1008">
        <v>2</v>
      </c>
      <c r="CM1008" t="s">
        <v>125</v>
      </c>
      <c r="CN1008" t="s">
        <v>125</v>
      </c>
      <c r="CO1008">
        <v>3</v>
      </c>
      <c r="CP1008">
        <v>3</v>
      </c>
      <c r="CQ1008">
        <v>4</v>
      </c>
      <c r="CR1008">
        <v>4</v>
      </c>
      <c r="CS1008">
        <v>4</v>
      </c>
      <c r="CT1008">
        <v>3</v>
      </c>
      <c r="CU1008">
        <v>3</v>
      </c>
      <c r="CV1008">
        <v>3</v>
      </c>
      <c r="CW1008">
        <v>3</v>
      </c>
      <c r="CX1008">
        <v>3</v>
      </c>
      <c r="CY1008">
        <v>1</v>
      </c>
      <c r="CZ1008">
        <v>3</v>
      </c>
      <c r="DA1008" s="57" t="s">
        <v>125</v>
      </c>
    </row>
    <row r="1009" spans="1:105">
      <c r="A1009">
        <v>1002</v>
      </c>
      <c r="B1009" s="9">
        <v>1</v>
      </c>
      <c r="C1009" s="9">
        <v>2</v>
      </c>
      <c r="D1009" s="9">
        <v>1</v>
      </c>
      <c r="E1009" s="9">
        <v>5</v>
      </c>
      <c r="F1009" s="9">
        <v>0</v>
      </c>
      <c r="G1009" s="9">
        <v>0</v>
      </c>
      <c r="H1009" s="9">
        <v>0</v>
      </c>
      <c r="I1009" s="9">
        <v>1</v>
      </c>
      <c r="J1009" s="9">
        <v>0</v>
      </c>
      <c r="K1009" s="9">
        <v>0</v>
      </c>
      <c r="L1009" s="9">
        <v>0</v>
      </c>
      <c r="M1009" s="9">
        <v>1</v>
      </c>
      <c r="N1009" s="9">
        <v>4</v>
      </c>
      <c r="O1009" s="9">
        <v>4</v>
      </c>
      <c r="P1009" s="9">
        <v>4</v>
      </c>
      <c r="Q1009" s="9">
        <v>4</v>
      </c>
      <c r="R1009" s="9">
        <v>4</v>
      </c>
      <c r="S1009" s="9">
        <v>4</v>
      </c>
      <c r="T1009" s="9"/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1</v>
      </c>
      <c r="AB1009" s="9">
        <v>0</v>
      </c>
      <c r="AC1009" s="9"/>
      <c r="AD1009" s="9">
        <v>3</v>
      </c>
      <c r="AE1009" s="9"/>
      <c r="AF1009" s="9">
        <v>1</v>
      </c>
      <c r="AG1009" s="9">
        <v>0</v>
      </c>
      <c r="AH1009" s="9">
        <v>1</v>
      </c>
      <c r="AI1009" s="9">
        <v>1</v>
      </c>
      <c r="AJ1009" s="9">
        <v>0</v>
      </c>
      <c r="AK1009" s="9">
        <v>0</v>
      </c>
      <c r="AL1009" s="9"/>
      <c r="AM1009" s="9">
        <v>1</v>
      </c>
      <c r="AN1009" s="9">
        <v>1</v>
      </c>
      <c r="AO1009" s="9">
        <v>0</v>
      </c>
      <c r="AP1009" s="9">
        <v>0</v>
      </c>
      <c r="AQ1009" s="9">
        <v>0</v>
      </c>
      <c r="AR1009" s="9">
        <v>0</v>
      </c>
      <c r="AS1009" s="9"/>
      <c r="AT1009" s="9">
        <v>1</v>
      </c>
      <c r="AU1009" s="9">
        <v>4</v>
      </c>
      <c r="AV1009" s="75">
        <v>1</v>
      </c>
      <c r="AW1009" s="75">
        <v>1</v>
      </c>
      <c r="AX1009" s="75">
        <v>2</v>
      </c>
      <c r="AY1009" s="9" t="s">
        <v>125</v>
      </c>
      <c r="AZ1009" s="9">
        <v>1</v>
      </c>
      <c r="BA1009" s="9">
        <v>1</v>
      </c>
      <c r="BB1009" s="9">
        <v>1</v>
      </c>
      <c r="BC1009" s="9">
        <v>2</v>
      </c>
      <c r="BD1009" s="9">
        <v>1</v>
      </c>
      <c r="BE1009" s="9">
        <v>1</v>
      </c>
      <c r="BF1009" s="9">
        <v>1</v>
      </c>
      <c r="BG1009" s="9">
        <v>1</v>
      </c>
      <c r="BH1009">
        <v>2</v>
      </c>
      <c r="BI1009">
        <v>1</v>
      </c>
      <c r="BJ1009" s="58">
        <v>2</v>
      </c>
      <c r="BK1009">
        <v>2</v>
      </c>
      <c r="BL1009">
        <v>1</v>
      </c>
      <c r="BM1009">
        <v>2</v>
      </c>
      <c r="BN1009">
        <v>1</v>
      </c>
      <c r="BO1009">
        <v>2</v>
      </c>
      <c r="BP1009">
        <v>2</v>
      </c>
      <c r="BQ1009" t="s">
        <v>125</v>
      </c>
      <c r="BR1009">
        <v>1</v>
      </c>
      <c r="BS1009">
        <v>2</v>
      </c>
      <c r="BT1009" t="s">
        <v>125</v>
      </c>
      <c r="BU1009">
        <v>1</v>
      </c>
      <c r="BV1009">
        <v>1</v>
      </c>
      <c r="BW1009">
        <v>1</v>
      </c>
      <c r="BX1009">
        <v>2</v>
      </c>
      <c r="BY1009">
        <v>1</v>
      </c>
      <c r="BZ1009">
        <v>2</v>
      </c>
      <c r="CA1009">
        <v>2</v>
      </c>
      <c r="CB1009">
        <v>2</v>
      </c>
      <c r="CC1009">
        <v>2</v>
      </c>
      <c r="CD1009">
        <v>2</v>
      </c>
      <c r="CE1009">
        <v>2</v>
      </c>
      <c r="CF1009">
        <v>1</v>
      </c>
      <c r="CG1009">
        <v>2</v>
      </c>
      <c r="CH1009">
        <v>2</v>
      </c>
      <c r="CI1009">
        <v>2</v>
      </c>
      <c r="CJ1009">
        <v>2</v>
      </c>
      <c r="CK1009">
        <v>2</v>
      </c>
      <c r="CL1009">
        <v>1</v>
      </c>
      <c r="CM1009">
        <v>4</v>
      </c>
      <c r="CN1009">
        <v>4</v>
      </c>
      <c r="CO1009">
        <v>4</v>
      </c>
      <c r="CP1009">
        <v>2</v>
      </c>
      <c r="CQ1009">
        <v>3</v>
      </c>
      <c r="CR1009">
        <v>3</v>
      </c>
      <c r="CS1009">
        <v>3</v>
      </c>
      <c r="CT1009">
        <v>3</v>
      </c>
      <c r="CU1009">
        <v>3</v>
      </c>
      <c r="CV1009">
        <v>3</v>
      </c>
      <c r="CW1009">
        <v>1</v>
      </c>
      <c r="CX1009">
        <v>4</v>
      </c>
      <c r="CY1009">
        <v>1</v>
      </c>
      <c r="CZ1009">
        <v>3</v>
      </c>
      <c r="DA1009" s="57" t="s">
        <v>125</v>
      </c>
    </row>
    <row r="1010" spans="1:105">
      <c r="A1010">
        <v>1003</v>
      </c>
      <c r="B1010" s="9">
        <v>2</v>
      </c>
      <c r="C1010" s="9">
        <v>9</v>
      </c>
      <c r="D1010" s="9">
        <v>5</v>
      </c>
      <c r="E1010" s="9">
        <v>15</v>
      </c>
      <c r="F1010" s="9">
        <v>0</v>
      </c>
      <c r="G1010" s="9">
        <v>0</v>
      </c>
      <c r="H1010" s="9">
        <v>0</v>
      </c>
      <c r="I1010" s="9">
        <v>1</v>
      </c>
      <c r="J1010" s="9">
        <v>0</v>
      </c>
      <c r="K1010" s="9">
        <v>0</v>
      </c>
      <c r="L1010" s="9">
        <v>0</v>
      </c>
      <c r="M1010" s="9">
        <v>2</v>
      </c>
      <c r="N1010" s="9">
        <v>0</v>
      </c>
      <c r="O1010" s="9">
        <v>4</v>
      </c>
      <c r="P1010" s="9">
        <v>0</v>
      </c>
      <c r="Q1010" s="9">
        <v>4</v>
      </c>
      <c r="R1010" s="9">
        <v>3</v>
      </c>
      <c r="S1010" s="9">
        <v>3</v>
      </c>
      <c r="T1010" s="9"/>
      <c r="U1010" s="9">
        <v>0</v>
      </c>
      <c r="V1010" s="9">
        <v>0</v>
      </c>
      <c r="W1010" s="9">
        <v>0</v>
      </c>
      <c r="X1010" s="9">
        <v>0</v>
      </c>
      <c r="Y1010" s="9">
        <v>1</v>
      </c>
      <c r="Z1010" s="9">
        <v>1</v>
      </c>
      <c r="AA1010" s="9">
        <v>0</v>
      </c>
      <c r="AB1010" s="9">
        <v>1</v>
      </c>
      <c r="AC1010" s="9"/>
      <c r="AD1010" s="9">
        <v>4</v>
      </c>
      <c r="AE1010" s="9"/>
      <c r="AF1010" s="9">
        <v>1</v>
      </c>
      <c r="AG1010" s="9">
        <v>1</v>
      </c>
      <c r="AH1010" s="9">
        <v>1</v>
      </c>
      <c r="AI1010" s="9">
        <v>0</v>
      </c>
      <c r="AJ1010" s="9">
        <v>0</v>
      </c>
      <c r="AK1010" s="9">
        <v>0</v>
      </c>
      <c r="AL1010" s="9"/>
      <c r="AM1010" s="9">
        <v>1</v>
      </c>
      <c r="AN1010" s="9">
        <v>1</v>
      </c>
      <c r="AO1010" s="9">
        <v>1</v>
      </c>
      <c r="AP1010" s="9">
        <v>1</v>
      </c>
      <c r="AQ1010" s="9">
        <v>0</v>
      </c>
      <c r="AR1010" s="9">
        <v>0</v>
      </c>
      <c r="AS1010" s="9"/>
      <c r="AT1010" s="9">
        <v>1</v>
      </c>
      <c r="AU1010" s="9">
        <v>1</v>
      </c>
      <c r="AV1010" s="75">
        <v>1</v>
      </c>
      <c r="AW1010" s="75">
        <v>1</v>
      </c>
      <c r="AX1010" s="75">
        <v>1</v>
      </c>
      <c r="AY1010" s="9">
        <v>2</v>
      </c>
      <c r="AZ1010" s="9">
        <v>1</v>
      </c>
      <c r="BA1010" s="9">
        <v>1</v>
      </c>
      <c r="BB1010" s="9">
        <v>1</v>
      </c>
      <c r="BC1010" s="9">
        <v>1</v>
      </c>
      <c r="BD1010" s="9">
        <v>1</v>
      </c>
      <c r="BE1010" s="9">
        <v>2</v>
      </c>
      <c r="BF1010" s="9">
        <v>2</v>
      </c>
      <c r="BG1010" s="9" t="s">
        <v>125</v>
      </c>
      <c r="BH1010">
        <v>1</v>
      </c>
      <c r="BI1010">
        <v>2</v>
      </c>
      <c r="BJ1010" s="58">
        <v>1</v>
      </c>
      <c r="BK1010">
        <v>1</v>
      </c>
      <c r="BL1010">
        <v>1</v>
      </c>
      <c r="BM1010">
        <v>1</v>
      </c>
      <c r="BN1010">
        <v>1</v>
      </c>
      <c r="BO1010">
        <v>1</v>
      </c>
      <c r="BP1010">
        <v>2</v>
      </c>
      <c r="BQ1010" t="s">
        <v>125</v>
      </c>
      <c r="BR1010">
        <v>1</v>
      </c>
      <c r="BS1010">
        <v>2</v>
      </c>
      <c r="BT1010" t="s">
        <v>125</v>
      </c>
      <c r="BU1010">
        <v>1</v>
      </c>
      <c r="BV1010">
        <v>1</v>
      </c>
      <c r="BW1010">
        <v>1</v>
      </c>
      <c r="BX1010">
        <v>2</v>
      </c>
      <c r="BY1010">
        <v>1</v>
      </c>
      <c r="BZ1010">
        <v>2</v>
      </c>
      <c r="CA1010">
        <v>1</v>
      </c>
      <c r="CB1010">
        <v>1</v>
      </c>
      <c r="CC1010">
        <v>1</v>
      </c>
      <c r="CD1010">
        <v>1</v>
      </c>
      <c r="CE1010">
        <v>2</v>
      </c>
      <c r="CF1010">
        <v>1</v>
      </c>
      <c r="CG1010">
        <v>1</v>
      </c>
      <c r="CH1010">
        <v>1</v>
      </c>
      <c r="CI1010">
        <v>2</v>
      </c>
      <c r="CJ1010">
        <v>1</v>
      </c>
      <c r="CK1010">
        <v>2</v>
      </c>
      <c r="CL1010">
        <v>1</v>
      </c>
      <c r="CM1010">
        <v>4</v>
      </c>
      <c r="CN1010">
        <v>4</v>
      </c>
      <c r="CO1010">
        <v>4</v>
      </c>
      <c r="CP1010">
        <v>4</v>
      </c>
      <c r="CQ1010">
        <v>4</v>
      </c>
      <c r="CR1010">
        <v>4</v>
      </c>
      <c r="CS1010">
        <v>4</v>
      </c>
      <c r="CT1010">
        <v>4</v>
      </c>
      <c r="CU1010">
        <v>3</v>
      </c>
      <c r="CV1010">
        <v>3</v>
      </c>
      <c r="CW1010">
        <v>3</v>
      </c>
      <c r="CX1010">
        <v>4</v>
      </c>
      <c r="CY1010">
        <v>3</v>
      </c>
      <c r="CZ1010">
        <v>3</v>
      </c>
      <c r="DA1010" s="57" t="s">
        <v>125</v>
      </c>
    </row>
    <row r="1011" spans="1:105">
      <c r="A1011">
        <v>1004</v>
      </c>
      <c r="B1011" s="9">
        <v>2</v>
      </c>
      <c r="C1011" s="9">
        <v>5</v>
      </c>
      <c r="D1011" s="9">
        <v>5</v>
      </c>
      <c r="E1011" s="9">
        <v>3</v>
      </c>
      <c r="F1011" s="9">
        <v>0</v>
      </c>
      <c r="G1011" s="9">
        <v>0</v>
      </c>
      <c r="H1011" s="9">
        <v>0</v>
      </c>
      <c r="I1011" s="9">
        <v>1</v>
      </c>
      <c r="J1011" s="9">
        <v>0</v>
      </c>
      <c r="K1011" s="9">
        <v>0</v>
      </c>
      <c r="L1011" s="9">
        <v>0</v>
      </c>
      <c r="M1011" s="9">
        <v>1</v>
      </c>
      <c r="N1011" s="9">
        <v>1</v>
      </c>
      <c r="O1011" s="9">
        <v>4</v>
      </c>
      <c r="P1011" s="9">
        <v>3</v>
      </c>
      <c r="Q1011" s="9"/>
      <c r="R1011" s="9">
        <v>4</v>
      </c>
      <c r="S1011" s="9">
        <v>3</v>
      </c>
      <c r="T1011" s="9"/>
      <c r="U1011" s="9">
        <v>1</v>
      </c>
      <c r="V1011" s="9">
        <v>0</v>
      </c>
      <c r="W1011" s="9">
        <v>0</v>
      </c>
      <c r="X1011" s="9">
        <v>0</v>
      </c>
      <c r="Y1011" s="9">
        <v>1</v>
      </c>
      <c r="Z1011" s="9">
        <v>0</v>
      </c>
      <c r="AA1011" s="9">
        <v>0</v>
      </c>
      <c r="AB1011" s="9">
        <v>0</v>
      </c>
      <c r="AC1011" s="9"/>
      <c r="AD1011" s="9">
        <v>1</v>
      </c>
      <c r="AE1011" s="9"/>
      <c r="AF1011" s="9">
        <v>1</v>
      </c>
      <c r="AG1011" s="9">
        <v>1</v>
      </c>
      <c r="AH1011" s="9">
        <v>1</v>
      </c>
      <c r="AI1011" s="9">
        <v>0</v>
      </c>
      <c r="AJ1011" s="9">
        <v>0</v>
      </c>
      <c r="AK1011" s="9">
        <v>0</v>
      </c>
      <c r="AL1011" s="9"/>
      <c r="AM1011" s="9">
        <v>1</v>
      </c>
      <c r="AN1011" s="9">
        <v>1</v>
      </c>
      <c r="AO1011" s="9">
        <v>1</v>
      </c>
      <c r="AP1011" s="9">
        <v>1</v>
      </c>
      <c r="AQ1011" s="9">
        <v>0</v>
      </c>
      <c r="AR1011" s="9">
        <v>1</v>
      </c>
      <c r="AS1011" s="9"/>
      <c r="AT1011" s="9">
        <v>1</v>
      </c>
      <c r="AU1011" s="9">
        <v>3</v>
      </c>
      <c r="AV1011" s="75">
        <v>2</v>
      </c>
      <c r="AW1011" s="75">
        <v>2</v>
      </c>
      <c r="AX1011" s="75">
        <v>1</v>
      </c>
      <c r="AY1011" s="9">
        <v>1</v>
      </c>
      <c r="AZ1011" s="9">
        <v>1</v>
      </c>
      <c r="BA1011" s="9">
        <v>1</v>
      </c>
      <c r="BB1011" s="9">
        <v>2</v>
      </c>
      <c r="BC1011" s="9">
        <v>1</v>
      </c>
      <c r="BD1011" s="9">
        <v>1</v>
      </c>
      <c r="BE1011" s="9">
        <v>1</v>
      </c>
      <c r="BF1011" s="9">
        <v>1</v>
      </c>
      <c r="BG1011" s="9">
        <v>1</v>
      </c>
      <c r="BH1011">
        <v>2</v>
      </c>
      <c r="BI1011">
        <v>2</v>
      </c>
      <c r="BJ1011" s="58">
        <v>1</v>
      </c>
      <c r="BK1011">
        <v>2</v>
      </c>
      <c r="BL1011">
        <v>1</v>
      </c>
      <c r="BM1011">
        <v>2</v>
      </c>
      <c r="BN1011">
        <v>1</v>
      </c>
      <c r="BO1011">
        <v>2</v>
      </c>
      <c r="BP1011">
        <v>2</v>
      </c>
      <c r="BQ1011" t="s">
        <v>125</v>
      </c>
      <c r="BR1011">
        <v>1</v>
      </c>
      <c r="BS1011">
        <v>1</v>
      </c>
      <c r="BT1011">
        <v>1</v>
      </c>
      <c r="BU1011">
        <v>1</v>
      </c>
      <c r="BV1011">
        <v>1</v>
      </c>
      <c r="BW1011">
        <v>1</v>
      </c>
      <c r="BX1011">
        <v>2</v>
      </c>
      <c r="BY1011">
        <v>2</v>
      </c>
      <c r="BZ1011">
        <v>2</v>
      </c>
      <c r="CA1011">
        <v>2</v>
      </c>
      <c r="CB1011">
        <v>2</v>
      </c>
      <c r="CC1011">
        <v>2</v>
      </c>
      <c r="CD1011">
        <v>2</v>
      </c>
      <c r="CE1011">
        <v>2</v>
      </c>
      <c r="CF1011">
        <v>1</v>
      </c>
      <c r="CG1011">
        <v>2</v>
      </c>
      <c r="CH1011">
        <v>2</v>
      </c>
      <c r="CI1011">
        <v>2</v>
      </c>
      <c r="CJ1011">
        <v>1</v>
      </c>
      <c r="CK1011">
        <v>1</v>
      </c>
      <c r="CL1011">
        <v>1</v>
      </c>
      <c r="CM1011">
        <v>4</v>
      </c>
      <c r="CN1011">
        <v>4</v>
      </c>
      <c r="CO1011">
        <v>4</v>
      </c>
      <c r="CP1011">
        <v>2</v>
      </c>
      <c r="CQ1011">
        <v>4</v>
      </c>
      <c r="CR1011">
        <v>4</v>
      </c>
      <c r="CS1011">
        <v>4</v>
      </c>
      <c r="CT1011">
        <v>4</v>
      </c>
      <c r="CU1011">
        <v>3</v>
      </c>
      <c r="CV1011">
        <v>2</v>
      </c>
      <c r="CW1011">
        <v>1</v>
      </c>
      <c r="CX1011">
        <v>4</v>
      </c>
      <c r="CY1011">
        <v>3</v>
      </c>
      <c r="CZ1011">
        <v>3</v>
      </c>
      <c r="DA1011" s="57" t="s">
        <v>125</v>
      </c>
    </row>
    <row r="1012" spans="1:105">
      <c r="A1012">
        <v>1005</v>
      </c>
      <c r="B1012" s="9">
        <v>1</v>
      </c>
      <c r="C1012" s="9">
        <v>9</v>
      </c>
      <c r="D1012" s="9">
        <v>7</v>
      </c>
      <c r="E1012" s="9">
        <v>7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1</v>
      </c>
      <c r="M1012" s="9">
        <v>2</v>
      </c>
      <c r="N1012" s="9"/>
      <c r="O1012" s="9"/>
      <c r="P1012" s="9"/>
      <c r="Q1012" s="9">
        <v>4</v>
      </c>
      <c r="R1012" s="9">
        <v>4</v>
      </c>
      <c r="S1012" s="9"/>
      <c r="T1012" s="9"/>
      <c r="U1012" s="9">
        <v>0</v>
      </c>
      <c r="V1012" s="9">
        <v>0</v>
      </c>
      <c r="W1012" s="9">
        <v>0</v>
      </c>
      <c r="X1012" s="9">
        <v>0</v>
      </c>
      <c r="Y1012" s="9">
        <v>1</v>
      </c>
      <c r="Z1012" s="9">
        <v>0</v>
      </c>
      <c r="AA1012" s="9">
        <v>0</v>
      </c>
      <c r="AB1012" s="9">
        <v>0</v>
      </c>
      <c r="AC1012" s="9"/>
      <c r="AD1012" s="9">
        <v>4</v>
      </c>
      <c r="AE1012" s="9"/>
      <c r="AF1012" s="9">
        <v>1</v>
      </c>
      <c r="AG1012" s="9">
        <v>0</v>
      </c>
      <c r="AH1012" s="9">
        <v>0</v>
      </c>
      <c r="AI1012" s="9">
        <v>0</v>
      </c>
      <c r="AJ1012" s="9">
        <v>0</v>
      </c>
      <c r="AK1012" s="9">
        <v>0</v>
      </c>
      <c r="AL1012" s="9"/>
      <c r="AM1012" s="9">
        <v>1</v>
      </c>
      <c r="AN1012" s="9">
        <v>1</v>
      </c>
      <c r="AO1012" s="9">
        <v>1</v>
      </c>
      <c r="AP1012" s="9">
        <v>0</v>
      </c>
      <c r="AQ1012" s="9">
        <v>0</v>
      </c>
      <c r="AR1012" s="9">
        <v>0</v>
      </c>
      <c r="AS1012" s="9"/>
      <c r="AT1012" s="9">
        <v>3</v>
      </c>
      <c r="AU1012" s="9">
        <v>1</v>
      </c>
      <c r="AV1012" s="75">
        <v>2</v>
      </c>
      <c r="AW1012" s="75">
        <v>2</v>
      </c>
      <c r="AX1012" s="75">
        <v>2</v>
      </c>
      <c r="AY1012" s="9" t="s">
        <v>125</v>
      </c>
      <c r="AZ1012" s="9">
        <v>1</v>
      </c>
      <c r="BA1012" s="9">
        <v>1</v>
      </c>
      <c r="BB1012" s="9">
        <v>1</v>
      </c>
      <c r="BC1012" s="9">
        <v>1</v>
      </c>
      <c r="BD1012" s="9">
        <v>1</v>
      </c>
      <c r="BE1012" s="9">
        <v>1</v>
      </c>
      <c r="BF1012" s="9">
        <v>1</v>
      </c>
      <c r="BG1012" s="9">
        <v>1</v>
      </c>
      <c r="BH1012">
        <v>2</v>
      </c>
      <c r="BI1012">
        <v>2</v>
      </c>
      <c r="BJ1012" s="58">
        <v>2</v>
      </c>
      <c r="BK1012">
        <v>2</v>
      </c>
      <c r="BL1012">
        <v>1</v>
      </c>
      <c r="BM1012">
        <v>1</v>
      </c>
      <c r="BN1012">
        <v>2</v>
      </c>
      <c r="BO1012">
        <v>2</v>
      </c>
      <c r="BQ1012" t="s">
        <v>125</v>
      </c>
      <c r="BR1012">
        <v>2</v>
      </c>
      <c r="BS1012">
        <v>2</v>
      </c>
      <c r="BT1012" t="s">
        <v>125</v>
      </c>
      <c r="BU1012">
        <v>1</v>
      </c>
      <c r="BV1012">
        <v>1</v>
      </c>
      <c r="BW1012">
        <v>2</v>
      </c>
      <c r="BX1012">
        <v>2</v>
      </c>
      <c r="BY1012">
        <v>2</v>
      </c>
      <c r="BZ1012">
        <v>2</v>
      </c>
      <c r="CA1012">
        <v>2</v>
      </c>
      <c r="CB1012">
        <v>2</v>
      </c>
      <c r="CC1012">
        <v>2</v>
      </c>
      <c r="CD1012">
        <v>2</v>
      </c>
      <c r="CE1012">
        <v>2</v>
      </c>
      <c r="CF1012">
        <v>2</v>
      </c>
      <c r="CG1012">
        <v>2</v>
      </c>
      <c r="CH1012">
        <v>2</v>
      </c>
      <c r="CI1012">
        <v>2</v>
      </c>
      <c r="CJ1012">
        <v>1</v>
      </c>
      <c r="CK1012">
        <v>2</v>
      </c>
      <c r="CL1012">
        <v>2</v>
      </c>
      <c r="CM1012" t="s">
        <v>125</v>
      </c>
      <c r="CN1012" t="s">
        <v>125</v>
      </c>
      <c r="CO1012">
        <v>4</v>
      </c>
      <c r="CP1012">
        <v>2</v>
      </c>
      <c r="CQ1012">
        <v>1</v>
      </c>
      <c r="CR1012">
        <v>2</v>
      </c>
      <c r="CS1012">
        <v>4</v>
      </c>
      <c r="CT1012">
        <v>3</v>
      </c>
      <c r="CU1012">
        <v>3</v>
      </c>
      <c r="CV1012">
        <v>2</v>
      </c>
      <c r="CW1012">
        <v>1</v>
      </c>
      <c r="CX1012">
        <v>3</v>
      </c>
      <c r="CY1012">
        <v>1</v>
      </c>
      <c r="CZ1012">
        <v>3</v>
      </c>
      <c r="DA1012" s="57" t="s">
        <v>125</v>
      </c>
    </row>
    <row r="1013" spans="1:105">
      <c r="A1013">
        <v>1006</v>
      </c>
      <c r="B1013" s="9">
        <v>2</v>
      </c>
      <c r="C1013" s="9">
        <v>8</v>
      </c>
      <c r="D1013" s="9">
        <v>5</v>
      </c>
      <c r="E1013" s="9">
        <v>6</v>
      </c>
      <c r="F1013" s="9">
        <v>0</v>
      </c>
      <c r="G1013" s="9">
        <v>0</v>
      </c>
      <c r="H1013" s="9">
        <v>0</v>
      </c>
      <c r="I1013" s="9">
        <v>0</v>
      </c>
      <c r="J1013" s="9">
        <v>1</v>
      </c>
      <c r="K1013" s="9">
        <v>1</v>
      </c>
      <c r="L1013" s="9">
        <v>0</v>
      </c>
      <c r="M1013" s="9">
        <v>2</v>
      </c>
      <c r="N1013" s="9">
        <v>4</v>
      </c>
      <c r="O1013" s="9">
        <v>4</v>
      </c>
      <c r="P1013" s="9">
        <v>4</v>
      </c>
      <c r="Q1013" s="9">
        <v>4</v>
      </c>
      <c r="R1013" s="9">
        <v>4</v>
      </c>
      <c r="S1013" s="9">
        <v>4</v>
      </c>
      <c r="T1013" s="9"/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1</v>
      </c>
      <c r="AB1013" s="9">
        <v>0</v>
      </c>
      <c r="AC1013" s="9"/>
      <c r="AD1013" s="9">
        <v>6</v>
      </c>
      <c r="AE1013" s="9"/>
      <c r="AF1013" s="9">
        <v>0</v>
      </c>
      <c r="AG1013" s="9">
        <v>0</v>
      </c>
      <c r="AH1013" s="9">
        <v>1</v>
      </c>
      <c r="AI1013" s="9">
        <v>0</v>
      </c>
      <c r="AJ1013" s="9">
        <v>0</v>
      </c>
      <c r="AK1013" s="9">
        <v>0</v>
      </c>
      <c r="AL1013" s="9"/>
      <c r="AM1013" s="9">
        <v>1</v>
      </c>
      <c r="AN1013" s="9">
        <v>1</v>
      </c>
      <c r="AO1013" s="9">
        <v>1</v>
      </c>
      <c r="AP1013" s="9">
        <v>1</v>
      </c>
      <c r="AQ1013" s="9">
        <v>0</v>
      </c>
      <c r="AR1013" s="9">
        <v>0</v>
      </c>
      <c r="AS1013" s="9"/>
      <c r="AT1013" s="9">
        <v>1</v>
      </c>
      <c r="AU1013" s="9">
        <v>2</v>
      </c>
      <c r="AV1013" s="75">
        <v>1</v>
      </c>
      <c r="AW1013" s="75">
        <v>1</v>
      </c>
      <c r="AX1013" s="75">
        <v>1</v>
      </c>
      <c r="AY1013" s="9">
        <v>1</v>
      </c>
      <c r="AZ1013" s="9">
        <v>2</v>
      </c>
      <c r="BA1013" s="9" t="s">
        <v>125</v>
      </c>
      <c r="BB1013" s="9" t="s">
        <v>125</v>
      </c>
      <c r="BC1013" s="9">
        <v>1</v>
      </c>
      <c r="BD1013" s="9">
        <v>1</v>
      </c>
      <c r="BE1013" s="9">
        <v>2</v>
      </c>
      <c r="BF1013" s="9">
        <v>1</v>
      </c>
      <c r="BG1013" s="9">
        <v>1</v>
      </c>
      <c r="BH1013">
        <v>1</v>
      </c>
      <c r="BI1013">
        <v>2</v>
      </c>
      <c r="BJ1013" s="58">
        <v>1</v>
      </c>
      <c r="BK1013">
        <v>1</v>
      </c>
      <c r="BL1013">
        <v>1</v>
      </c>
      <c r="BM1013">
        <v>1</v>
      </c>
      <c r="BN1013">
        <v>1</v>
      </c>
      <c r="BO1013">
        <v>2</v>
      </c>
      <c r="BP1013">
        <v>2</v>
      </c>
      <c r="BQ1013" t="s">
        <v>125</v>
      </c>
      <c r="BR1013">
        <v>1</v>
      </c>
      <c r="BS1013">
        <v>1</v>
      </c>
      <c r="BT1013">
        <v>1</v>
      </c>
      <c r="BU1013">
        <v>1</v>
      </c>
      <c r="BV1013">
        <v>1</v>
      </c>
      <c r="BW1013">
        <v>1</v>
      </c>
      <c r="BX1013">
        <v>2</v>
      </c>
      <c r="BY1013">
        <v>2</v>
      </c>
      <c r="BZ1013">
        <v>2</v>
      </c>
      <c r="CA1013">
        <v>1</v>
      </c>
      <c r="CB1013">
        <v>1</v>
      </c>
      <c r="CC1013">
        <v>1</v>
      </c>
      <c r="CD1013">
        <v>2</v>
      </c>
      <c r="CE1013">
        <v>2</v>
      </c>
      <c r="CF1013">
        <v>2</v>
      </c>
      <c r="CG1013">
        <v>1</v>
      </c>
      <c r="CH1013">
        <v>1</v>
      </c>
      <c r="CI1013">
        <v>1</v>
      </c>
      <c r="CJ1013">
        <v>1</v>
      </c>
      <c r="CK1013">
        <v>2</v>
      </c>
      <c r="CL1013">
        <v>1</v>
      </c>
      <c r="CM1013">
        <v>4</v>
      </c>
      <c r="CN1013">
        <v>4</v>
      </c>
      <c r="CO1013">
        <v>4</v>
      </c>
      <c r="CP1013">
        <v>3</v>
      </c>
      <c r="CQ1013">
        <v>4</v>
      </c>
      <c r="CR1013">
        <v>4</v>
      </c>
      <c r="CS1013">
        <v>4</v>
      </c>
      <c r="CT1013">
        <v>4</v>
      </c>
      <c r="CU1013">
        <v>3</v>
      </c>
      <c r="CV1013">
        <v>3</v>
      </c>
      <c r="CW1013">
        <v>3</v>
      </c>
      <c r="CX1013">
        <v>4</v>
      </c>
      <c r="CY1013">
        <v>4</v>
      </c>
      <c r="CZ1013">
        <v>4</v>
      </c>
      <c r="DA1013" s="57" t="s">
        <v>125</v>
      </c>
    </row>
    <row r="1014" spans="1:105">
      <c r="A1014">
        <v>1007</v>
      </c>
      <c r="B1014" s="9">
        <v>2</v>
      </c>
      <c r="C1014" s="9">
        <v>8</v>
      </c>
      <c r="D1014" s="9">
        <v>5</v>
      </c>
      <c r="E1014" s="9">
        <v>13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1</v>
      </c>
      <c r="L1014" s="9">
        <v>0</v>
      </c>
      <c r="M1014" s="9">
        <v>2</v>
      </c>
      <c r="N1014" s="9">
        <v>0</v>
      </c>
      <c r="O1014" s="9">
        <v>0</v>
      </c>
      <c r="P1014" s="9">
        <v>0</v>
      </c>
      <c r="Q1014" s="9">
        <v>2</v>
      </c>
      <c r="R1014" s="9">
        <v>3</v>
      </c>
      <c r="S1014" s="9">
        <v>0</v>
      </c>
      <c r="T1014" s="9"/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1</v>
      </c>
      <c r="AC1014" s="9"/>
      <c r="AD1014" s="9">
        <v>6</v>
      </c>
      <c r="AE1014" s="9"/>
      <c r="AF1014" s="9">
        <v>1</v>
      </c>
      <c r="AG1014" s="9">
        <v>1</v>
      </c>
      <c r="AH1014" s="9">
        <v>0</v>
      </c>
      <c r="AI1014" s="9">
        <v>0</v>
      </c>
      <c r="AJ1014" s="9">
        <v>0</v>
      </c>
      <c r="AK1014" s="9">
        <v>0</v>
      </c>
      <c r="AL1014" s="9"/>
      <c r="AM1014" s="9">
        <v>1</v>
      </c>
      <c r="AN1014" s="9">
        <v>1</v>
      </c>
      <c r="AO1014" s="9">
        <v>1</v>
      </c>
      <c r="AP1014" s="9">
        <v>1</v>
      </c>
      <c r="AQ1014" s="9">
        <v>0</v>
      </c>
      <c r="AR1014" s="9">
        <v>0</v>
      </c>
      <c r="AS1014" s="9"/>
      <c r="AT1014" s="9">
        <v>4</v>
      </c>
      <c r="AU1014" s="9">
        <v>3</v>
      </c>
      <c r="AV1014" s="75">
        <v>1</v>
      </c>
      <c r="AW1014" s="75">
        <v>2</v>
      </c>
      <c r="AX1014" s="75">
        <v>1</v>
      </c>
      <c r="AY1014" s="9">
        <v>1</v>
      </c>
      <c r="AZ1014" s="9">
        <v>1</v>
      </c>
      <c r="BA1014" s="9">
        <v>1</v>
      </c>
      <c r="BB1014" s="9">
        <v>1</v>
      </c>
      <c r="BC1014" s="9">
        <v>2</v>
      </c>
      <c r="BD1014" s="9">
        <v>1</v>
      </c>
      <c r="BE1014" s="9">
        <v>2</v>
      </c>
      <c r="BF1014" s="9">
        <v>2</v>
      </c>
      <c r="BG1014" s="9" t="s">
        <v>125</v>
      </c>
      <c r="BH1014">
        <v>1</v>
      </c>
      <c r="BI1014">
        <v>2</v>
      </c>
      <c r="BJ1014" s="58">
        <v>1</v>
      </c>
      <c r="BK1014">
        <v>2</v>
      </c>
      <c r="BL1014">
        <v>2</v>
      </c>
      <c r="BM1014">
        <v>1</v>
      </c>
      <c r="BN1014">
        <v>1</v>
      </c>
      <c r="BO1014">
        <v>2</v>
      </c>
      <c r="BP1014">
        <v>1</v>
      </c>
      <c r="BQ1014">
        <v>1</v>
      </c>
      <c r="BR1014">
        <v>2</v>
      </c>
      <c r="BS1014">
        <v>2</v>
      </c>
      <c r="BT1014" t="s">
        <v>125</v>
      </c>
      <c r="BU1014">
        <v>1</v>
      </c>
      <c r="BV1014">
        <v>1</v>
      </c>
      <c r="BW1014">
        <v>2</v>
      </c>
      <c r="BX1014">
        <v>2</v>
      </c>
      <c r="BY1014">
        <v>2</v>
      </c>
      <c r="BZ1014">
        <v>2</v>
      </c>
      <c r="CA1014">
        <v>2</v>
      </c>
      <c r="CB1014">
        <v>2</v>
      </c>
      <c r="CC1014">
        <v>2</v>
      </c>
      <c r="CD1014">
        <v>2</v>
      </c>
      <c r="CE1014">
        <v>2</v>
      </c>
      <c r="CF1014">
        <v>1</v>
      </c>
      <c r="CG1014">
        <v>2</v>
      </c>
      <c r="CH1014">
        <v>2</v>
      </c>
      <c r="CI1014">
        <v>1</v>
      </c>
      <c r="CJ1014">
        <v>1</v>
      </c>
      <c r="CK1014">
        <v>2</v>
      </c>
      <c r="CL1014">
        <v>2</v>
      </c>
      <c r="CM1014" t="s">
        <v>125</v>
      </c>
      <c r="CN1014" t="s">
        <v>125</v>
      </c>
      <c r="CO1014">
        <v>4</v>
      </c>
      <c r="CP1014">
        <v>2</v>
      </c>
      <c r="CQ1014">
        <v>3</v>
      </c>
      <c r="CR1014">
        <v>3</v>
      </c>
      <c r="CS1014">
        <v>4</v>
      </c>
      <c r="CT1014">
        <v>3</v>
      </c>
      <c r="CU1014">
        <v>3</v>
      </c>
      <c r="CV1014">
        <v>2</v>
      </c>
      <c r="CW1014">
        <v>1</v>
      </c>
      <c r="CX1014">
        <v>3</v>
      </c>
      <c r="CY1014">
        <v>3</v>
      </c>
      <c r="CZ1014">
        <v>0</v>
      </c>
      <c r="DA1014" s="57" t="s">
        <v>125</v>
      </c>
    </row>
    <row r="1015" spans="1:105">
      <c r="A1015">
        <v>1008</v>
      </c>
      <c r="B1015" s="9">
        <v>2</v>
      </c>
      <c r="C1015" s="9">
        <v>8</v>
      </c>
      <c r="D1015" s="9">
        <v>5</v>
      </c>
      <c r="E1015" s="9">
        <v>13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1</v>
      </c>
      <c r="L1015" s="9">
        <v>0</v>
      </c>
      <c r="M1015" s="9">
        <v>2</v>
      </c>
      <c r="N1015" s="9">
        <v>4</v>
      </c>
      <c r="O1015" s="9">
        <v>4</v>
      </c>
      <c r="P1015" s="9">
        <v>3</v>
      </c>
      <c r="Q1015" s="9"/>
      <c r="R1015" s="9">
        <v>4</v>
      </c>
      <c r="S1015" s="9">
        <v>4</v>
      </c>
      <c r="T1015" s="9"/>
      <c r="U1015" s="9">
        <v>0</v>
      </c>
      <c r="V1015" s="9">
        <v>0</v>
      </c>
      <c r="W1015" s="9">
        <v>0</v>
      </c>
      <c r="X1015" s="9">
        <v>0</v>
      </c>
      <c r="Y1015" s="9">
        <v>1</v>
      </c>
      <c r="Z1015" s="9">
        <v>0</v>
      </c>
      <c r="AA1015" s="9">
        <v>0</v>
      </c>
      <c r="AB1015" s="9">
        <v>0</v>
      </c>
      <c r="AC1015" s="9"/>
      <c r="AD1015" s="9">
        <v>4</v>
      </c>
      <c r="AE1015" s="9"/>
      <c r="AF1015" s="9">
        <v>1</v>
      </c>
      <c r="AG1015" s="9">
        <v>1</v>
      </c>
      <c r="AH1015" s="9">
        <v>0</v>
      </c>
      <c r="AI1015" s="9">
        <v>0</v>
      </c>
      <c r="AJ1015" s="9">
        <v>0</v>
      </c>
      <c r="AK1015" s="9">
        <v>0</v>
      </c>
      <c r="AL1015" s="9"/>
      <c r="AM1015" s="9">
        <v>1</v>
      </c>
      <c r="AN1015" s="9">
        <v>1</v>
      </c>
      <c r="AO1015" s="9">
        <v>0</v>
      </c>
      <c r="AP1015" s="9">
        <v>1</v>
      </c>
      <c r="AQ1015" s="9">
        <v>0</v>
      </c>
      <c r="AR1015" s="9">
        <v>0</v>
      </c>
      <c r="AS1015" s="9"/>
      <c r="AT1015" s="9">
        <v>3</v>
      </c>
      <c r="AU1015" s="9">
        <v>1</v>
      </c>
      <c r="AV1015" s="75">
        <v>2</v>
      </c>
      <c r="AW1015" s="75">
        <v>1</v>
      </c>
      <c r="AX1015" s="75">
        <v>1</v>
      </c>
      <c r="AY1015" s="9">
        <v>2</v>
      </c>
      <c r="AZ1015" s="9">
        <v>1</v>
      </c>
      <c r="BA1015" s="9">
        <v>2</v>
      </c>
      <c r="BB1015" s="9">
        <v>2</v>
      </c>
      <c r="BC1015" s="9">
        <v>1</v>
      </c>
      <c r="BD1015" s="9">
        <v>1</v>
      </c>
      <c r="BE1015" s="9">
        <v>1</v>
      </c>
      <c r="BF1015" s="9">
        <v>2</v>
      </c>
      <c r="BG1015" s="9" t="s">
        <v>125</v>
      </c>
      <c r="BH1015">
        <v>1</v>
      </c>
      <c r="BI1015">
        <v>2</v>
      </c>
      <c r="BJ1015" s="58">
        <v>1</v>
      </c>
      <c r="BK1015">
        <v>2</v>
      </c>
      <c r="BM1015">
        <v>1</v>
      </c>
      <c r="BN1015">
        <v>2</v>
      </c>
      <c r="BO1015">
        <v>2</v>
      </c>
      <c r="BP1015">
        <v>2</v>
      </c>
      <c r="BQ1015" t="s">
        <v>125</v>
      </c>
      <c r="BR1015">
        <v>2</v>
      </c>
      <c r="BS1015">
        <v>2</v>
      </c>
      <c r="BT1015" t="s">
        <v>125</v>
      </c>
      <c r="BU1015">
        <v>1</v>
      </c>
      <c r="BV1015">
        <v>1</v>
      </c>
      <c r="BW1015">
        <v>2</v>
      </c>
      <c r="BX1015">
        <v>2</v>
      </c>
      <c r="BY1015">
        <v>1</v>
      </c>
      <c r="BZ1015">
        <v>1</v>
      </c>
      <c r="CA1015">
        <v>2</v>
      </c>
      <c r="CB1015">
        <v>2</v>
      </c>
      <c r="CC1015">
        <v>2</v>
      </c>
      <c r="CD1015">
        <v>2</v>
      </c>
      <c r="CE1015">
        <v>2</v>
      </c>
      <c r="CF1015">
        <v>1</v>
      </c>
      <c r="CG1015">
        <v>2</v>
      </c>
      <c r="CH1015">
        <v>2</v>
      </c>
      <c r="CI1015">
        <v>2</v>
      </c>
      <c r="CJ1015">
        <v>1</v>
      </c>
      <c r="CK1015">
        <v>2</v>
      </c>
      <c r="CL1015">
        <v>2</v>
      </c>
      <c r="CM1015" t="s">
        <v>125</v>
      </c>
      <c r="CN1015" t="s">
        <v>125</v>
      </c>
      <c r="CO1015">
        <v>4</v>
      </c>
      <c r="CP1015">
        <v>4</v>
      </c>
      <c r="CQ1015">
        <v>4</v>
      </c>
      <c r="CR1015">
        <v>4</v>
      </c>
      <c r="CS1015">
        <v>4</v>
      </c>
      <c r="CT1015">
        <v>3</v>
      </c>
      <c r="CU1015">
        <v>3</v>
      </c>
      <c r="CV1015">
        <v>1</v>
      </c>
      <c r="CW1015">
        <v>1</v>
      </c>
      <c r="CX1015">
        <v>3</v>
      </c>
      <c r="CY1015">
        <v>1</v>
      </c>
      <c r="CZ1015">
        <v>3</v>
      </c>
      <c r="DA1015" s="57" t="s">
        <v>125</v>
      </c>
    </row>
    <row r="1016" spans="1:105">
      <c r="A1016">
        <v>1009</v>
      </c>
      <c r="B1016" s="9">
        <v>1</v>
      </c>
      <c r="C1016" s="9">
        <v>8</v>
      </c>
      <c r="D1016" s="9">
        <v>7</v>
      </c>
      <c r="E1016" s="9">
        <v>7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1</v>
      </c>
      <c r="L1016" s="9">
        <v>0</v>
      </c>
      <c r="M1016" s="9">
        <v>2</v>
      </c>
      <c r="N1016" s="9">
        <v>4</v>
      </c>
      <c r="O1016" s="9">
        <v>4</v>
      </c>
      <c r="P1016" s="9">
        <v>4</v>
      </c>
      <c r="Q1016" s="9">
        <v>4</v>
      </c>
      <c r="R1016" s="9">
        <v>2</v>
      </c>
      <c r="S1016" s="9">
        <v>4</v>
      </c>
      <c r="T1016" s="9"/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1</v>
      </c>
      <c r="AA1016" s="9">
        <v>0</v>
      </c>
      <c r="AB1016" s="9">
        <v>0</v>
      </c>
      <c r="AC1016" s="9"/>
      <c r="AD1016" s="9">
        <v>1</v>
      </c>
      <c r="AE1016" s="9"/>
      <c r="AF1016" s="9">
        <v>1</v>
      </c>
      <c r="AG1016" s="9">
        <v>1</v>
      </c>
      <c r="AH1016" s="9">
        <v>0</v>
      </c>
      <c r="AI1016" s="9">
        <v>0</v>
      </c>
      <c r="AJ1016" s="9">
        <v>0</v>
      </c>
      <c r="AK1016" s="9">
        <v>0</v>
      </c>
      <c r="AL1016" s="9"/>
      <c r="AM1016" s="9">
        <v>1</v>
      </c>
      <c r="AN1016" s="9">
        <v>1</v>
      </c>
      <c r="AO1016" s="9">
        <v>0</v>
      </c>
      <c r="AP1016" s="9">
        <v>0</v>
      </c>
      <c r="AQ1016" s="9">
        <v>0</v>
      </c>
      <c r="AR1016" s="9">
        <v>0</v>
      </c>
      <c r="AS1016" s="9"/>
      <c r="AT1016" s="9">
        <v>3</v>
      </c>
      <c r="AU1016" s="9">
        <v>3</v>
      </c>
      <c r="AV1016" s="75">
        <v>1</v>
      </c>
      <c r="AW1016" s="75">
        <v>2</v>
      </c>
      <c r="AX1016" s="75">
        <v>1</v>
      </c>
      <c r="AY1016" s="9">
        <v>2</v>
      </c>
      <c r="AZ1016" s="9">
        <v>1</v>
      </c>
      <c r="BA1016" s="9">
        <v>1</v>
      </c>
      <c r="BB1016" s="9">
        <v>2</v>
      </c>
      <c r="BC1016" s="9">
        <v>2</v>
      </c>
      <c r="BD1016" s="9">
        <v>1</v>
      </c>
      <c r="BE1016" s="9">
        <v>2</v>
      </c>
      <c r="BF1016" s="9">
        <v>1</v>
      </c>
      <c r="BG1016" s="9">
        <v>1</v>
      </c>
      <c r="BH1016">
        <v>2</v>
      </c>
      <c r="BI1016">
        <v>2</v>
      </c>
      <c r="BJ1016" s="58">
        <v>2</v>
      </c>
      <c r="BK1016">
        <v>2</v>
      </c>
      <c r="BL1016">
        <v>2</v>
      </c>
      <c r="BM1016">
        <v>2</v>
      </c>
      <c r="BN1016">
        <v>2</v>
      </c>
      <c r="BO1016">
        <v>2</v>
      </c>
      <c r="BP1016">
        <v>2</v>
      </c>
      <c r="BQ1016" t="s">
        <v>125</v>
      </c>
      <c r="BR1016">
        <v>2</v>
      </c>
      <c r="BS1016">
        <v>2</v>
      </c>
      <c r="BT1016" t="s">
        <v>125</v>
      </c>
      <c r="BU1016">
        <v>2</v>
      </c>
      <c r="BV1016">
        <v>2</v>
      </c>
      <c r="BW1016">
        <v>2</v>
      </c>
      <c r="BX1016">
        <v>2</v>
      </c>
      <c r="BY1016">
        <v>2</v>
      </c>
      <c r="BZ1016">
        <v>2</v>
      </c>
      <c r="CA1016">
        <v>2</v>
      </c>
      <c r="CB1016">
        <v>2</v>
      </c>
      <c r="CC1016">
        <v>2</v>
      </c>
      <c r="CD1016">
        <v>2</v>
      </c>
      <c r="CE1016">
        <v>2</v>
      </c>
      <c r="CF1016">
        <v>2</v>
      </c>
      <c r="CG1016">
        <v>2</v>
      </c>
      <c r="CH1016">
        <v>2</v>
      </c>
      <c r="CI1016">
        <v>2</v>
      </c>
      <c r="CJ1016">
        <v>2</v>
      </c>
      <c r="CK1016">
        <v>2</v>
      </c>
      <c r="CL1016">
        <v>2</v>
      </c>
      <c r="CM1016" t="s">
        <v>125</v>
      </c>
      <c r="CN1016" t="s">
        <v>125</v>
      </c>
      <c r="CO1016">
        <v>4</v>
      </c>
      <c r="CP1016">
        <v>3</v>
      </c>
      <c r="CQ1016">
        <v>3</v>
      </c>
      <c r="CR1016">
        <v>3</v>
      </c>
      <c r="CS1016">
        <v>3</v>
      </c>
      <c r="CT1016">
        <v>3</v>
      </c>
      <c r="CU1016">
        <v>3</v>
      </c>
      <c r="CV1016">
        <v>3</v>
      </c>
      <c r="CW1016">
        <v>1</v>
      </c>
      <c r="CX1016">
        <v>3</v>
      </c>
      <c r="CY1016">
        <v>1</v>
      </c>
      <c r="CZ1016">
        <v>3</v>
      </c>
      <c r="DA1016" s="57" t="s">
        <v>125</v>
      </c>
    </row>
    <row r="1017" spans="1:105">
      <c r="A1017">
        <v>1010</v>
      </c>
      <c r="B1017" s="9">
        <v>1</v>
      </c>
      <c r="C1017" s="9">
        <v>2</v>
      </c>
      <c r="D1017" s="9">
        <v>6</v>
      </c>
      <c r="E1017" s="9">
        <v>13</v>
      </c>
      <c r="F1017" s="9">
        <v>0</v>
      </c>
      <c r="G1017" s="9">
        <v>0</v>
      </c>
      <c r="H1017" s="9">
        <v>1</v>
      </c>
      <c r="I1017" s="9">
        <v>1</v>
      </c>
      <c r="J1017" s="9">
        <v>0</v>
      </c>
      <c r="K1017" s="9">
        <v>0</v>
      </c>
      <c r="L1017" s="9">
        <v>0</v>
      </c>
      <c r="M1017" s="9"/>
      <c r="N1017" s="9">
        <v>4</v>
      </c>
      <c r="O1017" s="9">
        <v>3</v>
      </c>
      <c r="P1017" s="9">
        <v>3</v>
      </c>
      <c r="Q1017" s="9">
        <v>3</v>
      </c>
      <c r="R1017" s="9">
        <v>3</v>
      </c>
      <c r="S1017" s="9">
        <v>3</v>
      </c>
      <c r="T1017" s="9"/>
      <c r="U1017" s="9">
        <v>0</v>
      </c>
      <c r="V1017" s="9">
        <v>0</v>
      </c>
      <c r="W1017" s="9">
        <v>0</v>
      </c>
      <c r="X1017" s="9">
        <v>1</v>
      </c>
      <c r="Y1017" s="9">
        <v>1</v>
      </c>
      <c r="Z1017" s="9">
        <v>1</v>
      </c>
      <c r="AA1017" s="9">
        <v>0</v>
      </c>
      <c r="AB1017" s="9">
        <v>0</v>
      </c>
      <c r="AC1017" s="9"/>
      <c r="AD1017" s="9">
        <v>3</v>
      </c>
      <c r="AE1017" s="9"/>
      <c r="AF1017" s="9">
        <v>0</v>
      </c>
      <c r="AG1017" s="9">
        <v>0</v>
      </c>
      <c r="AH1017" s="9">
        <v>1</v>
      </c>
      <c r="AI1017" s="9">
        <v>0</v>
      </c>
      <c r="AJ1017" s="9">
        <v>0</v>
      </c>
      <c r="AK1017" s="9">
        <v>0</v>
      </c>
      <c r="AL1017" s="9"/>
      <c r="AM1017" s="9">
        <v>1</v>
      </c>
      <c r="AN1017" s="9">
        <v>1</v>
      </c>
      <c r="AO1017" s="9">
        <v>1</v>
      </c>
      <c r="AP1017" s="9">
        <v>0</v>
      </c>
      <c r="AQ1017" s="9">
        <v>0</v>
      </c>
      <c r="AR1017" s="9">
        <v>0</v>
      </c>
      <c r="AS1017" s="9"/>
      <c r="AT1017" s="9">
        <v>1</v>
      </c>
      <c r="AU1017" s="9">
        <v>1</v>
      </c>
      <c r="AV1017" s="75">
        <v>1</v>
      </c>
      <c r="AW1017" s="75">
        <v>2</v>
      </c>
      <c r="AX1017" s="75">
        <v>1</v>
      </c>
      <c r="AY1017" s="9">
        <v>1</v>
      </c>
      <c r="AZ1017" s="9">
        <v>1</v>
      </c>
      <c r="BA1017" s="9">
        <v>1</v>
      </c>
      <c r="BB1017" s="9">
        <v>2</v>
      </c>
      <c r="BC1017" s="9">
        <v>2</v>
      </c>
      <c r="BD1017" s="9">
        <v>1</v>
      </c>
      <c r="BE1017" s="9">
        <v>2</v>
      </c>
      <c r="BF1017" s="9">
        <v>1</v>
      </c>
      <c r="BG1017" s="9">
        <v>1</v>
      </c>
      <c r="BH1017">
        <v>1</v>
      </c>
      <c r="BI1017">
        <v>1</v>
      </c>
      <c r="BJ1017" s="58">
        <v>1</v>
      </c>
      <c r="BK1017">
        <v>1</v>
      </c>
      <c r="BL1017">
        <v>2</v>
      </c>
      <c r="BM1017">
        <v>2</v>
      </c>
      <c r="BN1017">
        <v>1</v>
      </c>
      <c r="BO1017">
        <v>2</v>
      </c>
      <c r="BP1017">
        <v>2</v>
      </c>
      <c r="BQ1017" t="s">
        <v>125</v>
      </c>
      <c r="BR1017">
        <v>1</v>
      </c>
      <c r="BS1017">
        <v>1</v>
      </c>
      <c r="BT1017">
        <v>1</v>
      </c>
      <c r="BU1017">
        <v>1</v>
      </c>
      <c r="BV1017">
        <v>2</v>
      </c>
      <c r="BW1017">
        <v>2</v>
      </c>
      <c r="BX1017">
        <v>2</v>
      </c>
      <c r="BY1017">
        <v>1</v>
      </c>
      <c r="BZ1017">
        <v>2</v>
      </c>
      <c r="CA1017">
        <v>1</v>
      </c>
      <c r="CB1017">
        <v>2</v>
      </c>
      <c r="CC1017">
        <v>1</v>
      </c>
      <c r="CD1017">
        <v>1</v>
      </c>
      <c r="CE1017">
        <v>2</v>
      </c>
      <c r="CF1017">
        <v>1</v>
      </c>
      <c r="CG1017">
        <v>2</v>
      </c>
      <c r="CH1017">
        <v>1</v>
      </c>
      <c r="CI1017">
        <v>1</v>
      </c>
      <c r="CJ1017">
        <v>2</v>
      </c>
      <c r="CK1017">
        <v>2</v>
      </c>
      <c r="CL1017">
        <v>1</v>
      </c>
      <c r="CM1017">
        <v>3</v>
      </c>
      <c r="CN1017">
        <v>4</v>
      </c>
      <c r="CO1017">
        <v>4</v>
      </c>
      <c r="CP1017">
        <v>4</v>
      </c>
      <c r="CQ1017">
        <v>4</v>
      </c>
      <c r="CR1017">
        <v>4</v>
      </c>
      <c r="CS1017">
        <v>3</v>
      </c>
      <c r="CT1017">
        <v>3</v>
      </c>
      <c r="CU1017">
        <v>3</v>
      </c>
      <c r="CV1017">
        <v>3</v>
      </c>
      <c r="CW1017">
        <v>2</v>
      </c>
      <c r="CX1017">
        <v>3</v>
      </c>
      <c r="CY1017">
        <v>3</v>
      </c>
      <c r="CZ1017">
        <v>3</v>
      </c>
      <c r="DA1017" s="57">
        <v>3</v>
      </c>
    </row>
    <row r="1018" spans="1:105">
      <c r="A1018">
        <v>1011</v>
      </c>
      <c r="B1018" s="9">
        <v>2</v>
      </c>
      <c r="C1018" s="9">
        <v>3</v>
      </c>
      <c r="D1018" s="9">
        <v>2</v>
      </c>
      <c r="E1018" s="9">
        <v>3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1</v>
      </c>
      <c r="M1018" s="9">
        <v>2</v>
      </c>
      <c r="N1018" s="9">
        <v>0</v>
      </c>
      <c r="O1018" s="9">
        <v>0</v>
      </c>
      <c r="P1018" s="9">
        <v>0</v>
      </c>
      <c r="Q1018" s="9">
        <v>0</v>
      </c>
      <c r="R1018" s="9">
        <v>4</v>
      </c>
      <c r="S1018" s="9">
        <v>0</v>
      </c>
      <c r="T1018" s="9"/>
      <c r="U1018" s="9">
        <v>1</v>
      </c>
      <c r="V1018" s="9">
        <v>1</v>
      </c>
      <c r="W1018" s="9">
        <v>0</v>
      </c>
      <c r="X1018" s="9">
        <v>0</v>
      </c>
      <c r="Y1018" s="9">
        <v>1</v>
      </c>
      <c r="Z1018" s="9">
        <v>0</v>
      </c>
      <c r="AA1018" s="9">
        <v>0</v>
      </c>
      <c r="AB1018" s="9">
        <v>0</v>
      </c>
      <c r="AC1018" s="9"/>
      <c r="AD1018" s="9">
        <v>1</v>
      </c>
      <c r="AE1018" s="9"/>
      <c r="AF1018" s="9">
        <v>1</v>
      </c>
      <c r="AG1018" s="9">
        <v>0</v>
      </c>
      <c r="AH1018" s="9">
        <v>1</v>
      </c>
      <c r="AI1018" s="9">
        <v>1</v>
      </c>
      <c r="AJ1018" s="9">
        <v>0</v>
      </c>
      <c r="AK1018" s="9">
        <v>0</v>
      </c>
      <c r="AL1018" s="9"/>
      <c r="AM1018" s="9">
        <v>1</v>
      </c>
      <c r="AN1018" s="9">
        <v>1</v>
      </c>
      <c r="AO1018" s="9">
        <v>1</v>
      </c>
      <c r="AP1018" s="9">
        <v>1</v>
      </c>
      <c r="AQ1018" s="9">
        <v>0</v>
      </c>
      <c r="AR1018" s="9">
        <v>1</v>
      </c>
      <c r="AS1018" s="9"/>
      <c r="AT1018" s="9">
        <v>3</v>
      </c>
      <c r="AU1018" s="9">
        <v>2</v>
      </c>
      <c r="AV1018" s="75">
        <v>1</v>
      </c>
      <c r="AW1018" s="75">
        <v>2</v>
      </c>
      <c r="AX1018" s="75">
        <v>1</v>
      </c>
      <c r="AY1018" s="9">
        <v>2</v>
      </c>
      <c r="AZ1018" s="9">
        <v>1</v>
      </c>
      <c r="BA1018" s="9">
        <v>1</v>
      </c>
      <c r="BB1018" s="9">
        <v>2</v>
      </c>
      <c r="BC1018" s="9">
        <v>2</v>
      </c>
      <c r="BD1018" s="9">
        <v>1</v>
      </c>
      <c r="BE1018" s="9">
        <v>2</v>
      </c>
      <c r="BF1018" s="9">
        <v>1</v>
      </c>
      <c r="BG1018" s="9">
        <v>1</v>
      </c>
      <c r="BH1018">
        <v>2</v>
      </c>
      <c r="BI1018">
        <v>1</v>
      </c>
      <c r="BJ1018" s="58">
        <v>1</v>
      </c>
      <c r="BK1018">
        <v>2</v>
      </c>
      <c r="BL1018">
        <v>1</v>
      </c>
      <c r="BM1018">
        <v>1</v>
      </c>
      <c r="BN1018">
        <v>1</v>
      </c>
      <c r="BO1018">
        <v>2</v>
      </c>
      <c r="BP1018">
        <v>2</v>
      </c>
      <c r="BQ1018" t="s">
        <v>125</v>
      </c>
      <c r="BR1018">
        <v>1</v>
      </c>
      <c r="BS1018">
        <v>1</v>
      </c>
      <c r="BT1018">
        <v>1</v>
      </c>
      <c r="BU1018">
        <v>1</v>
      </c>
      <c r="BV1018">
        <v>2</v>
      </c>
      <c r="BW1018">
        <v>1</v>
      </c>
      <c r="BX1018">
        <v>2</v>
      </c>
      <c r="BY1018">
        <v>1</v>
      </c>
      <c r="BZ1018">
        <v>2</v>
      </c>
      <c r="CA1018">
        <v>1</v>
      </c>
      <c r="CB1018">
        <v>2</v>
      </c>
      <c r="CC1018">
        <v>2</v>
      </c>
      <c r="CD1018">
        <v>2</v>
      </c>
      <c r="CE1018">
        <v>2</v>
      </c>
      <c r="CF1018">
        <v>2</v>
      </c>
      <c r="CG1018">
        <v>2</v>
      </c>
      <c r="CH1018">
        <v>2</v>
      </c>
      <c r="CI1018">
        <v>2</v>
      </c>
      <c r="CJ1018">
        <v>2</v>
      </c>
      <c r="CK1018">
        <v>2</v>
      </c>
      <c r="CL1018">
        <v>2</v>
      </c>
      <c r="CM1018" t="s">
        <v>125</v>
      </c>
      <c r="CN1018" t="s">
        <v>125</v>
      </c>
      <c r="CO1018">
        <v>3</v>
      </c>
      <c r="CP1018">
        <v>2</v>
      </c>
      <c r="CQ1018">
        <v>3</v>
      </c>
      <c r="CR1018">
        <v>2</v>
      </c>
      <c r="CS1018">
        <v>3</v>
      </c>
      <c r="CT1018">
        <v>4</v>
      </c>
      <c r="CU1018">
        <v>2</v>
      </c>
      <c r="CV1018">
        <v>3</v>
      </c>
      <c r="CW1018">
        <v>2</v>
      </c>
      <c r="CX1018">
        <v>2</v>
      </c>
      <c r="CY1018">
        <v>3</v>
      </c>
      <c r="CZ1018">
        <v>0</v>
      </c>
      <c r="DA1018" s="57" t="s">
        <v>125</v>
      </c>
    </row>
    <row r="1019" spans="1:105">
      <c r="A1019">
        <v>1012</v>
      </c>
      <c r="B1019" s="9">
        <v>1</v>
      </c>
      <c r="C1019" s="9">
        <v>9</v>
      </c>
      <c r="D1019" s="9">
        <v>7</v>
      </c>
      <c r="E1019" s="9">
        <v>14</v>
      </c>
      <c r="F1019" s="9">
        <v>0</v>
      </c>
      <c r="G1019" s="9">
        <v>1</v>
      </c>
      <c r="H1019" s="9">
        <v>1</v>
      </c>
      <c r="I1019" s="9">
        <v>0</v>
      </c>
      <c r="J1019" s="9">
        <v>0</v>
      </c>
      <c r="K1019" s="9">
        <v>0</v>
      </c>
      <c r="L1019" s="9">
        <v>0</v>
      </c>
      <c r="M1019" s="9">
        <v>2</v>
      </c>
      <c r="N1019" s="9">
        <v>4</v>
      </c>
      <c r="O1019" s="9">
        <v>4</v>
      </c>
      <c r="P1019" s="9">
        <v>4</v>
      </c>
      <c r="Q1019" s="9">
        <v>4</v>
      </c>
      <c r="R1019" s="9">
        <v>4</v>
      </c>
      <c r="S1019" s="9">
        <v>4</v>
      </c>
      <c r="T1019" s="9"/>
      <c r="U1019" s="9">
        <v>0</v>
      </c>
      <c r="V1019" s="9">
        <v>0</v>
      </c>
      <c r="W1019" s="9">
        <v>0</v>
      </c>
      <c r="X1019" s="9">
        <v>1</v>
      </c>
      <c r="Y1019" s="9">
        <v>1</v>
      </c>
      <c r="Z1019" s="9">
        <v>1</v>
      </c>
      <c r="AA1019" s="9">
        <v>0</v>
      </c>
      <c r="AB1019" s="9">
        <v>0</v>
      </c>
      <c r="AC1019" s="9"/>
      <c r="AD1019" s="9">
        <v>4</v>
      </c>
      <c r="AE1019" s="9"/>
      <c r="AF1019" s="9">
        <v>1</v>
      </c>
      <c r="AG1019" s="9">
        <v>1</v>
      </c>
      <c r="AH1019" s="9">
        <v>0</v>
      </c>
      <c r="AI1019" s="9">
        <v>0</v>
      </c>
      <c r="AJ1019" s="9">
        <v>1</v>
      </c>
      <c r="AK1019" s="9">
        <v>0</v>
      </c>
      <c r="AL1019" s="9"/>
      <c r="AM1019" s="9">
        <v>1</v>
      </c>
      <c r="AN1019" s="9">
        <v>1</v>
      </c>
      <c r="AO1019" s="9">
        <v>1</v>
      </c>
      <c r="AP1019" s="9">
        <v>0</v>
      </c>
      <c r="AQ1019" s="9">
        <v>0</v>
      </c>
      <c r="AR1019" s="9">
        <v>0</v>
      </c>
      <c r="AS1019" s="9"/>
      <c r="AT1019" s="9">
        <v>3</v>
      </c>
      <c r="AU1019" s="9">
        <v>1</v>
      </c>
      <c r="AV1019" s="75">
        <v>2</v>
      </c>
      <c r="AW1019" s="75">
        <v>2</v>
      </c>
      <c r="AX1019" s="75">
        <v>1</v>
      </c>
      <c r="AY1019" s="9">
        <v>1</v>
      </c>
      <c r="AZ1019" s="9">
        <v>1</v>
      </c>
      <c r="BA1019" s="9">
        <v>1</v>
      </c>
      <c r="BB1019" s="9">
        <v>1</v>
      </c>
      <c r="BC1019" s="9">
        <v>2</v>
      </c>
      <c r="BD1019" s="9">
        <v>1</v>
      </c>
      <c r="BE1019" s="9">
        <v>2</v>
      </c>
      <c r="BF1019" s="9">
        <v>1</v>
      </c>
      <c r="BG1019" s="9">
        <v>1</v>
      </c>
      <c r="BH1019">
        <v>1</v>
      </c>
      <c r="BI1019">
        <v>2</v>
      </c>
      <c r="BJ1019" s="58">
        <v>2</v>
      </c>
      <c r="BK1019">
        <v>1</v>
      </c>
      <c r="BL1019">
        <v>1</v>
      </c>
      <c r="BM1019">
        <v>1</v>
      </c>
      <c r="BN1019">
        <v>2</v>
      </c>
      <c r="BO1019">
        <v>2</v>
      </c>
      <c r="BP1019">
        <v>2</v>
      </c>
      <c r="BQ1019" t="s">
        <v>125</v>
      </c>
      <c r="BR1019">
        <v>1</v>
      </c>
      <c r="BS1019">
        <v>1</v>
      </c>
      <c r="BT1019">
        <v>1</v>
      </c>
      <c r="BU1019">
        <v>1</v>
      </c>
      <c r="BV1019">
        <v>1</v>
      </c>
      <c r="BW1019">
        <v>1</v>
      </c>
      <c r="BX1019">
        <v>1</v>
      </c>
      <c r="BY1019">
        <v>2</v>
      </c>
      <c r="BZ1019">
        <v>2</v>
      </c>
      <c r="CA1019">
        <v>1</v>
      </c>
      <c r="CB1019">
        <v>1</v>
      </c>
      <c r="CC1019">
        <v>1</v>
      </c>
      <c r="CD1019">
        <v>2</v>
      </c>
      <c r="CE1019">
        <v>2</v>
      </c>
      <c r="CF1019">
        <v>1</v>
      </c>
      <c r="CG1019">
        <v>1</v>
      </c>
      <c r="CH1019">
        <v>1</v>
      </c>
      <c r="CI1019">
        <v>1</v>
      </c>
      <c r="CJ1019">
        <v>1</v>
      </c>
      <c r="CK1019">
        <v>1</v>
      </c>
      <c r="CL1019">
        <v>1</v>
      </c>
      <c r="CM1019">
        <v>4</v>
      </c>
      <c r="CN1019">
        <v>4</v>
      </c>
      <c r="CO1019">
        <v>4</v>
      </c>
      <c r="CP1019">
        <v>4</v>
      </c>
      <c r="CQ1019">
        <v>4</v>
      </c>
      <c r="CR1019">
        <v>4</v>
      </c>
      <c r="CS1019">
        <v>4</v>
      </c>
      <c r="CT1019">
        <v>4</v>
      </c>
      <c r="CU1019">
        <v>4</v>
      </c>
      <c r="CV1019">
        <v>4</v>
      </c>
      <c r="CW1019">
        <v>3</v>
      </c>
      <c r="CX1019">
        <v>4</v>
      </c>
      <c r="CY1019">
        <v>3</v>
      </c>
      <c r="CZ1019">
        <v>4</v>
      </c>
      <c r="DA1019" s="57">
        <v>4</v>
      </c>
    </row>
    <row r="1020" spans="1:105">
      <c r="A1020">
        <v>1013</v>
      </c>
      <c r="B1020" s="9">
        <v>2</v>
      </c>
      <c r="C1020" s="9">
        <v>7</v>
      </c>
      <c r="D1020" s="9">
        <v>5</v>
      </c>
      <c r="E1020" s="9">
        <v>13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1</v>
      </c>
      <c r="L1020" s="9">
        <v>0</v>
      </c>
      <c r="M1020" s="9">
        <v>2</v>
      </c>
      <c r="N1020" s="9">
        <v>3</v>
      </c>
      <c r="O1020" s="9">
        <v>4</v>
      </c>
      <c r="P1020" s="9">
        <v>2</v>
      </c>
      <c r="Q1020" s="9">
        <v>3</v>
      </c>
      <c r="R1020" s="9">
        <v>1</v>
      </c>
      <c r="S1020" s="9">
        <v>2</v>
      </c>
      <c r="T1020" s="9"/>
      <c r="U1020" s="9">
        <v>0</v>
      </c>
      <c r="V1020" s="9">
        <v>0</v>
      </c>
      <c r="W1020" s="9">
        <v>1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/>
      <c r="AD1020" s="9">
        <v>1</v>
      </c>
      <c r="AE1020" s="9"/>
      <c r="AF1020" s="9">
        <v>1</v>
      </c>
      <c r="AG1020" s="9">
        <v>0</v>
      </c>
      <c r="AH1020" s="9">
        <v>1</v>
      </c>
      <c r="AI1020" s="9">
        <v>0</v>
      </c>
      <c r="AJ1020" s="9">
        <v>0</v>
      </c>
      <c r="AK1020" s="9">
        <v>0</v>
      </c>
      <c r="AL1020" s="9"/>
      <c r="AM1020" s="9">
        <v>1</v>
      </c>
      <c r="AN1020" s="9">
        <v>1</v>
      </c>
      <c r="AO1020" s="9">
        <v>0</v>
      </c>
      <c r="AP1020" s="9">
        <v>0</v>
      </c>
      <c r="AQ1020" s="9">
        <v>0</v>
      </c>
      <c r="AR1020" s="9">
        <v>0</v>
      </c>
      <c r="AS1020" s="9"/>
      <c r="AT1020" s="9">
        <v>1</v>
      </c>
      <c r="AU1020" s="9">
        <v>1</v>
      </c>
      <c r="AV1020" s="75">
        <v>2</v>
      </c>
      <c r="AW1020" s="75">
        <v>2</v>
      </c>
      <c r="AX1020" s="75">
        <v>1</v>
      </c>
      <c r="AY1020" s="9">
        <v>2</v>
      </c>
      <c r="AZ1020" s="9">
        <v>1</v>
      </c>
      <c r="BA1020" s="9">
        <v>1</v>
      </c>
      <c r="BB1020" s="9">
        <v>2</v>
      </c>
      <c r="BC1020" s="9">
        <v>1</v>
      </c>
      <c r="BD1020" s="9">
        <v>1</v>
      </c>
      <c r="BE1020" s="9">
        <v>2</v>
      </c>
      <c r="BF1020" s="9">
        <v>2</v>
      </c>
      <c r="BG1020" s="9" t="s">
        <v>125</v>
      </c>
      <c r="BH1020">
        <v>1</v>
      </c>
      <c r="BI1020">
        <v>2</v>
      </c>
      <c r="BJ1020" s="58">
        <v>2</v>
      </c>
      <c r="BK1020">
        <v>2</v>
      </c>
      <c r="BL1020">
        <v>1</v>
      </c>
      <c r="BM1020">
        <v>2</v>
      </c>
      <c r="BN1020">
        <v>1</v>
      </c>
      <c r="BO1020">
        <v>2</v>
      </c>
      <c r="BP1020">
        <v>2</v>
      </c>
      <c r="BQ1020" t="s">
        <v>125</v>
      </c>
      <c r="BR1020">
        <v>1</v>
      </c>
      <c r="BS1020">
        <v>1</v>
      </c>
      <c r="BT1020">
        <v>2</v>
      </c>
      <c r="BU1020">
        <v>1</v>
      </c>
      <c r="BV1020">
        <v>1</v>
      </c>
      <c r="BW1020">
        <v>2</v>
      </c>
      <c r="BX1020">
        <v>2</v>
      </c>
      <c r="BY1020">
        <v>2</v>
      </c>
      <c r="BZ1020">
        <v>2</v>
      </c>
      <c r="CA1020">
        <v>1</v>
      </c>
      <c r="CB1020">
        <v>1</v>
      </c>
      <c r="CC1020">
        <v>2</v>
      </c>
      <c r="CD1020">
        <v>2</v>
      </c>
      <c r="CE1020">
        <v>2</v>
      </c>
      <c r="CF1020">
        <v>1</v>
      </c>
      <c r="CG1020">
        <v>1</v>
      </c>
      <c r="CH1020">
        <v>2</v>
      </c>
      <c r="CI1020">
        <v>2</v>
      </c>
      <c r="CJ1020">
        <v>1</v>
      </c>
      <c r="CK1020">
        <v>2</v>
      </c>
      <c r="CL1020">
        <v>1</v>
      </c>
      <c r="CM1020">
        <v>3</v>
      </c>
      <c r="CN1020">
        <v>3</v>
      </c>
      <c r="CO1020">
        <v>4</v>
      </c>
      <c r="CP1020">
        <v>3</v>
      </c>
      <c r="CQ1020">
        <v>3</v>
      </c>
      <c r="CR1020">
        <v>4</v>
      </c>
      <c r="CS1020">
        <v>4</v>
      </c>
      <c r="CT1020">
        <v>4</v>
      </c>
      <c r="CU1020">
        <v>4</v>
      </c>
      <c r="CV1020">
        <v>3</v>
      </c>
      <c r="CW1020">
        <v>1</v>
      </c>
      <c r="CX1020">
        <v>3</v>
      </c>
      <c r="CY1020">
        <v>3</v>
      </c>
      <c r="CZ1020">
        <v>3</v>
      </c>
      <c r="DA1020" s="57" t="s">
        <v>125</v>
      </c>
    </row>
    <row r="1021" spans="1:105">
      <c r="A1021">
        <v>1014</v>
      </c>
      <c r="B1021" s="9">
        <v>2</v>
      </c>
      <c r="C1021" s="9">
        <v>4</v>
      </c>
      <c r="D1021" s="9">
        <v>4</v>
      </c>
      <c r="E1021" s="9">
        <v>3</v>
      </c>
      <c r="F1021" s="9">
        <v>1</v>
      </c>
      <c r="G1021" s="9">
        <v>1</v>
      </c>
      <c r="H1021" s="9">
        <v>0</v>
      </c>
      <c r="I1021" s="9">
        <v>1</v>
      </c>
      <c r="J1021" s="9">
        <v>0</v>
      </c>
      <c r="K1021" s="9">
        <v>0</v>
      </c>
      <c r="L1021" s="9">
        <v>0</v>
      </c>
      <c r="M1021" s="9">
        <v>3</v>
      </c>
      <c r="N1021" s="9">
        <v>4</v>
      </c>
      <c r="O1021" s="9">
        <v>4</v>
      </c>
      <c r="P1021" s="9">
        <v>4</v>
      </c>
      <c r="Q1021" s="9">
        <v>4</v>
      </c>
      <c r="R1021" s="9">
        <v>4</v>
      </c>
      <c r="S1021" s="9">
        <v>4</v>
      </c>
      <c r="T1021" s="9"/>
      <c r="U1021" s="9">
        <v>0</v>
      </c>
      <c r="V1021" s="9">
        <v>0</v>
      </c>
      <c r="W1021" s="9">
        <v>0</v>
      </c>
      <c r="X1021" s="9">
        <v>1</v>
      </c>
      <c r="Y1021" s="9">
        <v>0</v>
      </c>
      <c r="Z1021" s="9">
        <v>0</v>
      </c>
      <c r="AA1021" s="9">
        <v>0</v>
      </c>
      <c r="AB1021" s="9">
        <v>0</v>
      </c>
      <c r="AC1021" s="9"/>
      <c r="AD1021" s="9">
        <v>2</v>
      </c>
      <c r="AE1021" s="9"/>
      <c r="AF1021" s="9">
        <v>0</v>
      </c>
      <c r="AG1021" s="9">
        <v>0</v>
      </c>
      <c r="AH1021" s="9">
        <v>1</v>
      </c>
      <c r="AI1021" s="9">
        <v>0</v>
      </c>
      <c r="AJ1021" s="9">
        <v>0</v>
      </c>
      <c r="AK1021" s="9">
        <v>0</v>
      </c>
      <c r="AL1021" s="9"/>
      <c r="AM1021" s="9">
        <v>1</v>
      </c>
      <c r="AN1021" s="9">
        <v>1</v>
      </c>
      <c r="AO1021" s="9">
        <v>1</v>
      </c>
      <c r="AP1021" s="9">
        <v>1</v>
      </c>
      <c r="AQ1021" s="9">
        <v>0</v>
      </c>
      <c r="AR1021" s="9">
        <v>0</v>
      </c>
      <c r="AS1021" s="9"/>
      <c r="AT1021" s="9">
        <v>1</v>
      </c>
      <c r="AU1021" s="9">
        <v>1</v>
      </c>
      <c r="AV1021" s="75">
        <v>1</v>
      </c>
      <c r="AW1021" s="75">
        <v>1</v>
      </c>
      <c r="AX1021" s="75">
        <v>1</v>
      </c>
      <c r="AY1021" s="9">
        <v>1</v>
      </c>
      <c r="AZ1021" s="9">
        <v>1</v>
      </c>
      <c r="BA1021" s="9">
        <v>1</v>
      </c>
      <c r="BB1021" s="9">
        <v>2</v>
      </c>
      <c r="BC1021" s="9">
        <v>2</v>
      </c>
      <c r="BD1021" s="9">
        <v>1</v>
      </c>
      <c r="BE1021" s="9">
        <v>2</v>
      </c>
      <c r="BF1021" s="9">
        <v>1</v>
      </c>
      <c r="BG1021" s="9">
        <v>1</v>
      </c>
      <c r="BH1021">
        <v>2</v>
      </c>
      <c r="BI1021">
        <v>1</v>
      </c>
      <c r="BJ1021" s="58">
        <v>1</v>
      </c>
      <c r="BK1021">
        <v>2</v>
      </c>
      <c r="BL1021">
        <v>1</v>
      </c>
      <c r="BM1021">
        <v>1</v>
      </c>
      <c r="BN1021">
        <v>1</v>
      </c>
      <c r="BO1021">
        <v>2</v>
      </c>
      <c r="BP1021">
        <v>1</v>
      </c>
      <c r="BQ1021">
        <v>1</v>
      </c>
      <c r="BR1021">
        <v>1</v>
      </c>
      <c r="BS1021">
        <v>2</v>
      </c>
      <c r="BT1021" t="s">
        <v>125</v>
      </c>
      <c r="BU1021">
        <v>1</v>
      </c>
      <c r="BV1021">
        <v>1</v>
      </c>
      <c r="BW1021">
        <v>1</v>
      </c>
      <c r="BX1021">
        <v>2</v>
      </c>
      <c r="BY1021">
        <v>1</v>
      </c>
      <c r="BZ1021">
        <v>2</v>
      </c>
      <c r="CA1021">
        <v>1</v>
      </c>
      <c r="CB1021">
        <v>2</v>
      </c>
      <c r="CC1021">
        <v>1</v>
      </c>
      <c r="CD1021">
        <v>2</v>
      </c>
      <c r="CE1021">
        <v>2</v>
      </c>
      <c r="CF1021">
        <v>1</v>
      </c>
      <c r="CG1021">
        <v>2</v>
      </c>
      <c r="CH1021">
        <v>2</v>
      </c>
      <c r="CI1021">
        <v>2</v>
      </c>
      <c r="CJ1021">
        <v>1</v>
      </c>
      <c r="CK1021">
        <v>2</v>
      </c>
      <c r="CL1021">
        <v>1</v>
      </c>
      <c r="CM1021">
        <v>4</v>
      </c>
      <c r="CN1021">
        <v>4</v>
      </c>
      <c r="CO1021">
        <v>4</v>
      </c>
      <c r="CP1021">
        <v>2</v>
      </c>
      <c r="CQ1021">
        <v>3</v>
      </c>
      <c r="CR1021">
        <v>3</v>
      </c>
      <c r="CS1021">
        <v>4</v>
      </c>
      <c r="CT1021">
        <v>3</v>
      </c>
      <c r="CU1021">
        <v>2</v>
      </c>
      <c r="CV1021">
        <v>2</v>
      </c>
      <c r="CW1021">
        <v>2</v>
      </c>
      <c r="CX1021">
        <v>3</v>
      </c>
      <c r="CY1021">
        <v>1</v>
      </c>
      <c r="CZ1021">
        <v>4</v>
      </c>
      <c r="DA1021" s="57">
        <v>4</v>
      </c>
    </row>
    <row r="1022" spans="1:105">
      <c r="A1022">
        <v>1015</v>
      </c>
      <c r="B1022" s="9">
        <v>2</v>
      </c>
      <c r="C1022" s="9">
        <v>6</v>
      </c>
      <c r="D1022" s="9">
        <v>4</v>
      </c>
      <c r="E1022" s="9">
        <v>16</v>
      </c>
      <c r="F1022" s="9">
        <v>0</v>
      </c>
      <c r="G1022" s="9">
        <v>0</v>
      </c>
      <c r="H1022" s="9">
        <v>0</v>
      </c>
      <c r="I1022" s="9">
        <v>1</v>
      </c>
      <c r="J1022" s="9">
        <v>0</v>
      </c>
      <c r="K1022" s="9">
        <v>0</v>
      </c>
      <c r="L1022" s="9">
        <v>0</v>
      </c>
      <c r="M1022" s="9">
        <v>2</v>
      </c>
      <c r="N1022" s="9">
        <v>0</v>
      </c>
      <c r="O1022" s="9">
        <v>0</v>
      </c>
      <c r="P1022" s="9">
        <v>0</v>
      </c>
      <c r="Q1022" s="9">
        <v>0</v>
      </c>
      <c r="R1022" s="9">
        <v>4</v>
      </c>
      <c r="S1022" s="9">
        <v>3</v>
      </c>
      <c r="T1022" s="9"/>
      <c r="U1022" s="9">
        <v>0</v>
      </c>
      <c r="V1022" s="9">
        <v>0</v>
      </c>
      <c r="W1022" s="9">
        <v>0</v>
      </c>
      <c r="X1022" s="9">
        <v>0</v>
      </c>
      <c r="Y1022" s="9">
        <v>1</v>
      </c>
      <c r="Z1022" s="9">
        <v>0</v>
      </c>
      <c r="AA1022" s="9">
        <v>0</v>
      </c>
      <c r="AB1022" s="9">
        <v>0</v>
      </c>
      <c r="AC1022" s="9"/>
      <c r="AD1022" s="9">
        <v>2</v>
      </c>
      <c r="AE1022" s="9"/>
      <c r="AF1022" s="9">
        <v>0</v>
      </c>
      <c r="AG1022" s="9">
        <v>0</v>
      </c>
      <c r="AH1022" s="9">
        <v>1</v>
      </c>
      <c r="AI1022" s="9">
        <v>0</v>
      </c>
      <c r="AJ1022" s="9">
        <v>0</v>
      </c>
      <c r="AK1022" s="9">
        <v>0</v>
      </c>
      <c r="AL1022" s="9"/>
      <c r="AM1022" s="9">
        <v>1</v>
      </c>
      <c r="AN1022" s="9">
        <v>1</v>
      </c>
      <c r="AO1022" s="9">
        <v>0</v>
      </c>
      <c r="AP1022" s="9">
        <v>1</v>
      </c>
      <c r="AQ1022" s="9">
        <v>0</v>
      </c>
      <c r="AR1022" s="9">
        <v>0</v>
      </c>
      <c r="AS1022" s="9"/>
      <c r="AT1022" s="9">
        <v>2</v>
      </c>
      <c r="AU1022" s="9">
        <v>2</v>
      </c>
      <c r="AV1022" s="75">
        <v>1</v>
      </c>
      <c r="AW1022" s="75">
        <v>1</v>
      </c>
      <c r="AX1022" s="75">
        <v>1</v>
      </c>
      <c r="AY1022" s="9">
        <v>1</v>
      </c>
      <c r="AZ1022" s="9">
        <v>1</v>
      </c>
      <c r="BA1022" s="9">
        <v>1</v>
      </c>
      <c r="BB1022" s="9">
        <v>2</v>
      </c>
      <c r="BC1022" s="9">
        <v>1</v>
      </c>
      <c r="BD1022" s="9">
        <v>1</v>
      </c>
      <c r="BE1022" s="9">
        <v>2</v>
      </c>
      <c r="BF1022" s="9">
        <v>2</v>
      </c>
      <c r="BG1022" s="9" t="s">
        <v>125</v>
      </c>
      <c r="BH1022">
        <v>1</v>
      </c>
      <c r="BI1022">
        <v>1</v>
      </c>
      <c r="BJ1022" s="58">
        <v>1</v>
      </c>
      <c r="BK1022">
        <v>2</v>
      </c>
      <c r="BM1022">
        <v>1</v>
      </c>
      <c r="BN1022">
        <v>2</v>
      </c>
      <c r="BO1022">
        <v>2</v>
      </c>
      <c r="BP1022">
        <v>2</v>
      </c>
      <c r="BQ1022" t="s">
        <v>125</v>
      </c>
      <c r="BR1022">
        <v>1</v>
      </c>
      <c r="BS1022">
        <v>2</v>
      </c>
      <c r="BT1022" t="s">
        <v>125</v>
      </c>
      <c r="BU1022">
        <v>1</v>
      </c>
      <c r="BV1022">
        <v>1</v>
      </c>
      <c r="BW1022">
        <v>1</v>
      </c>
      <c r="BX1022">
        <v>2</v>
      </c>
      <c r="BY1022">
        <v>1</v>
      </c>
      <c r="BZ1022">
        <v>1</v>
      </c>
      <c r="CA1022">
        <v>2</v>
      </c>
      <c r="CB1022">
        <v>2</v>
      </c>
      <c r="CC1022">
        <v>2</v>
      </c>
      <c r="CD1022">
        <v>2</v>
      </c>
      <c r="CE1022">
        <v>2</v>
      </c>
      <c r="CF1022">
        <v>1</v>
      </c>
      <c r="CG1022">
        <v>2</v>
      </c>
      <c r="CH1022">
        <v>1</v>
      </c>
      <c r="CI1022">
        <v>2</v>
      </c>
      <c r="CJ1022">
        <v>1</v>
      </c>
      <c r="CK1022">
        <v>2</v>
      </c>
      <c r="CL1022">
        <v>1</v>
      </c>
      <c r="CM1022">
        <v>2</v>
      </c>
      <c r="CO1022">
        <v>4</v>
      </c>
      <c r="CP1022">
        <v>3</v>
      </c>
      <c r="CQ1022">
        <v>3</v>
      </c>
      <c r="CR1022">
        <v>2</v>
      </c>
      <c r="CS1022">
        <v>3</v>
      </c>
      <c r="CT1022">
        <v>4</v>
      </c>
      <c r="CU1022">
        <v>2</v>
      </c>
      <c r="CV1022">
        <v>2</v>
      </c>
      <c r="CW1022">
        <v>1</v>
      </c>
      <c r="CX1022">
        <v>3</v>
      </c>
      <c r="CY1022">
        <v>1</v>
      </c>
      <c r="CZ1022">
        <v>2</v>
      </c>
      <c r="DA1022" s="57" t="s">
        <v>125</v>
      </c>
    </row>
    <row r="1023" spans="1:105">
      <c r="A1023">
        <v>1016</v>
      </c>
      <c r="B1023" s="9">
        <v>1</v>
      </c>
      <c r="C1023" s="9">
        <v>7</v>
      </c>
      <c r="D1023" s="9">
        <v>3</v>
      </c>
      <c r="E1023" s="9">
        <v>13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1</v>
      </c>
      <c r="L1023" s="9">
        <v>0</v>
      </c>
      <c r="M1023" s="9">
        <v>1</v>
      </c>
      <c r="N1023" s="9">
        <v>4</v>
      </c>
      <c r="O1023" s="9">
        <v>4</v>
      </c>
      <c r="P1023" s="9">
        <v>4</v>
      </c>
      <c r="Q1023" s="9">
        <v>4</v>
      </c>
      <c r="R1023" s="9">
        <v>4</v>
      </c>
      <c r="S1023" s="9">
        <v>4</v>
      </c>
      <c r="T1023" s="9"/>
      <c r="U1023" s="9">
        <v>0</v>
      </c>
      <c r="V1023" s="9">
        <v>1</v>
      </c>
      <c r="W1023" s="9">
        <v>0</v>
      </c>
      <c r="X1023" s="9">
        <v>0</v>
      </c>
      <c r="Y1023" s="9">
        <v>1</v>
      </c>
      <c r="Z1023" s="9">
        <v>1</v>
      </c>
      <c r="AA1023" s="9">
        <v>0</v>
      </c>
      <c r="AB1023" s="9">
        <v>0</v>
      </c>
      <c r="AC1023" s="9"/>
      <c r="AD1023" s="9">
        <v>4</v>
      </c>
      <c r="AE1023" s="9"/>
      <c r="AF1023" s="9">
        <v>1</v>
      </c>
      <c r="AG1023" s="9">
        <v>1</v>
      </c>
      <c r="AH1023" s="9">
        <v>0</v>
      </c>
      <c r="AI1023" s="9">
        <v>0</v>
      </c>
      <c r="AJ1023" s="9">
        <v>0</v>
      </c>
      <c r="AK1023" s="9">
        <v>0</v>
      </c>
      <c r="AL1023" s="9"/>
      <c r="AM1023" s="9">
        <v>1</v>
      </c>
      <c r="AN1023" s="9">
        <v>1</v>
      </c>
      <c r="AO1023" s="9">
        <v>0</v>
      </c>
      <c r="AP1023" s="9">
        <v>0</v>
      </c>
      <c r="AQ1023" s="9">
        <v>0</v>
      </c>
      <c r="AR1023" s="9">
        <v>0</v>
      </c>
      <c r="AS1023" s="9"/>
      <c r="AT1023" s="9">
        <v>4</v>
      </c>
      <c r="AU1023" s="9">
        <v>1</v>
      </c>
      <c r="AV1023" s="75">
        <v>1</v>
      </c>
      <c r="AW1023" s="75">
        <v>2</v>
      </c>
      <c r="AX1023" s="75">
        <v>1</v>
      </c>
      <c r="AY1023" s="9">
        <v>2</v>
      </c>
      <c r="AZ1023" s="9">
        <v>1</v>
      </c>
      <c r="BA1023" s="9">
        <v>1</v>
      </c>
      <c r="BB1023" s="9">
        <v>1</v>
      </c>
      <c r="BC1023" s="9">
        <v>1</v>
      </c>
      <c r="BD1023" s="9">
        <v>1</v>
      </c>
      <c r="BE1023" s="9">
        <v>1</v>
      </c>
      <c r="BF1023" s="9">
        <v>2</v>
      </c>
      <c r="BG1023" s="9" t="s">
        <v>125</v>
      </c>
      <c r="BH1023">
        <v>2</v>
      </c>
      <c r="BI1023">
        <v>2</v>
      </c>
      <c r="BJ1023" s="58">
        <v>1</v>
      </c>
      <c r="BK1023">
        <v>2</v>
      </c>
      <c r="BL1023">
        <v>1</v>
      </c>
      <c r="BM1023">
        <v>1</v>
      </c>
      <c r="BN1023">
        <v>2</v>
      </c>
      <c r="BO1023">
        <v>2</v>
      </c>
      <c r="BP1023">
        <v>1</v>
      </c>
      <c r="BQ1023">
        <v>1</v>
      </c>
      <c r="BR1023">
        <v>2</v>
      </c>
      <c r="BS1023">
        <v>1</v>
      </c>
      <c r="BT1023">
        <v>1</v>
      </c>
      <c r="BU1023">
        <v>1</v>
      </c>
      <c r="BV1023">
        <v>1</v>
      </c>
      <c r="BW1023">
        <v>1</v>
      </c>
      <c r="BX1023">
        <v>2</v>
      </c>
      <c r="BY1023">
        <v>1</v>
      </c>
      <c r="BZ1023">
        <v>2</v>
      </c>
      <c r="CA1023">
        <v>2</v>
      </c>
      <c r="CB1023">
        <v>2</v>
      </c>
      <c r="CC1023">
        <v>1</v>
      </c>
      <c r="CD1023">
        <v>1</v>
      </c>
      <c r="CE1023">
        <v>2</v>
      </c>
      <c r="CF1023">
        <v>2</v>
      </c>
      <c r="CG1023">
        <v>2</v>
      </c>
      <c r="CH1023">
        <v>2</v>
      </c>
      <c r="CI1023">
        <v>2</v>
      </c>
      <c r="CJ1023">
        <v>1</v>
      </c>
      <c r="CK1023">
        <v>2</v>
      </c>
      <c r="CL1023">
        <v>1</v>
      </c>
      <c r="CM1023">
        <v>3</v>
      </c>
      <c r="CN1023">
        <v>3</v>
      </c>
      <c r="CO1023">
        <v>4</v>
      </c>
      <c r="CP1023">
        <v>2</v>
      </c>
      <c r="CQ1023">
        <v>2</v>
      </c>
      <c r="CR1023">
        <v>4</v>
      </c>
      <c r="CS1023">
        <v>4</v>
      </c>
      <c r="CT1023">
        <v>4</v>
      </c>
      <c r="CU1023">
        <v>4</v>
      </c>
      <c r="CV1023">
        <v>4</v>
      </c>
      <c r="CW1023">
        <v>2</v>
      </c>
      <c r="CX1023">
        <v>3</v>
      </c>
      <c r="CY1023">
        <v>4</v>
      </c>
      <c r="CZ1023">
        <v>4</v>
      </c>
      <c r="DA1023" s="57" t="s">
        <v>125</v>
      </c>
    </row>
    <row r="1024" spans="1:105">
      <c r="A1024">
        <v>1017</v>
      </c>
      <c r="B1024" s="9">
        <v>1</v>
      </c>
      <c r="C1024" s="9">
        <v>8</v>
      </c>
      <c r="D1024" s="9">
        <v>3</v>
      </c>
      <c r="E1024" s="9">
        <v>13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1</v>
      </c>
      <c r="L1024" s="9">
        <v>0</v>
      </c>
      <c r="M1024" s="9">
        <v>2</v>
      </c>
      <c r="N1024" s="9">
        <v>3</v>
      </c>
      <c r="O1024" s="9">
        <v>3</v>
      </c>
      <c r="P1024" s="9">
        <v>4</v>
      </c>
      <c r="Q1024" s="9">
        <v>3</v>
      </c>
      <c r="R1024" s="9">
        <v>3</v>
      </c>
      <c r="S1024" s="9">
        <v>4</v>
      </c>
      <c r="T1024" s="9"/>
      <c r="U1024" s="9">
        <v>0</v>
      </c>
      <c r="V1024" s="9">
        <v>1</v>
      </c>
      <c r="W1024" s="9">
        <v>0</v>
      </c>
      <c r="X1024" s="9">
        <v>0</v>
      </c>
      <c r="Y1024" s="9">
        <v>1</v>
      </c>
      <c r="Z1024" s="9">
        <v>0</v>
      </c>
      <c r="AA1024" s="9">
        <v>0</v>
      </c>
      <c r="AB1024" s="9">
        <v>0</v>
      </c>
      <c r="AC1024" s="9"/>
      <c r="AD1024" s="9">
        <v>3</v>
      </c>
      <c r="AE1024" s="9"/>
      <c r="AF1024" s="9">
        <v>1</v>
      </c>
      <c r="AG1024" s="9">
        <v>1</v>
      </c>
      <c r="AH1024" s="9">
        <v>0</v>
      </c>
      <c r="AI1024" s="9">
        <v>0</v>
      </c>
      <c r="AJ1024" s="9">
        <v>0</v>
      </c>
      <c r="AK1024" s="9">
        <v>0</v>
      </c>
      <c r="AL1024" s="9"/>
      <c r="AM1024" s="9">
        <v>1</v>
      </c>
      <c r="AN1024" s="9">
        <v>1</v>
      </c>
      <c r="AO1024" s="9">
        <v>0</v>
      </c>
      <c r="AP1024" s="9">
        <v>1</v>
      </c>
      <c r="AQ1024" s="9">
        <v>0</v>
      </c>
      <c r="AR1024" s="9">
        <v>0</v>
      </c>
      <c r="AS1024" s="9"/>
      <c r="AT1024" s="9">
        <v>3</v>
      </c>
      <c r="AU1024" s="9">
        <v>2</v>
      </c>
      <c r="AV1024" s="75">
        <v>1</v>
      </c>
      <c r="AW1024" s="75">
        <v>1</v>
      </c>
      <c r="AX1024" s="75">
        <v>1</v>
      </c>
      <c r="AY1024" s="9">
        <v>2</v>
      </c>
      <c r="AZ1024" s="9">
        <v>1</v>
      </c>
      <c r="BA1024" s="9">
        <v>1</v>
      </c>
      <c r="BB1024" s="9">
        <v>2</v>
      </c>
      <c r="BC1024" s="9">
        <v>1</v>
      </c>
      <c r="BD1024" s="9">
        <v>1</v>
      </c>
      <c r="BE1024" s="9">
        <v>1</v>
      </c>
      <c r="BF1024" s="9">
        <v>2</v>
      </c>
      <c r="BG1024" s="9" t="s">
        <v>125</v>
      </c>
      <c r="BH1024">
        <v>1</v>
      </c>
      <c r="BI1024">
        <v>2</v>
      </c>
      <c r="BJ1024" s="58">
        <v>1</v>
      </c>
      <c r="BK1024">
        <v>2</v>
      </c>
      <c r="BL1024">
        <v>1</v>
      </c>
      <c r="BM1024">
        <v>2</v>
      </c>
      <c r="BN1024">
        <v>2</v>
      </c>
      <c r="BO1024">
        <v>2</v>
      </c>
      <c r="BP1024">
        <v>2</v>
      </c>
      <c r="BQ1024" t="s">
        <v>125</v>
      </c>
      <c r="BR1024">
        <v>2</v>
      </c>
      <c r="BS1024">
        <v>2</v>
      </c>
      <c r="BT1024" t="s">
        <v>125</v>
      </c>
      <c r="BU1024">
        <v>1</v>
      </c>
      <c r="BV1024">
        <v>1</v>
      </c>
      <c r="BW1024">
        <v>1</v>
      </c>
      <c r="BX1024">
        <v>2</v>
      </c>
      <c r="BY1024">
        <v>1</v>
      </c>
      <c r="BZ1024">
        <v>2</v>
      </c>
      <c r="CA1024">
        <v>1</v>
      </c>
      <c r="CB1024">
        <v>2</v>
      </c>
      <c r="CC1024">
        <v>2</v>
      </c>
      <c r="CD1024">
        <v>1</v>
      </c>
      <c r="CE1024">
        <v>2</v>
      </c>
      <c r="CF1024">
        <v>2</v>
      </c>
      <c r="CG1024">
        <v>2</v>
      </c>
      <c r="CH1024">
        <v>2</v>
      </c>
      <c r="CI1024">
        <v>2</v>
      </c>
      <c r="CJ1024">
        <v>1</v>
      </c>
      <c r="CK1024">
        <v>2</v>
      </c>
      <c r="CL1024">
        <v>1</v>
      </c>
      <c r="CM1024">
        <v>2</v>
      </c>
      <c r="CN1024">
        <v>3</v>
      </c>
      <c r="CO1024">
        <v>3</v>
      </c>
      <c r="CP1024">
        <v>3</v>
      </c>
      <c r="CQ1024">
        <v>4</v>
      </c>
      <c r="CR1024">
        <v>4</v>
      </c>
      <c r="CS1024">
        <v>4</v>
      </c>
      <c r="CT1024">
        <v>3</v>
      </c>
      <c r="CU1024">
        <v>3</v>
      </c>
      <c r="CV1024">
        <v>2</v>
      </c>
      <c r="CW1024">
        <v>1</v>
      </c>
      <c r="CX1024">
        <v>3</v>
      </c>
      <c r="CY1024">
        <v>3</v>
      </c>
      <c r="CZ1024">
        <v>3</v>
      </c>
      <c r="DA1024" s="57" t="s">
        <v>125</v>
      </c>
    </row>
    <row r="1025" spans="1:105">
      <c r="A1025">
        <v>1018</v>
      </c>
      <c r="B1025" s="9">
        <v>2</v>
      </c>
      <c r="C1025" s="9">
        <v>4</v>
      </c>
      <c r="D1025" s="9">
        <v>1</v>
      </c>
      <c r="E1025" s="9">
        <v>9</v>
      </c>
      <c r="F1025" s="9">
        <v>1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3</v>
      </c>
      <c r="N1025" s="9">
        <v>4</v>
      </c>
      <c r="O1025" s="9">
        <v>4</v>
      </c>
      <c r="P1025" s="9">
        <v>4</v>
      </c>
      <c r="Q1025" s="9">
        <v>2</v>
      </c>
      <c r="R1025" s="9">
        <v>4</v>
      </c>
      <c r="S1025" s="9">
        <v>4</v>
      </c>
      <c r="T1025" s="9"/>
      <c r="U1025" s="9">
        <v>1</v>
      </c>
      <c r="V1025" s="9">
        <v>0</v>
      </c>
      <c r="W1025" s="9">
        <v>0</v>
      </c>
      <c r="X1025" s="9">
        <v>1</v>
      </c>
      <c r="Y1025" s="9">
        <v>0</v>
      </c>
      <c r="Z1025" s="9">
        <v>1</v>
      </c>
      <c r="AA1025" s="9">
        <v>0</v>
      </c>
      <c r="AB1025" s="9">
        <v>0</v>
      </c>
      <c r="AC1025" s="9"/>
      <c r="AD1025" s="9">
        <v>2</v>
      </c>
      <c r="AE1025" s="9"/>
      <c r="AF1025" s="9">
        <v>1</v>
      </c>
      <c r="AG1025" s="9">
        <v>1</v>
      </c>
      <c r="AH1025" s="9">
        <v>1</v>
      </c>
      <c r="AI1025" s="9">
        <v>0</v>
      </c>
      <c r="AJ1025" s="9">
        <v>0</v>
      </c>
      <c r="AK1025" s="9">
        <v>0</v>
      </c>
      <c r="AL1025" s="9"/>
      <c r="AM1025" s="9">
        <v>1</v>
      </c>
      <c r="AN1025" s="9">
        <v>1</v>
      </c>
      <c r="AO1025" s="9">
        <v>1</v>
      </c>
      <c r="AP1025" s="9">
        <v>0</v>
      </c>
      <c r="AQ1025" s="9">
        <v>0</v>
      </c>
      <c r="AR1025" s="9">
        <v>0</v>
      </c>
      <c r="AS1025" s="9"/>
      <c r="AT1025" s="9">
        <v>1</v>
      </c>
      <c r="AU1025" s="9">
        <v>2</v>
      </c>
      <c r="AV1025" s="75">
        <v>1</v>
      </c>
      <c r="AW1025" s="75">
        <v>2</v>
      </c>
      <c r="AX1025" s="75">
        <v>2</v>
      </c>
      <c r="AY1025" s="9" t="s">
        <v>125</v>
      </c>
      <c r="AZ1025" s="9">
        <v>1</v>
      </c>
      <c r="BA1025" s="9">
        <v>1</v>
      </c>
      <c r="BB1025" s="9">
        <v>2</v>
      </c>
      <c r="BC1025" s="9">
        <v>1</v>
      </c>
      <c r="BD1025" s="9">
        <v>1</v>
      </c>
      <c r="BE1025" s="9">
        <v>1</v>
      </c>
      <c r="BF1025" s="9">
        <v>1</v>
      </c>
      <c r="BG1025" s="9">
        <v>1</v>
      </c>
      <c r="BH1025">
        <v>2</v>
      </c>
      <c r="BI1025">
        <v>2</v>
      </c>
      <c r="BJ1025" s="58">
        <v>2</v>
      </c>
      <c r="BK1025">
        <v>2</v>
      </c>
      <c r="BL1025">
        <v>1</v>
      </c>
      <c r="BM1025">
        <v>2</v>
      </c>
      <c r="BN1025">
        <v>1</v>
      </c>
      <c r="BO1025">
        <v>1</v>
      </c>
      <c r="BP1025">
        <v>1</v>
      </c>
      <c r="BQ1025">
        <v>1</v>
      </c>
      <c r="BR1025">
        <v>2</v>
      </c>
      <c r="BS1025">
        <v>2</v>
      </c>
      <c r="BT1025" t="s">
        <v>125</v>
      </c>
      <c r="BU1025">
        <v>1</v>
      </c>
      <c r="BV1025">
        <v>2</v>
      </c>
      <c r="BW1025">
        <v>2</v>
      </c>
      <c r="BX1025">
        <v>2</v>
      </c>
      <c r="BY1025">
        <v>2</v>
      </c>
      <c r="BZ1025">
        <v>2</v>
      </c>
      <c r="CA1025">
        <v>2</v>
      </c>
      <c r="CB1025">
        <v>2</v>
      </c>
      <c r="CC1025">
        <v>2</v>
      </c>
      <c r="CD1025">
        <v>2</v>
      </c>
      <c r="CE1025">
        <v>2</v>
      </c>
      <c r="CF1025">
        <v>1</v>
      </c>
      <c r="CG1025">
        <v>2</v>
      </c>
      <c r="CH1025">
        <v>2</v>
      </c>
      <c r="CI1025">
        <v>2</v>
      </c>
      <c r="CJ1025">
        <v>2</v>
      </c>
      <c r="CK1025">
        <v>2</v>
      </c>
      <c r="CL1025">
        <v>1</v>
      </c>
      <c r="CM1025">
        <v>4</v>
      </c>
      <c r="CN1025">
        <v>4</v>
      </c>
      <c r="CO1025">
        <v>4</v>
      </c>
      <c r="CP1025">
        <v>2</v>
      </c>
      <c r="CQ1025">
        <v>3</v>
      </c>
      <c r="CR1025">
        <v>3</v>
      </c>
      <c r="CS1025">
        <v>3</v>
      </c>
      <c r="CT1025">
        <v>3</v>
      </c>
      <c r="CU1025">
        <v>2</v>
      </c>
      <c r="CV1025">
        <v>2</v>
      </c>
      <c r="CW1025">
        <v>1</v>
      </c>
      <c r="CX1025">
        <v>2</v>
      </c>
      <c r="CY1025">
        <v>3</v>
      </c>
      <c r="CZ1025">
        <v>4</v>
      </c>
      <c r="DA1025" s="57">
        <v>4</v>
      </c>
    </row>
    <row r="1026" spans="1:105">
      <c r="A1026">
        <v>1019</v>
      </c>
      <c r="B1026" s="9">
        <v>1</v>
      </c>
      <c r="C1026" s="9">
        <v>7</v>
      </c>
      <c r="D1026" s="9">
        <v>7</v>
      </c>
      <c r="E1026" s="9">
        <v>8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1</v>
      </c>
      <c r="M1026" s="9">
        <v>1</v>
      </c>
      <c r="N1026" s="9">
        <v>3</v>
      </c>
      <c r="O1026" s="9">
        <v>3</v>
      </c>
      <c r="P1026" s="9">
        <v>3</v>
      </c>
      <c r="Q1026" s="9">
        <v>3</v>
      </c>
      <c r="R1026" s="9">
        <v>3</v>
      </c>
      <c r="S1026" s="9">
        <v>3</v>
      </c>
      <c r="T1026" s="9"/>
      <c r="U1026" s="9">
        <v>0</v>
      </c>
      <c r="V1026" s="9">
        <v>1</v>
      </c>
      <c r="W1026" s="9">
        <v>0</v>
      </c>
      <c r="X1026" s="9">
        <v>0</v>
      </c>
      <c r="Y1026" s="9">
        <v>1</v>
      </c>
      <c r="Z1026" s="9">
        <v>1</v>
      </c>
      <c r="AA1026" s="9">
        <v>0</v>
      </c>
      <c r="AB1026" s="9">
        <v>0</v>
      </c>
      <c r="AC1026" s="9"/>
      <c r="AD1026" s="9">
        <v>4</v>
      </c>
      <c r="AE1026" s="9"/>
      <c r="AF1026" s="9">
        <v>1</v>
      </c>
      <c r="AG1026" s="9">
        <v>0</v>
      </c>
      <c r="AH1026" s="9">
        <v>0</v>
      </c>
      <c r="AI1026" s="9">
        <v>0</v>
      </c>
      <c r="AJ1026" s="9">
        <v>0</v>
      </c>
      <c r="AK1026" s="9">
        <v>0</v>
      </c>
      <c r="AL1026" s="9"/>
      <c r="AM1026" s="9">
        <v>1</v>
      </c>
      <c r="AN1026" s="9">
        <v>1</v>
      </c>
      <c r="AO1026" s="9">
        <v>1</v>
      </c>
      <c r="AP1026" s="9">
        <v>1</v>
      </c>
      <c r="AQ1026" s="9">
        <v>0</v>
      </c>
      <c r="AR1026" s="9">
        <v>0</v>
      </c>
      <c r="AS1026" s="9"/>
      <c r="AT1026" s="9">
        <v>4</v>
      </c>
      <c r="AU1026" s="9">
        <v>1</v>
      </c>
      <c r="AV1026" s="75">
        <v>2</v>
      </c>
      <c r="AW1026" s="75">
        <v>2</v>
      </c>
      <c r="AX1026" s="75">
        <v>2</v>
      </c>
      <c r="AY1026" s="9" t="s">
        <v>125</v>
      </c>
      <c r="AZ1026" s="9">
        <v>1</v>
      </c>
      <c r="BA1026" s="9">
        <v>2</v>
      </c>
      <c r="BB1026" s="9">
        <v>2</v>
      </c>
      <c r="BC1026" s="9">
        <v>1</v>
      </c>
      <c r="BD1026" s="9">
        <v>2</v>
      </c>
      <c r="BE1026" s="9" t="s">
        <v>125</v>
      </c>
      <c r="BF1026" s="9">
        <v>1</v>
      </c>
      <c r="BG1026" s="9">
        <v>1</v>
      </c>
      <c r="BH1026">
        <v>1</v>
      </c>
      <c r="BI1026">
        <v>2</v>
      </c>
      <c r="BJ1026" s="58">
        <v>1</v>
      </c>
      <c r="BK1026">
        <v>2</v>
      </c>
      <c r="BL1026">
        <v>2</v>
      </c>
      <c r="BM1026">
        <v>2</v>
      </c>
      <c r="BN1026">
        <v>1</v>
      </c>
      <c r="BO1026">
        <v>2</v>
      </c>
      <c r="BP1026">
        <v>2</v>
      </c>
      <c r="BQ1026" t="s">
        <v>125</v>
      </c>
      <c r="BR1026">
        <v>1</v>
      </c>
      <c r="BS1026">
        <v>2</v>
      </c>
      <c r="BT1026" t="s">
        <v>125</v>
      </c>
      <c r="BU1026">
        <v>2</v>
      </c>
      <c r="BV1026">
        <v>1</v>
      </c>
      <c r="BW1026">
        <v>2</v>
      </c>
      <c r="BX1026">
        <v>2</v>
      </c>
      <c r="BY1026">
        <v>1</v>
      </c>
      <c r="BZ1026">
        <v>2</v>
      </c>
      <c r="CA1026">
        <v>2</v>
      </c>
      <c r="CB1026">
        <v>2</v>
      </c>
      <c r="CC1026">
        <v>2</v>
      </c>
      <c r="CD1026">
        <v>2</v>
      </c>
      <c r="CE1026">
        <v>2</v>
      </c>
      <c r="CF1026">
        <v>2</v>
      </c>
      <c r="CG1026">
        <v>2</v>
      </c>
      <c r="CH1026">
        <v>2</v>
      </c>
      <c r="CI1026">
        <v>2</v>
      </c>
      <c r="CJ1026">
        <v>2</v>
      </c>
      <c r="CK1026">
        <v>2</v>
      </c>
      <c r="CL1026">
        <v>2</v>
      </c>
      <c r="CM1026" t="s">
        <v>125</v>
      </c>
      <c r="CN1026" t="s">
        <v>125</v>
      </c>
      <c r="CO1026">
        <v>3</v>
      </c>
      <c r="CP1026">
        <v>2</v>
      </c>
      <c r="CQ1026">
        <v>2</v>
      </c>
      <c r="CR1026">
        <v>2</v>
      </c>
      <c r="CS1026">
        <v>2</v>
      </c>
      <c r="CT1026">
        <v>2</v>
      </c>
      <c r="CU1026">
        <v>2</v>
      </c>
      <c r="CV1026">
        <v>3</v>
      </c>
      <c r="CW1026">
        <v>1</v>
      </c>
      <c r="CX1026">
        <v>2</v>
      </c>
      <c r="CY1026">
        <v>3</v>
      </c>
      <c r="DA1026" s="57" t="s">
        <v>125</v>
      </c>
    </row>
    <row r="1027" spans="1:105">
      <c r="A1027">
        <v>1020</v>
      </c>
      <c r="B1027" s="9">
        <v>2</v>
      </c>
      <c r="C1027" s="9">
        <v>4</v>
      </c>
      <c r="D1027" s="9">
        <v>1</v>
      </c>
      <c r="E1027" s="9">
        <v>13</v>
      </c>
      <c r="F1027" s="9">
        <v>0</v>
      </c>
      <c r="G1027" s="9">
        <v>0</v>
      </c>
      <c r="H1027" s="9">
        <v>0</v>
      </c>
      <c r="I1027" s="9">
        <v>0</v>
      </c>
      <c r="J1027" s="9">
        <v>1</v>
      </c>
      <c r="K1027" s="9">
        <v>0</v>
      </c>
      <c r="L1027" s="9">
        <v>0</v>
      </c>
      <c r="M1027" s="9">
        <v>1</v>
      </c>
      <c r="N1027" s="9">
        <v>4</v>
      </c>
      <c r="O1027" s="9">
        <v>4</v>
      </c>
      <c r="P1027" s="9">
        <v>4</v>
      </c>
      <c r="Q1027" s="9">
        <v>4</v>
      </c>
      <c r="R1027" s="9">
        <v>4</v>
      </c>
      <c r="S1027" s="9">
        <v>4</v>
      </c>
      <c r="T1027" s="9"/>
      <c r="U1027" s="9">
        <v>1</v>
      </c>
      <c r="V1027" s="9">
        <v>1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/>
      <c r="AD1027" s="9">
        <v>1</v>
      </c>
      <c r="AE1027" s="9"/>
      <c r="AF1027" s="9">
        <v>0</v>
      </c>
      <c r="AG1027" s="9">
        <v>1</v>
      </c>
      <c r="AH1027" s="9">
        <v>1</v>
      </c>
      <c r="AI1027" s="9">
        <v>0</v>
      </c>
      <c r="AJ1027" s="9">
        <v>0</v>
      </c>
      <c r="AK1027" s="9">
        <v>0</v>
      </c>
      <c r="AL1027" s="9"/>
      <c r="AM1027" s="9">
        <v>1</v>
      </c>
      <c r="AN1027" s="9">
        <v>1</v>
      </c>
      <c r="AO1027" s="9">
        <v>0</v>
      </c>
      <c r="AP1027" s="9">
        <v>1</v>
      </c>
      <c r="AQ1027" s="9">
        <v>0</v>
      </c>
      <c r="AR1027" s="9">
        <v>0</v>
      </c>
      <c r="AS1027" s="9"/>
      <c r="AT1027" s="9">
        <v>1</v>
      </c>
      <c r="AU1027" s="9">
        <v>3</v>
      </c>
      <c r="AV1027" s="75">
        <v>1</v>
      </c>
      <c r="AW1027" s="75">
        <v>1</v>
      </c>
      <c r="AX1027" s="75">
        <v>1</v>
      </c>
      <c r="AY1027" s="9">
        <v>1</v>
      </c>
      <c r="AZ1027" s="9">
        <v>1</v>
      </c>
      <c r="BA1027" s="9">
        <v>1</v>
      </c>
      <c r="BB1027" s="9">
        <v>2</v>
      </c>
      <c r="BC1027" s="9">
        <v>1</v>
      </c>
      <c r="BD1027" s="9">
        <v>1</v>
      </c>
      <c r="BE1027" s="9">
        <v>2</v>
      </c>
      <c r="BF1027" s="9">
        <v>2</v>
      </c>
      <c r="BG1027" s="9" t="s">
        <v>125</v>
      </c>
      <c r="BH1027">
        <v>2</v>
      </c>
      <c r="BI1027">
        <v>2</v>
      </c>
      <c r="BJ1027" s="58">
        <v>2</v>
      </c>
      <c r="BK1027">
        <v>1</v>
      </c>
      <c r="BL1027">
        <v>1</v>
      </c>
      <c r="BM1027">
        <v>1</v>
      </c>
      <c r="BN1027">
        <v>1</v>
      </c>
      <c r="BO1027">
        <v>1</v>
      </c>
      <c r="BP1027">
        <v>2</v>
      </c>
      <c r="BQ1027" t="s">
        <v>125</v>
      </c>
      <c r="BR1027">
        <v>1</v>
      </c>
      <c r="BS1027">
        <v>1</v>
      </c>
      <c r="BT1027">
        <v>1</v>
      </c>
      <c r="BU1027">
        <v>1</v>
      </c>
      <c r="BV1027">
        <v>1</v>
      </c>
      <c r="BW1027">
        <v>2</v>
      </c>
      <c r="BX1027">
        <v>2</v>
      </c>
      <c r="BY1027">
        <v>1</v>
      </c>
      <c r="BZ1027">
        <v>1</v>
      </c>
      <c r="CA1027">
        <v>1</v>
      </c>
      <c r="CB1027">
        <v>2</v>
      </c>
      <c r="CC1027">
        <v>1</v>
      </c>
      <c r="CD1027">
        <v>2</v>
      </c>
      <c r="CE1027">
        <v>2</v>
      </c>
      <c r="CF1027">
        <v>1</v>
      </c>
      <c r="CG1027">
        <v>1</v>
      </c>
      <c r="CH1027">
        <v>2</v>
      </c>
      <c r="CI1027">
        <v>2</v>
      </c>
      <c r="CJ1027">
        <v>1</v>
      </c>
      <c r="CK1027">
        <v>2</v>
      </c>
      <c r="CL1027">
        <v>1</v>
      </c>
      <c r="CM1027">
        <v>3</v>
      </c>
      <c r="CN1027">
        <v>3</v>
      </c>
      <c r="CO1027">
        <v>4</v>
      </c>
      <c r="CP1027">
        <v>4</v>
      </c>
      <c r="CQ1027">
        <v>4</v>
      </c>
      <c r="CR1027">
        <v>4</v>
      </c>
      <c r="CS1027">
        <v>4</v>
      </c>
      <c r="CT1027">
        <v>4</v>
      </c>
      <c r="CU1027">
        <v>4</v>
      </c>
      <c r="CV1027">
        <v>2</v>
      </c>
      <c r="CW1027">
        <v>2</v>
      </c>
      <c r="CX1027">
        <v>3</v>
      </c>
      <c r="CY1027">
        <v>4</v>
      </c>
      <c r="CZ1027">
        <v>0</v>
      </c>
      <c r="DA1027" s="57" t="s">
        <v>125</v>
      </c>
    </row>
    <row r="1028" spans="1:105">
      <c r="A1028">
        <v>1021</v>
      </c>
      <c r="B1028" s="9">
        <v>1</v>
      </c>
      <c r="C1028" s="9">
        <v>7</v>
      </c>
      <c r="D1028" s="9">
        <v>7</v>
      </c>
      <c r="E1028" s="9">
        <v>1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1</v>
      </c>
      <c r="L1028" s="9">
        <v>0</v>
      </c>
      <c r="M1028" s="9">
        <v>2</v>
      </c>
      <c r="N1028" s="9">
        <v>4</v>
      </c>
      <c r="O1028" s="9">
        <v>4</v>
      </c>
      <c r="P1028" s="9">
        <v>4</v>
      </c>
      <c r="Q1028" s="9">
        <v>3</v>
      </c>
      <c r="R1028" s="9">
        <v>3</v>
      </c>
      <c r="S1028" s="9">
        <v>3</v>
      </c>
      <c r="T1028" s="9"/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1</v>
      </c>
      <c r="AB1028" s="9">
        <v>0</v>
      </c>
      <c r="AC1028" s="9"/>
      <c r="AD1028" s="9">
        <v>6</v>
      </c>
      <c r="AE1028" s="9"/>
      <c r="AF1028" s="9">
        <v>1</v>
      </c>
      <c r="AG1028" s="9">
        <v>1</v>
      </c>
      <c r="AH1028" s="9">
        <v>1</v>
      </c>
      <c r="AI1028" s="9">
        <v>0</v>
      </c>
      <c r="AJ1028" s="9">
        <v>0</v>
      </c>
      <c r="AK1028" s="9">
        <v>0</v>
      </c>
      <c r="AL1028" s="9"/>
      <c r="AM1028" s="9">
        <v>1</v>
      </c>
      <c r="AN1028" s="9">
        <v>1</v>
      </c>
      <c r="AO1028" s="9">
        <v>1</v>
      </c>
      <c r="AP1028" s="9">
        <v>0</v>
      </c>
      <c r="AQ1028" s="9">
        <v>0</v>
      </c>
      <c r="AR1028" s="9">
        <v>0</v>
      </c>
      <c r="AS1028" s="9"/>
      <c r="AT1028" s="9">
        <v>3</v>
      </c>
      <c r="AU1028" s="9">
        <v>3</v>
      </c>
      <c r="AV1028" s="75">
        <v>2</v>
      </c>
      <c r="AW1028" s="75">
        <v>2</v>
      </c>
      <c r="AX1028" s="75">
        <v>2</v>
      </c>
      <c r="AY1028" s="9" t="s">
        <v>125</v>
      </c>
      <c r="AZ1028" s="9">
        <v>1</v>
      </c>
      <c r="BA1028" s="9">
        <v>1</v>
      </c>
      <c r="BB1028" s="9">
        <v>2</v>
      </c>
      <c r="BC1028" s="9">
        <v>1</v>
      </c>
      <c r="BD1028" s="9">
        <v>1</v>
      </c>
      <c r="BE1028" s="9">
        <v>2</v>
      </c>
      <c r="BF1028" s="9">
        <v>1</v>
      </c>
      <c r="BG1028" s="9">
        <v>1</v>
      </c>
      <c r="BH1028">
        <v>2</v>
      </c>
      <c r="BI1028">
        <v>2</v>
      </c>
      <c r="BJ1028" s="58">
        <v>1</v>
      </c>
      <c r="BK1028">
        <v>2</v>
      </c>
      <c r="BL1028">
        <v>1</v>
      </c>
      <c r="BM1028">
        <v>1</v>
      </c>
      <c r="BN1028">
        <v>2</v>
      </c>
      <c r="BO1028">
        <v>2</v>
      </c>
      <c r="BP1028">
        <v>2</v>
      </c>
      <c r="BQ1028" t="s">
        <v>125</v>
      </c>
      <c r="BR1028">
        <v>1</v>
      </c>
      <c r="BS1028">
        <v>2</v>
      </c>
      <c r="BT1028" t="s">
        <v>125</v>
      </c>
      <c r="BU1028">
        <v>1</v>
      </c>
      <c r="BV1028">
        <v>1</v>
      </c>
      <c r="BW1028">
        <v>1</v>
      </c>
      <c r="BX1028">
        <v>2</v>
      </c>
      <c r="BY1028">
        <v>1</v>
      </c>
      <c r="BZ1028">
        <v>2</v>
      </c>
      <c r="CA1028">
        <v>1</v>
      </c>
      <c r="CB1028">
        <v>2</v>
      </c>
      <c r="CC1028">
        <v>2</v>
      </c>
      <c r="CD1028">
        <v>2</v>
      </c>
      <c r="CE1028">
        <v>2</v>
      </c>
      <c r="CF1028">
        <v>2</v>
      </c>
      <c r="CG1028">
        <v>2</v>
      </c>
      <c r="CH1028">
        <v>2</v>
      </c>
      <c r="CI1028">
        <v>2</v>
      </c>
      <c r="CJ1028">
        <v>2</v>
      </c>
      <c r="CK1028">
        <v>2</v>
      </c>
      <c r="CL1028">
        <v>2</v>
      </c>
      <c r="CM1028" t="s">
        <v>125</v>
      </c>
      <c r="CN1028" t="s">
        <v>125</v>
      </c>
      <c r="CO1028">
        <v>4</v>
      </c>
      <c r="CP1028">
        <v>3</v>
      </c>
      <c r="CQ1028">
        <v>4</v>
      </c>
      <c r="CR1028">
        <v>3</v>
      </c>
      <c r="CS1028">
        <v>3</v>
      </c>
      <c r="CT1028">
        <v>4</v>
      </c>
      <c r="CU1028">
        <v>3</v>
      </c>
      <c r="CV1028">
        <v>4</v>
      </c>
      <c r="CW1028">
        <v>1</v>
      </c>
      <c r="CX1028">
        <v>2</v>
      </c>
      <c r="CY1028">
        <v>1</v>
      </c>
      <c r="CZ1028">
        <v>0</v>
      </c>
      <c r="DA1028" s="57" t="s">
        <v>125</v>
      </c>
    </row>
    <row r="1029" spans="1:105">
      <c r="A1029">
        <v>1022</v>
      </c>
      <c r="B1029" s="9">
        <v>2</v>
      </c>
      <c r="C1029" s="9">
        <v>7</v>
      </c>
      <c r="D1029" s="9">
        <v>3</v>
      </c>
      <c r="E1029" s="9">
        <v>7</v>
      </c>
      <c r="F1029" s="9">
        <v>0</v>
      </c>
      <c r="G1029" s="9">
        <v>0</v>
      </c>
      <c r="H1029" s="9">
        <v>0</v>
      </c>
      <c r="I1029" s="9">
        <v>0</v>
      </c>
      <c r="J1029" s="9">
        <v>1</v>
      </c>
      <c r="K1029" s="9">
        <v>1</v>
      </c>
      <c r="L1029" s="9">
        <v>0</v>
      </c>
      <c r="M1029" s="9">
        <v>2</v>
      </c>
      <c r="N1029" s="9">
        <v>0</v>
      </c>
      <c r="O1029" s="9">
        <v>0</v>
      </c>
      <c r="P1029" s="9">
        <v>0</v>
      </c>
      <c r="Q1029" s="9">
        <v>0</v>
      </c>
      <c r="R1029" s="9">
        <v>4</v>
      </c>
      <c r="S1029" s="9">
        <v>4</v>
      </c>
      <c r="T1029" s="9"/>
      <c r="U1029" s="9">
        <v>1</v>
      </c>
      <c r="V1029" s="9">
        <v>1</v>
      </c>
      <c r="W1029" s="9">
        <v>0</v>
      </c>
      <c r="X1029" s="9">
        <v>0</v>
      </c>
      <c r="Y1029" s="9">
        <v>1</v>
      </c>
      <c r="Z1029" s="9">
        <v>0</v>
      </c>
      <c r="AA1029" s="9">
        <v>0</v>
      </c>
      <c r="AB1029" s="9">
        <v>0</v>
      </c>
      <c r="AC1029" s="9"/>
      <c r="AD1029" s="9">
        <v>1</v>
      </c>
      <c r="AE1029" s="9"/>
      <c r="AF1029" s="9">
        <v>1</v>
      </c>
      <c r="AG1029" s="9">
        <v>0</v>
      </c>
      <c r="AH1029" s="9">
        <v>0</v>
      </c>
      <c r="AI1029" s="9">
        <v>0</v>
      </c>
      <c r="AJ1029" s="9">
        <v>0</v>
      </c>
      <c r="AK1029" s="9">
        <v>0</v>
      </c>
      <c r="AL1029" s="9"/>
      <c r="AM1029" s="9">
        <v>1</v>
      </c>
      <c r="AN1029" s="9">
        <v>1</v>
      </c>
      <c r="AO1029" s="9">
        <v>0</v>
      </c>
      <c r="AP1029" s="9">
        <v>0</v>
      </c>
      <c r="AQ1029" s="9">
        <v>0</v>
      </c>
      <c r="AR1029" s="9">
        <v>0</v>
      </c>
      <c r="AS1029" s="9"/>
      <c r="AT1029" s="9">
        <v>1</v>
      </c>
      <c r="AU1029" s="9">
        <v>4</v>
      </c>
      <c r="AV1029" s="75">
        <v>2</v>
      </c>
      <c r="AW1029" s="75">
        <v>2</v>
      </c>
      <c r="AX1029" s="75">
        <v>2</v>
      </c>
      <c r="AY1029" s="9" t="s">
        <v>125</v>
      </c>
      <c r="AZ1029" s="9">
        <v>1</v>
      </c>
      <c r="BA1029" s="9">
        <v>1</v>
      </c>
      <c r="BB1029" s="9">
        <v>2</v>
      </c>
      <c r="BC1029" s="9">
        <v>1</v>
      </c>
      <c r="BD1029" s="9">
        <v>1</v>
      </c>
      <c r="BE1029" s="9">
        <v>2</v>
      </c>
      <c r="BF1029" s="9">
        <v>2</v>
      </c>
      <c r="BG1029" s="9" t="s">
        <v>125</v>
      </c>
      <c r="BH1029">
        <v>1</v>
      </c>
      <c r="BI1029">
        <v>1</v>
      </c>
      <c r="BJ1029" s="58">
        <v>1</v>
      </c>
      <c r="BK1029">
        <v>1</v>
      </c>
      <c r="BL1029">
        <v>1</v>
      </c>
      <c r="BM1029">
        <v>1</v>
      </c>
      <c r="BN1029">
        <v>1</v>
      </c>
      <c r="BO1029">
        <v>2</v>
      </c>
      <c r="BP1029">
        <v>2</v>
      </c>
      <c r="BQ1029" t="s">
        <v>125</v>
      </c>
      <c r="BR1029">
        <v>2</v>
      </c>
      <c r="BS1029">
        <v>2</v>
      </c>
      <c r="BT1029" t="s">
        <v>125</v>
      </c>
      <c r="BU1029">
        <v>2</v>
      </c>
      <c r="BV1029">
        <v>1</v>
      </c>
      <c r="BW1029">
        <v>1</v>
      </c>
      <c r="BX1029">
        <v>2</v>
      </c>
      <c r="BY1029">
        <v>1</v>
      </c>
      <c r="BZ1029">
        <v>2</v>
      </c>
      <c r="CA1029">
        <v>2</v>
      </c>
      <c r="CB1029">
        <v>2</v>
      </c>
      <c r="CC1029">
        <v>2</v>
      </c>
      <c r="CD1029">
        <v>2</v>
      </c>
      <c r="CE1029">
        <v>2</v>
      </c>
      <c r="CF1029">
        <v>2</v>
      </c>
      <c r="CG1029">
        <v>2</v>
      </c>
      <c r="CH1029">
        <v>2</v>
      </c>
      <c r="CI1029">
        <v>2</v>
      </c>
      <c r="CJ1029">
        <v>1</v>
      </c>
      <c r="CK1029">
        <v>2</v>
      </c>
      <c r="CL1029">
        <v>2</v>
      </c>
      <c r="CM1029" t="s">
        <v>125</v>
      </c>
      <c r="CN1029" t="s">
        <v>125</v>
      </c>
      <c r="CO1029">
        <v>3</v>
      </c>
      <c r="CP1029">
        <v>3</v>
      </c>
      <c r="CQ1029">
        <v>3</v>
      </c>
      <c r="CR1029">
        <v>3</v>
      </c>
      <c r="CS1029">
        <v>3</v>
      </c>
      <c r="CT1029">
        <v>4</v>
      </c>
      <c r="CU1029">
        <v>3</v>
      </c>
      <c r="CV1029">
        <v>2</v>
      </c>
      <c r="CW1029">
        <v>1</v>
      </c>
      <c r="CX1029">
        <v>3</v>
      </c>
      <c r="CY1029">
        <v>3</v>
      </c>
      <c r="DA1029" s="57" t="s">
        <v>125</v>
      </c>
    </row>
    <row r="1030" spans="1:105">
      <c r="A1030">
        <v>1023</v>
      </c>
      <c r="B1030" s="9">
        <v>1</v>
      </c>
      <c r="C1030" s="9">
        <v>5</v>
      </c>
      <c r="D1030" s="9">
        <v>1</v>
      </c>
      <c r="E1030" s="9">
        <v>7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1</v>
      </c>
      <c r="M1030" s="9">
        <v>3</v>
      </c>
      <c r="N1030" s="9">
        <v>3</v>
      </c>
      <c r="O1030" s="9">
        <v>3</v>
      </c>
      <c r="P1030" s="9">
        <v>3</v>
      </c>
      <c r="Q1030" s="9">
        <v>3</v>
      </c>
      <c r="R1030" s="9">
        <v>3</v>
      </c>
      <c r="S1030" s="9">
        <v>3</v>
      </c>
      <c r="T1030" s="9"/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1</v>
      </c>
      <c r="AB1030" s="9">
        <v>0</v>
      </c>
      <c r="AC1030" s="9"/>
      <c r="AD1030" s="9">
        <v>1</v>
      </c>
      <c r="AE1030" s="9"/>
      <c r="AF1030" s="9">
        <v>0</v>
      </c>
      <c r="AG1030" s="9">
        <v>0</v>
      </c>
      <c r="AH1030" s="9">
        <v>1</v>
      </c>
      <c r="AI1030" s="9">
        <v>0</v>
      </c>
      <c r="AJ1030" s="9">
        <v>0</v>
      </c>
      <c r="AK1030" s="9">
        <v>0</v>
      </c>
      <c r="AL1030" s="9"/>
      <c r="AM1030" s="9">
        <v>1</v>
      </c>
      <c r="AN1030" s="9">
        <v>1</v>
      </c>
      <c r="AO1030" s="9">
        <v>1</v>
      </c>
      <c r="AP1030" s="9">
        <v>0</v>
      </c>
      <c r="AQ1030" s="9">
        <v>0</v>
      </c>
      <c r="AR1030" s="9">
        <v>0</v>
      </c>
      <c r="AS1030" s="9"/>
      <c r="AT1030" s="9">
        <v>1</v>
      </c>
      <c r="AU1030" s="9">
        <v>2</v>
      </c>
      <c r="AV1030" s="75">
        <v>1</v>
      </c>
      <c r="AW1030" s="75">
        <v>2</v>
      </c>
      <c r="AX1030" s="75">
        <v>2</v>
      </c>
      <c r="AY1030" s="9" t="s">
        <v>125</v>
      </c>
      <c r="AZ1030" s="9">
        <v>1</v>
      </c>
      <c r="BA1030" s="9">
        <v>1</v>
      </c>
      <c r="BB1030" s="9">
        <v>2</v>
      </c>
      <c r="BC1030" s="9">
        <v>1</v>
      </c>
      <c r="BD1030" s="9">
        <v>1</v>
      </c>
      <c r="BE1030" s="9">
        <v>1</v>
      </c>
      <c r="BF1030" s="9">
        <v>1</v>
      </c>
      <c r="BG1030" s="9">
        <v>1</v>
      </c>
      <c r="BH1030">
        <v>1</v>
      </c>
      <c r="BI1030">
        <v>2</v>
      </c>
      <c r="BJ1030" s="58">
        <v>2</v>
      </c>
      <c r="BK1030">
        <v>2</v>
      </c>
      <c r="BL1030">
        <v>1</v>
      </c>
      <c r="BM1030">
        <v>2</v>
      </c>
      <c r="BN1030">
        <v>2</v>
      </c>
      <c r="BO1030">
        <v>2</v>
      </c>
      <c r="BP1030">
        <v>2</v>
      </c>
      <c r="BQ1030" t="s">
        <v>125</v>
      </c>
      <c r="BR1030">
        <v>1</v>
      </c>
      <c r="BS1030">
        <v>1</v>
      </c>
      <c r="BT1030">
        <v>2</v>
      </c>
      <c r="BU1030">
        <v>1</v>
      </c>
      <c r="BV1030">
        <v>2</v>
      </c>
      <c r="BW1030">
        <v>1</v>
      </c>
      <c r="BX1030">
        <v>2</v>
      </c>
      <c r="BY1030">
        <v>1</v>
      </c>
      <c r="BZ1030">
        <v>2</v>
      </c>
      <c r="CA1030">
        <v>2</v>
      </c>
      <c r="CB1030">
        <v>2</v>
      </c>
      <c r="CC1030">
        <v>2</v>
      </c>
      <c r="CD1030">
        <v>2</v>
      </c>
      <c r="CE1030">
        <v>2</v>
      </c>
      <c r="CF1030">
        <v>2</v>
      </c>
      <c r="CG1030">
        <v>2</v>
      </c>
      <c r="CH1030">
        <v>2</v>
      </c>
      <c r="CI1030">
        <v>2</v>
      </c>
      <c r="CJ1030">
        <v>2</v>
      </c>
      <c r="CK1030">
        <v>2</v>
      </c>
      <c r="CL1030">
        <v>1</v>
      </c>
      <c r="CM1030">
        <v>4</v>
      </c>
      <c r="CN1030">
        <v>3</v>
      </c>
      <c r="CO1030">
        <v>4</v>
      </c>
      <c r="CP1030">
        <v>3</v>
      </c>
      <c r="CQ1030">
        <v>2</v>
      </c>
      <c r="CR1030">
        <v>2</v>
      </c>
      <c r="CS1030">
        <v>2</v>
      </c>
      <c r="CT1030">
        <v>1</v>
      </c>
      <c r="CU1030">
        <v>2</v>
      </c>
      <c r="CV1030">
        <v>2</v>
      </c>
      <c r="CW1030">
        <v>1</v>
      </c>
      <c r="CX1030">
        <v>4</v>
      </c>
      <c r="CY1030">
        <v>3</v>
      </c>
      <c r="CZ1030">
        <v>0</v>
      </c>
      <c r="DA1030" s="57" t="s">
        <v>125</v>
      </c>
    </row>
    <row r="1031" spans="1:105">
      <c r="A1031">
        <v>1024</v>
      </c>
      <c r="B1031" s="9">
        <v>1</v>
      </c>
      <c r="C1031" s="9">
        <v>4</v>
      </c>
      <c r="D1031" s="9">
        <v>1</v>
      </c>
      <c r="E1031" s="9">
        <v>10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1</v>
      </c>
      <c r="M1031" s="9">
        <v>2</v>
      </c>
      <c r="N1031" s="9">
        <v>1</v>
      </c>
      <c r="O1031" s="9">
        <v>1</v>
      </c>
      <c r="P1031" s="9">
        <v>2</v>
      </c>
      <c r="Q1031" s="9">
        <v>1</v>
      </c>
      <c r="R1031" s="9">
        <v>4</v>
      </c>
      <c r="S1031" s="9">
        <v>4</v>
      </c>
      <c r="T1031" s="9"/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1</v>
      </c>
      <c r="AB1031" s="9">
        <v>0</v>
      </c>
      <c r="AC1031" s="9"/>
      <c r="AD1031" s="9">
        <v>6</v>
      </c>
      <c r="AE1031" s="9"/>
      <c r="AF1031" s="9">
        <v>0</v>
      </c>
      <c r="AG1031" s="9">
        <v>0</v>
      </c>
      <c r="AH1031" s="9">
        <v>1</v>
      </c>
      <c r="AI1031" s="9">
        <v>0</v>
      </c>
      <c r="AJ1031" s="9">
        <v>0</v>
      </c>
      <c r="AK1031" s="9">
        <v>0</v>
      </c>
      <c r="AL1031" s="9"/>
      <c r="AM1031" s="9">
        <v>1</v>
      </c>
      <c r="AN1031" s="9">
        <v>1</v>
      </c>
      <c r="AO1031" s="9">
        <v>0</v>
      </c>
      <c r="AP1031" s="9">
        <v>0</v>
      </c>
      <c r="AQ1031" s="9">
        <v>0</v>
      </c>
      <c r="AR1031" s="9">
        <v>0</v>
      </c>
      <c r="AS1031" s="9"/>
      <c r="AT1031" s="9">
        <v>3</v>
      </c>
      <c r="AU1031" s="9">
        <v>2</v>
      </c>
      <c r="AV1031" s="75">
        <v>1</v>
      </c>
      <c r="AW1031" s="75">
        <v>1</v>
      </c>
      <c r="AX1031" s="75">
        <v>1</v>
      </c>
      <c r="AY1031" s="9">
        <v>1</v>
      </c>
      <c r="AZ1031" s="9">
        <v>1</v>
      </c>
      <c r="BA1031" s="9">
        <v>1</v>
      </c>
      <c r="BB1031" s="9">
        <v>2</v>
      </c>
      <c r="BC1031" s="9">
        <v>2</v>
      </c>
      <c r="BD1031" s="9">
        <v>2</v>
      </c>
      <c r="BE1031" s="9" t="s">
        <v>125</v>
      </c>
      <c r="BF1031" s="9">
        <v>2</v>
      </c>
      <c r="BG1031" s="9" t="s">
        <v>125</v>
      </c>
      <c r="BH1031">
        <v>1</v>
      </c>
      <c r="BI1031">
        <v>2</v>
      </c>
      <c r="BJ1031" s="58">
        <v>2</v>
      </c>
      <c r="BK1031">
        <v>1</v>
      </c>
      <c r="BL1031">
        <v>1</v>
      </c>
      <c r="BM1031">
        <v>1</v>
      </c>
      <c r="BN1031">
        <v>2</v>
      </c>
      <c r="BO1031">
        <v>2</v>
      </c>
      <c r="BP1031">
        <v>2</v>
      </c>
      <c r="BQ1031" t="s">
        <v>125</v>
      </c>
      <c r="BR1031">
        <v>2</v>
      </c>
      <c r="BS1031">
        <v>2</v>
      </c>
      <c r="BT1031" t="s">
        <v>125</v>
      </c>
      <c r="BU1031">
        <v>1</v>
      </c>
      <c r="BV1031">
        <v>1</v>
      </c>
      <c r="BW1031">
        <v>1</v>
      </c>
      <c r="BX1031">
        <v>2</v>
      </c>
      <c r="BY1031">
        <v>1</v>
      </c>
      <c r="BZ1031">
        <v>1</v>
      </c>
      <c r="CA1031">
        <v>1</v>
      </c>
      <c r="CB1031">
        <v>2</v>
      </c>
      <c r="CC1031">
        <v>2</v>
      </c>
      <c r="CD1031">
        <v>2</v>
      </c>
      <c r="CE1031">
        <v>2</v>
      </c>
      <c r="CF1031">
        <v>1</v>
      </c>
      <c r="CG1031">
        <v>2</v>
      </c>
      <c r="CH1031">
        <v>2</v>
      </c>
      <c r="CI1031">
        <v>2</v>
      </c>
      <c r="CJ1031">
        <v>1</v>
      </c>
      <c r="CK1031">
        <v>2</v>
      </c>
      <c r="CL1031">
        <v>2</v>
      </c>
      <c r="CM1031" t="s">
        <v>125</v>
      </c>
      <c r="CN1031" t="s">
        <v>125</v>
      </c>
      <c r="CO1031">
        <v>4</v>
      </c>
      <c r="CP1031">
        <v>1</v>
      </c>
      <c r="CQ1031">
        <v>1</v>
      </c>
      <c r="CR1031">
        <v>2</v>
      </c>
      <c r="CS1031">
        <v>4</v>
      </c>
      <c r="CT1031">
        <v>2</v>
      </c>
      <c r="CU1031">
        <v>3</v>
      </c>
      <c r="CV1031">
        <v>3</v>
      </c>
      <c r="CW1031">
        <v>1</v>
      </c>
      <c r="CX1031">
        <v>4</v>
      </c>
      <c r="CY1031">
        <v>1</v>
      </c>
      <c r="CZ1031">
        <v>0</v>
      </c>
      <c r="DA1031" s="57" t="s">
        <v>125</v>
      </c>
    </row>
    <row r="1032" spans="1:105">
      <c r="A1032">
        <v>1025</v>
      </c>
      <c r="B1032" s="9">
        <v>2</v>
      </c>
      <c r="C1032" s="9">
        <v>2</v>
      </c>
      <c r="D1032" s="9">
        <v>2</v>
      </c>
      <c r="E1032" s="9">
        <v>14</v>
      </c>
      <c r="F1032" s="9">
        <v>1</v>
      </c>
      <c r="G1032" s="9">
        <v>0</v>
      </c>
      <c r="H1032" s="9">
        <v>0</v>
      </c>
      <c r="I1032" s="9">
        <v>1</v>
      </c>
      <c r="J1032" s="9">
        <v>0</v>
      </c>
      <c r="K1032" s="9">
        <v>0</v>
      </c>
      <c r="L1032" s="9">
        <v>0</v>
      </c>
      <c r="M1032" s="9">
        <v>3</v>
      </c>
      <c r="N1032" s="9">
        <v>3</v>
      </c>
      <c r="O1032" s="9">
        <v>0</v>
      </c>
      <c r="P1032" s="9">
        <v>0</v>
      </c>
      <c r="Q1032" s="9">
        <v>0</v>
      </c>
      <c r="R1032" s="9">
        <v>3</v>
      </c>
      <c r="S1032" s="9">
        <v>0</v>
      </c>
      <c r="T1032" s="9"/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1</v>
      </c>
      <c r="AB1032" s="9">
        <v>0</v>
      </c>
      <c r="AC1032" s="9"/>
      <c r="AD1032" s="9">
        <v>1</v>
      </c>
      <c r="AE1032" s="9"/>
      <c r="AF1032" s="9">
        <v>1</v>
      </c>
      <c r="AG1032" s="9">
        <v>1</v>
      </c>
      <c r="AH1032" s="9">
        <v>1</v>
      </c>
      <c r="AI1032" s="9">
        <v>0</v>
      </c>
      <c r="AJ1032" s="9">
        <v>0</v>
      </c>
      <c r="AK1032" s="9">
        <v>0</v>
      </c>
      <c r="AL1032" s="9"/>
      <c r="AM1032" s="9">
        <v>1</v>
      </c>
      <c r="AN1032" s="9">
        <v>1</v>
      </c>
      <c r="AO1032" s="9">
        <v>1</v>
      </c>
      <c r="AP1032" s="9">
        <v>0</v>
      </c>
      <c r="AQ1032" s="9">
        <v>0</v>
      </c>
      <c r="AR1032" s="9">
        <v>0</v>
      </c>
      <c r="AS1032" s="9"/>
      <c r="AT1032" s="9">
        <v>1</v>
      </c>
      <c r="AU1032" s="9">
        <v>1</v>
      </c>
      <c r="AV1032" s="75">
        <v>1</v>
      </c>
      <c r="AW1032" s="75">
        <v>1</v>
      </c>
      <c r="AX1032" s="75">
        <v>1</v>
      </c>
      <c r="AY1032" s="9">
        <v>1</v>
      </c>
      <c r="AZ1032" s="9">
        <v>1</v>
      </c>
      <c r="BA1032" s="9">
        <v>1</v>
      </c>
      <c r="BB1032" s="9">
        <v>2</v>
      </c>
      <c r="BC1032" s="9">
        <v>1</v>
      </c>
      <c r="BD1032" s="9">
        <v>1</v>
      </c>
      <c r="BE1032" s="9">
        <v>2</v>
      </c>
      <c r="BF1032" s="9">
        <v>1</v>
      </c>
      <c r="BG1032" s="9">
        <v>1</v>
      </c>
      <c r="BH1032">
        <v>2</v>
      </c>
      <c r="BI1032">
        <v>2</v>
      </c>
      <c r="BJ1032" s="58">
        <v>1</v>
      </c>
      <c r="BK1032">
        <v>2</v>
      </c>
      <c r="BL1032">
        <v>1</v>
      </c>
      <c r="BM1032">
        <v>1</v>
      </c>
      <c r="BN1032">
        <v>1</v>
      </c>
      <c r="BO1032">
        <v>2</v>
      </c>
      <c r="BP1032">
        <v>1</v>
      </c>
      <c r="BQ1032">
        <v>1</v>
      </c>
      <c r="BR1032">
        <v>1</v>
      </c>
      <c r="BS1032">
        <v>2</v>
      </c>
      <c r="BT1032" t="s">
        <v>125</v>
      </c>
      <c r="BU1032">
        <v>1</v>
      </c>
      <c r="BV1032">
        <v>1</v>
      </c>
      <c r="BW1032">
        <v>2</v>
      </c>
      <c r="BX1032">
        <v>2</v>
      </c>
      <c r="BY1032">
        <v>1</v>
      </c>
      <c r="BZ1032">
        <v>2</v>
      </c>
      <c r="CA1032">
        <v>1</v>
      </c>
      <c r="CB1032">
        <v>2</v>
      </c>
      <c r="CC1032">
        <v>2</v>
      </c>
      <c r="CD1032">
        <v>2</v>
      </c>
      <c r="CE1032">
        <v>2</v>
      </c>
      <c r="CF1032">
        <v>1</v>
      </c>
      <c r="CG1032">
        <v>2</v>
      </c>
      <c r="CH1032">
        <v>2</v>
      </c>
      <c r="CI1032">
        <v>2</v>
      </c>
      <c r="CJ1032">
        <v>1</v>
      </c>
      <c r="CK1032">
        <v>2</v>
      </c>
      <c r="CL1032">
        <v>1</v>
      </c>
      <c r="CM1032">
        <v>2</v>
      </c>
      <c r="CN1032">
        <v>3</v>
      </c>
      <c r="CO1032">
        <v>3</v>
      </c>
      <c r="CP1032">
        <v>1</v>
      </c>
      <c r="CQ1032">
        <v>1</v>
      </c>
      <c r="CR1032">
        <v>1</v>
      </c>
      <c r="CS1032">
        <v>1</v>
      </c>
      <c r="CT1032">
        <v>4</v>
      </c>
      <c r="CU1032">
        <v>2</v>
      </c>
      <c r="CV1032">
        <v>1</v>
      </c>
      <c r="CW1032">
        <v>1</v>
      </c>
      <c r="CX1032">
        <v>2</v>
      </c>
      <c r="CY1032">
        <v>3</v>
      </c>
      <c r="CZ1032">
        <v>2</v>
      </c>
      <c r="DA1032" s="57">
        <v>2</v>
      </c>
    </row>
    <row r="1033" spans="1:105">
      <c r="A1033">
        <v>1026</v>
      </c>
      <c r="B1033" s="9">
        <v>2</v>
      </c>
      <c r="C1033" s="9">
        <v>6</v>
      </c>
      <c r="D1033" s="9">
        <v>3</v>
      </c>
      <c r="E1033" s="9">
        <v>5</v>
      </c>
      <c r="F1033" s="9">
        <v>0</v>
      </c>
      <c r="G1033" s="9">
        <v>0</v>
      </c>
      <c r="H1033" s="9">
        <v>0</v>
      </c>
      <c r="I1033" s="9">
        <v>0</v>
      </c>
      <c r="J1033" s="9">
        <v>1</v>
      </c>
      <c r="K1033" s="9">
        <v>0</v>
      </c>
      <c r="L1033" s="9">
        <v>0</v>
      </c>
      <c r="M1033" s="9">
        <v>2</v>
      </c>
      <c r="N1033" s="9">
        <v>1</v>
      </c>
      <c r="O1033" s="9">
        <v>3</v>
      </c>
      <c r="P1033" s="9"/>
      <c r="Q1033" s="9">
        <v>1</v>
      </c>
      <c r="R1033" s="9">
        <v>4</v>
      </c>
      <c r="S1033" s="9">
        <v>3</v>
      </c>
      <c r="T1033" s="9"/>
      <c r="U1033" s="9">
        <v>1</v>
      </c>
      <c r="V1033" s="9">
        <v>1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1</v>
      </c>
      <c r="AC1033" s="9"/>
      <c r="AD1033" s="9">
        <v>1</v>
      </c>
      <c r="AE1033" s="9"/>
      <c r="AF1033" s="9">
        <v>0</v>
      </c>
      <c r="AG1033" s="9">
        <v>1</v>
      </c>
      <c r="AH1033" s="9">
        <v>1</v>
      </c>
      <c r="AI1033" s="9">
        <v>0</v>
      </c>
      <c r="AJ1033" s="9">
        <v>0</v>
      </c>
      <c r="AK1033" s="9">
        <v>1</v>
      </c>
      <c r="AL1033" s="9"/>
      <c r="AM1033" s="9">
        <v>1</v>
      </c>
      <c r="AN1033" s="9">
        <v>1</v>
      </c>
      <c r="AO1033" s="9">
        <v>1</v>
      </c>
      <c r="AP1033" s="9">
        <v>1</v>
      </c>
      <c r="AQ1033" s="9">
        <v>0</v>
      </c>
      <c r="AR1033" s="9">
        <v>0</v>
      </c>
      <c r="AS1033" s="9"/>
      <c r="AT1033" s="9">
        <v>3</v>
      </c>
      <c r="AU1033" s="9">
        <v>3</v>
      </c>
      <c r="AV1033" s="75">
        <v>2</v>
      </c>
      <c r="AW1033" s="75">
        <v>2</v>
      </c>
      <c r="AX1033" s="75">
        <v>1</v>
      </c>
      <c r="AY1033" s="9">
        <v>2</v>
      </c>
      <c r="AZ1033" s="9">
        <v>1</v>
      </c>
      <c r="BA1033" s="9">
        <v>1</v>
      </c>
      <c r="BB1033" s="9">
        <v>1</v>
      </c>
      <c r="BC1033" s="9">
        <v>1</v>
      </c>
      <c r="BD1033" s="9">
        <v>1</v>
      </c>
      <c r="BE1033" s="9"/>
      <c r="BF1033" s="9">
        <v>1</v>
      </c>
      <c r="BG1033" s="9">
        <v>1</v>
      </c>
      <c r="BH1033">
        <v>2</v>
      </c>
      <c r="BI1033">
        <v>2</v>
      </c>
      <c r="BJ1033" s="58">
        <v>1</v>
      </c>
      <c r="BK1033">
        <v>2</v>
      </c>
      <c r="BL1033">
        <v>1</v>
      </c>
      <c r="BM1033">
        <v>2</v>
      </c>
      <c r="BN1033">
        <v>1</v>
      </c>
      <c r="BO1033">
        <v>2</v>
      </c>
      <c r="BP1033">
        <v>1</v>
      </c>
      <c r="BQ1033">
        <v>1</v>
      </c>
      <c r="BR1033">
        <v>1</v>
      </c>
      <c r="BS1033">
        <v>1</v>
      </c>
      <c r="BT1033">
        <v>1</v>
      </c>
      <c r="BU1033">
        <v>1</v>
      </c>
      <c r="BV1033">
        <v>2</v>
      </c>
      <c r="BW1033">
        <v>2</v>
      </c>
      <c r="BX1033">
        <v>2</v>
      </c>
      <c r="BY1033">
        <v>1</v>
      </c>
      <c r="BZ1033">
        <v>2</v>
      </c>
      <c r="CA1033">
        <v>2</v>
      </c>
      <c r="CB1033">
        <v>2</v>
      </c>
      <c r="CC1033">
        <v>2</v>
      </c>
      <c r="CD1033">
        <v>2</v>
      </c>
      <c r="CE1033">
        <v>2</v>
      </c>
      <c r="CF1033">
        <v>1</v>
      </c>
      <c r="CG1033">
        <v>2</v>
      </c>
      <c r="CH1033">
        <v>2</v>
      </c>
      <c r="CI1033">
        <v>2</v>
      </c>
      <c r="CJ1033">
        <v>1</v>
      </c>
      <c r="CK1033">
        <v>2</v>
      </c>
      <c r="CL1033">
        <v>1</v>
      </c>
      <c r="CM1033">
        <v>3</v>
      </c>
      <c r="CN1033">
        <v>3</v>
      </c>
      <c r="CO1033">
        <v>4</v>
      </c>
      <c r="CP1033">
        <v>2</v>
      </c>
      <c r="CQ1033">
        <v>2</v>
      </c>
      <c r="CR1033">
        <v>2</v>
      </c>
      <c r="CS1033">
        <v>3</v>
      </c>
      <c r="CT1033">
        <v>3</v>
      </c>
      <c r="CU1033">
        <v>3</v>
      </c>
      <c r="CV1033">
        <v>1</v>
      </c>
      <c r="CW1033">
        <v>1</v>
      </c>
      <c r="CX1033">
        <v>2</v>
      </c>
      <c r="CY1033">
        <v>3</v>
      </c>
      <c r="CZ1033">
        <v>3</v>
      </c>
      <c r="DA1033" s="57" t="s">
        <v>125</v>
      </c>
    </row>
    <row r="1034" spans="1:105">
      <c r="A1034">
        <v>1027</v>
      </c>
      <c r="B1034" s="9">
        <v>2</v>
      </c>
      <c r="C1034" s="9">
        <v>2</v>
      </c>
      <c r="D1034" s="9">
        <v>1</v>
      </c>
      <c r="E1034" s="9">
        <v>11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1</v>
      </c>
      <c r="L1034" s="9">
        <v>0</v>
      </c>
      <c r="M1034" s="9">
        <v>3</v>
      </c>
      <c r="N1034" s="9">
        <v>0</v>
      </c>
      <c r="O1034" s="9">
        <v>0</v>
      </c>
      <c r="P1034" s="9">
        <v>0</v>
      </c>
      <c r="Q1034" s="9">
        <v>0</v>
      </c>
      <c r="R1034" s="9">
        <v>4</v>
      </c>
      <c r="S1034" s="9">
        <v>0</v>
      </c>
      <c r="T1034" s="9"/>
      <c r="U1034" s="9">
        <v>1</v>
      </c>
      <c r="V1034" s="9">
        <v>1</v>
      </c>
      <c r="W1034" s="9">
        <v>0</v>
      </c>
      <c r="X1034" s="9">
        <v>0</v>
      </c>
      <c r="Y1034" s="9">
        <v>1</v>
      </c>
      <c r="Z1034" s="9">
        <v>0</v>
      </c>
      <c r="AA1034" s="9">
        <v>0</v>
      </c>
      <c r="AB1034" s="9">
        <v>0</v>
      </c>
      <c r="AC1034" s="9"/>
      <c r="AD1034" s="9">
        <v>1</v>
      </c>
      <c r="AE1034" s="9"/>
      <c r="AF1034" s="9">
        <v>1</v>
      </c>
      <c r="AG1034" s="9">
        <v>0</v>
      </c>
      <c r="AH1034" s="9">
        <v>1</v>
      </c>
      <c r="AI1034" s="9">
        <v>0</v>
      </c>
      <c r="AJ1034" s="9">
        <v>0</v>
      </c>
      <c r="AK1034" s="9">
        <v>0</v>
      </c>
      <c r="AL1034" s="9"/>
      <c r="AM1034" s="9">
        <v>1</v>
      </c>
      <c r="AN1034" s="9">
        <v>1</v>
      </c>
      <c r="AO1034" s="9">
        <v>1</v>
      </c>
      <c r="AP1034" s="9">
        <v>1</v>
      </c>
      <c r="AQ1034" s="9">
        <v>0</v>
      </c>
      <c r="AR1034" s="9">
        <v>0</v>
      </c>
      <c r="AS1034" s="9"/>
      <c r="AT1034" s="9">
        <v>1</v>
      </c>
      <c r="AU1034" s="9">
        <v>1</v>
      </c>
      <c r="AV1034" s="75">
        <v>1</v>
      </c>
      <c r="AW1034" s="75">
        <v>2</v>
      </c>
      <c r="AX1034" s="75">
        <v>1</v>
      </c>
      <c r="AY1034" s="9">
        <v>2</v>
      </c>
      <c r="AZ1034" s="9">
        <v>1</v>
      </c>
      <c r="BA1034" s="9">
        <v>1</v>
      </c>
      <c r="BB1034" s="9">
        <v>2</v>
      </c>
      <c r="BC1034" s="9">
        <v>2</v>
      </c>
      <c r="BD1034" s="9">
        <v>1</v>
      </c>
      <c r="BE1034" s="9">
        <v>1</v>
      </c>
      <c r="BF1034" s="9">
        <v>1</v>
      </c>
      <c r="BG1034" s="9">
        <v>1</v>
      </c>
      <c r="BH1034">
        <v>2</v>
      </c>
      <c r="BI1034">
        <v>2</v>
      </c>
      <c r="BJ1034" s="58">
        <v>2</v>
      </c>
      <c r="BK1034">
        <v>2</v>
      </c>
      <c r="BL1034">
        <v>1</v>
      </c>
      <c r="BM1034">
        <v>2</v>
      </c>
      <c r="BN1034">
        <v>1</v>
      </c>
      <c r="BO1034">
        <v>2</v>
      </c>
      <c r="BP1034">
        <v>2</v>
      </c>
      <c r="BQ1034" t="s">
        <v>125</v>
      </c>
      <c r="BR1034">
        <v>1</v>
      </c>
      <c r="BS1034">
        <v>1</v>
      </c>
      <c r="BT1034">
        <v>1</v>
      </c>
      <c r="BU1034">
        <v>1</v>
      </c>
      <c r="BV1034">
        <v>1</v>
      </c>
      <c r="BW1034">
        <v>1</v>
      </c>
      <c r="BX1034">
        <v>1</v>
      </c>
      <c r="BY1034">
        <v>1</v>
      </c>
      <c r="BZ1034">
        <v>2</v>
      </c>
      <c r="CA1034">
        <v>1</v>
      </c>
      <c r="CB1034">
        <v>2</v>
      </c>
      <c r="CC1034">
        <v>2</v>
      </c>
      <c r="CD1034">
        <v>2</v>
      </c>
      <c r="CE1034">
        <v>1</v>
      </c>
      <c r="CF1034">
        <v>2</v>
      </c>
      <c r="CG1034">
        <v>2</v>
      </c>
      <c r="CH1034">
        <v>2</v>
      </c>
      <c r="CI1034">
        <v>2</v>
      </c>
      <c r="CJ1034">
        <v>2</v>
      </c>
      <c r="CK1034">
        <v>1</v>
      </c>
      <c r="CL1034">
        <v>1</v>
      </c>
      <c r="CM1034">
        <v>4</v>
      </c>
      <c r="CN1034">
        <v>4</v>
      </c>
      <c r="CO1034">
        <v>4</v>
      </c>
      <c r="CP1034">
        <v>3</v>
      </c>
      <c r="CQ1034">
        <v>3</v>
      </c>
      <c r="CR1034">
        <v>3</v>
      </c>
      <c r="CS1034">
        <v>3</v>
      </c>
      <c r="CT1034">
        <v>4</v>
      </c>
      <c r="CU1034">
        <v>2</v>
      </c>
      <c r="CV1034">
        <v>1</v>
      </c>
      <c r="CW1034">
        <v>2</v>
      </c>
      <c r="CX1034">
        <v>3</v>
      </c>
      <c r="CY1034">
        <v>3</v>
      </c>
      <c r="CZ1034">
        <v>0</v>
      </c>
      <c r="DA1034" s="57" t="s">
        <v>125</v>
      </c>
    </row>
    <row r="1035" spans="1:105">
      <c r="A1035">
        <v>1028</v>
      </c>
      <c r="B1035" s="9">
        <v>2</v>
      </c>
      <c r="C1035" s="9">
        <v>2</v>
      </c>
      <c r="D1035" s="9">
        <v>7</v>
      </c>
      <c r="E1035" s="9">
        <v>4</v>
      </c>
      <c r="F1035" s="9">
        <v>0</v>
      </c>
      <c r="G1035" s="9">
        <v>0</v>
      </c>
      <c r="H1035" s="9">
        <v>0</v>
      </c>
      <c r="I1035" s="9">
        <v>1</v>
      </c>
      <c r="J1035" s="9">
        <v>0</v>
      </c>
      <c r="K1035" s="9">
        <v>0</v>
      </c>
      <c r="L1035" s="9">
        <v>0</v>
      </c>
      <c r="M1035" s="9">
        <v>1</v>
      </c>
      <c r="N1035" s="9">
        <v>0</v>
      </c>
      <c r="O1035" s="9">
        <v>0</v>
      </c>
      <c r="P1035" s="9">
        <v>0</v>
      </c>
      <c r="Q1035" s="9">
        <v>0</v>
      </c>
      <c r="R1035" s="9">
        <v>4</v>
      </c>
      <c r="S1035" s="9">
        <v>0</v>
      </c>
      <c r="T1035" s="9"/>
      <c r="U1035" s="9">
        <v>1</v>
      </c>
      <c r="V1035" s="9">
        <v>0</v>
      </c>
      <c r="W1035" s="9">
        <v>0</v>
      </c>
      <c r="X1035" s="9">
        <v>0</v>
      </c>
      <c r="Y1035" s="9">
        <v>1</v>
      </c>
      <c r="Z1035" s="9">
        <v>0</v>
      </c>
      <c r="AA1035" s="9">
        <v>0</v>
      </c>
      <c r="AB1035" s="9">
        <v>0</v>
      </c>
      <c r="AC1035" s="9"/>
      <c r="AD1035" s="9">
        <v>1</v>
      </c>
      <c r="AE1035" s="9"/>
      <c r="AF1035" s="9">
        <v>1</v>
      </c>
      <c r="AG1035" s="9">
        <v>0</v>
      </c>
      <c r="AH1035" s="9">
        <v>1</v>
      </c>
      <c r="AI1035" s="9">
        <v>1</v>
      </c>
      <c r="AJ1035" s="9">
        <v>0</v>
      </c>
      <c r="AK1035" s="9">
        <v>0</v>
      </c>
      <c r="AL1035" s="9"/>
      <c r="AM1035" s="9">
        <v>1</v>
      </c>
      <c r="AN1035" s="9">
        <v>1</v>
      </c>
      <c r="AO1035" s="9">
        <v>1</v>
      </c>
      <c r="AP1035" s="9">
        <v>1</v>
      </c>
      <c r="AQ1035" s="9">
        <v>0</v>
      </c>
      <c r="AR1035" s="9">
        <v>0</v>
      </c>
      <c r="AS1035" s="9"/>
      <c r="AT1035" s="9">
        <v>1</v>
      </c>
      <c r="AU1035" s="9">
        <v>4</v>
      </c>
      <c r="AV1035" s="75">
        <v>1</v>
      </c>
      <c r="AW1035" s="75">
        <v>1</v>
      </c>
      <c r="AX1035" s="75">
        <v>1</v>
      </c>
      <c r="AY1035" s="9">
        <v>1</v>
      </c>
      <c r="AZ1035" s="9">
        <v>1</v>
      </c>
      <c r="BA1035" s="9">
        <v>1</v>
      </c>
      <c r="BB1035" s="9">
        <v>1</v>
      </c>
      <c r="BC1035" s="9">
        <v>2</v>
      </c>
      <c r="BD1035" s="9">
        <v>1</v>
      </c>
      <c r="BE1035" s="9">
        <v>1</v>
      </c>
      <c r="BF1035" s="9">
        <v>1</v>
      </c>
      <c r="BG1035" s="9">
        <v>1</v>
      </c>
      <c r="BH1035">
        <v>1</v>
      </c>
      <c r="BI1035">
        <v>2</v>
      </c>
      <c r="BJ1035" s="58">
        <v>2</v>
      </c>
      <c r="BK1035">
        <v>2</v>
      </c>
      <c r="BL1035">
        <v>2</v>
      </c>
      <c r="BM1035">
        <v>1</v>
      </c>
      <c r="BN1035">
        <v>1</v>
      </c>
      <c r="BO1035">
        <v>1</v>
      </c>
      <c r="BP1035">
        <v>2</v>
      </c>
      <c r="BQ1035" t="s">
        <v>125</v>
      </c>
      <c r="BR1035">
        <v>2</v>
      </c>
      <c r="BS1035">
        <v>2</v>
      </c>
      <c r="BT1035" t="s">
        <v>125</v>
      </c>
      <c r="BU1035">
        <v>1</v>
      </c>
      <c r="BV1035">
        <v>2</v>
      </c>
      <c r="BW1035">
        <v>2</v>
      </c>
      <c r="BX1035">
        <v>2</v>
      </c>
      <c r="BY1035">
        <v>1</v>
      </c>
      <c r="BZ1035">
        <v>1</v>
      </c>
      <c r="CA1035">
        <v>2</v>
      </c>
      <c r="CB1035">
        <v>2</v>
      </c>
      <c r="CC1035">
        <v>2</v>
      </c>
      <c r="CD1035">
        <v>2</v>
      </c>
      <c r="CE1035">
        <v>2</v>
      </c>
      <c r="CF1035">
        <v>2</v>
      </c>
      <c r="CG1035">
        <v>2</v>
      </c>
      <c r="CH1035">
        <v>2</v>
      </c>
      <c r="CI1035">
        <v>2</v>
      </c>
      <c r="CJ1035">
        <v>2</v>
      </c>
      <c r="CK1035">
        <v>2</v>
      </c>
      <c r="CL1035">
        <v>2</v>
      </c>
      <c r="CM1035" t="s">
        <v>125</v>
      </c>
      <c r="CN1035" t="s">
        <v>125</v>
      </c>
      <c r="CO1035">
        <v>4</v>
      </c>
      <c r="CP1035">
        <v>2</v>
      </c>
      <c r="CQ1035">
        <v>3</v>
      </c>
      <c r="CR1035">
        <v>2</v>
      </c>
      <c r="CS1035">
        <v>3</v>
      </c>
      <c r="CT1035">
        <v>4</v>
      </c>
      <c r="CU1035">
        <v>3</v>
      </c>
      <c r="CV1035">
        <v>3</v>
      </c>
      <c r="CW1035">
        <v>1</v>
      </c>
      <c r="CX1035">
        <v>1</v>
      </c>
      <c r="CY1035">
        <v>3</v>
      </c>
      <c r="CZ1035">
        <v>0</v>
      </c>
      <c r="DA1035" s="57" t="s">
        <v>125</v>
      </c>
    </row>
    <row r="1036" spans="1:105">
      <c r="A1036">
        <v>1029</v>
      </c>
      <c r="B1036" s="9">
        <v>1</v>
      </c>
      <c r="C1036" s="9">
        <v>5</v>
      </c>
      <c r="D1036" s="9">
        <v>1</v>
      </c>
      <c r="E1036" s="9">
        <v>11</v>
      </c>
      <c r="F1036" s="9">
        <v>0</v>
      </c>
      <c r="G1036" s="9">
        <v>0</v>
      </c>
      <c r="H1036" s="9">
        <v>1</v>
      </c>
      <c r="I1036" s="9">
        <v>0</v>
      </c>
      <c r="J1036" s="9">
        <v>0</v>
      </c>
      <c r="K1036" s="9">
        <v>0</v>
      </c>
      <c r="L1036" s="9">
        <v>0</v>
      </c>
      <c r="M1036" s="9">
        <v>1</v>
      </c>
      <c r="N1036" s="9">
        <v>3</v>
      </c>
      <c r="O1036" s="9">
        <v>3</v>
      </c>
      <c r="P1036" s="9">
        <v>3</v>
      </c>
      <c r="Q1036" s="9">
        <v>2</v>
      </c>
      <c r="R1036" s="9">
        <v>1</v>
      </c>
      <c r="S1036" s="9">
        <v>3</v>
      </c>
      <c r="T1036" s="9"/>
      <c r="U1036" s="9">
        <v>0</v>
      </c>
      <c r="V1036" s="9">
        <v>0</v>
      </c>
      <c r="W1036" s="9">
        <v>0</v>
      </c>
      <c r="X1036" s="9">
        <v>0</v>
      </c>
      <c r="Y1036" s="9">
        <v>1</v>
      </c>
      <c r="Z1036" s="9">
        <v>0</v>
      </c>
      <c r="AA1036" s="9">
        <v>0</v>
      </c>
      <c r="AB1036" s="9">
        <v>0</v>
      </c>
      <c r="AC1036" s="9"/>
      <c r="AD1036" s="9">
        <v>2</v>
      </c>
      <c r="AE1036" s="9"/>
      <c r="AF1036" s="9">
        <v>0</v>
      </c>
      <c r="AG1036" s="9">
        <v>0</v>
      </c>
      <c r="AH1036" s="9">
        <v>1</v>
      </c>
      <c r="AI1036" s="9">
        <v>0</v>
      </c>
      <c r="AJ1036" s="9">
        <v>0</v>
      </c>
      <c r="AK1036" s="9">
        <v>0</v>
      </c>
      <c r="AL1036" s="9"/>
      <c r="AM1036" s="9">
        <v>0</v>
      </c>
      <c r="AN1036" s="9">
        <v>1</v>
      </c>
      <c r="AO1036" s="9">
        <v>1</v>
      </c>
      <c r="AP1036" s="9">
        <v>0</v>
      </c>
      <c r="AQ1036" s="9">
        <v>0</v>
      </c>
      <c r="AR1036" s="9">
        <v>0</v>
      </c>
      <c r="AS1036" s="9"/>
      <c r="AT1036" s="9">
        <v>1</v>
      </c>
      <c r="AU1036" s="9">
        <v>2</v>
      </c>
      <c r="AV1036" s="75">
        <v>1</v>
      </c>
      <c r="AW1036" s="75">
        <v>1</v>
      </c>
      <c r="AX1036" s="75">
        <v>1</v>
      </c>
      <c r="AY1036" s="9">
        <v>1</v>
      </c>
      <c r="AZ1036" s="9">
        <v>1</v>
      </c>
      <c r="BA1036" s="9">
        <v>1</v>
      </c>
      <c r="BB1036" s="9">
        <v>2</v>
      </c>
      <c r="BC1036" s="9">
        <v>1</v>
      </c>
      <c r="BD1036" s="9">
        <v>1</v>
      </c>
      <c r="BE1036" s="9">
        <v>1</v>
      </c>
      <c r="BF1036" s="9">
        <v>1</v>
      </c>
      <c r="BG1036" s="9">
        <v>1</v>
      </c>
      <c r="BH1036">
        <v>2</v>
      </c>
      <c r="BI1036">
        <v>1</v>
      </c>
      <c r="BJ1036" s="58">
        <v>1</v>
      </c>
      <c r="BK1036">
        <v>1</v>
      </c>
      <c r="BL1036">
        <v>1</v>
      </c>
      <c r="BM1036">
        <v>1</v>
      </c>
      <c r="BN1036">
        <v>1</v>
      </c>
      <c r="BO1036">
        <v>2</v>
      </c>
      <c r="BP1036">
        <v>2</v>
      </c>
      <c r="BQ1036" t="s">
        <v>125</v>
      </c>
      <c r="BR1036">
        <v>1</v>
      </c>
      <c r="BS1036">
        <v>1</v>
      </c>
      <c r="BT1036">
        <v>1</v>
      </c>
      <c r="BU1036">
        <v>1</v>
      </c>
      <c r="BV1036">
        <v>1</v>
      </c>
      <c r="BW1036">
        <v>1</v>
      </c>
      <c r="BX1036">
        <v>1</v>
      </c>
      <c r="BY1036">
        <v>1</v>
      </c>
      <c r="BZ1036">
        <v>2</v>
      </c>
      <c r="CA1036">
        <v>2</v>
      </c>
      <c r="CB1036">
        <v>2</v>
      </c>
      <c r="CC1036">
        <v>2</v>
      </c>
      <c r="CD1036">
        <v>2</v>
      </c>
      <c r="CE1036">
        <v>2</v>
      </c>
      <c r="CF1036">
        <v>1</v>
      </c>
      <c r="CG1036">
        <v>1</v>
      </c>
      <c r="CH1036">
        <v>2</v>
      </c>
      <c r="CI1036">
        <v>1</v>
      </c>
      <c r="CJ1036">
        <v>1</v>
      </c>
      <c r="CK1036">
        <v>2</v>
      </c>
      <c r="CL1036">
        <v>1</v>
      </c>
      <c r="CM1036">
        <v>4</v>
      </c>
      <c r="CN1036">
        <v>3</v>
      </c>
      <c r="CO1036">
        <v>4</v>
      </c>
      <c r="CP1036">
        <v>3</v>
      </c>
      <c r="CQ1036">
        <v>4</v>
      </c>
      <c r="CR1036">
        <v>4</v>
      </c>
      <c r="CS1036">
        <v>4</v>
      </c>
      <c r="CT1036">
        <v>4</v>
      </c>
      <c r="CU1036">
        <v>3</v>
      </c>
      <c r="CV1036">
        <v>2</v>
      </c>
      <c r="CW1036">
        <v>3</v>
      </c>
      <c r="CX1036">
        <v>3</v>
      </c>
      <c r="CY1036">
        <v>4</v>
      </c>
      <c r="CZ1036">
        <v>2</v>
      </c>
      <c r="DA1036" s="57">
        <v>2</v>
      </c>
    </row>
    <row r="1037" spans="1:105">
      <c r="A1037">
        <v>1030</v>
      </c>
      <c r="B1037" s="9">
        <v>1</v>
      </c>
      <c r="C1037" s="9">
        <v>5</v>
      </c>
      <c r="D1037" s="9">
        <v>3</v>
      </c>
      <c r="E1037" s="9">
        <v>7</v>
      </c>
      <c r="F1037" s="9">
        <v>0</v>
      </c>
      <c r="G1037" s="9">
        <v>1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2</v>
      </c>
      <c r="N1037" s="9">
        <v>4</v>
      </c>
      <c r="O1037" s="9">
        <v>4</v>
      </c>
      <c r="P1037" s="9">
        <v>1</v>
      </c>
      <c r="Q1037" s="9">
        <v>4</v>
      </c>
      <c r="R1037" s="9">
        <v>4</v>
      </c>
      <c r="S1037" s="9">
        <v>1</v>
      </c>
      <c r="T1037" s="9"/>
      <c r="U1037" s="9">
        <v>0</v>
      </c>
      <c r="V1037" s="9">
        <v>1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/>
      <c r="AD1037" s="9">
        <v>1</v>
      </c>
      <c r="AE1037" s="9"/>
      <c r="AF1037" s="9">
        <v>1</v>
      </c>
      <c r="AG1037" s="9">
        <v>0</v>
      </c>
      <c r="AH1037" s="9">
        <v>0</v>
      </c>
      <c r="AI1037" s="9">
        <v>0</v>
      </c>
      <c r="AJ1037" s="9">
        <v>0</v>
      </c>
      <c r="AK1037" s="9">
        <v>0</v>
      </c>
      <c r="AL1037" s="9"/>
      <c r="AM1037" s="9">
        <v>1</v>
      </c>
      <c r="AN1037" s="9">
        <v>1</v>
      </c>
      <c r="AO1037" s="9">
        <v>1</v>
      </c>
      <c r="AP1037" s="9">
        <v>0</v>
      </c>
      <c r="AQ1037" s="9">
        <v>0</v>
      </c>
      <c r="AR1037" s="9">
        <v>0</v>
      </c>
      <c r="AS1037" s="9"/>
      <c r="AT1037" s="9">
        <v>1</v>
      </c>
      <c r="AU1037" s="9">
        <v>2</v>
      </c>
      <c r="AV1037" s="75">
        <v>1</v>
      </c>
      <c r="AW1037" s="75">
        <v>2</v>
      </c>
      <c r="AX1037" s="75">
        <v>1</v>
      </c>
      <c r="AY1037" s="9">
        <v>2</v>
      </c>
      <c r="AZ1037" s="9">
        <v>1</v>
      </c>
      <c r="BA1037" s="9">
        <v>2</v>
      </c>
      <c r="BB1037" s="9">
        <v>2</v>
      </c>
      <c r="BC1037" s="9">
        <v>1</v>
      </c>
      <c r="BD1037" s="9">
        <v>1</v>
      </c>
      <c r="BE1037" s="9">
        <v>2</v>
      </c>
      <c r="BF1037" s="9">
        <v>1</v>
      </c>
      <c r="BG1037" s="9">
        <v>2</v>
      </c>
      <c r="BH1037">
        <v>2</v>
      </c>
      <c r="BI1037">
        <v>1</v>
      </c>
      <c r="BJ1037" s="58">
        <v>1</v>
      </c>
      <c r="BK1037">
        <v>1</v>
      </c>
      <c r="BL1037">
        <v>1</v>
      </c>
      <c r="BM1037">
        <v>2</v>
      </c>
      <c r="BN1037">
        <v>2</v>
      </c>
      <c r="BO1037">
        <v>2</v>
      </c>
      <c r="BP1037">
        <v>2</v>
      </c>
      <c r="BQ1037" t="s">
        <v>125</v>
      </c>
      <c r="BR1037">
        <v>1</v>
      </c>
      <c r="BS1037">
        <v>1</v>
      </c>
      <c r="BU1037">
        <v>1</v>
      </c>
      <c r="BV1037">
        <v>1</v>
      </c>
      <c r="BW1037">
        <v>1</v>
      </c>
      <c r="BX1037">
        <v>1</v>
      </c>
      <c r="BY1037">
        <v>1</v>
      </c>
      <c r="BZ1037">
        <v>1</v>
      </c>
      <c r="CA1037">
        <v>1</v>
      </c>
      <c r="CB1037">
        <v>1</v>
      </c>
      <c r="CC1037">
        <v>1</v>
      </c>
      <c r="CD1037">
        <v>1</v>
      </c>
      <c r="CE1037">
        <v>1</v>
      </c>
      <c r="CF1037">
        <v>1</v>
      </c>
      <c r="CG1037">
        <v>1</v>
      </c>
      <c r="CH1037">
        <v>1</v>
      </c>
      <c r="CI1037">
        <v>1</v>
      </c>
      <c r="CJ1037">
        <v>1</v>
      </c>
      <c r="CK1037">
        <v>1</v>
      </c>
      <c r="CL1037">
        <v>1</v>
      </c>
      <c r="CO1037">
        <v>4</v>
      </c>
      <c r="CP1037">
        <v>4</v>
      </c>
      <c r="CQ1037">
        <v>4</v>
      </c>
      <c r="CR1037">
        <v>4</v>
      </c>
      <c r="CS1037">
        <v>4</v>
      </c>
      <c r="CT1037">
        <v>4</v>
      </c>
      <c r="CU1037">
        <v>4</v>
      </c>
      <c r="CV1037">
        <v>4</v>
      </c>
      <c r="CW1037">
        <v>4</v>
      </c>
      <c r="CX1037">
        <v>4</v>
      </c>
      <c r="CY1037">
        <v>4</v>
      </c>
      <c r="CZ1037">
        <v>4</v>
      </c>
      <c r="DA1037" s="57">
        <v>4</v>
      </c>
    </row>
    <row r="1038" spans="1:105">
      <c r="A1038">
        <v>1031</v>
      </c>
      <c r="B1038" s="9">
        <v>1</v>
      </c>
      <c r="C1038" s="9">
        <v>4</v>
      </c>
      <c r="D1038" s="9">
        <v>1</v>
      </c>
      <c r="E1038" s="9">
        <v>3</v>
      </c>
      <c r="F1038" s="9">
        <v>1</v>
      </c>
      <c r="G1038" s="9">
        <v>0</v>
      </c>
      <c r="H1038" s="9">
        <v>0</v>
      </c>
      <c r="I1038" s="9">
        <v>1</v>
      </c>
      <c r="J1038" s="9">
        <v>0</v>
      </c>
      <c r="K1038" s="9">
        <v>0</v>
      </c>
      <c r="L1038" s="9">
        <v>0</v>
      </c>
      <c r="M1038" s="9">
        <v>1</v>
      </c>
      <c r="N1038" s="9">
        <v>4</v>
      </c>
      <c r="O1038" s="9">
        <v>4</v>
      </c>
      <c r="P1038" s="9">
        <v>4</v>
      </c>
      <c r="Q1038" s="9">
        <v>4</v>
      </c>
      <c r="R1038" s="9">
        <v>4</v>
      </c>
      <c r="S1038" s="9">
        <v>4</v>
      </c>
      <c r="T1038" s="9"/>
      <c r="U1038" s="9">
        <v>0</v>
      </c>
      <c r="V1038" s="9">
        <v>0</v>
      </c>
      <c r="W1038" s="9">
        <v>0</v>
      </c>
      <c r="X1038" s="9">
        <v>1</v>
      </c>
      <c r="Y1038" s="9">
        <v>1</v>
      </c>
      <c r="Z1038" s="9">
        <v>0</v>
      </c>
      <c r="AA1038" s="9">
        <v>0</v>
      </c>
      <c r="AB1038" s="9">
        <v>0</v>
      </c>
      <c r="AC1038" s="9"/>
      <c r="AD1038" s="9">
        <v>2</v>
      </c>
      <c r="AE1038" s="9"/>
      <c r="AF1038" s="9">
        <v>1</v>
      </c>
      <c r="AG1038" s="9">
        <v>0</v>
      </c>
      <c r="AH1038" s="9">
        <v>1</v>
      </c>
      <c r="AI1038" s="9">
        <v>0</v>
      </c>
      <c r="AJ1038" s="9">
        <v>0</v>
      </c>
      <c r="AK1038" s="9">
        <v>0</v>
      </c>
      <c r="AL1038" s="9"/>
      <c r="AM1038" s="9">
        <v>1</v>
      </c>
      <c r="AN1038" s="9">
        <v>1</v>
      </c>
      <c r="AO1038" s="9">
        <v>0</v>
      </c>
      <c r="AP1038" s="9">
        <v>0</v>
      </c>
      <c r="AQ1038" s="9">
        <v>0</v>
      </c>
      <c r="AR1038" s="9">
        <v>0</v>
      </c>
      <c r="AS1038" s="9"/>
      <c r="AT1038" s="9">
        <v>1</v>
      </c>
      <c r="AU1038" s="9">
        <v>3</v>
      </c>
      <c r="AV1038" s="75">
        <v>1</v>
      </c>
      <c r="AW1038" s="75">
        <v>1</v>
      </c>
      <c r="AX1038" s="75">
        <v>1</v>
      </c>
      <c r="AY1038" s="9">
        <v>2</v>
      </c>
      <c r="AZ1038" s="9">
        <v>1</v>
      </c>
      <c r="BA1038" s="9">
        <v>1</v>
      </c>
      <c r="BB1038" s="9">
        <v>1</v>
      </c>
      <c r="BC1038" s="9">
        <v>1</v>
      </c>
      <c r="BD1038" s="9">
        <v>1</v>
      </c>
      <c r="BE1038" s="9">
        <v>1</v>
      </c>
      <c r="BF1038" s="9">
        <v>2</v>
      </c>
      <c r="BG1038" s="9" t="s">
        <v>125</v>
      </c>
      <c r="BH1038">
        <v>2</v>
      </c>
      <c r="BI1038">
        <v>1</v>
      </c>
      <c r="BJ1038" s="58">
        <v>1</v>
      </c>
      <c r="BK1038">
        <v>2</v>
      </c>
      <c r="BL1038">
        <v>2</v>
      </c>
      <c r="BM1038">
        <v>1</v>
      </c>
      <c r="BN1038">
        <v>1</v>
      </c>
      <c r="BO1038">
        <v>1</v>
      </c>
      <c r="BP1038">
        <v>1</v>
      </c>
      <c r="BQ1038">
        <v>1</v>
      </c>
      <c r="BR1038">
        <v>1</v>
      </c>
      <c r="BS1038">
        <v>2</v>
      </c>
      <c r="BT1038" t="s">
        <v>125</v>
      </c>
      <c r="BU1038">
        <v>1</v>
      </c>
      <c r="BV1038">
        <v>2</v>
      </c>
      <c r="BW1038">
        <v>1</v>
      </c>
      <c r="BX1038">
        <v>1</v>
      </c>
      <c r="BY1038">
        <v>2</v>
      </c>
      <c r="BZ1038">
        <v>2</v>
      </c>
      <c r="CA1038">
        <v>2</v>
      </c>
      <c r="CB1038">
        <v>2</v>
      </c>
      <c r="CC1038">
        <v>1</v>
      </c>
      <c r="CD1038">
        <v>1</v>
      </c>
      <c r="CE1038">
        <v>2</v>
      </c>
      <c r="CF1038">
        <v>1</v>
      </c>
      <c r="CG1038">
        <v>1</v>
      </c>
      <c r="CH1038">
        <v>2</v>
      </c>
      <c r="CI1038">
        <v>2</v>
      </c>
      <c r="CJ1038">
        <v>1</v>
      </c>
      <c r="CK1038">
        <v>2</v>
      </c>
      <c r="CL1038">
        <v>1</v>
      </c>
      <c r="CM1038">
        <v>1</v>
      </c>
      <c r="CN1038">
        <v>1</v>
      </c>
      <c r="CO1038">
        <v>3</v>
      </c>
      <c r="CP1038">
        <v>3</v>
      </c>
      <c r="CQ1038">
        <v>3</v>
      </c>
      <c r="CR1038">
        <v>3</v>
      </c>
      <c r="CS1038">
        <v>3</v>
      </c>
      <c r="CT1038">
        <v>4</v>
      </c>
      <c r="CU1038">
        <v>3</v>
      </c>
      <c r="CV1038">
        <v>3</v>
      </c>
      <c r="CW1038">
        <v>1</v>
      </c>
      <c r="CX1038">
        <v>1</v>
      </c>
      <c r="CY1038">
        <v>3</v>
      </c>
      <c r="CZ1038">
        <v>3</v>
      </c>
      <c r="DA1038" s="57">
        <v>3</v>
      </c>
    </row>
    <row r="1039" spans="1:105">
      <c r="A1039">
        <v>1032</v>
      </c>
      <c r="B1039" s="9">
        <v>2</v>
      </c>
      <c r="C1039" s="9">
        <v>4</v>
      </c>
      <c r="D1039" s="9">
        <v>5</v>
      </c>
      <c r="E1039" s="9">
        <v>8</v>
      </c>
      <c r="F1039" s="9">
        <v>0</v>
      </c>
      <c r="G1039" s="9">
        <v>1</v>
      </c>
      <c r="H1039" s="9">
        <v>0</v>
      </c>
      <c r="I1039" s="9">
        <v>1</v>
      </c>
      <c r="J1039" s="9">
        <v>1</v>
      </c>
      <c r="K1039" s="9">
        <v>0</v>
      </c>
      <c r="L1039" s="9">
        <v>0</v>
      </c>
      <c r="M1039" s="9">
        <v>2</v>
      </c>
      <c r="N1039" s="9">
        <v>4</v>
      </c>
      <c r="O1039" s="9">
        <v>0</v>
      </c>
      <c r="P1039" s="9">
        <v>0</v>
      </c>
      <c r="Q1039" s="9">
        <v>0</v>
      </c>
      <c r="R1039" s="9">
        <v>4</v>
      </c>
      <c r="S1039" s="9">
        <v>0</v>
      </c>
      <c r="T1039" s="9"/>
      <c r="U1039" s="9">
        <v>0</v>
      </c>
      <c r="V1039" s="9">
        <v>0</v>
      </c>
      <c r="W1039" s="9">
        <v>1</v>
      </c>
      <c r="X1039" s="9">
        <v>1</v>
      </c>
      <c r="Y1039" s="9">
        <v>0</v>
      </c>
      <c r="Z1039" s="9">
        <v>0</v>
      </c>
      <c r="AA1039" s="9">
        <v>0</v>
      </c>
      <c r="AB1039" s="9">
        <v>0</v>
      </c>
      <c r="AC1039" s="9"/>
      <c r="AD1039" s="9">
        <v>1</v>
      </c>
      <c r="AE1039" s="9"/>
      <c r="AF1039" s="9">
        <v>1</v>
      </c>
      <c r="AG1039" s="9">
        <v>1</v>
      </c>
      <c r="AH1039" s="9">
        <v>1</v>
      </c>
      <c r="AI1039" s="9">
        <v>0</v>
      </c>
      <c r="AJ1039" s="9">
        <v>0</v>
      </c>
      <c r="AK1039" s="9">
        <v>0</v>
      </c>
      <c r="AL1039" s="9"/>
      <c r="AM1039" s="9">
        <v>1</v>
      </c>
      <c r="AN1039" s="9">
        <v>1</v>
      </c>
      <c r="AO1039" s="9">
        <v>1</v>
      </c>
      <c r="AP1039" s="9">
        <v>1</v>
      </c>
      <c r="AQ1039" s="9">
        <v>0</v>
      </c>
      <c r="AR1039" s="9">
        <v>0</v>
      </c>
      <c r="AS1039" s="9"/>
      <c r="AT1039" s="9">
        <v>1</v>
      </c>
      <c r="AU1039" s="9">
        <v>4</v>
      </c>
      <c r="AV1039" s="75">
        <v>1</v>
      </c>
      <c r="AW1039" s="75">
        <v>1</v>
      </c>
      <c r="AX1039" s="75">
        <v>1</v>
      </c>
      <c r="AY1039" s="9">
        <v>1</v>
      </c>
      <c r="AZ1039" s="9">
        <v>1</v>
      </c>
      <c r="BA1039" s="9">
        <v>1</v>
      </c>
      <c r="BB1039" s="9">
        <v>2</v>
      </c>
      <c r="BC1039" s="9">
        <v>1</v>
      </c>
      <c r="BD1039" s="9">
        <v>1</v>
      </c>
      <c r="BE1039" s="9">
        <v>1</v>
      </c>
      <c r="BF1039" s="9">
        <v>1</v>
      </c>
      <c r="BG1039" s="9">
        <v>1</v>
      </c>
      <c r="BH1039">
        <v>1</v>
      </c>
      <c r="BI1039">
        <v>1</v>
      </c>
      <c r="BJ1039" s="58">
        <v>1</v>
      </c>
      <c r="BK1039">
        <v>2</v>
      </c>
      <c r="BL1039">
        <v>1</v>
      </c>
      <c r="BM1039">
        <v>1</v>
      </c>
      <c r="BN1039">
        <v>1</v>
      </c>
      <c r="BO1039">
        <v>1</v>
      </c>
      <c r="BP1039">
        <v>1</v>
      </c>
      <c r="BQ1039">
        <v>1</v>
      </c>
      <c r="BR1039">
        <v>2</v>
      </c>
      <c r="BS1039">
        <v>2</v>
      </c>
      <c r="BT1039" t="s">
        <v>125</v>
      </c>
      <c r="BU1039">
        <v>1</v>
      </c>
      <c r="BV1039">
        <v>2</v>
      </c>
      <c r="BW1039">
        <v>2</v>
      </c>
      <c r="BX1039">
        <v>2</v>
      </c>
      <c r="BY1039">
        <v>1</v>
      </c>
      <c r="BZ1039">
        <v>2</v>
      </c>
      <c r="CA1039">
        <v>2</v>
      </c>
      <c r="CB1039">
        <v>2</v>
      </c>
      <c r="CC1039">
        <v>1</v>
      </c>
      <c r="CD1039">
        <v>2</v>
      </c>
      <c r="CE1039">
        <v>2</v>
      </c>
      <c r="CF1039">
        <v>1</v>
      </c>
      <c r="CG1039">
        <v>2</v>
      </c>
      <c r="CH1039">
        <v>2</v>
      </c>
      <c r="CI1039">
        <v>2</v>
      </c>
      <c r="CJ1039">
        <v>2</v>
      </c>
      <c r="CK1039">
        <v>2</v>
      </c>
      <c r="CL1039">
        <v>1</v>
      </c>
      <c r="CM1039">
        <v>4</v>
      </c>
      <c r="CN1039">
        <v>4</v>
      </c>
      <c r="CO1039">
        <v>3</v>
      </c>
      <c r="CP1039">
        <v>3</v>
      </c>
      <c r="CQ1039">
        <v>3</v>
      </c>
      <c r="CR1039">
        <v>3</v>
      </c>
      <c r="CS1039">
        <v>3</v>
      </c>
      <c r="CT1039">
        <v>3</v>
      </c>
      <c r="CU1039">
        <v>3</v>
      </c>
      <c r="CV1039">
        <v>2</v>
      </c>
      <c r="CW1039">
        <v>1</v>
      </c>
      <c r="CX1039">
        <v>3</v>
      </c>
      <c r="CY1039">
        <v>3</v>
      </c>
      <c r="CZ1039">
        <v>3</v>
      </c>
      <c r="DA1039" s="57">
        <v>3</v>
      </c>
    </row>
    <row r="1040" spans="1:105">
      <c r="A1040">
        <v>1033</v>
      </c>
      <c r="B1040" s="9">
        <v>2</v>
      </c>
      <c r="C1040" s="9">
        <v>5</v>
      </c>
      <c r="D1040" s="9">
        <v>4</v>
      </c>
      <c r="E1040" s="9">
        <v>6</v>
      </c>
      <c r="F1040" s="9">
        <v>0</v>
      </c>
      <c r="G1040" s="9">
        <v>0</v>
      </c>
      <c r="H1040" s="9">
        <v>0</v>
      </c>
      <c r="I1040" s="9">
        <v>1</v>
      </c>
      <c r="J1040" s="9">
        <v>0</v>
      </c>
      <c r="K1040" s="9">
        <v>0</v>
      </c>
      <c r="L1040" s="9">
        <v>0</v>
      </c>
      <c r="M1040" s="9">
        <v>2</v>
      </c>
      <c r="N1040" s="9">
        <v>3</v>
      </c>
      <c r="O1040" s="9">
        <v>4</v>
      </c>
      <c r="P1040" s="9">
        <v>3</v>
      </c>
      <c r="Q1040" s="9">
        <v>3</v>
      </c>
      <c r="R1040" s="9">
        <v>4</v>
      </c>
      <c r="S1040" s="9">
        <v>4</v>
      </c>
      <c r="T1040" s="9"/>
      <c r="U1040" s="9">
        <v>0</v>
      </c>
      <c r="V1040" s="9">
        <v>1</v>
      </c>
      <c r="W1040" s="9">
        <v>1</v>
      </c>
      <c r="X1040" s="9">
        <v>0</v>
      </c>
      <c r="Y1040" s="9">
        <v>1</v>
      </c>
      <c r="Z1040" s="9">
        <v>0</v>
      </c>
      <c r="AA1040" s="9">
        <v>0</v>
      </c>
      <c r="AB1040" s="9">
        <v>0</v>
      </c>
      <c r="AC1040" s="9"/>
      <c r="AD1040" s="9">
        <v>1</v>
      </c>
      <c r="AE1040" s="9"/>
      <c r="AF1040" s="9">
        <v>1</v>
      </c>
      <c r="AG1040" s="9">
        <v>1</v>
      </c>
      <c r="AH1040" s="9">
        <v>0</v>
      </c>
      <c r="AI1040" s="9">
        <v>0</v>
      </c>
      <c r="AJ1040" s="9">
        <v>0</v>
      </c>
      <c r="AK1040" s="9">
        <v>0</v>
      </c>
      <c r="AL1040" s="9"/>
      <c r="AM1040" s="9">
        <v>1</v>
      </c>
      <c r="AN1040" s="9">
        <v>1</v>
      </c>
      <c r="AO1040" s="9">
        <v>1</v>
      </c>
      <c r="AP1040" s="9">
        <v>1</v>
      </c>
      <c r="AQ1040" s="9">
        <v>0</v>
      </c>
      <c r="AR1040" s="9">
        <v>0</v>
      </c>
      <c r="AS1040" s="9"/>
      <c r="AT1040" s="9">
        <v>1</v>
      </c>
      <c r="AU1040" s="9">
        <v>4</v>
      </c>
      <c r="AV1040" s="75">
        <v>2</v>
      </c>
      <c r="AW1040" s="75">
        <v>1</v>
      </c>
      <c r="AX1040" s="75">
        <v>1</v>
      </c>
      <c r="AY1040" s="9">
        <v>2</v>
      </c>
      <c r="AZ1040" s="9">
        <v>1</v>
      </c>
      <c r="BA1040" s="9">
        <v>1</v>
      </c>
      <c r="BB1040" s="9">
        <v>2</v>
      </c>
      <c r="BC1040" s="9">
        <v>1</v>
      </c>
      <c r="BD1040" s="9">
        <v>1</v>
      </c>
      <c r="BE1040" s="9">
        <v>2</v>
      </c>
      <c r="BF1040" s="9">
        <v>1</v>
      </c>
      <c r="BG1040" s="9">
        <v>1</v>
      </c>
      <c r="BH1040">
        <v>1</v>
      </c>
      <c r="BI1040">
        <v>2</v>
      </c>
      <c r="BJ1040" s="58">
        <v>1</v>
      </c>
      <c r="BK1040">
        <v>2</v>
      </c>
      <c r="BL1040">
        <v>1</v>
      </c>
      <c r="BM1040">
        <v>1</v>
      </c>
      <c r="BN1040">
        <v>1</v>
      </c>
      <c r="BO1040">
        <v>1</v>
      </c>
      <c r="BP1040">
        <v>2</v>
      </c>
      <c r="BQ1040" t="s">
        <v>125</v>
      </c>
      <c r="BR1040">
        <v>1</v>
      </c>
      <c r="BS1040">
        <v>1</v>
      </c>
      <c r="BT1040">
        <v>1</v>
      </c>
      <c r="BU1040">
        <v>1</v>
      </c>
      <c r="BV1040">
        <v>1</v>
      </c>
      <c r="BW1040">
        <v>1</v>
      </c>
      <c r="BX1040">
        <v>2</v>
      </c>
      <c r="BY1040">
        <v>1</v>
      </c>
      <c r="BZ1040">
        <v>2</v>
      </c>
      <c r="CA1040">
        <v>2</v>
      </c>
      <c r="CB1040">
        <v>2</v>
      </c>
      <c r="CC1040">
        <v>2</v>
      </c>
      <c r="CD1040">
        <v>1</v>
      </c>
      <c r="CE1040">
        <v>1</v>
      </c>
      <c r="CF1040">
        <v>1</v>
      </c>
      <c r="CG1040">
        <v>1</v>
      </c>
      <c r="CH1040">
        <v>2</v>
      </c>
      <c r="CI1040">
        <v>2</v>
      </c>
      <c r="CJ1040">
        <v>1</v>
      </c>
      <c r="CK1040">
        <v>2</v>
      </c>
      <c r="CL1040">
        <v>2</v>
      </c>
      <c r="CM1040" t="s">
        <v>125</v>
      </c>
      <c r="CN1040" t="s">
        <v>125</v>
      </c>
      <c r="CO1040">
        <v>4</v>
      </c>
      <c r="CP1040">
        <v>2</v>
      </c>
      <c r="CQ1040">
        <v>3</v>
      </c>
      <c r="CR1040">
        <v>3</v>
      </c>
      <c r="CS1040">
        <v>3</v>
      </c>
      <c r="CT1040">
        <v>2</v>
      </c>
      <c r="CU1040">
        <v>3</v>
      </c>
      <c r="CV1040">
        <v>1</v>
      </c>
      <c r="CW1040">
        <v>1</v>
      </c>
      <c r="CX1040">
        <v>2</v>
      </c>
      <c r="CY1040">
        <v>3</v>
      </c>
      <c r="CZ1040">
        <v>0</v>
      </c>
      <c r="DA1040" s="57" t="s">
        <v>125</v>
      </c>
    </row>
    <row r="1041" spans="1:105">
      <c r="A1041">
        <v>1034</v>
      </c>
      <c r="B1041" s="9">
        <v>1</v>
      </c>
      <c r="C1041" s="9">
        <v>8</v>
      </c>
      <c r="D1041" s="9">
        <v>7</v>
      </c>
      <c r="E1041" s="9">
        <v>7</v>
      </c>
      <c r="F1041" s="9">
        <v>0</v>
      </c>
      <c r="G1041" s="9">
        <v>0</v>
      </c>
      <c r="H1041" s="9">
        <v>1</v>
      </c>
      <c r="I1041" s="9">
        <v>1</v>
      </c>
      <c r="J1041" s="9">
        <v>0</v>
      </c>
      <c r="K1041" s="9">
        <v>0</v>
      </c>
      <c r="L1041" s="9">
        <v>0</v>
      </c>
      <c r="M1041" s="9">
        <v>1</v>
      </c>
      <c r="N1041" s="9">
        <v>4</v>
      </c>
      <c r="O1041" s="9">
        <v>4</v>
      </c>
      <c r="P1041" s="9">
        <v>3</v>
      </c>
      <c r="Q1041" s="9">
        <v>2</v>
      </c>
      <c r="R1041" s="9">
        <v>4</v>
      </c>
      <c r="S1041" s="9">
        <v>3</v>
      </c>
      <c r="T1041" s="9"/>
      <c r="U1041" s="9">
        <v>0</v>
      </c>
      <c r="V1041" s="9">
        <v>0</v>
      </c>
      <c r="W1041" s="9">
        <v>0</v>
      </c>
      <c r="X1041" s="9">
        <v>0</v>
      </c>
      <c r="Y1041" s="9">
        <v>1</v>
      </c>
      <c r="Z1041" s="9">
        <v>1</v>
      </c>
      <c r="AA1041" s="9">
        <v>0</v>
      </c>
      <c r="AB1041" s="9">
        <v>0</v>
      </c>
      <c r="AC1041" s="9"/>
      <c r="AD1041" s="9">
        <v>4</v>
      </c>
      <c r="AE1041" s="9"/>
      <c r="AF1041" s="9">
        <v>1</v>
      </c>
      <c r="AG1041" s="9">
        <v>1</v>
      </c>
      <c r="AH1041" s="9">
        <v>0</v>
      </c>
      <c r="AI1041" s="9">
        <v>0</v>
      </c>
      <c r="AJ1041" s="9">
        <v>0</v>
      </c>
      <c r="AK1041" s="9">
        <v>0</v>
      </c>
      <c r="AL1041" s="9"/>
      <c r="AM1041" s="9">
        <v>1</v>
      </c>
      <c r="AN1041" s="9">
        <v>1</v>
      </c>
      <c r="AO1041" s="9">
        <v>1</v>
      </c>
      <c r="AP1041" s="9">
        <v>1</v>
      </c>
      <c r="AQ1041" s="9">
        <v>0</v>
      </c>
      <c r="AR1041" s="9">
        <v>0</v>
      </c>
      <c r="AS1041" s="9"/>
      <c r="AT1041" s="9">
        <v>1</v>
      </c>
      <c r="AU1041" s="9">
        <v>3</v>
      </c>
      <c r="AV1041" s="75">
        <v>1</v>
      </c>
      <c r="AW1041" s="75">
        <v>1</v>
      </c>
      <c r="AX1041" s="75">
        <v>2</v>
      </c>
      <c r="AY1041" s="9" t="s">
        <v>125</v>
      </c>
      <c r="AZ1041" s="9">
        <v>1</v>
      </c>
      <c r="BA1041" s="9">
        <v>2</v>
      </c>
      <c r="BB1041" s="9"/>
      <c r="BC1041" s="9">
        <v>1</v>
      </c>
      <c r="BD1041" s="9">
        <v>1</v>
      </c>
      <c r="BE1041" s="9">
        <v>2</v>
      </c>
      <c r="BF1041" s="9">
        <v>1</v>
      </c>
      <c r="BG1041" s="9">
        <v>1</v>
      </c>
      <c r="BH1041">
        <v>2</v>
      </c>
      <c r="BI1041">
        <v>2</v>
      </c>
      <c r="BJ1041" s="58">
        <v>1</v>
      </c>
      <c r="BK1041">
        <v>2</v>
      </c>
      <c r="BL1041">
        <v>1</v>
      </c>
      <c r="BM1041">
        <v>1</v>
      </c>
      <c r="BN1041">
        <v>2</v>
      </c>
      <c r="BO1041">
        <v>2</v>
      </c>
      <c r="BP1041">
        <v>2</v>
      </c>
      <c r="BQ1041" t="s">
        <v>125</v>
      </c>
      <c r="BR1041">
        <v>2</v>
      </c>
      <c r="BS1041">
        <v>2</v>
      </c>
      <c r="BT1041" t="s">
        <v>125</v>
      </c>
      <c r="BU1041">
        <v>2</v>
      </c>
      <c r="BV1041">
        <v>1</v>
      </c>
      <c r="BW1041">
        <v>1</v>
      </c>
      <c r="BX1041">
        <v>2</v>
      </c>
      <c r="BY1041">
        <v>2</v>
      </c>
      <c r="BZ1041">
        <v>2</v>
      </c>
      <c r="CA1041">
        <v>2</v>
      </c>
      <c r="CB1041">
        <v>2</v>
      </c>
      <c r="CC1041">
        <v>2</v>
      </c>
      <c r="CD1041">
        <v>2</v>
      </c>
      <c r="CE1041">
        <v>2</v>
      </c>
      <c r="CF1041">
        <v>2</v>
      </c>
      <c r="CG1041">
        <v>2</v>
      </c>
      <c r="CH1041">
        <v>2</v>
      </c>
      <c r="CI1041">
        <v>2</v>
      </c>
      <c r="CJ1041">
        <v>1</v>
      </c>
      <c r="CK1041">
        <v>2</v>
      </c>
      <c r="CL1041">
        <v>1</v>
      </c>
      <c r="CM1041">
        <v>4</v>
      </c>
      <c r="CN1041">
        <v>3</v>
      </c>
      <c r="CO1041">
        <v>4</v>
      </c>
      <c r="CP1041">
        <v>3</v>
      </c>
      <c r="CQ1041">
        <v>4</v>
      </c>
      <c r="CR1041">
        <v>4</v>
      </c>
      <c r="CS1041">
        <v>4</v>
      </c>
      <c r="CT1041">
        <v>4</v>
      </c>
      <c r="CU1041">
        <v>2</v>
      </c>
      <c r="CV1041">
        <v>1</v>
      </c>
      <c r="CW1041">
        <v>1</v>
      </c>
      <c r="CX1041">
        <v>3</v>
      </c>
      <c r="CY1041">
        <v>3</v>
      </c>
      <c r="CZ1041">
        <v>2</v>
      </c>
      <c r="DA1041" s="57">
        <v>2</v>
      </c>
    </row>
    <row r="1042" spans="1:105">
      <c r="A1042">
        <v>1035</v>
      </c>
      <c r="B1042" s="9">
        <v>2</v>
      </c>
      <c r="C1042" s="9">
        <v>3</v>
      </c>
      <c r="D1042" s="9">
        <v>5</v>
      </c>
      <c r="E1042" s="9">
        <v>3</v>
      </c>
      <c r="F1042" s="9">
        <v>1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3</v>
      </c>
      <c r="N1042" s="9">
        <v>4</v>
      </c>
      <c r="O1042" s="9">
        <v>4</v>
      </c>
      <c r="P1042" s="9">
        <v>4</v>
      </c>
      <c r="Q1042" s="9">
        <v>4</v>
      </c>
      <c r="R1042" s="9">
        <v>4</v>
      </c>
      <c r="S1042" s="9">
        <v>4</v>
      </c>
      <c r="T1042" s="9"/>
      <c r="U1042" s="9">
        <v>0</v>
      </c>
      <c r="V1042" s="9">
        <v>0</v>
      </c>
      <c r="W1042" s="9">
        <v>0</v>
      </c>
      <c r="X1042" s="9">
        <v>0</v>
      </c>
      <c r="Y1042" s="9">
        <v>1</v>
      </c>
      <c r="Z1042" s="9">
        <v>1</v>
      </c>
      <c r="AA1042" s="9">
        <v>0</v>
      </c>
      <c r="AB1042" s="9">
        <v>0</v>
      </c>
      <c r="AC1042" s="9"/>
      <c r="AD1042" s="9">
        <v>3</v>
      </c>
      <c r="AE1042" s="9"/>
      <c r="AF1042" s="9">
        <v>1</v>
      </c>
      <c r="AG1042" s="9">
        <v>0</v>
      </c>
      <c r="AH1042" s="9">
        <v>1</v>
      </c>
      <c r="AI1042" s="9">
        <v>0</v>
      </c>
      <c r="AJ1042" s="9">
        <v>0</v>
      </c>
      <c r="AK1042" s="9">
        <v>0</v>
      </c>
      <c r="AL1042" s="9"/>
      <c r="AM1042" s="9">
        <v>1</v>
      </c>
      <c r="AN1042" s="9">
        <v>1</v>
      </c>
      <c r="AO1042" s="9">
        <v>1</v>
      </c>
      <c r="AP1042" s="9">
        <v>0</v>
      </c>
      <c r="AQ1042" s="9">
        <v>0</v>
      </c>
      <c r="AR1042" s="9">
        <v>0</v>
      </c>
      <c r="AS1042" s="9"/>
      <c r="AT1042" s="9">
        <v>1</v>
      </c>
      <c r="AU1042" s="9">
        <v>1</v>
      </c>
      <c r="AV1042" s="75">
        <v>1</v>
      </c>
      <c r="AW1042" s="75">
        <v>2</v>
      </c>
      <c r="AX1042" s="75">
        <v>2</v>
      </c>
      <c r="AY1042" s="9" t="s">
        <v>125</v>
      </c>
      <c r="AZ1042" s="9">
        <v>1</v>
      </c>
      <c r="BA1042" s="9">
        <v>1</v>
      </c>
      <c r="BB1042" s="9">
        <v>2</v>
      </c>
      <c r="BC1042" s="9">
        <v>1</v>
      </c>
      <c r="BD1042" s="9">
        <v>1</v>
      </c>
      <c r="BE1042" s="9">
        <v>1</v>
      </c>
      <c r="BF1042" s="9">
        <v>1</v>
      </c>
      <c r="BG1042" s="9">
        <v>1</v>
      </c>
      <c r="BH1042">
        <v>2</v>
      </c>
      <c r="BI1042">
        <v>2</v>
      </c>
      <c r="BJ1042" s="58">
        <v>2</v>
      </c>
      <c r="BK1042">
        <v>2</v>
      </c>
      <c r="BL1042">
        <v>1</v>
      </c>
      <c r="BM1042">
        <v>1</v>
      </c>
      <c r="BN1042">
        <v>1</v>
      </c>
      <c r="BO1042">
        <v>2</v>
      </c>
      <c r="BP1042">
        <v>1</v>
      </c>
      <c r="BQ1042">
        <v>1</v>
      </c>
      <c r="BR1042">
        <v>2</v>
      </c>
      <c r="BS1042">
        <v>1</v>
      </c>
      <c r="BT1042">
        <v>2</v>
      </c>
      <c r="BU1042">
        <v>1</v>
      </c>
      <c r="BV1042">
        <v>1</v>
      </c>
      <c r="BW1042">
        <v>2</v>
      </c>
      <c r="BX1042">
        <v>2</v>
      </c>
      <c r="BY1042">
        <v>1</v>
      </c>
      <c r="BZ1042">
        <v>1</v>
      </c>
      <c r="CA1042">
        <v>2</v>
      </c>
      <c r="CB1042">
        <v>2</v>
      </c>
      <c r="CC1042">
        <v>1</v>
      </c>
      <c r="CD1042">
        <v>1</v>
      </c>
      <c r="CE1042">
        <v>2</v>
      </c>
      <c r="CF1042">
        <v>1</v>
      </c>
      <c r="CG1042">
        <v>1</v>
      </c>
      <c r="CH1042">
        <v>2</v>
      </c>
      <c r="CI1042">
        <v>2</v>
      </c>
      <c r="CJ1042">
        <v>1</v>
      </c>
      <c r="CK1042">
        <v>2</v>
      </c>
      <c r="CL1042">
        <v>1</v>
      </c>
      <c r="CM1042">
        <v>4</v>
      </c>
      <c r="CN1042">
        <v>4</v>
      </c>
      <c r="CO1042">
        <v>4</v>
      </c>
      <c r="CP1042">
        <v>4</v>
      </c>
      <c r="CQ1042">
        <v>4</v>
      </c>
      <c r="CR1042">
        <v>4</v>
      </c>
      <c r="CS1042">
        <v>4</v>
      </c>
      <c r="CT1042">
        <v>3</v>
      </c>
      <c r="CU1042">
        <v>4</v>
      </c>
      <c r="CV1042">
        <v>3</v>
      </c>
      <c r="CW1042">
        <v>1</v>
      </c>
      <c r="CX1042">
        <v>3</v>
      </c>
      <c r="CY1042">
        <v>3</v>
      </c>
      <c r="CZ1042">
        <v>4</v>
      </c>
      <c r="DA1042" s="57">
        <v>4</v>
      </c>
    </row>
    <row r="1043" spans="1:105">
      <c r="A1043">
        <v>1036</v>
      </c>
      <c r="B1043" s="9">
        <v>2</v>
      </c>
      <c r="C1043" s="9">
        <v>5</v>
      </c>
      <c r="D1043" s="9">
        <v>5</v>
      </c>
      <c r="E1043" s="9">
        <v>5</v>
      </c>
      <c r="F1043" s="9">
        <v>0</v>
      </c>
      <c r="G1043" s="9">
        <v>0</v>
      </c>
      <c r="H1043" s="9">
        <v>1</v>
      </c>
      <c r="I1043" s="9">
        <v>1</v>
      </c>
      <c r="J1043" s="9">
        <v>0</v>
      </c>
      <c r="K1043" s="9">
        <v>0</v>
      </c>
      <c r="L1043" s="9">
        <v>0</v>
      </c>
      <c r="M1043" s="9">
        <v>2</v>
      </c>
      <c r="N1043" s="9">
        <v>3</v>
      </c>
      <c r="O1043" s="9">
        <v>4</v>
      </c>
      <c r="P1043" s="9">
        <v>3</v>
      </c>
      <c r="Q1043" s="9">
        <v>3</v>
      </c>
      <c r="R1043" s="9">
        <v>4</v>
      </c>
      <c r="S1043" s="9">
        <v>0</v>
      </c>
      <c r="T1043" s="9"/>
      <c r="U1043" s="9">
        <v>0</v>
      </c>
      <c r="V1043" s="9">
        <v>0</v>
      </c>
      <c r="W1043" s="9">
        <v>1</v>
      </c>
      <c r="X1043" s="9">
        <v>1</v>
      </c>
      <c r="Y1043" s="9">
        <v>1</v>
      </c>
      <c r="Z1043" s="9">
        <v>0</v>
      </c>
      <c r="AA1043" s="9">
        <v>0</v>
      </c>
      <c r="AB1043" s="9">
        <v>0</v>
      </c>
      <c r="AC1043" s="9"/>
      <c r="AD1043" s="9">
        <v>2</v>
      </c>
      <c r="AE1043" s="9"/>
      <c r="AF1043" s="9">
        <v>1</v>
      </c>
      <c r="AG1043" s="9">
        <v>0</v>
      </c>
      <c r="AH1043" s="9">
        <v>1</v>
      </c>
      <c r="AI1043" s="9">
        <v>0</v>
      </c>
      <c r="AJ1043" s="9">
        <v>0</v>
      </c>
      <c r="AK1043" s="9">
        <v>0</v>
      </c>
      <c r="AL1043" s="9"/>
      <c r="AM1043" s="9">
        <v>1</v>
      </c>
      <c r="AN1043" s="9">
        <v>1</v>
      </c>
      <c r="AO1043" s="9">
        <v>1</v>
      </c>
      <c r="AP1043" s="9">
        <v>0</v>
      </c>
      <c r="AQ1043" s="9">
        <v>0</v>
      </c>
      <c r="AR1043" s="9">
        <v>0</v>
      </c>
      <c r="AS1043" s="9"/>
      <c r="AT1043" s="9">
        <v>1</v>
      </c>
      <c r="AU1043" s="9">
        <v>2</v>
      </c>
      <c r="AV1043" s="75">
        <v>1</v>
      </c>
      <c r="AW1043" s="75">
        <v>2</v>
      </c>
      <c r="AX1043" s="75">
        <v>1</v>
      </c>
      <c r="AY1043" s="9">
        <v>1</v>
      </c>
      <c r="AZ1043" s="9">
        <v>1</v>
      </c>
      <c r="BA1043" s="9">
        <v>2</v>
      </c>
      <c r="BB1043" s="9"/>
      <c r="BC1043" s="9">
        <v>1</v>
      </c>
      <c r="BD1043" s="9">
        <v>1</v>
      </c>
      <c r="BE1043" s="9">
        <v>1</v>
      </c>
      <c r="BF1043" s="9">
        <v>1</v>
      </c>
      <c r="BG1043" s="9">
        <v>1</v>
      </c>
      <c r="BH1043">
        <v>1</v>
      </c>
      <c r="BI1043">
        <v>2</v>
      </c>
      <c r="BJ1043" s="58">
        <v>2</v>
      </c>
      <c r="BK1043">
        <v>2</v>
      </c>
      <c r="BL1043">
        <v>2</v>
      </c>
      <c r="BM1043">
        <v>1</v>
      </c>
      <c r="BN1043">
        <v>2</v>
      </c>
      <c r="BO1043">
        <v>2</v>
      </c>
      <c r="BP1043">
        <v>2</v>
      </c>
      <c r="BQ1043" t="s">
        <v>125</v>
      </c>
      <c r="BR1043">
        <v>1</v>
      </c>
      <c r="BS1043">
        <v>2</v>
      </c>
      <c r="BT1043" t="s">
        <v>125</v>
      </c>
      <c r="BU1043">
        <v>1</v>
      </c>
      <c r="BV1043">
        <v>2</v>
      </c>
      <c r="BW1043">
        <v>1</v>
      </c>
      <c r="BX1043">
        <v>2</v>
      </c>
      <c r="BY1043">
        <v>2</v>
      </c>
      <c r="BZ1043">
        <v>2</v>
      </c>
      <c r="CA1043">
        <v>2</v>
      </c>
      <c r="CB1043">
        <v>2</v>
      </c>
      <c r="CC1043">
        <v>2</v>
      </c>
      <c r="CD1043">
        <v>2</v>
      </c>
      <c r="CE1043">
        <v>2</v>
      </c>
      <c r="CF1043">
        <v>2</v>
      </c>
      <c r="CG1043">
        <v>2</v>
      </c>
      <c r="CH1043">
        <v>2</v>
      </c>
      <c r="CI1043">
        <v>2</v>
      </c>
      <c r="CJ1043">
        <v>2</v>
      </c>
      <c r="CK1043">
        <v>2</v>
      </c>
      <c r="CL1043">
        <v>1</v>
      </c>
      <c r="CM1043">
        <v>4</v>
      </c>
      <c r="CN1043">
        <v>4</v>
      </c>
      <c r="CO1043">
        <v>4</v>
      </c>
      <c r="CP1043">
        <v>2</v>
      </c>
      <c r="CQ1043">
        <v>3</v>
      </c>
      <c r="CR1043">
        <v>2</v>
      </c>
      <c r="CS1043">
        <v>3</v>
      </c>
      <c r="CT1043">
        <v>2</v>
      </c>
      <c r="CU1043">
        <v>3</v>
      </c>
      <c r="CV1043">
        <v>2</v>
      </c>
      <c r="CW1043">
        <v>1</v>
      </c>
      <c r="CX1043">
        <v>2</v>
      </c>
      <c r="CY1043">
        <v>3</v>
      </c>
      <c r="CZ1043">
        <v>3</v>
      </c>
      <c r="DA1043" s="57">
        <v>3</v>
      </c>
    </row>
    <row r="1044" spans="1:105">
      <c r="A1044">
        <v>1037</v>
      </c>
      <c r="B1044" s="9">
        <v>2</v>
      </c>
      <c r="C1044" s="9">
        <v>2</v>
      </c>
      <c r="D1044" s="9">
        <v>1</v>
      </c>
      <c r="E1044" s="9">
        <v>14</v>
      </c>
      <c r="F1044" s="9">
        <v>0</v>
      </c>
      <c r="G1044" s="9">
        <v>0</v>
      </c>
      <c r="H1044" s="9">
        <v>0</v>
      </c>
      <c r="I1044" s="9">
        <v>1</v>
      </c>
      <c r="J1044" s="9">
        <v>0</v>
      </c>
      <c r="K1044" s="9">
        <v>0</v>
      </c>
      <c r="L1044" s="9">
        <v>0</v>
      </c>
      <c r="M1044" s="9">
        <v>1</v>
      </c>
      <c r="N1044" s="9">
        <v>4</v>
      </c>
      <c r="O1044" s="9">
        <v>4</v>
      </c>
      <c r="P1044" s="9">
        <v>4</v>
      </c>
      <c r="Q1044" s="9">
        <v>4</v>
      </c>
      <c r="R1044" s="9">
        <v>4</v>
      </c>
      <c r="S1044" s="9">
        <v>4</v>
      </c>
      <c r="T1044" s="9"/>
      <c r="U1044" s="9">
        <v>0</v>
      </c>
      <c r="V1044" s="9">
        <v>0</v>
      </c>
      <c r="W1044" s="9">
        <v>0</v>
      </c>
      <c r="X1044" s="9">
        <v>0</v>
      </c>
      <c r="Y1044" s="9">
        <v>1</v>
      </c>
      <c r="Z1044" s="9">
        <v>0</v>
      </c>
      <c r="AA1044" s="9">
        <v>0</v>
      </c>
      <c r="AB1044" s="9">
        <v>0</v>
      </c>
      <c r="AC1044" s="9"/>
      <c r="AD1044" s="9">
        <v>1</v>
      </c>
      <c r="AE1044" s="9"/>
      <c r="AF1044" s="9">
        <v>1</v>
      </c>
      <c r="AG1044" s="9">
        <v>0</v>
      </c>
      <c r="AH1044" s="9">
        <v>1</v>
      </c>
      <c r="AI1044" s="9">
        <v>0</v>
      </c>
      <c r="AJ1044" s="9">
        <v>0</v>
      </c>
      <c r="AK1044" s="9">
        <v>0</v>
      </c>
      <c r="AL1044" s="9"/>
      <c r="AM1044" s="9">
        <v>1</v>
      </c>
      <c r="AN1044" s="9">
        <v>1</v>
      </c>
      <c r="AO1044" s="9">
        <v>0</v>
      </c>
      <c r="AP1044" s="9">
        <v>0</v>
      </c>
      <c r="AQ1044" s="9">
        <v>0</v>
      </c>
      <c r="AR1044" s="9">
        <v>0</v>
      </c>
      <c r="AS1044" s="9"/>
      <c r="AT1044" s="9">
        <v>3</v>
      </c>
      <c r="AU1044" s="9">
        <v>3</v>
      </c>
      <c r="AV1044" s="75">
        <v>1</v>
      </c>
      <c r="AW1044" s="75">
        <v>1</v>
      </c>
      <c r="AX1044" s="75">
        <v>1</v>
      </c>
      <c r="AY1044" s="9">
        <v>2</v>
      </c>
      <c r="AZ1044" s="9">
        <v>1</v>
      </c>
      <c r="BA1044" s="9">
        <v>1</v>
      </c>
      <c r="BB1044" s="9">
        <v>1</v>
      </c>
      <c r="BC1044" s="9">
        <v>2</v>
      </c>
      <c r="BD1044" s="9">
        <v>1</v>
      </c>
      <c r="BE1044" s="9">
        <v>2</v>
      </c>
      <c r="BF1044" s="9">
        <v>1</v>
      </c>
      <c r="BG1044" s="9">
        <v>1</v>
      </c>
      <c r="BH1044">
        <v>2</v>
      </c>
      <c r="BI1044">
        <v>2</v>
      </c>
      <c r="BJ1044" s="58">
        <v>2</v>
      </c>
      <c r="BK1044">
        <v>2</v>
      </c>
      <c r="BL1044">
        <v>2</v>
      </c>
      <c r="BM1044">
        <v>1</v>
      </c>
      <c r="BN1044">
        <v>1</v>
      </c>
      <c r="BO1044">
        <v>2</v>
      </c>
      <c r="BP1044">
        <v>2</v>
      </c>
      <c r="BQ1044" t="s">
        <v>125</v>
      </c>
      <c r="BR1044">
        <v>1</v>
      </c>
      <c r="BS1044">
        <v>2</v>
      </c>
      <c r="BT1044" t="s">
        <v>125</v>
      </c>
      <c r="BU1044">
        <v>1</v>
      </c>
      <c r="BV1044">
        <v>1</v>
      </c>
      <c r="BW1044">
        <v>1</v>
      </c>
      <c r="BX1044">
        <v>2</v>
      </c>
      <c r="BY1044">
        <v>1</v>
      </c>
      <c r="BZ1044">
        <v>2</v>
      </c>
      <c r="CA1044">
        <v>1</v>
      </c>
      <c r="CB1044">
        <v>2</v>
      </c>
      <c r="CC1044">
        <v>2</v>
      </c>
      <c r="CD1044">
        <v>2</v>
      </c>
      <c r="CE1044">
        <v>1</v>
      </c>
      <c r="CF1044">
        <v>1</v>
      </c>
      <c r="CG1044">
        <v>2</v>
      </c>
      <c r="CH1044">
        <v>2</v>
      </c>
      <c r="CI1044">
        <v>2</v>
      </c>
      <c r="CJ1044">
        <v>2</v>
      </c>
      <c r="CK1044">
        <v>2</v>
      </c>
      <c r="CL1044">
        <v>1</v>
      </c>
      <c r="CM1044">
        <v>3</v>
      </c>
      <c r="CN1044">
        <v>3</v>
      </c>
      <c r="CO1044">
        <v>4</v>
      </c>
      <c r="CP1044">
        <v>1</v>
      </c>
      <c r="CQ1044">
        <v>3</v>
      </c>
      <c r="CR1044">
        <v>3</v>
      </c>
      <c r="CS1044">
        <v>3</v>
      </c>
      <c r="CT1044">
        <v>3</v>
      </c>
      <c r="CU1044">
        <v>4</v>
      </c>
      <c r="CV1044">
        <v>2</v>
      </c>
      <c r="CW1044">
        <v>1</v>
      </c>
      <c r="CX1044">
        <v>3</v>
      </c>
      <c r="CY1044">
        <v>3</v>
      </c>
      <c r="CZ1044">
        <v>4</v>
      </c>
      <c r="DA1044" s="57" t="s">
        <v>125</v>
      </c>
    </row>
    <row r="1045" spans="1:105">
      <c r="A1045">
        <v>1038</v>
      </c>
      <c r="B1045" s="9">
        <v>2</v>
      </c>
      <c r="C1045" s="9">
        <v>5</v>
      </c>
      <c r="D1045" s="9">
        <v>4</v>
      </c>
      <c r="E1045" s="9">
        <v>1</v>
      </c>
      <c r="F1045" s="9">
        <v>0</v>
      </c>
      <c r="G1045" s="9">
        <v>0</v>
      </c>
      <c r="H1045" s="9">
        <v>0</v>
      </c>
      <c r="I1045" s="9">
        <v>1</v>
      </c>
      <c r="J1045" s="9">
        <v>0</v>
      </c>
      <c r="K1045" s="9">
        <v>0</v>
      </c>
      <c r="L1045" s="9">
        <v>0</v>
      </c>
      <c r="M1045" s="9">
        <v>2</v>
      </c>
      <c r="N1045" s="9">
        <v>3</v>
      </c>
      <c r="O1045" s="9">
        <v>2</v>
      </c>
      <c r="P1045" s="9">
        <v>2</v>
      </c>
      <c r="Q1045" s="9">
        <v>2</v>
      </c>
      <c r="R1045" s="9">
        <v>3</v>
      </c>
      <c r="S1045" s="9">
        <v>3</v>
      </c>
      <c r="T1045" s="9"/>
      <c r="U1045" s="9">
        <v>0</v>
      </c>
      <c r="V1045" s="9">
        <v>1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  <c r="AC1045" s="9"/>
      <c r="AD1045" s="9">
        <v>2</v>
      </c>
      <c r="AE1045" s="9"/>
      <c r="AF1045" s="9">
        <v>1</v>
      </c>
      <c r="AG1045" s="9">
        <v>0</v>
      </c>
      <c r="AH1045" s="9">
        <v>0</v>
      </c>
      <c r="AI1045" s="9">
        <v>0</v>
      </c>
      <c r="AJ1045" s="9">
        <v>0</v>
      </c>
      <c r="AK1045" s="9">
        <v>0</v>
      </c>
      <c r="AL1045" s="9"/>
      <c r="AM1045" s="9">
        <v>1</v>
      </c>
      <c r="AN1045" s="9">
        <v>1</v>
      </c>
      <c r="AO1045" s="9">
        <v>1</v>
      </c>
      <c r="AP1045" s="9">
        <v>1</v>
      </c>
      <c r="AQ1045" s="9">
        <v>0</v>
      </c>
      <c r="AR1045" s="9">
        <v>0</v>
      </c>
      <c r="AS1045" s="9"/>
      <c r="AT1045" s="9">
        <v>1</v>
      </c>
      <c r="AU1045" s="9">
        <v>4</v>
      </c>
      <c r="AV1045" s="75">
        <v>1</v>
      </c>
      <c r="AW1045" s="75">
        <v>2</v>
      </c>
      <c r="AX1045" s="75">
        <v>1</v>
      </c>
      <c r="AY1045" s="9">
        <v>1</v>
      </c>
      <c r="AZ1045" s="9">
        <v>1</v>
      </c>
      <c r="BA1045" s="9">
        <v>1</v>
      </c>
      <c r="BB1045" s="9">
        <v>2</v>
      </c>
      <c r="BC1045" s="9">
        <v>1</v>
      </c>
      <c r="BD1045" s="9">
        <v>1</v>
      </c>
      <c r="BE1045" s="9">
        <v>2</v>
      </c>
      <c r="BF1045" s="9">
        <v>1</v>
      </c>
      <c r="BG1045" s="9">
        <v>1</v>
      </c>
      <c r="BH1045">
        <v>2</v>
      </c>
      <c r="BI1045">
        <v>2</v>
      </c>
      <c r="BJ1045" s="58">
        <v>2</v>
      </c>
      <c r="BK1045">
        <v>2</v>
      </c>
      <c r="BL1045">
        <v>2</v>
      </c>
      <c r="BM1045">
        <v>1</v>
      </c>
      <c r="BN1045">
        <v>1</v>
      </c>
      <c r="BO1045">
        <v>2</v>
      </c>
      <c r="BP1045">
        <v>2</v>
      </c>
      <c r="BQ1045" t="s">
        <v>125</v>
      </c>
      <c r="BR1045">
        <v>1</v>
      </c>
      <c r="BS1045">
        <v>2</v>
      </c>
      <c r="BT1045" t="s">
        <v>125</v>
      </c>
      <c r="BU1045">
        <v>1</v>
      </c>
      <c r="BV1045">
        <v>2</v>
      </c>
      <c r="BW1045">
        <v>2</v>
      </c>
      <c r="BX1045">
        <v>2</v>
      </c>
      <c r="BY1045">
        <v>2</v>
      </c>
      <c r="BZ1045">
        <v>2</v>
      </c>
      <c r="CA1045">
        <v>2</v>
      </c>
      <c r="CB1045">
        <v>2</v>
      </c>
      <c r="CC1045">
        <v>2</v>
      </c>
      <c r="CD1045">
        <v>2</v>
      </c>
      <c r="CE1045">
        <v>2</v>
      </c>
      <c r="CF1045">
        <v>2</v>
      </c>
      <c r="CG1045">
        <v>2</v>
      </c>
      <c r="CH1045">
        <v>2</v>
      </c>
      <c r="CI1045">
        <v>2</v>
      </c>
      <c r="CJ1045">
        <v>1</v>
      </c>
      <c r="CK1045">
        <v>2</v>
      </c>
      <c r="CL1045">
        <v>2</v>
      </c>
      <c r="CM1045" t="s">
        <v>125</v>
      </c>
      <c r="CN1045" t="s">
        <v>125</v>
      </c>
      <c r="CO1045">
        <v>4</v>
      </c>
      <c r="CP1045">
        <v>1</v>
      </c>
      <c r="CQ1045">
        <v>2</v>
      </c>
      <c r="CR1045">
        <v>1</v>
      </c>
      <c r="CS1045">
        <v>2</v>
      </c>
      <c r="CT1045">
        <v>2</v>
      </c>
      <c r="CU1045">
        <v>2</v>
      </c>
      <c r="CV1045">
        <v>2</v>
      </c>
      <c r="CW1045">
        <v>1</v>
      </c>
      <c r="CX1045">
        <v>2</v>
      </c>
      <c r="CY1045">
        <v>1</v>
      </c>
      <c r="CZ1045">
        <v>2</v>
      </c>
      <c r="DA1045" s="57" t="s">
        <v>125</v>
      </c>
    </row>
    <row r="1046" spans="1:105">
      <c r="A1046">
        <v>1039</v>
      </c>
      <c r="B1046" s="9">
        <v>1</v>
      </c>
      <c r="C1046" s="9">
        <v>8</v>
      </c>
      <c r="D1046" s="9">
        <v>7</v>
      </c>
      <c r="E1046" s="9">
        <v>8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1</v>
      </c>
      <c r="L1046" s="9">
        <v>0</v>
      </c>
      <c r="M1046" s="9">
        <v>1</v>
      </c>
      <c r="N1046" s="9">
        <v>4</v>
      </c>
      <c r="O1046" s="9">
        <v>4</v>
      </c>
      <c r="P1046" s="9">
        <v>4</v>
      </c>
      <c r="Q1046" s="9">
        <v>4</v>
      </c>
      <c r="R1046" s="9">
        <v>4</v>
      </c>
      <c r="S1046" s="9">
        <v>4</v>
      </c>
      <c r="T1046" s="9"/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1</v>
      </c>
      <c r="AC1046" s="9"/>
      <c r="AD1046" s="9">
        <v>2</v>
      </c>
      <c r="AE1046" s="9"/>
      <c r="AF1046" s="9">
        <v>1</v>
      </c>
      <c r="AG1046" s="9">
        <v>1</v>
      </c>
      <c r="AH1046" s="9">
        <v>1</v>
      </c>
      <c r="AI1046" s="9">
        <v>0</v>
      </c>
      <c r="AJ1046" s="9">
        <v>0</v>
      </c>
      <c r="AK1046" s="9">
        <v>0</v>
      </c>
      <c r="AL1046" s="9"/>
      <c r="AM1046" s="9">
        <v>1</v>
      </c>
      <c r="AN1046" s="9">
        <v>1</v>
      </c>
      <c r="AO1046" s="9">
        <v>0</v>
      </c>
      <c r="AP1046" s="9">
        <v>0</v>
      </c>
      <c r="AQ1046" s="9">
        <v>0</v>
      </c>
      <c r="AR1046" s="9">
        <v>0</v>
      </c>
      <c r="AS1046" s="9"/>
      <c r="AT1046" s="9">
        <v>1</v>
      </c>
      <c r="AU1046" s="9">
        <v>3</v>
      </c>
      <c r="AV1046" s="75">
        <v>1</v>
      </c>
      <c r="AW1046" s="75">
        <v>1</v>
      </c>
      <c r="AX1046" s="75">
        <v>1</v>
      </c>
      <c r="AY1046" s="9">
        <v>1</v>
      </c>
      <c r="AZ1046" s="9">
        <v>1</v>
      </c>
      <c r="BA1046" s="9">
        <v>1</v>
      </c>
      <c r="BB1046" s="9">
        <v>2</v>
      </c>
      <c r="BC1046" s="9">
        <v>1</v>
      </c>
      <c r="BD1046" s="9">
        <v>1</v>
      </c>
      <c r="BE1046" s="9">
        <v>2</v>
      </c>
      <c r="BF1046" s="9">
        <v>1</v>
      </c>
      <c r="BG1046" s="9">
        <v>1</v>
      </c>
      <c r="BH1046">
        <v>1</v>
      </c>
      <c r="BI1046">
        <v>2</v>
      </c>
      <c r="BJ1046" s="58">
        <v>1</v>
      </c>
      <c r="BK1046">
        <v>1</v>
      </c>
      <c r="BL1046">
        <v>1</v>
      </c>
      <c r="BM1046">
        <v>1</v>
      </c>
      <c r="BN1046">
        <v>1</v>
      </c>
      <c r="BO1046">
        <v>2</v>
      </c>
      <c r="BP1046">
        <v>2</v>
      </c>
      <c r="BQ1046" t="s">
        <v>125</v>
      </c>
      <c r="BR1046">
        <v>1</v>
      </c>
      <c r="BS1046">
        <v>1</v>
      </c>
      <c r="BT1046">
        <v>1</v>
      </c>
      <c r="BU1046">
        <v>1</v>
      </c>
      <c r="BV1046">
        <v>1</v>
      </c>
      <c r="BW1046">
        <v>1</v>
      </c>
      <c r="BX1046">
        <v>1</v>
      </c>
      <c r="BY1046">
        <v>1</v>
      </c>
      <c r="BZ1046">
        <v>2</v>
      </c>
      <c r="CA1046">
        <v>1</v>
      </c>
      <c r="CB1046">
        <v>2</v>
      </c>
      <c r="CC1046">
        <v>2</v>
      </c>
      <c r="CD1046">
        <v>1</v>
      </c>
      <c r="CE1046">
        <v>2</v>
      </c>
      <c r="CF1046">
        <v>1</v>
      </c>
      <c r="CG1046">
        <v>1</v>
      </c>
      <c r="CH1046">
        <v>1</v>
      </c>
      <c r="CI1046">
        <v>1</v>
      </c>
      <c r="CJ1046">
        <v>1</v>
      </c>
      <c r="CK1046">
        <v>2</v>
      </c>
      <c r="CL1046">
        <v>1</v>
      </c>
      <c r="CM1046">
        <v>4</v>
      </c>
      <c r="CN1046">
        <v>4</v>
      </c>
      <c r="CO1046">
        <v>4</v>
      </c>
      <c r="CP1046">
        <v>4</v>
      </c>
      <c r="CQ1046">
        <v>4</v>
      </c>
      <c r="CR1046">
        <v>4</v>
      </c>
      <c r="CS1046">
        <v>4</v>
      </c>
      <c r="CT1046">
        <v>4</v>
      </c>
      <c r="CU1046">
        <v>4</v>
      </c>
      <c r="CV1046">
        <v>4</v>
      </c>
      <c r="CW1046">
        <v>3</v>
      </c>
      <c r="CX1046">
        <v>4</v>
      </c>
      <c r="CY1046">
        <v>4</v>
      </c>
      <c r="CZ1046">
        <v>4</v>
      </c>
      <c r="DA1046" s="57" t="s">
        <v>125</v>
      </c>
    </row>
    <row r="1047" spans="1:105">
      <c r="A1047">
        <v>1040</v>
      </c>
      <c r="B1047" s="9">
        <v>2</v>
      </c>
      <c r="C1047" s="9">
        <v>2</v>
      </c>
      <c r="D1047" s="9">
        <v>4</v>
      </c>
      <c r="E1047" s="9">
        <v>1</v>
      </c>
      <c r="F1047" s="9">
        <v>1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3</v>
      </c>
      <c r="N1047" s="9">
        <v>4</v>
      </c>
      <c r="O1047" s="9">
        <v>2</v>
      </c>
      <c r="P1047" s="9">
        <v>4</v>
      </c>
      <c r="Q1047" s="9">
        <v>2</v>
      </c>
      <c r="R1047" s="9">
        <v>4</v>
      </c>
      <c r="S1047" s="9">
        <v>3</v>
      </c>
      <c r="T1047" s="9"/>
      <c r="U1047" s="9">
        <v>0</v>
      </c>
      <c r="V1047" s="9">
        <v>0</v>
      </c>
      <c r="W1047" s="9">
        <v>0</v>
      </c>
      <c r="X1047" s="9">
        <v>0</v>
      </c>
      <c r="Y1047" s="9">
        <v>1</v>
      </c>
      <c r="Z1047" s="9">
        <v>0</v>
      </c>
      <c r="AA1047" s="9">
        <v>0</v>
      </c>
      <c r="AB1047" s="9">
        <v>0</v>
      </c>
      <c r="AC1047" s="9"/>
      <c r="AD1047" s="9">
        <v>5</v>
      </c>
      <c r="AE1047" s="9"/>
      <c r="AF1047" s="9">
        <v>0</v>
      </c>
      <c r="AG1047" s="9">
        <v>0</v>
      </c>
      <c r="AH1047" s="9">
        <v>0</v>
      </c>
      <c r="AI1047" s="9">
        <v>1</v>
      </c>
      <c r="AJ1047" s="9">
        <v>0</v>
      </c>
      <c r="AK1047" s="9">
        <v>0</v>
      </c>
      <c r="AL1047" s="9"/>
      <c r="AM1047" s="9">
        <v>1</v>
      </c>
      <c r="AN1047" s="9">
        <v>1</v>
      </c>
      <c r="AO1047" s="9">
        <v>1</v>
      </c>
      <c r="AP1047" s="9">
        <v>1</v>
      </c>
      <c r="AQ1047" s="9">
        <v>0</v>
      </c>
      <c r="AR1047" s="9">
        <v>1</v>
      </c>
      <c r="AS1047" s="9"/>
      <c r="AT1047" s="9">
        <v>1</v>
      </c>
      <c r="AU1047" s="9">
        <v>1</v>
      </c>
      <c r="AV1047" s="75">
        <v>1</v>
      </c>
      <c r="AW1047" s="75">
        <v>1</v>
      </c>
      <c r="AX1047" s="75">
        <v>2</v>
      </c>
      <c r="AY1047" s="9" t="s">
        <v>125</v>
      </c>
      <c r="AZ1047" s="9">
        <v>1</v>
      </c>
      <c r="BA1047" s="9">
        <v>1</v>
      </c>
      <c r="BB1047" s="9">
        <v>2</v>
      </c>
      <c r="BC1047" s="9">
        <v>1</v>
      </c>
      <c r="BD1047" s="9">
        <v>1</v>
      </c>
      <c r="BE1047" s="9">
        <v>2</v>
      </c>
      <c r="BF1047" s="9">
        <v>1</v>
      </c>
      <c r="BG1047" s="9">
        <v>1</v>
      </c>
      <c r="BH1047">
        <v>1</v>
      </c>
      <c r="BI1047">
        <v>1</v>
      </c>
      <c r="BJ1047" s="58">
        <v>2</v>
      </c>
      <c r="BK1047">
        <v>2</v>
      </c>
      <c r="BL1047">
        <v>1</v>
      </c>
      <c r="BM1047">
        <v>1</v>
      </c>
      <c r="BN1047">
        <v>1</v>
      </c>
      <c r="BO1047">
        <v>2</v>
      </c>
      <c r="BP1047">
        <v>1</v>
      </c>
      <c r="BQ1047">
        <v>1</v>
      </c>
      <c r="BR1047">
        <v>1</v>
      </c>
      <c r="BS1047">
        <v>1</v>
      </c>
      <c r="BT1047">
        <v>1</v>
      </c>
      <c r="BU1047">
        <v>1</v>
      </c>
      <c r="BV1047">
        <v>1</v>
      </c>
      <c r="BW1047">
        <v>1</v>
      </c>
      <c r="BX1047">
        <v>2</v>
      </c>
      <c r="BY1047">
        <v>1</v>
      </c>
      <c r="BZ1047">
        <v>2</v>
      </c>
      <c r="CA1047">
        <v>2</v>
      </c>
      <c r="CB1047">
        <v>2</v>
      </c>
      <c r="CC1047">
        <v>2</v>
      </c>
      <c r="CD1047">
        <v>2</v>
      </c>
      <c r="CE1047">
        <v>2</v>
      </c>
      <c r="CF1047">
        <v>1</v>
      </c>
      <c r="CG1047">
        <v>2</v>
      </c>
      <c r="CH1047">
        <v>2</v>
      </c>
      <c r="CI1047">
        <v>2</v>
      </c>
      <c r="CJ1047">
        <v>1</v>
      </c>
      <c r="CK1047">
        <v>2</v>
      </c>
      <c r="CL1047">
        <v>1</v>
      </c>
      <c r="CM1047">
        <v>3</v>
      </c>
      <c r="CO1047">
        <v>4</v>
      </c>
      <c r="CP1047">
        <v>3</v>
      </c>
      <c r="CQ1047">
        <v>3</v>
      </c>
      <c r="CR1047">
        <v>3</v>
      </c>
      <c r="CS1047">
        <v>3</v>
      </c>
      <c r="CT1047">
        <v>3</v>
      </c>
      <c r="CU1047">
        <v>3</v>
      </c>
      <c r="CV1047">
        <v>3</v>
      </c>
      <c r="CW1047">
        <v>1</v>
      </c>
      <c r="CX1047">
        <v>2</v>
      </c>
      <c r="CY1047">
        <v>3</v>
      </c>
      <c r="CZ1047">
        <v>3</v>
      </c>
      <c r="DA1047" s="57">
        <v>3</v>
      </c>
    </row>
    <row r="1048" spans="1:105">
      <c r="A1048">
        <v>1041</v>
      </c>
      <c r="B1048" s="9">
        <v>1</v>
      </c>
      <c r="C1048" s="9">
        <v>2</v>
      </c>
      <c r="D1048" s="9">
        <v>6</v>
      </c>
      <c r="E1048" s="9">
        <v>7</v>
      </c>
      <c r="F1048" s="9">
        <v>0</v>
      </c>
      <c r="G1048" s="9">
        <v>0</v>
      </c>
      <c r="H1048" s="9">
        <v>0</v>
      </c>
      <c r="I1048" s="9">
        <v>1</v>
      </c>
      <c r="J1048" s="9">
        <v>0</v>
      </c>
      <c r="K1048" s="9">
        <v>0</v>
      </c>
      <c r="L1048" s="9">
        <v>0</v>
      </c>
      <c r="M1048" s="9">
        <v>1</v>
      </c>
      <c r="N1048" s="9">
        <v>3</v>
      </c>
      <c r="O1048" s="9">
        <v>3</v>
      </c>
      <c r="P1048" s="9">
        <v>3</v>
      </c>
      <c r="Q1048" s="9">
        <v>3</v>
      </c>
      <c r="R1048" s="9">
        <v>4</v>
      </c>
      <c r="S1048" s="9">
        <v>4</v>
      </c>
      <c r="T1048" s="9"/>
      <c r="U1048" s="9">
        <v>1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  <c r="AC1048" s="9"/>
      <c r="AD1048" s="9">
        <v>1</v>
      </c>
      <c r="AE1048" s="9"/>
      <c r="AF1048" s="9">
        <v>1</v>
      </c>
      <c r="AG1048" s="9">
        <v>1</v>
      </c>
      <c r="AH1048" s="9">
        <v>1</v>
      </c>
      <c r="AI1048" s="9">
        <v>0</v>
      </c>
      <c r="AJ1048" s="9">
        <v>0</v>
      </c>
      <c r="AK1048" s="9">
        <v>0</v>
      </c>
      <c r="AL1048" s="9"/>
      <c r="AM1048" s="9">
        <v>1</v>
      </c>
      <c r="AN1048" s="9">
        <v>1</v>
      </c>
      <c r="AO1048" s="9">
        <v>1</v>
      </c>
      <c r="AP1048" s="9">
        <v>0</v>
      </c>
      <c r="AQ1048" s="9">
        <v>0</v>
      </c>
      <c r="AR1048" s="9">
        <v>0</v>
      </c>
      <c r="AS1048" s="9"/>
      <c r="AT1048" s="9">
        <v>1</v>
      </c>
      <c r="AU1048" s="9">
        <v>2</v>
      </c>
      <c r="AV1048" s="75">
        <v>1</v>
      </c>
      <c r="AW1048" s="75">
        <v>1</v>
      </c>
      <c r="AX1048" s="75">
        <v>1</v>
      </c>
      <c r="AY1048" s="9">
        <v>1</v>
      </c>
      <c r="AZ1048" s="9">
        <v>1</v>
      </c>
      <c r="BA1048" s="9">
        <v>2</v>
      </c>
      <c r="BB1048" s="9"/>
      <c r="BC1048" s="9">
        <v>1</v>
      </c>
      <c r="BD1048" s="9">
        <v>1</v>
      </c>
      <c r="BE1048" s="9">
        <v>1</v>
      </c>
      <c r="BF1048" s="9">
        <v>1</v>
      </c>
      <c r="BG1048" s="9">
        <v>1</v>
      </c>
      <c r="BH1048">
        <v>1</v>
      </c>
      <c r="BI1048">
        <v>2</v>
      </c>
      <c r="BJ1048" s="58">
        <v>1</v>
      </c>
      <c r="BK1048">
        <v>2</v>
      </c>
      <c r="BL1048">
        <v>1</v>
      </c>
      <c r="BM1048">
        <v>2</v>
      </c>
      <c r="BN1048">
        <v>1</v>
      </c>
      <c r="BO1048">
        <v>2</v>
      </c>
      <c r="BP1048">
        <v>2</v>
      </c>
      <c r="BQ1048" t="s">
        <v>125</v>
      </c>
      <c r="BR1048">
        <v>1</v>
      </c>
      <c r="BS1048">
        <v>2</v>
      </c>
      <c r="BT1048" t="s">
        <v>125</v>
      </c>
      <c r="BU1048">
        <v>1</v>
      </c>
      <c r="BV1048">
        <v>1</v>
      </c>
      <c r="BW1048">
        <v>1</v>
      </c>
      <c r="BX1048">
        <v>2</v>
      </c>
      <c r="BY1048">
        <v>1</v>
      </c>
      <c r="BZ1048">
        <v>2</v>
      </c>
      <c r="CA1048">
        <v>2</v>
      </c>
      <c r="CB1048">
        <v>2</v>
      </c>
      <c r="CC1048">
        <v>2</v>
      </c>
      <c r="CD1048">
        <v>2</v>
      </c>
      <c r="CE1048">
        <v>2</v>
      </c>
      <c r="CF1048">
        <v>2</v>
      </c>
      <c r="CG1048">
        <v>2</v>
      </c>
      <c r="CH1048">
        <v>2</v>
      </c>
      <c r="CI1048">
        <v>2</v>
      </c>
      <c r="CJ1048">
        <v>2</v>
      </c>
      <c r="CK1048">
        <v>2</v>
      </c>
      <c r="CL1048">
        <v>2</v>
      </c>
      <c r="CM1048" t="s">
        <v>125</v>
      </c>
      <c r="CN1048" t="s">
        <v>125</v>
      </c>
      <c r="CO1048">
        <v>4</v>
      </c>
      <c r="CP1048">
        <v>3</v>
      </c>
      <c r="CQ1048">
        <v>4</v>
      </c>
      <c r="CR1048">
        <v>3</v>
      </c>
      <c r="CS1048">
        <v>3</v>
      </c>
      <c r="CT1048">
        <v>4</v>
      </c>
      <c r="CU1048">
        <v>3</v>
      </c>
      <c r="CV1048">
        <v>2</v>
      </c>
      <c r="CW1048">
        <v>1</v>
      </c>
      <c r="CX1048">
        <v>3</v>
      </c>
      <c r="CY1048">
        <v>1</v>
      </c>
      <c r="CZ1048">
        <v>3</v>
      </c>
      <c r="DA1048" s="57" t="s">
        <v>125</v>
      </c>
    </row>
    <row r="1049" spans="1:105">
      <c r="A1049">
        <v>1042</v>
      </c>
      <c r="B1049" s="9">
        <v>2</v>
      </c>
      <c r="C1049" s="9">
        <v>4</v>
      </c>
      <c r="D1049" s="9">
        <v>1</v>
      </c>
      <c r="E1049" s="9">
        <v>4</v>
      </c>
      <c r="F1049" s="9">
        <v>0</v>
      </c>
      <c r="G1049" s="9">
        <v>0</v>
      </c>
      <c r="H1049" s="9">
        <v>0</v>
      </c>
      <c r="I1049" s="9">
        <v>0</v>
      </c>
      <c r="J1049" s="9">
        <v>1</v>
      </c>
      <c r="K1049" s="9">
        <v>0</v>
      </c>
      <c r="L1049" s="9">
        <v>0</v>
      </c>
      <c r="M1049" s="9">
        <v>1</v>
      </c>
      <c r="N1049" s="9">
        <v>4</v>
      </c>
      <c r="O1049" s="9">
        <v>4</v>
      </c>
      <c r="P1049" s="9">
        <v>4</v>
      </c>
      <c r="Q1049" s="9">
        <v>4</v>
      </c>
      <c r="R1049" s="9">
        <v>4</v>
      </c>
      <c r="S1049" s="9">
        <v>4</v>
      </c>
      <c r="T1049" s="9"/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1</v>
      </c>
      <c r="AB1049" s="9">
        <v>0</v>
      </c>
      <c r="AC1049" s="9"/>
      <c r="AD1049" s="9">
        <v>3</v>
      </c>
      <c r="AE1049" s="9"/>
      <c r="AF1049" s="9">
        <v>0</v>
      </c>
      <c r="AG1049" s="9">
        <v>0</v>
      </c>
      <c r="AH1049" s="9">
        <v>0</v>
      </c>
      <c r="AI1049" s="9">
        <v>1</v>
      </c>
      <c r="AJ1049" s="9">
        <v>0</v>
      </c>
      <c r="AK1049" s="9">
        <v>0</v>
      </c>
      <c r="AL1049" s="9"/>
      <c r="AM1049" s="9">
        <v>1</v>
      </c>
      <c r="AN1049" s="9">
        <v>1</v>
      </c>
      <c r="AO1049" s="9">
        <v>0</v>
      </c>
      <c r="AP1049" s="9">
        <v>0</v>
      </c>
      <c r="AQ1049" s="9">
        <v>0</v>
      </c>
      <c r="AR1049" s="9">
        <v>0</v>
      </c>
      <c r="AS1049" s="9"/>
      <c r="AT1049" s="9">
        <v>1</v>
      </c>
      <c r="AU1049" s="9">
        <v>4</v>
      </c>
      <c r="AV1049" s="75">
        <v>1</v>
      </c>
      <c r="AW1049" s="75">
        <v>2</v>
      </c>
      <c r="AX1049" s="75">
        <v>1</v>
      </c>
      <c r="AY1049" s="9">
        <v>1</v>
      </c>
      <c r="AZ1049" s="9">
        <v>1</v>
      </c>
      <c r="BA1049" s="9">
        <v>1</v>
      </c>
      <c r="BB1049" s="9">
        <v>2</v>
      </c>
      <c r="BC1049" s="9">
        <v>2</v>
      </c>
      <c r="BD1049" s="9">
        <v>1</v>
      </c>
      <c r="BE1049" s="9">
        <v>2</v>
      </c>
      <c r="BF1049" s="9">
        <v>1</v>
      </c>
      <c r="BG1049" s="9">
        <v>1</v>
      </c>
      <c r="BH1049">
        <v>1</v>
      </c>
      <c r="BI1049">
        <v>2</v>
      </c>
      <c r="BJ1049" s="58">
        <v>1</v>
      </c>
      <c r="BK1049">
        <v>2</v>
      </c>
      <c r="BL1049">
        <v>1</v>
      </c>
      <c r="BM1049">
        <v>1</v>
      </c>
      <c r="BN1049">
        <v>1</v>
      </c>
      <c r="BO1049">
        <v>2</v>
      </c>
      <c r="BP1049">
        <v>2</v>
      </c>
      <c r="BQ1049" t="s">
        <v>125</v>
      </c>
      <c r="BR1049">
        <v>1</v>
      </c>
      <c r="BS1049">
        <v>1</v>
      </c>
      <c r="BT1049">
        <v>1</v>
      </c>
      <c r="BU1049">
        <v>1</v>
      </c>
      <c r="BV1049">
        <v>2</v>
      </c>
      <c r="BW1049">
        <v>1</v>
      </c>
      <c r="BX1049">
        <v>1</v>
      </c>
      <c r="BY1049">
        <v>2</v>
      </c>
      <c r="BZ1049">
        <v>2</v>
      </c>
      <c r="CA1049">
        <v>2</v>
      </c>
      <c r="CB1049">
        <v>2</v>
      </c>
      <c r="CC1049">
        <v>2</v>
      </c>
      <c r="CD1049">
        <v>1</v>
      </c>
      <c r="CE1049">
        <v>1</v>
      </c>
      <c r="CF1049">
        <v>2</v>
      </c>
      <c r="CG1049">
        <v>2</v>
      </c>
      <c r="CH1049">
        <v>1</v>
      </c>
      <c r="CI1049">
        <v>1</v>
      </c>
      <c r="CJ1049">
        <v>1</v>
      </c>
      <c r="CK1049">
        <v>2</v>
      </c>
      <c r="CL1049">
        <v>2</v>
      </c>
      <c r="CM1049" t="s">
        <v>125</v>
      </c>
      <c r="CN1049" t="s">
        <v>125</v>
      </c>
      <c r="CO1049">
        <v>4</v>
      </c>
      <c r="CP1049">
        <v>4</v>
      </c>
      <c r="CQ1049">
        <v>4</v>
      </c>
      <c r="CR1049">
        <v>4</v>
      </c>
      <c r="CS1049">
        <v>4</v>
      </c>
      <c r="CT1049">
        <v>4</v>
      </c>
      <c r="CU1049">
        <v>3</v>
      </c>
      <c r="CV1049">
        <v>2</v>
      </c>
      <c r="CW1049">
        <v>1</v>
      </c>
      <c r="CX1049">
        <v>3</v>
      </c>
      <c r="CY1049">
        <v>3</v>
      </c>
      <c r="CZ1049">
        <v>3</v>
      </c>
      <c r="DA1049" s="57" t="s">
        <v>125</v>
      </c>
    </row>
    <row r="1050" spans="1:105">
      <c r="A1050">
        <v>1043</v>
      </c>
      <c r="B1050" s="9">
        <v>2</v>
      </c>
      <c r="C1050" s="9">
        <v>7</v>
      </c>
      <c r="D1050" s="9">
        <v>4</v>
      </c>
      <c r="E1050" s="9">
        <v>7</v>
      </c>
      <c r="F1050" s="9">
        <v>0</v>
      </c>
      <c r="G1050" s="9">
        <v>0</v>
      </c>
      <c r="H1050" s="9">
        <v>1</v>
      </c>
      <c r="I1050" s="9">
        <v>0</v>
      </c>
      <c r="J1050" s="9">
        <v>1</v>
      </c>
      <c r="K1050" s="9">
        <v>0</v>
      </c>
      <c r="L1050" s="9">
        <v>0</v>
      </c>
      <c r="M1050" s="9">
        <v>2</v>
      </c>
      <c r="N1050" s="9">
        <v>3</v>
      </c>
      <c r="O1050" s="9">
        <v>0</v>
      </c>
      <c r="P1050" s="9">
        <v>0</v>
      </c>
      <c r="Q1050" s="9">
        <v>1</v>
      </c>
      <c r="R1050" s="9">
        <v>4</v>
      </c>
      <c r="S1050" s="9">
        <v>3</v>
      </c>
      <c r="T1050" s="9"/>
      <c r="U1050" s="9">
        <v>1</v>
      </c>
      <c r="V1050" s="9">
        <v>0</v>
      </c>
      <c r="W1050" s="9">
        <v>0</v>
      </c>
      <c r="X1050" s="9">
        <v>0</v>
      </c>
      <c r="Y1050" s="9">
        <v>1</v>
      </c>
      <c r="Z1050" s="9">
        <v>0</v>
      </c>
      <c r="AA1050" s="9">
        <v>0</v>
      </c>
      <c r="AB1050" s="9">
        <v>0</v>
      </c>
      <c r="AC1050" s="9"/>
      <c r="AD1050" s="9">
        <v>4</v>
      </c>
      <c r="AE1050" s="9"/>
      <c r="AF1050" s="9">
        <v>1</v>
      </c>
      <c r="AG1050" s="9">
        <v>1</v>
      </c>
      <c r="AH1050" s="9">
        <v>1</v>
      </c>
      <c r="AI1050" s="9">
        <v>0</v>
      </c>
      <c r="AJ1050" s="9">
        <v>0</v>
      </c>
      <c r="AK1050" s="9">
        <v>0</v>
      </c>
      <c r="AL1050" s="9"/>
      <c r="AM1050" s="9">
        <v>1</v>
      </c>
      <c r="AN1050" s="9">
        <v>1</v>
      </c>
      <c r="AO1050" s="9">
        <v>1</v>
      </c>
      <c r="AP1050" s="9">
        <v>1</v>
      </c>
      <c r="AQ1050" s="9">
        <v>0</v>
      </c>
      <c r="AR1050" s="9">
        <v>1</v>
      </c>
      <c r="AS1050" s="9"/>
      <c r="AT1050" s="9">
        <v>1</v>
      </c>
      <c r="AU1050" s="9">
        <v>1</v>
      </c>
      <c r="AV1050" s="75">
        <v>1</v>
      </c>
      <c r="AW1050" s="75">
        <v>1</v>
      </c>
      <c r="AX1050" s="75">
        <v>1</v>
      </c>
      <c r="AY1050" s="9">
        <v>2</v>
      </c>
      <c r="AZ1050" s="9">
        <v>1</v>
      </c>
      <c r="BA1050" s="9">
        <v>2</v>
      </c>
      <c r="BB1050" s="9">
        <v>2</v>
      </c>
      <c r="BC1050" s="9">
        <v>1</v>
      </c>
      <c r="BD1050" s="9">
        <v>1</v>
      </c>
      <c r="BE1050" s="9">
        <v>2</v>
      </c>
      <c r="BF1050" s="9">
        <v>1</v>
      </c>
      <c r="BG1050" s="9">
        <v>2</v>
      </c>
      <c r="BH1050">
        <v>1</v>
      </c>
      <c r="BI1050">
        <v>2</v>
      </c>
      <c r="BJ1050" s="58">
        <v>1</v>
      </c>
      <c r="BK1050">
        <v>2</v>
      </c>
      <c r="BL1050">
        <v>1</v>
      </c>
      <c r="BM1050">
        <v>1</v>
      </c>
      <c r="BN1050">
        <v>1</v>
      </c>
      <c r="BO1050">
        <v>2</v>
      </c>
      <c r="BP1050">
        <v>2</v>
      </c>
      <c r="BQ1050" t="s">
        <v>125</v>
      </c>
      <c r="BR1050">
        <v>1</v>
      </c>
      <c r="BS1050">
        <v>2</v>
      </c>
      <c r="BT1050" t="s">
        <v>125</v>
      </c>
      <c r="BU1050">
        <v>1</v>
      </c>
      <c r="BV1050">
        <v>1</v>
      </c>
      <c r="BW1050">
        <v>2</v>
      </c>
      <c r="BX1050">
        <v>2</v>
      </c>
      <c r="BY1050">
        <v>2</v>
      </c>
      <c r="BZ1050">
        <v>2</v>
      </c>
      <c r="CA1050">
        <v>2</v>
      </c>
      <c r="CB1050">
        <v>2</v>
      </c>
      <c r="CC1050">
        <v>2</v>
      </c>
      <c r="CD1050">
        <v>2</v>
      </c>
      <c r="CE1050">
        <v>2</v>
      </c>
      <c r="CF1050">
        <v>2</v>
      </c>
      <c r="CG1050">
        <v>2</v>
      </c>
      <c r="CH1050">
        <v>2</v>
      </c>
      <c r="CI1050">
        <v>2</v>
      </c>
      <c r="CJ1050">
        <v>1</v>
      </c>
      <c r="CK1050">
        <v>2</v>
      </c>
      <c r="CL1050">
        <v>1</v>
      </c>
      <c r="CM1050">
        <v>3</v>
      </c>
      <c r="CN1050">
        <v>3</v>
      </c>
      <c r="CO1050">
        <v>4</v>
      </c>
      <c r="CP1050">
        <v>2</v>
      </c>
      <c r="CQ1050">
        <v>4</v>
      </c>
      <c r="CR1050">
        <v>3</v>
      </c>
      <c r="CS1050">
        <v>4</v>
      </c>
      <c r="CT1050">
        <v>4</v>
      </c>
      <c r="CU1050">
        <v>2</v>
      </c>
      <c r="CV1050">
        <v>1</v>
      </c>
      <c r="CW1050">
        <v>1</v>
      </c>
      <c r="CX1050">
        <v>4</v>
      </c>
      <c r="CY1050">
        <v>3</v>
      </c>
      <c r="CZ1050">
        <v>3</v>
      </c>
      <c r="DA1050" s="57">
        <v>3</v>
      </c>
    </row>
    <row r="1051" spans="1:105">
      <c r="A1051">
        <v>1044</v>
      </c>
      <c r="B1051" s="9"/>
      <c r="C1051" s="9"/>
      <c r="D1051" s="9"/>
      <c r="E1051" s="9">
        <v>5</v>
      </c>
      <c r="F1051" s="9">
        <v>0</v>
      </c>
      <c r="G1051" s="9">
        <v>0</v>
      </c>
      <c r="H1051" s="9">
        <v>0</v>
      </c>
      <c r="I1051" s="9">
        <v>1</v>
      </c>
      <c r="J1051" s="9">
        <v>0</v>
      </c>
      <c r="K1051" s="9">
        <v>0</v>
      </c>
      <c r="L1051" s="9">
        <v>0</v>
      </c>
      <c r="M1051" s="9">
        <v>1</v>
      </c>
      <c r="N1051" s="9">
        <v>0</v>
      </c>
      <c r="O1051" s="9">
        <v>0</v>
      </c>
      <c r="P1051" s="9">
        <v>0</v>
      </c>
      <c r="Q1051" s="9">
        <v>3</v>
      </c>
      <c r="R1051" s="9">
        <v>4</v>
      </c>
      <c r="S1051" s="9">
        <v>0</v>
      </c>
      <c r="T1051" s="9"/>
      <c r="U1051" s="9">
        <v>0</v>
      </c>
      <c r="V1051" s="9">
        <v>1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  <c r="AC1051" s="9"/>
      <c r="AD1051" s="9">
        <v>1</v>
      </c>
      <c r="AE1051" s="9"/>
      <c r="AF1051" s="9">
        <v>0</v>
      </c>
      <c r="AG1051" s="9">
        <v>0</v>
      </c>
      <c r="AH1051" s="9">
        <v>1</v>
      </c>
      <c r="AI1051" s="9">
        <v>0</v>
      </c>
      <c r="AJ1051" s="9">
        <v>0</v>
      </c>
      <c r="AK1051" s="9">
        <v>0</v>
      </c>
      <c r="AL1051" s="9"/>
      <c r="AM1051" s="9">
        <v>1</v>
      </c>
      <c r="AN1051" s="9">
        <v>1</v>
      </c>
      <c r="AO1051" s="9">
        <v>1</v>
      </c>
      <c r="AP1051" s="9">
        <v>0</v>
      </c>
      <c r="AQ1051" s="9">
        <v>0</v>
      </c>
      <c r="AR1051" s="9">
        <v>0</v>
      </c>
      <c r="AS1051" s="9"/>
      <c r="AT1051" s="9">
        <v>4</v>
      </c>
      <c r="AU1051" s="9">
        <v>2</v>
      </c>
      <c r="AV1051" s="75">
        <v>1</v>
      </c>
      <c r="AW1051" s="75">
        <v>2</v>
      </c>
      <c r="AX1051" s="75">
        <v>1</v>
      </c>
      <c r="AY1051" s="9">
        <v>2</v>
      </c>
      <c r="AZ1051" s="9">
        <v>1</v>
      </c>
      <c r="BA1051" s="9"/>
      <c r="BB1051" s="9">
        <v>2</v>
      </c>
      <c r="BC1051" s="9">
        <v>2</v>
      </c>
      <c r="BD1051" s="9">
        <v>1</v>
      </c>
      <c r="BE1051" s="9">
        <v>1</v>
      </c>
      <c r="BF1051" s="9">
        <v>1</v>
      </c>
      <c r="BG1051" s="9">
        <v>2</v>
      </c>
      <c r="BH1051">
        <v>2</v>
      </c>
      <c r="BI1051">
        <v>1</v>
      </c>
      <c r="BJ1051" s="58">
        <v>2</v>
      </c>
      <c r="BK1051">
        <v>1</v>
      </c>
      <c r="BL1051">
        <v>1</v>
      </c>
      <c r="BM1051">
        <v>1</v>
      </c>
      <c r="BN1051">
        <v>1</v>
      </c>
      <c r="BO1051">
        <v>2</v>
      </c>
      <c r="BP1051">
        <v>2</v>
      </c>
      <c r="BQ1051" t="s">
        <v>125</v>
      </c>
      <c r="BR1051">
        <v>1</v>
      </c>
      <c r="BS1051">
        <v>1</v>
      </c>
      <c r="BT1051">
        <v>1</v>
      </c>
      <c r="BU1051">
        <v>1</v>
      </c>
      <c r="BV1051">
        <v>1</v>
      </c>
      <c r="BW1051">
        <v>1</v>
      </c>
      <c r="BX1051">
        <v>2</v>
      </c>
      <c r="BY1051">
        <v>2</v>
      </c>
      <c r="BZ1051">
        <v>2</v>
      </c>
      <c r="CA1051">
        <v>2</v>
      </c>
      <c r="CB1051">
        <v>2</v>
      </c>
      <c r="CC1051">
        <v>2</v>
      </c>
      <c r="CD1051">
        <v>2</v>
      </c>
      <c r="CE1051">
        <v>2</v>
      </c>
      <c r="CF1051">
        <v>2</v>
      </c>
      <c r="CG1051">
        <v>2</v>
      </c>
      <c r="CH1051">
        <v>2</v>
      </c>
      <c r="CI1051">
        <v>2</v>
      </c>
      <c r="CJ1051">
        <v>2</v>
      </c>
      <c r="CK1051">
        <v>2</v>
      </c>
      <c r="CL1051">
        <v>2</v>
      </c>
      <c r="CM1051" t="s">
        <v>125</v>
      </c>
      <c r="CN1051" t="s">
        <v>125</v>
      </c>
      <c r="CO1051">
        <v>4</v>
      </c>
      <c r="CP1051">
        <v>1</v>
      </c>
      <c r="CQ1051">
        <v>1</v>
      </c>
      <c r="CR1051">
        <v>2</v>
      </c>
      <c r="CS1051">
        <v>3</v>
      </c>
      <c r="CT1051">
        <v>2</v>
      </c>
      <c r="CU1051">
        <v>2</v>
      </c>
      <c r="CV1051">
        <v>2</v>
      </c>
      <c r="CW1051">
        <v>1</v>
      </c>
      <c r="CX1051">
        <v>3</v>
      </c>
      <c r="CY1051">
        <v>3</v>
      </c>
      <c r="CZ1051">
        <v>2</v>
      </c>
      <c r="DA1051" s="57" t="s">
        <v>125</v>
      </c>
    </row>
    <row r="1052" spans="1:105">
      <c r="A1052">
        <v>1045</v>
      </c>
      <c r="B1052" s="9">
        <v>1</v>
      </c>
      <c r="C1052" s="9">
        <v>5</v>
      </c>
      <c r="D1052" s="9">
        <v>3</v>
      </c>
      <c r="E1052" s="9">
        <v>4</v>
      </c>
      <c r="F1052" s="9">
        <v>0</v>
      </c>
      <c r="G1052" s="9">
        <v>0</v>
      </c>
      <c r="H1052" s="9">
        <v>0</v>
      </c>
      <c r="I1052" s="9">
        <v>1</v>
      </c>
      <c r="J1052" s="9">
        <v>0</v>
      </c>
      <c r="K1052" s="9">
        <v>0</v>
      </c>
      <c r="L1052" s="9">
        <v>0</v>
      </c>
      <c r="M1052" s="9">
        <v>3</v>
      </c>
      <c r="N1052" s="9">
        <v>3</v>
      </c>
      <c r="O1052" s="9">
        <v>4</v>
      </c>
      <c r="P1052" s="9">
        <v>3</v>
      </c>
      <c r="Q1052" s="9">
        <v>2</v>
      </c>
      <c r="R1052" s="9">
        <v>4</v>
      </c>
      <c r="S1052" s="9">
        <v>4</v>
      </c>
      <c r="T1052" s="9"/>
      <c r="U1052" s="9">
        <v>1</v>
      </c>
      <c r="V1052" s="9">
        <v>1</v>
      </c>
      <c r="W1052" s="9">
        <v>0</v>
      </c>
      <c r="X1052" s="9">
        <v>0</v>
      </c>
      <c r="Y1052" s="9">
        <v>1</v>
      </c>
      <c r="Z1052" s="9">
        <v>0</v>
      </c>
      <c r="AA1052" s="9">
        <v>0</v>
      </c>
      <c r="AB1052" s="9">
        <v>0</v>
      </c>
      <c r="AC1052" s="9"/>
      <c r="AD1052" s="9">
        <v>1</v>
      </c>
      <c r="AE1052" s="9"/>
      <c r="AF1052" s="9">
        <v>0</v>
      </c>
      <c r="AG1052" s="9">
        <v>0</v>
      </c>
      <c r="AH1052" s="9">
        <v>1</v>
      </c>
      <c r="AI1052" s="9">
        <v>0</v>
      </c>
      <c r="AJ1052" s="9">
        <v>0</v>
      </c>
      <c r="AK1052" s="9">
        <v>0</v>
      </c>
      <c r="AL1052" s="9"/>
      <c r="AM1052" s="9">
        <v>1</v>
      </c>
      <c r="AN1052" s="9">
        <v>1</v>
      </c>
      <c r="AO1052" s="9">
        <v>1</v>
      </c>
      <c r="AP1052" s="9">
        <v>0</v>
      </c>
      <c r="AQ1052" s="9">
        <v>0</v>
      </c>
      <c r="AR1052" s="9">
        <v>0</v>
      </c>
      <c r="AS1052" s="9"/>
      <c r="AT1052" s="9">
        <v>3</v>
      </c>
      <c r="AU1052" s="9">
        <v>3</v>
      </c>
      <c r="AV1052" s="75">
        <v>1</v>
      </c>
      <c r="AW1052" s="75">
        <v>2</v>
      </c>
      <c r="AX1052" s="75">
        <v>1</v>
      </c>
      <c r="AY1052" s="9">
        <v>1</v>
      </c>
      <c r="AZ1052" s="9">
        <v>1</v>
      </c>
      <c r="BA1052" s="9">
        <v>1</v>
      </c>
      <c r="BB1052" s="9">
        <v>2</v>
      </c>
      <c r="BC1052" s="9">
        <v>2</v>
      </c>
      <c r="BD1052" s="9">
        <v>1</v>
      </c>
      <c r="BE1052" s="9">
        <v>2</v>
      </c>
      <c r="BF1052" s="9">
        <v>2</v>
      </c>
      <c r="BG1052" s="9" t="s">
        <v>125</v>
      </c>
      <c r="BH1052">
        <v>2</v>
      </c>
      <c r="BI1052">
        <v>1</v>
      </c>
      <c r="BJ1052" s="58">
        <v>1</v>
      </c>
      <c r="BK1052">
        <v>1</v>
      </c>
      <c r="BL1052">
        <v>1</v>
      </c>
      <c r="BM1052">
        <v>2</v>
      </c>
      <c r="BN1052">
        <v>2</v>
      </c>
      <c r="BO1052">
        <v>2</v>
      </c>
      <c r="BP1052">
        <v>2</v>
      </c>
      <c r="BQ1052" t="s">
        <v>125</v>
      </c>
      <c r="BR1052">
        <v>1</v>
      </c>
      <c r="BS1052">
        <v>2</v>
      </c>
      <c r="BT1052" t="s">
        <v>125</v>
      </c>
      <c r="BU1052">
        <v>1</v>
      </c>
      <c r="BV1052">
        <v>1</v>
      </c>
      <c r="BW1052">
        <v>1</v>
      </c>
      <c r="BX1052">
        <v>2</v>
      </c>
      <c r="BY1052">
        <v>1</v>
      </c>
      <c r="BZ1052">
        <v>1</v>
      </c>
      <c r="CA1052">
        <v>1</v>
      </c>
      <c r="CB1052">
        <v>2</v>
      </c>
      <c r="CC1052">
        <v>2</v>
      </c>
      <c r="CD1052">
        <v>2</v>
      </c>
      <c r="CE1052">
        <v>2</v>
      </c>
      <c r="CF1052">
        <v>2</v>
      </c>
      <c r="CG1052">
        <v>1</v>
      </c>
      <c r="CH1052">
        <v>1</v>
      </c>
      <c r="CI1052">
        <v>2</v>
      </c>
      <c r="CJ1052">
        <v>1</v>
      </c>
      <c r="CK1052">
        <v>2</v>
      </c>
      <c r="CL1052">
        <v>1</v>
      </c>
      <c r="CM1052">
        <v>3</v>
      </c>
      <c r="CN1052">
        <v>3</v>
      </c>
      <c r="CO1052">
        <v>4</v>
      </c>
      <c r="CP1052">
        <v>2</v>
      </c>
      <c r="CQ1052">
        <v>4</v>
      </c>
      <c r="CR1052">
        <v>3</v>
      </c>
      <c r="CS1052">
        <v>3</v>
      </c>
      <c r="CT1052">
        <v>3</v>
      </c>
      <c r="CU1052">
        <v>3</v>
      </c>
      <c r="CV1052">
        <v>3</v>
      </c>
      <c r="CW1052">
        <v>1</v>
      </c>
      <c r="CX1052">
        <v>3</v>
      </c>
      <c r="CY1052">
        <v>1</v>
      </c>
      <c r="CZ1052">
        <v>3</v>
      </c>
      <c r="DA1052" s="57" t="s">
        <v>125</v>
      </c>
    </row>
    <row r="1053" spans="1:105">
      <c r="A1053">
        <v>1046</v>
      </c>
      <c r="B1053" s="9">
        <v>1</v>
      </c>
      <c r="C1053" s="9">
        <v>9</v>
      </c>
      <c r="D1053" s="9">
        <v>7</v>
      </c>
      <c r="E1053" s="9">
        <v>7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1</v>
      </c>
      <c r="L1053" s="9">
        <v>0</v>
      </c>
      <c r="M1053" s="9">
        <v>2</v>
      </c>
      <c r="N1053" s="9"/>
      <c r="O1053" s="9"/>
      <c r="P1053" s="9"/>
      <c r="Q1053" s="9">
        <v>4</v>
      </c>
      <c r="R1053" s="9"/>
      <c r="S1053" s="9"/>
      <c r="T1053" s="9"/>
      <c r="U1053" s="9">
        <v>0</v>
      </c>
      <c r="V1053" s="9">
        <v>0</v>
      </c>
      <c r="W1053" s="9">
        <v>0</v>
      </c>
      <c r="X1053" s="9">
        <v>0</v>
      </c>
      <c r="Y1053" s="9">
        <v>1</v>
      </c>
      <c r="Z1053" s="9">
        <v>1</v>
      </c>
      <c r="AA1053" s="9">
        <v>0</v>
      </c>
      <c r="AB1053" s="9">
        <v>0</v>
      </c>
      <c r="AC1053" s="9"/>
      <c r="AD1053" s="9">
        <v>4</v>
      </c>
      <c r="AE1053" s="9"/>
      <c r="AF1053" s="9">
        <v>1</v>
      </c>
      <c r="AG1053" s="9">
        <v>1</v>
      </c>
      <c r="AH1053" s="9">
        <v>1</v>
      </c>
      <c r="AI1053" s="9">
        <v>0</v>
      </c>
      <c r="AJ1053" s="9">
        <v>0</v>
      </c>
      <c r="AK1053" s="9">
        <v>0</v>
      </c>
      <c r="AL1053" s="9"/>
      <c r="AM1053" s="9">
        <v>0</v>
      </c>
      <c r="AN1053" s="9">
        <v>1</v>
      </c>
      <c r="AO1053" s="9">
        <v>1</v>
      </c>
      <c r="AP1053" s="9">
        <v>0</v>
      </c>
      <c r="AQ1053" s="9">
        <v>0</v>
      </c>
      <c r="AR1053" s="9">
        <v>0</v>
      </c>
      <c r="AS1053" s="9"/>
      <c r="AT1053" s="9">
        <v>1</v>
      </c>
      <c r="AU1053" s="9">
        <v>3</v>
      </c>
      <c r="AV1053" s="75">
        <v>2</v>
      </c>
      <c r="AW1053" s="75">
        <v>1</v>
      </c>
      <c r="AX1053" s="75">
        <v>1</v>
      </c>
      <c r="AY1053" s="9">
        <v>2</v>
      </c>
      <c r="AZ1053" s="9">
        <v>1</v>
      </c>
      <c r="BA1053" s="9">
        <v>2</v>
      </c>
      <c r="BB1053" s="9">
        <v>2</v>
      </c>
      <c r="BC1053" s="9">
        <v>1</v>
      </c>
      <c r="BD1053" s="9">
        <v>1</v>
      </c>
      <c r="BE1053" s="9">
        <v>2</v>
      </c>
      <c r="BF1053" s="9">
        <v>1</v>
      </c>
      <c r="BG1053" s="9">
        <v>1</v>
      </c>
      <c r="BH1053">
        <v>2</v>
      </c>
      <c r="BI1053">
        <v>2</v>
      </c>
      <c r="BJ1053" s="58">
        <v>1</v>
      </c>
      <c r="BK1053">
        <v>2</v>
      </c>
      <c r="BL1053">
        <v>1</v>
      </c>
      <c r="BM1053">
        <v>2</v>
      </c>
      <c r="BN1053">
        <v>2</v>
      </c>
      <c r="BO1053">
        <v>2</v>
      </c>
      <c r="BP1053">
        <v>1</v>
      </c>
      <c r="BQ1053">
        <v>1</v>
      </c>
      <c r="BR1053">
        <v>2</v>
      </c>
      <c r="BS1053">
        <v>2</v>
      </c>
      <c r="BT1053" t="s">
        <v>125</v>
      </c>
      <c r="BU1053">
        <v>1</v>
      </c>
      <c r="BV1053">
        <v>1</v>
      </c>
      <c r="BW1053">
        <v>2</v>
      </c>
      <c r="BX1053">
        <v>2</v>
      </c>
      <c r="BY1053">
        <v>1</v>
      </c>
      <c r="BZ1053">
        <v>2</v>
      </c>
      <c r="CA1053">
        <v>2</v>
      </c>
      <c r="CB1053">
        <v>2</v>
      </c>
      <c r="CC1053">
        <v>2</v>
      </c>
      <c r="CD1053">
        <v>2</v>
      </c>
      <c r="CE1053">
        <v>2</v>
      </c>
      <c r="CF1053">
        <v>2</v>
      </c>
      <c r="CG1053">
        <v>2</v>
      </c>
      <c r="CH1053">
        <v>2</v>
      </c>
      <c r="CI1053">
        <v>2</v>
      </c>
      <c r="CJ1053">
        <v>1</v>
      </c>
      <c r="CK1053">
        <v>2</v>
      </c>
      <c r="CL1053">
        <v>1</v>
      </c>
      <c r="CM1053">
        <v>3</v>
      </c>
      <c r="CN1053">
        <v>3</v>
      </c>
      <c r="CO1053">
        <v>3</v>
      </c>
      <c r="CP1053">
        <v>3</v>
      </c>
      <c r="CQ1053">
        <v>4</v>
      </c>
      <c r="CR1053">
        <v>3</v>
      </c>
      <c r="CS1053">
        <v>3</v>
      </c>
      <c r="CT1053">
        <v>4</v>
      </c>
      <c r="CU1053">
        <v>2</v>
      </c>
      <c r="CV1053">
        <v>2</v>
      </c>
      <c r="CW1053">
        <v>1</v>
      </c>
      <c r="CX1053">
        <v>3</v>
      </c>
      <c r="CY1053">
        <v>1</v>
      </c>
      <c r="DA1053" s="57" t="s">
        <v>125</v>
      </c>
    </row>
    <row r="1054" spans="1:105">
      <c r="A1054">
        <v>1047</v>
      </c>
      <c r="B1054" s="9">
        <v>2</v>
      </c>
      <c r="C1054" s="9">
        <v>6</v>
      </c>
      <c r="D1054" s="9">
        <v>4</v>
      </c>
      <c r="E1054" s="9">
        <v>11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1</v>
      </c>
      <c r="L1054" s="9">
        <v>0</v>
      </c>
      <c r="M1054" s="9">
        <v>2</v>
      </c>
      <c r="N1054" s="9">
        <v>4</v>
      </c>
      <c r="O1054" s="9">
        <v>4</v>
      </c>
      <c r="P1054" s="9">
        <v>4</v>
      </c>
      <c r="Q1054" s="9">
        <v>4</v>
      </c>
      <c r="R1054" s="9">
        <v>4</v>
      </c>
      <c r="S1054" s="9">
        <v>4</v>
      </c>
      <c r="T1054" s="9"/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1</v>
      </c>
      <c r="AB1054" s="9">
        <v>0</v>
      </c>
      <c r="AC1054" s="9"/>
      <c r="AD1054" s="9">
        <v>4</v>
      </c>
      <c r="AE1054" s="9"/>
      <c r="AF1054" s="9">
        <v>1</v>
      </c>
      <c r="AG1054" s="9">
        <v>1</v>
      </c>
      <c r="AH1054" s="9">
        <v>1</v>
      </c>
      <c r="AI1054" s="9">
        <v>0</v>
      </c>
      <c r="AJ1054" s="9">
        <v>0</v>
      </c>
      <c r="AK1054" s="9">
        <v>0</v>
      </c>
      <c r="AL1054" s="9"/>
      <c r="AM1054" s="9">
        <v>1</v>
      </c>
      <c r="AN1054" s="9">
        <v>1</v>
      </c>
      <c r="AO1054" s="9">
        <v>1</v>
      </c>
      <c r="AP1054" s="9">
        <v>0</v>
      </c>
      <c r="AQ1054" s="9">
        <v>0</v>
      </c>
      <c r="AR1054" s="9">
        <v>0</v>
      </c>
      <c r="AS1054" s="9"/>
      <c r="AT1054" s="9">
        <v>1</v>
      </c>
      <c r="AU1054" s="9">
        <v>3</v>
      </c>
      <c r="AV1054" s="75">
        <v>1</v>
      </c>
      <c r="AW1054" s="75">
        <v>2</v>
      </c>
      <c r="AX1054" s="75">
        <v>1</v>
      </c>
      <c r="AY1054" s="9">
        <v>2</v>
      </c>
      <c r="AZ1054" s="9">
        <v>1</v>
      </c>
      <c r="BA1054" s="9">
        <v>1</v>
      </c>
      <c r="BB1054" s="9">
        <v>2</v>
      </c>
      <c r="BC1054" s="9">
        <v>1</v>
      </c>
      <c r="BD1054" s="9">
        <v>1</v>
      </c>
      <c r="BE1054" s="9">
        <v>2</v>
      </c>
      <c r="BF1054" s="9">
        <v>1</v>
      </c>
      <c r="BG1054" s="9">
        <v>1</v>
      </c>
      <c r="BH1054">
        <v>1</v>
      </c>
      <c r="BI1054">
        <v>2</v>
      </c>
      <c r="BJ1054" s="58">
        <v>1</v>
      </c>
      <c r="BK1054">
        <v>2</v>
      </c>
      <c r="BL1054">
        <v>1</v>
      </c>
      <c r="BM1054">
        <v>1</v>
      </c>
      <c r="BN1054">
        <v>2</v>
      </c>
      <c r="BO1054">
        <v>2</v>
      </c>
      <c r="BP1054">
        <v>2</v>
      </c>
      <c r="BQ1054" t="s">
        <v>125</v>
      </c>
      <c r="BR1054">
        <v>1</v>
      </c>
      <c r="BS1054">
        <v>2</v>
      </c>
      <c r="BT1054" t="s">
        <v>125</v>
      </c>
      <c r="BU1054">
        <v>1</v>
      </c>
      <c r="BV1054">
        <v>1</v>
      </c>
      <c r="BW1054">
        <v>2</v>
      </c>
      <c r="BX1054">
        <v>1</v>
      </c>
      <c r="BY1054">
        <v>2</v>
      </c>
      <c r="BZ1054">
        <v>1</v>
      </c>
      <c r="CA1054">
        <v>2</v>
      </c>
      <c r="CB1054">
        <v>2</v>
      </c>
      <c r="CC1054">
        <v>1</v>
      </c>
      <c r="CD1054">
        <v>1</v>
      </c>
      <c r="CE1054">
        <v>2</v>
      </c>
      <c r="CF1054">
        <v>1</v>
      </c>
      <c r="CG1054">
        <v>1</v>
      </c>
      <c r="CH1054">
        <v>2</v>
      </c>
      <c r="CI1054">
        <v>1</v>
      </c>
      <c r="CJ1054">
        <v>2</v>
      </c>
      <c r="CK1054">
        <v>2</v>
      </c>
      <c r="CL1054">
        <v>1</v>
      </c>
      <c r="CM1054">
        <v>3</v>
      </c>
      <c r="CN1054">
        <v>4</v>
      </c>
      <c r="CO1054">
        <v>4</v>
      </c>
      <c r="CP1054">
        <v>3</v>
      </c>
      <c r="CQ1054">
        <v>4</v>
      </c>
      <c r="CR1054">
        <v>4</v>
      </c>
      <c r="CS1054">
        <v>4</v>
      </c>
      <c r="CT1054">
        <v>3</v>
      </c>
      <c r="CU1054">
        <v>4</v>
      </c>
      <c r="CV1054">
        <v>3</v>
      </c>
      <c r="CW1054">
        <v>1</v>
      </c>
      <c r="CX1054">
        <v>3</v>
      </c>
      <c r="CY1054">
        <v>3</v>
      </c>
      <c r="CZ1054">
        <v>3</v>
      </c>
      <c r="DA1054" s="57" t="s">
        <v>125</v>
      </c>
    </row>
    <row r="1055" spans="1:105">
      <c r="A1055">
        <v>1048</v>
      </c>
      <c r="B1055" s="9">
        <v>2</v>
      </c>
      <c r="C1055" s="9">
        <v>8</v>
      </c>
      <c r="D1055" s="9">
        <v>7</v>
      </c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>
        <v>2</v>
      </c>
      <c r="AU1055" s="9">
        <v>4</v>
      </c>
      <c r="AV1055" s="75">
        <v>2</v>
      </c>
      <c r="AW1055" s="75">
        <v>2</v>
      </c>
      <c r="AX1055" s="75">
        <v>2</v>
      </c>
      <c r="AY1055" s="9" t="s">
        <v>125</v>
      </c>
      <c r="AZ1055" s="9">
        <v>2</v>
      </c>
      <c r="BA1055" s="9" t="s">
        <v>125</v>
      </c>
      <c r="BB1055" s="9" t="s">
        <v>125</v>
      </c>
      <c r="BC1055" s="9"/>
      <c r="BD1055" s="9">
        <v>1</v>
      </c>
      <c r="BE1055" s="9"/>
      <c r="BF1055" s="9">
        <v>1</v>
      </c>
      <c r="BG1055" s="9">
        <v>1</v>
      </c>
      <c r="BH1055">
        <v>2</v>
      </c>
      <c r="BI1055">
        <v>2</v>
      </c>
      <c r="BJ1055" s="58">
        <v>2</v>
      </c>
      <c r="BK1055">
        <v>2</v>
      </c>
      <c r="BL1055">
        <v>1</v>
      </c>
      <c r="BM1055">
        <v>1</v>
      </c>
      <c r="BN1055">
        <v>2</v>
      </c>
      <c r="BO1055">
        <v>1</v>
      </c>
      <c r="BP1055">
        <v>2</v>
      </c>
      <c r="BQ1055" t="s">
        <v>125</v>
      </c>
      <c r="BT1055" t="s">
        <v>125</v>
      </c>
      <c r="CM1055" t="s">
        <v>125</v>
      </c>
      <c r="CN1055" t="s">
        <v>125</v>
      </c>
      <c r="CT1055">
        <v>2</v>
      </c>
      <c r="CU1055">
        <v>2</v>
      </c>
      <c r="CV1055">
        <v>2</v>
      </c>
      <c r="CW1055">
        <v>1</v>
      </c>
      <c r="CX1055">
        <v>2</v>
      </c>
      <c r="CY1055">
        <v>1</v>
      </c>
      <c r="CZ1055">
        <v>3</v>
      </c>
      <c r="DA1055" s="57" t="s">
        <v>125</v>
      </c>
    </row>
    <row r="1056" spans="1:105">
      <c r="A1056">
        <v>1049</v>
      </c>
      <c r="B1056" s="9">
        <v>1</v>
      </c>
      <c r="C1056" s="9">
        <v>6</v>
      </c>
      <c r="D1056" s="9">
        <v>2</v>
      </c>
      <c r="E1056" s="9">
        <v>3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1</v>
      </c>
      <c r="L1056" s="9">
        <v>0</v>
      </c>
      <c r="M1056" s="9">
        <v>2</v>
      </c>
      <c r="N1056" s="9">
        <v>4</v>
      </c>
      <c r="O1056" s="9">
        <v>4</v>
      </c>
      <c r="P1056" s="9">
        <v>4</v>
      </c>
      <c r="Q1056" s="9">
        <v>3</v>
      </c>
      <c r="R1056" s="9">
        <v>3</v>
      </c>
      <c r="S1056" s="9">
        <v>4</v>
      </c>
      <c r="T1056" s="9"/>
      <c r="U1056" s="9">
        <v>0</v>
      </c>
      <c r="V1056" s="9">
        <v>0</v>
      </c>
      <c r="W1056" s="9">
        <v>0</v>
      </c>
      <c r="X1056" s="9">
        <v>0</v>
      </c>
      <c r="Y1056" s="9">
        <v>1</v>
      </c>
      <c r="Z1056" s="9">
        <v>0</v>
      </c>
      <c r="AA1056" s="9">
        <v>0</v>
      </c>
      <c r="AB1056" s="9">
        <v>0</v>
      </c>
      <c r="AC1056" s="9"/>
      <c r="AD1056" s="9">
        <v>2</v>
      </c>
      <c r="AE1056" s="9"/>
      <c r="AF1056" s="9">
        <v>1</v>
      </c>
      <c r="AG1056" s="9">
        <v>0</v>
      </c>
      <c r="AH1056" s="9">
        <v>0</v>
      </c>
      <c r="AI1056" s="9">
        <v>0</v>
      </c>
      <c r="AJ1056" s="9">
        <v>0</v>
      </c>
      <c r="AK1056" s="9">
        <v>0</v>
      </c>
      <c r="AL1056" s="9"/>
      <c r="AM1056" s="9">
        <v>1</v>
      </c>
      <c r="AN1056" s="9">
        <v>1</v>
      </c>
      <c r="AO1056" s="9">
        <v>1</v>
      </c>
      <c r="AP1056" s="9">
        <v>0</v>
      </c>
      <c r="AQ1056" s="9">
        <v>0</v>
      </c>
      <c r="AR1056" s="9">
        <v>0</v>
      </c>
      <c r="AS1056" s="9"/>
      <c r="AT1056" s="9">
        <v>4</v>
      </c>
      <c r="AU1056" s="9">
        <v>4</v>
      </c>
      <c r="AV1056" s="75">
        <v>1</v>
      </c>
      <c r="AW1056" s="75">
        <v>1</v>
      </c>
      <c r="AX1056" s="75">
        <v>1</v>
      </c>
      <c r="AY1056" s="9">
        <v>1</v>
      </c>
      <c r="AZ1056" s="9">
        <v>1</v>
      </c>
      <c r="BA1056" s="9">
        <v>2</v>
      </c>
      <c r="BB1056" s="9">
        <v>2</v>
      </c>
      <c r="BC1056" s="9">
        <v>1</v>
      </c>
      <c r="BD1056" s="9">
        <v>1</v>
      </c>
      <c r="BE1056" s="9">
        <v>2</v>
      </c>
      <c r="BF1056" s="9">
        <v>1</v>
      </c>
      <c r="BG1056" s="9">
        <v>1</v>
      </c>
      <c r="BH1056">
        <v>2</v>
      </c>
      <c r="BI1056">
        <v>2</v>
      </c>
      <c r="BJ1056" s="58">
        <v>1</v>
      </c>
      <c r="BK1056">
        <v>2</v>
      </c>
      <c r="BL1056">
        <v>1</v>
      </c>
      <c r="BM1056">
        <v>1</v>
      </c>
      <c r="BN1056">
        <v>1</v>
      </c>
      <c r="BO1056">
        <v>2</v>
      </c>
      <c r="BP1056">
        <v>2</v>
      </c>
      <c r="BQ1056" t="s">
        <v>125</v>
      </c>
      <c r="BR1056">
        <v>1</v>
      </c>
      <c r="BS1056">
        <v>2</v>
      </c>
      <c r="BT1056" t="s">
        <v>125</v>
      </c>
      <c r="BU1056">
        <v>1</v>
      </c>
      <c r="BV1056">
        <v>2</v>
      </c>
      <c r="BW1056">
        <v>2</v>
      </c>
      <c r="BX1056">
        <v>1</v>
      </c>
      <c r="BY1056">
        <v>2</v>
      </c>
      <c r="BZ1056">
        <v>2</v>
      </c>
      <c r="CA1056">
        <v>2</v>
      </c>
      <c r="CB1056">
        <v>2</v>
      </c>
      <c r="CC1056">
        <v>2</v>
      </c>
      <c r="CD1056">
        <v>2</v>
      </c>
      <c r="CE1056">
        <v>1</v>
      </c>
      <c r="CF1056">
        <v>2</v>
      </c>
      <c r="CG1056">
        <v>2</v>
      </c>
      <c r="CH1056">
        <v>2</v>
      </c>
      <c r="CI1056">
        <v>2</v>
      </c>
      <c r="CJ1056">
        <v>1</v>
      </c>
      <c r="CK1056">
        <v>2</v>
      </c>
      <c r="CL1056">
        <v>1</v>
      </c>
      <c r="CM1056">
        <v>4</v>
      </c>
      <c r="CN1056">
        <v>4</v>
      </c>
      <c r="CO1056">
        <v>3</v>
      </c>
      <c r="CP1056">
        <v>4</v>
      </c>
      <c r="CQ1056">
        <v>4</v>
      </c>
      <c r="CR1056">
        <v>4</v>
      </c>
      <c r="CS1056">
        <v>4</v>
      </c>
      <c r="CT1056">
        <v>3</v>
      </c>
      <c r="CU1056">
        <v>3</v>
      </c>
      <c r="CV1056">
        <v>3</v>
      </c>
      <c r="CW1056">
        <v>3</v>
      </c>
      <c r="CX1056">
        <v>3</v>
      </c>
      <c r="CY1056">
        <v>1</v>
      </c>
      <c r="CZ1056">
        <v>3</v>
      </c>
      <c r="DA1056" s="57" t="s">
        <v>125</v>
      </c>
    </row>
    <row r="1057" spans="1:105">
      <c r="A1057">
        <v>1050</v>
      </c>
      <c r="B1057" s="9">
        <v>1</v>
      </c>
      <c r="C1057" s="9">
        <v>5</v>
      </c>
      <c r="D1057" s="9">
        <v>3</v>
      </c>
      <c r="E1057" s="9">
        <v>2</v>
      </c>
      <c r="F1057" s="9">
        <v>0</v>
      </c>
      <c r="G1057" s="9">
        <v>0</v>
      </c>
      <c r="H1057" s="9">
        <v>0</v>
      </c>
      <c r="I1057" s="9">
        <v>0</v>
      </c>
      <c r="J1057" s="9">
        <v>1</v>
      </c>
      <c r="K1057" s="9">
        <v>0</v>
      </c>
      <c r="L1057" s="9">
        <v>0</v>
      </c>
      <c r="M1057" s="9">
        <v>2</v>
      </c>
      <c r="N1057" s="9">
        <v>3</v>
      </c>
      <c r="O1057" s="9">
        <v>0</v>
      </c>
      <c r="P1057" s="9">
        <v>3</v>
      </c>
      <c r="Q1057" s="9">
        <v>4</v>
      </c>
      <c r="R1057" s="9">
        <v>4</v>
      </c>
      <c r="S1057" s="9">
        <v>3</v>
      </c>
      <c r="T1057" s="9"/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1</v>
      </c>
      <c r="AA1057" s="9">
        <v>0</v>
      </c>
      <c r="AB1057" s="9">
        <v>0</v>
      </c>
      <c r="AC1057" s="9"/>
      <c r="AD1057" s="9">
        <v>2</v>
      </c>
      <c r="AE1057" s="9"/>
      <c r="AF1057" s="9">
        <v>0</v>
      </c>
      <c r="AG1057" s="9">
        <v>0</v>
      </c>
      <c r="AH1057" s="9">
        <v>1</v>
      </c>
      <c r="AI1057" s="9">
        <v>0</v>
      </c>
      <c r="AJ1057" s="9">
        <v>0</v>
      </c>
      <c r="AK1057" s="9">
        <v>0</v>
      </c>
      <c r="AL1057" s="9"/>
      <c r="AM1057" s="9">
        <v>0</v>
      </c>
      <c r="AN1057" s="9">
        <v>1</v>
      </c>
      <c r="AO1057" s="9">
        <v>1</v>
      </c>
      <c r="AP1057" s="9">
        <v>0</v>
      </c>
      <c r="AQ1057" s="9">
        <v>0</v>
      </c>
      <c r="AR1057" s="9">
        <v>0</v>
      </c>
      <c r="AS1057" s="9"/>
      <c r="AT1057" s="9">
        <v>1</v>
      </c>
      <c r="AU1057" s="9">
        <v>4</v>
      </c>
      <c r="AV1057" s="75">
        <v>1</v>
      </c>
      <c r="AW1057" s="75">
        <v>1</v>
      </c>
      <c r="AX1057" s="75">
        <v>1</v>
      </c>
      <c r="AY1057" s="9">
        <v>2</v>
      </c>
      <c r="AZ1057" s="9">
        <v>1</v>
      </c>
      <c r="BA1057" s="9">
        <v>1</v>
      </c>
      <c r="BB1057" s="9">
        <v>2</v>
      </c>
      <c r="BC1057" s="9">
        <v>2</v>
      </c>
      <c r="BD1057" s="9">
        <v>1</v>
      </c>
      <c r="BE1057" s="9">
        <v>1</v>
      </c>
      <c r="BF1057" s="9">
        <v>2</v>
      </c>
      <c r="BG1057" s="9" t="s">
        <v>125</v>
      </c>
      <c r="BH1057">
        <v>2</v>
      </c>
      <c r="BI1057">
        <v>2</v>
      </c>
      <c r="BJ1057" s="58">
        <v>1</v>
      </c>
      <c r="BK1057">
        <v>2</v>
      </c>
      <c r="BL1057">
        <v>1</v>
      </c>
      <c r="BM1057">
        <v>1</v>
      </c>
      <c r="BN1057">
        <v>1</v>
      </c>
      <c r="BO1057">
        <v>2</v>
      </c>
      <c r="BP1057">
        <v>2</v>
      </c>
      <c r="BQ1057" t="s">
        <v>125</v>
      </c>
      <c r="BR1057">
        <v>1</v>
      </c>
      <c r="BS1057">
        <v>2</v>
      </c>
      <c r="BT1057" t="s">
        <v>125</v>
      </c>
      <c r="BU1057">
        <v>1</v>
      </c>
      <c r="BV1057">
        <v>2</v>
      </c>
      <c r="BW1057">
        <v>2</v>
      </c>
      <c r="BX1057">
        <v>2</v>
      </c>
      <c r="BY1057">
        <v>1</v>
      </c>
      <c r="BZ1057">
        <v>2</v>
      </c>
      <c r="CA1057">
        <v>2</v>
      </c>
      <c r="CB1057">
        <v>2</v>
      </c>
      <c r="CC1057">
        <v>2</v>
      </c>
      <c r="CD1057">
        <v>2</v>
      </c>
      <c r="CE1057">
        <v>2</v>
      </c>
      <c r="CF1057">
        <v>1</v>
      </c>
      <c r="CG1057">
        <v>2</v>
      </c>
      <c r="CH1057">
        <v>2</v>
      </c>
      <c r="CI1057">
        <v>2</v>
      </c>
      <c r="CJ1057">
        <v>2</v>
      </c>
      <c r="CK1057">
        <v>2</v>
      </c>
      <c r="CL1057">
        <v>1</v>
      </c>
      <c r="CM1057">
        <v>4</v>
      </c>
      <c r="CN1057">
        <v>4</v>
      </c>
      <c r="CO1057">
        <v>4</v>
      </c>
      <c r="CP1057">
        <v>1</v>
      </c>
      <c r="CQ1057">
        <v>3</v>
      </c>
      <c r="CR1057">
        <v>1</v>
      </c>
      <c r="CS1057">
        <v>1</v>
      </c>
      <c r="CT1057">
        <v>4</v>
      </c>
      <c r="CU1057">
        <v>3</v>
      </c>
      <c r="CV1057">
        <v>2</v>
      </c>
      <c r="CW1057">
        <v>1</v>
      </c>
      <c r="CX1057">
        <v>4</v>
      </c>
      <c r="CY1057">
        <v>3</v>
      </c>
      <c r="CZ1057">
        <v>1</v>
      </c>
      <c r="DA1057" s="57" t="s">
        <v>125</v>
      </c>
    </row>
    <row r="1058" spans="1:105">
      <c r="A1058">
        <v>1051</v>
      </c>
      <c r="B1058" s="9">
        <v>2</v>
      </c>
      <c r="C1058" s="9">
        <v>2</v>
      </c>
      <c r="D1058" s="9">
        <v>6</v>
      </c>
      <c r="E1058" s="9">
        <v>5</v>
      </c>
      <c r="F1058" s="9">
        <v>0</v>
      </c>
      <c r="G1058" s="9">
        <v>0</v>
      </c>
      <c r="H1058" s="9">
        <v>0</v>
      </c>
      <c r="I1058" s="9">
        <v>1</v>
      </c>
      <c r="J1058" s="9">
        <v>0</v>
      </c>
      <c r="K1058" s="9">
        <v>0</v>
      </c>
      <c r="L1058" s="9">
        <v>0</v>
      </c>
      <c r="M1058" s="9">
        <v>1</v>
      </c>
      <c r="N1058" s="9">
        <v>0</v>
      </c>
      <c r="O1058" s="9">
        <v>0</v>
      </c>
      <c r="P1058" s="9">
        <v>0</v>
      </c>
      <c r="Q1058" s="9">
        <v>0</v>
      </c>
      <c r="R1058" s="9">
        <v>3</v>
      </c>
      <c r="S1058" s="9">
        <v>0</v>
      </c>
      <c r="T1058" s="9"/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1</v>
      </c>
      <c r="AB1058" s="9">
        <v>0</v>
      </c>
      <c r="AC1058" s="9"/>
      <c r="AD1058" s="9">
        <v>5</v>
      </c>
      <c r="AE1058" s="9"/>
      <c r="AF1058" s="9">
        <v>1</v>
      </c>
      <c r="AG1058" s="9">
        <v>0</v>
      </c>
      <c r="AH1058" s="9">
        <v>1</v>
      </c>
      <c r="AI1058" s="9">
        <v>0</v>
      </c>
      <c r="AJ1058" s="9">
        <v>0</v>
      </c>
      <c r="AK1058" s="9">
        <v>0</v>
      </c>
      <c r="AL1058" s="9"/>
      <c r="AM1058" s="9">
        <v>1</v>
      </c>
      <c r="AN1058" s="9">
        <v>1</v>
      </c>
      <c r="AO1058" s="9">
        <v>1</v>
      </c>
      <c r="AP1058" s="9">
        <v>1</v>
      </c>
      <c r="AQ1058" s="9">
        <v>0</v>
      </c>
      <c r="AR1058" s="9">
        <v>0</v>
      </c>
      <c r="AS1058" s="9"/>
      <c r="AT1058" s="9">
        <v>2</v>
      </c>
      <c r="AU1058" s="9">
        <v>4</v>
      </c>
      <c r="AV1058" s="75">
        <v>1</v>
      </c>
      <c r="AW1058" s="75">
        <v>2</v>
      </c>
      <c r="AX1058" s="75">
        <v>1</v>
      </c>
      <c r="AY1058" s="9">
        <v>1</v>
      </c>
      <c r="AZ1058" s="9">
        <v>1</v>
      </c>
      <c r="BA1058" s="9">
        <v>1</v>
      </c>
      <c r="BB1058" s="9">
        <v>2</v>
      </c>
      <c r="BC1058" s="9">
        <v>1</v>
      </c>
      <c r="BD1058" s="9">
        <v>1</v>
      </c>
      <c r="BE1058" s="9">
        <v>2</v>
      </c>
      <c r="BF1058" s="9">
        <v>1</v>
      </c>
      <c r="BG1058" s="9">
        <v>1</v>
      </c>
      <c r="BH1058">
        <v>2</v>
      </c>
      <c r="BI1058">
        <v>2</v>
      </c>
      <c r="BJ1058" s="58">
        <v>1</v>
      </c>
      <c r="BK1058">
        <v>2</v>
      </c>
      <c r="BL1058">
        <v>1</v>
      </c>
      <c r="BM1058">
        <v>1</v>
      </c>
      <c r="BN1058">
        <v>1</v>
      </c>
      <c r="BO1058">
        <v>2</v>
      </c>
      <c r="BP1058">
        <v>2</v>
      </c>
      <c r="BQ1058" t="s">
        <v>125</v>
      </c>
      <c r="BR1058">
        <v>1</v>
      </c>
      <c r="BS1058">
        <v>2</v>
      </c>
      <c r="BT1058" t="s">
        <v>125</v>
      </c>
      <c r="BU1058">
        <v>1</v>
      </c>
      <c r="BV1058">
        <v>1</v>
      </c>
      <c r="BW1058">
        <v>1</v>
      </c>
      <c r="BX1058">
        <v>2</v>
      </c>
      <c r="BY1058">
        <v>1</v>
      </c>
      <c r="BZ1058">
        <v>2</v>
      </c>
      <c r="CA1058">
        <v>1</v>
      </c>
      <c r="CB1058">
        <v>2</v>
      </c>
      <c r="CC1058">
        <v>2</v>
      </c>
      <c r="CD1058">
        <v>2</v>
      </c>
      <c r="CE1058">
        <v>1</v>
      </c>
      <c r="CF1058">
        <v>2</v>
      </c>
      <c r="CG1058">
        <v>2</v>
      </c>
      <c r="CH1058">
        <v>2</v>
      </c>
      <c r="CI1058">
        <v>2</v>
      </c>
      <c r="CJ1058">
        <v>1</v>
      </c>
      <c r="CK1058">
        <v>2</v>
      </c>
      <c r="CL1058">
        <v>2</v>
      </c>
      <c r="CM1058" t="s">
        <v>125</v>
      </c>
      <c r="CN1058" t="s">
        <v>125</v>
      </c>
      <c r="CO1058">
        <v>4</v>
      </c>
      <c r="CP1058">
        <v>2</v>
      </c>
      <c r="CQ1058">
        <v>3</v>
      </c>
      <c r="CR1058">
        <v>3</v>
      </c>
      <c r="CS1058">
        <v>3</v>
      </c>
      <c r="CT1058">
        <v>4</v>
      </c>
      <c r="CU1058">
        <v>3</v>
      </c>
      <c r="CV1058">
        <v>3</v>
      </c>
      <c r="CW1058">
        <v>1</v>
      </c>
      <c r="CX1058">
        <v>3</v>
      </c>
      <c r="CY1058">
        <v>4</v>
      </c>
      <c r="CZ1058">
        <v>0</v>
      </c>
      <c r="DA1058" s="57" t="s">
        <v>125</v>
      </c>
    </row>
    <row r="1059" spans="1:105">
      <c r="A1059">
        <v>1052</v>
      </c>
      <c r="B1059" s="9">
        <v>2</v>
      </c>
      <c r="C1059" s="9">
        <v>3</v>
      </c>
      <c r="D1059" s="9">
        <v>1</v>
      </c>
      <c r="E1059" s="9">
        <v>3</v>
      </c>
      <c r="F1059" s="9">
        <v>1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2</v>
      </c>
      <c r="N1059" s="9">
        <v>4</v>
      </c>
      <c r="O1059" s="9">
        <v>4</v>
      </c>
      <c r="P1059" s="9">
        <v>4</v>
      </c>
      <c r="Q1059" s="9">
        <v>0</v>
      </c>
      <c r="R1059" s="9">
        <v>4</v>
      </c>
      <c r="S1059" s="9">
        <v>4</v>
      </c>
      <c r="T1059" s="9"/>
      <c r="U1059" s="9">
        <v>0</v>
      </c>
      <c r="V1059" s="9">
        <v>0</v>
      </c>
      <c r="W1059" s="9">
        <v>0</v>
      </c>
      <c r="X1059" s="9">
        <v>0</v>
      </c>
      <c r="Y1059" s="9">
        <v>1</v>
      </c>
      <c r="Z1059" s="9">
        <v>0</v>
      </c>
      <c r="AA1059" s="9">
        <v>0</v>
      </c>
      <c r="AB1059" s="9">
        <v>0</v>
      </c>
      <c r="AC1059" s="9"/>
      <c r="AD1059" s="9">
        <v>1</v>
      </c>
      <c r="AE1059" s="9"/>
      <c r="AF1059" s="9">
        <v>0</v>
      </c>
      <c r="AG1059" s="9">
        <v>0</v>
      </c>
      <c r="AH1059" s="9">
        <v>1</v>
      </c>
      <c r="AI1059" s="9">
        <v>1</v>
      </c>
      <c r="AJ1059" s="9">
        <v>0</v>
      </c>
      <c r="AK1059" s="9">
        <v>0</v>
      </c>
      <c r="AL1059" s="9"/>
      <c r="AM1059" s="9">
        <v>1</v>
      </c>
      <c r="AN1059" s="9">
        <v>1</v>
      </c>
      <c r="AO1059" s="9">
        <v>1</v>
      </c>
      <c r="AP1059" s="9">
        <v>1</v>
      </c>
      <c r="AQ1059" s="9">
        <v>0</v>
      </c>
      <c r="AR1059" s="9">
        <v>0</v>
      </c>
      <c r="AS1059" s="9"/>
      <c r="AT1059" s="9">
        <v>1</v>
      </c>
      <c r="AU1059" s="9">
        <v>3</v>
      </c>
      <c r="AV1059" s="75">
        <v>2</v>
      </c>
      <c r="AW1059" s="75">
        <v>1</v>
      </c>
      <c r="AX1059" s="75">
        <v>1</v>
      </c>
      <c r="AY1059" s="9">
        <v>1</v>
      </c>
      <c r="AZ1059" s="9">
        <v>1</v>
      </c>
      <c r="BA1059" s="9">
        <v>1</v>
      </c>
      <c r="BB1059" s="9">
        <v>2</v>
      </c>
      <c r="BC1059" s="9">
        <v>1</v>
      </c>
      <c r="BD1059" s="9">
        <v>1</v>
      </c>
      <c r="BE1059" s="9">
        <v>2</v>
      </c>
      <c r="BF1059" s="9">
        <v>1</v>
      </c>
      <c r="BG1059" s="9">
        <v>1</v>
      </c>
      <c r="BH1059">
        <v>1</v>
      </c>
      <c r="BI1059">
        <v>1</v>
      </c>
      <c r="BJ1059" s="58">
        <v>1</v>
      </c>
      <c r="BK1059">
        <v>2</v>
      </c>
      <c r="BL1059">
        <v>2</v>
      </c>
      <c r="BM1059">
        <v>1</v>
      </c>
      <c r="BN1059">
        <v>1</v>
      </c>
      <c r="BO1059">
        <v>2</v>
      </c>
      <c r="BP1059">
        <v>1</v>
      </c>
      <c r="BQ1059">
        <v>1</v>
      </c>
      <c r="BR1059">
        <v>1</v>
      </c>
      <c r="BS1059">
        <v>1</v>
      </c>
      <c r="BT1059">
        <v>1</v>
      </c>
      <c r="BU1059">
        <v>1</v>
      </c>
      <c r="BV1059">
        <v>2</v>
      </c>
      <c r="BW1059">
        <v>2</v>
      </c>
      <c r="BX1059">
        <v>2</v>
      </c>
      <c r="BY1059">
        <v>1</v>
      </c>
      <c r="BZ1059">
        <v>2</v>
      </c>
      <c r="CA1059">
        <v>2</v>
      </c>
      <c r="CB1059">
        <v>2</v>
      </c>
      <c r="CC1059">
        <v>1</v>
      </c>
      <c r="CD1059">
        <v>2</v>
      </c>
      <c r="CE1059">
        <v>1</v>
      </c>
      <c r="CF1059">
        <v>1</v>
      </c>
      <c r="CG1059">
        <v>1</v>
      </c>
      <c r="CH1059">
        <v>2</v>
      </c>
      <c r="CI1059">
        <v>2</v>
      </c>
      <c r="CJ1059">
        <v>2</v>
      </c>
      <c r="CK1059">
        <v>2</v>
      </c>
      <c r="CL1059">
        <v>1</v>
      </c>
      <c r="CM1059">
        <v>2</v>
      </c>
      <c r="CN1059">
        <v>3</v>
      </c>
      <c r="CO1059">
        <v>4</v>
      </c>
      <c r="CP1059">
        <v>2</v>
      </c>
      <c r="CQ1059">
        <v>3</v>
      </c>
      <c r="CR1059">
        <v>2</v>
      </c>
      <c r="CS1059">
        <v>3</v>
      </c>
      <c r="CT1059">
        <v>3</v>
      </c>
      <c r="CU1059">
        <v>3</v>
      </c>
      <c r="CV1059">
        <v>1</v>
      </c>
      <c r="CW1059">
        <v>1</v>
      </c>
      <c r="CX1059">
        <v>2</v>
      </c>
      <c r="CY1059">
        <v>4</v>
      </c>
      <c r="CZ1059">
        <v>3</v>
      </c>
      <c r="DA1059" s="57">
        <v>3</v>
      </c>
    </row>
    <row r="1060" spans="1:105">
      <c r="A1060">
        <v>1053</v>
      </c>
      <c r="B1060" s="9">
        <v>2</v>
      </c>
      <c r="C1060" s="9">
        <v>5</v>
      </c>
      <c r="D1060" s="9">
        <v>5</v>
      </c>
      <c r="E1060" s="9">
        <v>7</v>
      </c>
      <c r="F1060" s="9">
        <v>0</v>
      </c>
      <c r="G1060" s="9">
        <v>0</v>
      </c>
      <c r="H1060" s="9">
        <v>0</v>
      </c>
      <c r="I1060" s="9">
        <v>1</v>
      </c>
      <c r="J1060" s="9">
        <v>0</v>
      </c>
      <c r="K1060" s="9">
        <v>0</v>
      </c>
      <c r="L1060" s="9">
        <v>0</v>
      </c>
      <c r="M1060" s="9">
        <v>2</v>
      </c>
      <c r="N1060" s="9">
        <v>3</v>
      </c>
      <c r="O1060" s="9">
        <v>4</v>
      </c>
      <c r="P1060" s="9">
        <v>4</v>
      </c>
      <c r="Q1060" s="9">
        <v>4</v>
      </c>
      <c r="R1060" s="9">
        <v>2</v>
      </c>
      <c r="S1060" s="9">
        <v>4</v>
      </c>
      <c r="T1060" s="9"/>
      <c r="U1060" s="9">
        <v>1</v>
      </c>
      <c r="V1060" s="9">
        <v>0</v>
      </c>
      <c r="W1060" s="9">
        <v>0</v>
      </c>
      <c r="X1060" s="9">
        <v>0</v>
      </c>
      <c r="Y1060" s="9">
        <v>0</v>
      </c>
      <c r="Z1060" s="9">
        <v>1</v>
      </c>
      <c r="AA1060" s="9">
        <v>0</v>
      </c>
      <c r="AB1060" s="9">
        <v>0</v>
      </c>
      <c r="AC1060" s="9"/>
      <c r="AD1060" s="9">
        <v>1</v>
      </c>
      <c r="AE1060" s="9"/>
      <c r="AF1060" s="9">
        <v>1</v>
      </c>
      <c r="AG1060" s="9">
        <v>1</v>
      </c>
      <c r="AH1060" s="9">
        <v>0</v>
      </c>
      <c r="AI1060" s="9">
        <v>0</v>
      </c>
      <c r="AJ1060" s="9">
        <v>0</v>
      </c>
      <c r="AK1060" s="9">
        <v>0</v>
      </c>
      <c r="AL1060" s="9"/>
      <c r="AM1060" s="9">
        <v>1</v>
      </c>
      <c r="AN1060" s="9">
        <v>1</v>
      </c>
      <c r="AO1060" s="9">
        <v>1</v>
      </c>
      <c r="AP1060" s="9">
        <v>0</v>
      </c>
      <c r="AQ1060" s="9">
        <v>0</v>
      </c>
      <c r="AR1060" s="9">
        <v>0</v>
      </c>
      <c r="AS1060" s="9"/>
      <c r="AT1060" s="9">
        <v>1</v>
      </c>
      <c r="AU1060" s="9">
        <v>1</v>
      </c>
      <c r="AV1060" s="75">
        <v>1</v>
      </c>
      <c r="AW1060" s="75">
        <v>2</v>
      </c>
      <c r="AX1060" s="75">
        <v>1</v>
      </c>
      <c r="AY1060" s="9">
        <v>2</v>
      </c>
      <c r="AZ1060" s="9">
        <v>1</v>
      </c>
      <c r="BA1060" s="9">
        <v>2</v>
      </c>
      <c r="BB1060" s="9"/>
      <c r="BC1060" s="9">
        <v>1</v>
      </c>
      <c r="BD1060" s="9">
        <v>1</v>
      </c>
      <c r="BE1060" s="9">
        <v>2</v>
      </c>
      <c r="BF1060" s="9">
        <v>1</v>
      </c>
      <c r="BG1060" s="9">
        <v>2</v>
      </c>
      <c r="BH1060">
        <v>2</v>
      </c>
      <c r="BI1060">
        <v>2</v>
      </c>
      <c r="BJ1060" s="58">
        <v>1</v>
      </c>
      <c r="BK1060">
        <v>2</v>
      </c>
      <c r="BL1060">
        <v>2</v>
      </c>
      <c r="BM1060">
        <v>2</v>
      </c>
      <c r="BN1060">
        <v>1</v>
      </c>
      <c r="BO1060">
        <v>2</v>
      </c>
      <c r="BP1060">
        <v>2</v>
      </c>
      <c r="BQ1060" t="s">
        <v>125</v>
      </c>
      <c r="BR1060">
        <v>2</v>
      </c>
      <c r="BS1060">
        <v>2</v>
      </c>
      <c r="BT1060" t="s">
        <v>125</v>
      </c>
      <c r="BU1060">
        <v>1</v>
      </c>
      <c r="BV1060">
        <v>2</v>
      </c>
      <c r="BW1060">
        <v>2</v>
      </c>
      <c r="BX1060">
        <v>2</v>
      </c>
      <c r="BY1060">
        <v>2</v>
      </c>
      <c r="BZ1060">
        <v>2</v>
      </c>
      <c r="CA1060">
        <v>2</v>
      </c>
      <c r="CB1060">
        <v>2</v>
      </c>
      <c r="CC1060">
        <v>2</v>
      </c>
      <c r="CD1060">
        <v>2</v>
      </c>
      <c r="CE1060">
        <v>2</v>
      </c>
      <c r="CF1060">
        <v>2</v>
      </c>
      <c r="CG1060">
        <v>2</v>
      </c>
      <c r="CH1060">
        <v>2</v>
      </c>
      <c r="CI1060">
        <v>2</v>
      </c>
      <c r="CJ1060">
        <v>1</v>
      </c>
      <c r="CK1060">
        <v>2</v>
      </c>
      <c r="CL1060">
        <v>2</v>
      </c>
      <c r="CM1060" t="s">
        <v>125</v>
      </c>
      <c r="CN1060" t="s">
        <v>125</v>
      </c>
      <c r="CO1060">
        <v>4</v>
      </c>
      <c r="CP1060">
        <v>2</v>
      </c>
      <c r="CQ1060">
        <v>4</v>
      </c>
      <c r="CR1060">
        <v>2</v>
      </c>
      <c r="CS1060">
        <v>2</v>
      </c>
      <c r="CT1060">
        <v>3</v>
      </c>
      <c r="CU1060">
        <v>2</v>
      </c>
      <c r="CV1060">
        <v>1</v>
      </c>
      <c r="CW1060">
        <v>1</v>
      </c>
      <c r="CX1060">
        <v>1</v>
      </c>
      <c r="CY1060">
        <v>3</v>
      </c>
      <c r="CZ1060">
        <v>0</v>
      </c>
      <c r="DA1060" s="57" t="s">
        <v>125</v>
      </c>
    </row>
    <row r="1061" spans="1:105">
      <c r="A1061">
        <v>1054</v>
      </c>
      <c r="B1061" s="9">
        <v>2</v>
      </c>
      <c r="C1061" s="9">
        <v>4</v>
      </c>
      <c r="D1061" s="9">
        <v>7</v>
      </c>
      <c r="E1061" s="9">
        <v>10</v>
      </c>
      <c r="F1061" s="9">
        <v>0</v>
      </c>
      <c r="G1061" s="9">
        <v>0</v>
      </c>
      <c r="H1061" s="9">
        <v>0</v>
      </c>
      <c r="I1061" s="9">
        <v>0</v>
      </c>
      <c r="J1061" s="9">
        <v>1</v>
      </c>
      <c r="K1061" s="9">
        <v>0</v>
      </c>
      <c r="L1061" s="9">
        <v>0</v>
      </c>
      <c r="M1061" s="9">
        <v>1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/>
      <c r="U1061" s="9">
        <v>0</v>
      </c>
      <c r="V1061" s="9">
        <v>0</v>
      </c>
      <c r="W1061" s="9">
        <v>1</v>
      </c>
      <c r="X1061" s="9">
        <v>0</v>
      </c>
      <c r="Y1061" s="9">
        <v>1</v>
      </c>
      <c r="Z1061" s="9">
        <v>1</v>
      </c>
      <c r="AA1061" s="9">
        <v>0</v>
      </c>
      <c r="AB1061" s="9">
        <v>0</v>
      </c>
      <c r="AC1061" s="9"/>
      <c r="AD1061" s="9">
        <v>4</v>
      </c>
      <c r="AE1061" s="9"/>
      <c r="AF1061" s="9">
        <v>1</v>
      </c>
      <c r="AG1061" s="9">
        <v>1</v>
      </c>
      <c r="AH1061" s="9">
        <v>0</v>
      </c>
      <c r="AI1061" s="9">
        <v>1</v>
      </c>
      <c r="AJ1061" s="9">
        <v>0</v>
      </c>
      <c r="AK1061" s="9">
        <v>0</v>
      </c>
      <c r="AL1061" s="9"/>
      <c r="AM1061" s="9">
        <v>1</v>
      </c>
      <c r="AN1061" s="9">
        <v>1</v>
      </c>
      <c r="AO1061" s="9">
        <v>0</v>
      </c>
      <c r="AP1061" s="9">
        <v>0</v>
      </c>
      <c r="AQ1061" s="9">
        <v>0</v>
      </c>
      <c r="AR1061" s="9">
        <v>1</v>
      </c>
      <c r="AS1061" s="9"/>
      <c r="AT1061" s="9">
        <v>4</v>
      </c>
      <c r="AU1061" s="9">
        <v>3</v>
      </c>
      <c r="AV1061" s="75">
        <v>2</v>
      </c>
      <c r="AW1061" s="75">
        <v>2</v>
      </c>
      <c r="AX1061" s="75">
        <v>1</v>
      </c>
      <c r="AY1061" s="9">
        <v>1</v>
      </c>
      <c r="AZ1061" s="9">
        <v>1</v>
      </c>
      <c r="BA1061" s="9">
        <v>2</v>
      </c>
      <c r="BB1061" s="9">
        <v>1</v>
      </c>
      <c r="BC1061" s="9">
        <v>2</v>
      </c>
      <c r="BD1061" s="9">
        <v>1</v>
      </c>
      <c r="BE1061" s="9">
        <v>1</v>
      </c>
      <c r="BF1061" s="9">
        <v>1</v>
      </c>
      <c r="BG1061" s="9">
        <v>2</v>
      </c>
      <c r="BH1061">
        <v>1</v>
      </c>
      <c r="BI1061">
        <v>2</v>
      </c>
      <c r="BJ1061" s="58">
        <v>2</v>
      </c>
      <c r="BK1061">
        <v>2</v>
      </c>
      <c r="BL1061">
        <v>1</v>
      </c>
      <c r="BM1061">
        <v>1</v>
      </c>
      <c r="BN1061">
        <v>1</v>
      </c>
      <c r="BO1061">
        <v>2</v>
      </c>
      <c r="BP1061">
        <v>2</v>
      </c>
      <c r="BQ1061" t="s">
        <v>125</v>
      </c>
      <c r="BR1061">
        <v>1</v>
      </c>
      <c r="BS1061">
        <v>1</v>
      </c>
      <c r="BT1061">
        <v>2</v>
      </c>
      <c r="BU1061">
        <v>1</v>
      </c>
      <c r="BV1061">
        <v>1</v>
      </c>
      <c r="BW1061">
        <v>1</v>
      </c>
      <c r="BX1061">
        <v>2</v>
      </c>
      <c r="BY1061">
        <v>1</v>
      </c>
      <c r="BZ1061">
        <v>2</v>
      </c>
      <c r="CA1061">
        <v>1</v>
      </c>
      <c r="CB1061">
        <v>1</v>
      </c>
      <c r="CC1061">
        <v>1</v>
      </c>
      <c r="CD1061">
        <v>1</v>
      </c>
      <c r="CE1061">
        <v>2</v>
      </c>
      <c r="CF1061">
        <v>2</v>
      </c>
      <c r="CG1061">
        <v>2</v>
      </c>
      <c r="CH1061">
        <v>2</v>
      </c>
      <c r="CI1061">
        <v>2</v>
      </c>
      <c r="CJ1061">
        <v>2</v>
      </c>
      <c r="CK1061">
        <v>2</v>
      </c>
      <c r="CL1061">
        <v>1</v>
      </c>
      <c r="CM1061">
        <v>1</v>
      </c>
      <c r="CN1061">
        <v>1</v>
      </c>
      <c r="CO1061">
        <v>2</v>
      </c>
      <c r="CP1061">
        <v>4</v>
      </c>
      <c r="CQ1061">
        <v>3</v>
      </c>
      <c r="CR1061">
        <v>4</v>
      </c>
      <c r="CS1061">
        <v>4</v>
      </c>
      <c r="CT1061">
        <v>3</v>
      </c>
      <c r="CU1061">
        <v>4</v>
      </c>
      <c r="CV1061">
        <v>4</v>
      </c>
      <c r="CW1061">
        <v>1</v>
      </c>
      <c r="CX1061">
        <v>3</v>
      </c>
      <c r="CY1061">
        <v>1</v>
      </c>
      <c r="CZ1061">
        <v>4</v>
      </c>
      <c r="DA1061" s="57" t="s">
        <v>125</v>
      </c>
    </row>
    <row r="1062" spans="1:105">
      <c r="A1062">
        <v>1055</v>
      </c>
      <c r="B1062" s="9">
        <v>2</v>
      </c>
      <c r="C1062" s="9">
        <v>7</v>
      </c>
      <c r="D1062" s="9">
        <v>1</v>
      </c>
      <c r="E1062" s="9">
        <v>5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1</v>
      </c>
      <c r="L1062" s="9">
        <v>0</v>
      </c>
      <c r="M1062" s="9">
        <v>2</v>
      </c>
      <c r="N1062" s="9">
        <v>0</v>
      </c>
      <c r="O1062" s="9">
        <v>4</v>
      </c>
      <c r="P1062" s="9">
        <v>4</v>
      </c>
      <c r="Q1062" s="9">
        <v>0</v>
      </c>
      <c r="R1062" s="9">
        <v>4</v>
      </c>
      <c r="S1062" s="9">
        <v>4</v>
      </c>
      <c r="T1062" s="9"/>
      <c r="U1062" s="9">
        <v>0</v>
      </c>
      <c r="V1062" s="9">
        <v>0</v>
      </c>
      <c r="W1062" s="9">
        <v>0</v>
      </c>
      <c r="X1062" s="9">
        <v>0</v>
      </c>
      <c r="Y1062" s="9">
        <v>1</v>
      </c>
      <c r="Z1062" s="9">
        <v>0</v>
      </c>
      <c r="AA1062" s="9">
        <v>0</v>
      </c>
      <c r="AB1062" s="9">
        <v>0</v>
      </c>
      <c r="AC1062" s="9"/>
      <c r="AD1062" s="9">
        <v>1</v>
      </c>
      <c r="AE1062" s="9"/>
      <c r="AF1062" s="9">
        <v>1</v>
      </c>
      <c r="AG1062" s="9">
        <v>0</v>
      </c>
      <c r="AH1062" s="9">
        <v>0</v>
      </c>
      <c r="AI1062" s="9">
        <v>0</v>
      </c>
      <c r="AJ1062" s="9">
        <v>0</v>
      </c>
      <c r="AK1062" s="9">
        <v>0</v>
      </c>
      <c r="AL1062" s="9"/>
      <c r="AM1062" s="9">
        <v>1</v>
      </c>
      <c r="AN1062" s="9">
        <v>1</v>
      </c>
      <c r="AO1062" s="9">
        <v>1</v>
      </c>
      <c r="AP1062" s="9">
        <v>1</v>
      </c>
      <c r="AQ1062" s="9">
        <v>0</v>
      </c>
      <c r="AR1062" s="9">
        <v>0</v>
      </c>
      <c r="AS1062" s="9"/>
      <c r="AT1062" s="9">
        <v>4</v>
      </c>
      <c r="AU1062" s="9">
        <v>2</v>
      </c>
      <c r="AV1062" s="75">
        <v>1</v>
      </c>
      <c r="AW1062" s="75">
        <v>1</v>
      </c>
      <c r="AX1062" s="75">
        <v>1</v>
      </c>
      <c r="AY1062" s="9">
        <v>2</v>
      </c>
      <c r="AZ1062" s="9">
        <v>2</v>
      </c>
      <c r="BA1062" s="9" t="s">
        <v>125</v>
      </c>
      <c r="BB1062" s="9" t="s">
        <v>125</v>
      </c>
      <c r="BC1062" s="9">
        <v>2</v>
      </c>
      <c r="BD1062" s="9">
        <v>1</v>
      </c>
      <c r="BE1062" s="9">
        <v>2</v>
      </c>
      <c r="BF1062" s="9">
        <v>1</v>
      </c>
      <c r="BG1062" s="9">
        <v>1</v>
      </c>
      <c r="BH1062">
        <v>1</v>
      </c>
      <c r="BI1062">
        <v>1</v>
      </c>
      <c r="BJ1062" s="58">
        <v>2</v>
      </c>
      <c r="BK1062">
        <v>2</v>
      </c>
      <c r="BL1062">
        <v>1</v>
      </c>
      <c r="BM1062">
        <v>2</v>
      </c>
      <c r="BN1062">
        <v>1</v>
      </c>
      <c r="BO1062">
        <v>2</v>
      </c>
      <c r="BP1062">
        <v>2</v>
      </c>
      <c r="BQ1062" t="s">
        <v>125</v>
      </c>
      <c r="BR1062">
        <v>2</v>
      </c>
      <c r="BS1062">
        <v>1</v>
      </c>
      <c r="BT1062">
        <v>1</v>
      </c>
      <c r="BU1062">
        <v>1</v>
      </c>
      <c r="BV1062">
        <v>2</v>
      </c>
      <c r="BW1062">
        <v>1</v>
      </c>
      <c r="BX1062">
        <v>2</v>
      </c>
      <c r="BY1062">
        <v>2</v>
      </c>
      <c r="BZ1062">
        <v>2</v>
      </c>
      <c r="CA1062">
        <v>2</v>
      </c>
      <c r="CB1062">
        <v>2</v>
      </c>
      <c r="CC1062">
        <v>1</v>
      </c>
      <c r="CD1062">
        <v>2</v>
      </c>
      <c r="CE1062">
        <v>2</v>
      </c>
      <c r="CF1062">
        <v>2</v>
      </c>
      <c r="CG1062">
        <v>1</v>
      </c>
      <c r="CH1062">
        <v>2</v>
      </c>
      <c r="CI1062">
        <v>2</v>
      </c>
      <c r="CJ1062">
        <v>1</v>
      </c>
      <c r="CK1062">
        <v>2</v>
      </c>
      <c r="CL1062">
        <v>1</v>
      </c>
      <c r="CM1062">
        <v>3</v>
      </c>
      <c r="CN1062">
        <v>3</v>
      </c>
      <c r="CO1062">
        <v>4</v>
      </c>
      <c r="CP1062">
        <v>2</v>
      </c>
      <c r="CQ1062">
        <v>4</v>
      </c>
      <c r="CR1062">
        <v>3</v>
      </c>
      <c r="CS1062">
        <v>4</v>
      </c>
      <c r="CT1062">
        <v>4</v>
      </c>
      <c r="CU1062">
        <v>3</v>
      </c>
      <c r="CV1062">
        <v>3</v>
      </c>
      <c r="CW1062">
        <v>1</v>
      </c>
      <c r="CX1062">
        <v>2</v>
      </c>
      <c r="CY1062">
        <v>1</v>
      </c>
      <c r="CZ1062">
        <v>0</v>
      </c>
      <c r="DA1062" s="57" t="s">
        <v>125</v>
      </c>
    </row>
    <row r="1063" spans="1:105">
      <c r="A1063">
        <v>1056</v>
      </c>
      <c r="B1063" s="9">
        <v>2</v>
      </c>
      <c r="C1063" s="9">
        <v>2</v>
      </c>
      <c r="D1063" s="9">
        <v>2</v>
      </c>
      <c r="E1063" s="9">
        <v>5</v>
      </c>
      <c r="F1063" s="9">
        <v>1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3</v>
      </c>
      <c r="N1063" s="9">
        <v>3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/>
      <c r="U1063" s="9">
        <v>0</v>
      </c>
      <c r="V1063" s="9">
        <v>0</v>
      </c>
      <c r="W1063" s="9">
        <v>0</v>
      </c>
      <c r="X1063" s="9">
        <v>1</v>
      </c>
      <c r="Y1063" s="9">
        <v>0</v>
      </c>
      <c r="Z1063" s="9">
        <v>1</v>
      </c>
      <c r="AA1063" s="9">
        <v>0</v>
      </c>
      <c r="AB1063" s="9">
        <v>0</v>
      </c>
      <c r="AC1063" s="9"/>
      <c r="AD1063" s="9">
        <v>2</v>
      </c>
      <c r="AE1063" s="9"/>
      <c r="AF1063" s="9">
        <v>1</v>
      </c>
      <c r="AG1063" s="9">
        <v>0</v>
      </c>
      <c r="AH1063" s="9">
        <v>1</v>
      </c>
      <c r="AI1063" s="9">
        <v>0</v>
      </c>
      <c r="AJ1063" s="9">
        <v>0</v>
      </c>
      <c r="AK1063" s="9">
        <v>0</v>
      </c>
      <c r="AL1063" s="9"/>
      <c r="AM1063" s="9">
        <v>1</v>
      </c>
      <c r="AN1063" s="9">
        <v>1</v>
      </c>
      <c r="AO1063" s="9">
        <v>1</v>
      </c>
      <c r="AP1063" s="9">
        <v>0</v>
      </c>
      <c r="AQ1063" s="9">
        <v>0</v>
      </c>
      <c r="AR1063" s="9">
        <v>0</v>
      </c>
      <c r="AS1063" s="9"/>
      <c r="AT1063" s="9">
        <v>1</v>
      </c>
      <c r="AU1063" s="9">
        <v>1</v>
      </c>
      <c r="AV1063" s="75">
        <v>1</v>
      </c>
      <c r="AW1063" s="75">
        <v>2</v>
      </c>
      <c r="AX1063" s="75">
        <v>2</v>
      </c>
      <c r="AY1063" s="9" t="s">
        <v>125</v>
      </c>
      <c r="AZ1063" s="9">
        <v>1</v>
      </c>
      <c r="BA1063" s="9">
        <v>1</v>
      </c>
      <c r="BB1063" s="9">
        <v>2</v>
      </c>
      <c r="BC1063" s="9">
        <v>1</v>
      </c>
      <c r="BD1063" s="9">
        <v>1</v>
      </c>
      <c r="BE1063" s="9">
        <v>1</v>
      </c>
      <c r="BF1063" s="9">
        <v>2</v>
      </c>
      <c r="BG1063" s="9" t="s">
        <v>125</v>
      </c>
      <c r="BH1063">
        <v>2</v>
      </c>
      <c r="BI1063">
        <v>2</v>
      </c>
      <c r="BJ1063" s="58">
        <v>1</v>
      </c>
      <c r="BK1063">
        <v>2</v>
      </c>
      <c r="BL1063">
        <v>2</v>
      </c>
      <c r="BM1063">
        <v>1</v>
      </c>
      <c r="BN1063">
        <v>1</v>
      </c>
      <c r="BO1063">
        <v>2</v>
      </c>
      <c r="BP1063">
        <v>1</v>
      </c>
      <c r="BQ1063">
        <v>1</v>
      </c>
      <c r="BR1063">
        <v>1</v>
      </c>
      <c r="BS1063">
        <v>1</v>
      </c>
      <c r="BT1063">
        <v>1</v>
      </c>
      <c r="BU1063">
        <v>2</v>
      </c>
      <c r="BV1063">
        <v>2</v>
      </c>
      <c r="BW1063">
        <v>1</v>
      </c>
      <c r="BX1063">
        <v>2</v>
      </c>
      <c r="BY1063">
        <v>2</v>
      </c>
      <c r="BZ1063">
        <v>2</v>
      </c>
      <c r="CA1063">
        <v>2</v>
      </c>
      <c r="CB1063">
        <v>2</v>
      </c>
      <c r="CC1063">
        <v>2</v>
      </c>
      <c r="CD1063">
        <v>2</v>
      </c>
      <c r="CE1063">
        <v>2</v>
      </c>
      <c r="CF1063">
        <v>1</v>
      </c>
      <c r="CG1063">
        <v>2</v>
      </c>
      <c r="CH1063">
        <v>2</v>
      </c>
      <c r="CI1063">
        <v>1</v>
      </c>
      <c r="CJ1063">
        <v>1</v>
      </c>
      <c r="CK1063">
        <v>2</v>
      </c>
      <c r="CL1063">
        <v>1</v>
      </c>
      <c r="CM1063">
        <v>3</v>
      </c>
      <c r="CN1063">
        <v>4</v>
      </c>
      <c r="CO1063">
        <v>3</v>
      </c>
      <c r="CP1063">
        <v>3</v>
      </c>
      <c r="CQ1063">
        <v>3</v>
      </c>
      <c r="CR1063">
        <v>3</v>
      </c>
      <c r="CS1063">
        <v>3</v>
      </c>
      <c r="CT1063">
        <v>2</v>
      </c>
      <c r="CU1063">
        <v>3</v>
      </c>
      <c r="CV1063">
        <v>2</v>
      </c>
      <c r="CW1063">
        <v>1</v>
      </c>
      <c r="CX1063">
        <v>1</v>
      </c>
      <c r="CY1063">
        <v>3</v>
      </c>
      <c r="CZ1063">
        <v>3</v>
      </c>
      <c r="DA1063" s="57">
        <v>3</v>
      </c>
    </row>
    <row r="1064" spans="1:105">
      <c r="A1064">
        <v>1057</v>
      </c>
      <c r="B1064" s="9">
        <v>1</v>
      </c>
      <c r="C1064" s="9">
        <v>7</v>
      </c>
      <c r="D1064" s="9">
        <v>7</v>
      </c>
      <c r="E1064" s="9">
        <v>8</v>
      </c>
      <c r="F1064" s="9">
        <v>0</v>
      </c>
      <c r="G1064" s="9">
        <v>0</v>
      </c>
      <c r="H1064" s="9">
        <v>0</v>
      </c>
      <c r="I1064" s="9">
        <v>0</v>
      </c>
      <c r="J1064" s="9">
        <v>1</v>
      </c>
      <c r="K1064" s="9">
        <v>0</v>
      </c>
      <c r="L1064" s="9">
        <v>0</v>
      </c>
      <c r="M1064" s="9">
        <v>2</v>
      </c>
      <c r="N1064" s="9">
        <v>3</v>
      </c>
      <c r="O1064" s="9">
        <v>3</v>
      </c>
      <c r="P1064" s="9">
        <v>3</v>
      </c>
      <c r="Q1064" s="9">
        <v>3</v>
      </c>
      <c r="R1064" s="9">
        <v>3</v>
      </c>
      <c r="S1064" s="9">
        <v>3</v>
      </c>
      <c r="T1064" s="9"/>
      <c r="U1064" s="9">
        <v>0</v>
      </c>
      <c r="V1064" s="9">
        <v>1</v>
      </c>
      <c r="W1064" s="9">
        <v>0</v>
      </c>
      <c r="X1064" s="9">
        <v>0</v>
      </c>
      <c r="Y1064" s="9">
        <v>0</v>
      </c>
      <c r="Z1064" s="9">
        <v>1</v>
      </c>
      <c r="AA1064" s="9">
        <v>0</v>
      </c>
      <c r="AB1064" s="9">
        <v>0</v>
      </c>
      <c r="AC1064" s="9"/>
      <c r="AD1064" s="9">
        <v>4</v>
      </c>
      <c r="AE1064" s="9"/>
      <c r="AF1064" s="9">
        <v>1</v>
      </c>
      <c r="AG1064" s="9">
        <v>1</v>
      </c>
      <c r="AH1064" s="9">
        <v>0</v>
      </c>
      <c r="AI1064" s="9">
        <v>0</v>
      </c>
      <c r="AJ1064" s="9">
        <v>0</v>
      </c>
      <c r="AK1064" s="9">
        <v>0</v>
      </c>
      <c r="AL1064" s="9"/>
      <c r="AM1064" s="9">
        <v>1</v>
      </c>
      <c r="AN1064" s="9">
        <v>1</v>
      </c>
      <c r="AO1064" s="9">
        <v>1</v>
      </c>
      <c r="AP1064" s="9">
        <v>0</v>
      </c>
      <c r="AQ1064" s="9">
        <v>0</v>
      </c>
      <c r="AR1064" s="9">
        <v>0</v>
      </c>
      <c r="AS1064" s="9"/>
      <c r="AT1064" s="9">
        <v>3</v>
      </c>
      <c r="AU1064" s="9">
        <v>4</v>
      </c>
      <c r="AV1064" s="75">
        <v>2</v>
      </c>
      <c r="AW1064" s="75">
        <v>2</v>
      </c>
      <c r="AX1064" s="75">
        <v>2</v>
      </c>
      <c r="AY1064" s="9" t="s">
        <v>125</v>
      </c>
      <c r="AZ1064" s="9">
        <v>1</v>
      </c>
      <c r="BA1064" s="9">
        <v>2</v>
      </c>
      <c r="BB1064" s="9">
        <v>2</v>
      </c>
      <c r="BC1064" s="9">
        <v>1</v>
      </c>
      <c r="BD1064" s="9">
        <v>2</v>
      </c>
      <c r="BE1064" s="9" t="s">
        <v>125</v>
      </c>
      <c r="BF1064" s="9">
        <v>1</v>
      </c>
      <c r="BG1064" s="9">
        <v>2</v>
      </c>
      <c r="BH1064">
        <v>2</v>
      </c>
      <c r="BI1064">
        <v>2</v>
      </c>
      <c r="BJ1064" s="58">
        <v>2</v>
      </c>
      <c r="BK1064">
        <v>2</v>
      </c>
      <c r="BL1064">
        <v>2</v>
      </c>
      <c r="BM1064">
        <v>2</v>
      </c>
      <c r="BN1064">
        <v>1</v>
      </c>
      <c r="BO1064">
        <v>2</v>
      </c>
      <c r="BP1064">
        <v>2</v>
      </c>
      <c r="BQ1064" t="s">
        <v>125</v>
      </c>
      <c r="BR1064">
        <v>1</v>
      </c>
      <c r="BS1064">
        <v>2</v>
      </c>
      <c r="BT1064" t="s">
        <v>125</v>
      </c>
      <c r="BU1064">
        <v>1</v>
      </c>
      <c r="BV1064">
        <v>2</v>
      </c>
      <c r="BW1064">
        <v>2</v>
      </c>
      <c r="BX1064">
        <v>2</v>
      </c>
      <c r="BY1064">
        <v>2</v>
      </c>
      <c r="BZ1064">
        <v>2</v>
      </c>
      <c r="CA1064">
        <v>2</v>
      </c>
      <c r="CB1064">
        <v>2</v>
      </c>
      <c r="CC1064">
        <v>2</v>
      </c>
      <c r="CD1064">
        <v>2</v>
      </c>
      <c r="CE1064">
        <v>2</v>
      </c>
      <c r="CF1064">
        <v>1</v>
      </c>
      <c r="CG1064">
        <v>2</v>
      </c>
      <c r="CH1064">
        <v>2</v>
      </c>
      <c r="CI1064">
        <v>2</v>
      </c>
      <c r="CJ1064">
        <v>1</v>
      </c>
      <c r="CK1064">
        <v>2</v>
      </c>
      <c r="CL1064">
        <v>1</v>
      </c>
      <c r="CM1064">
        <v>3</v>
      </c>
      <c r="CN1064">
        <v>3</v>
      </c>
      <c r="CO1064">
        <v>3</v>
      </c>
      <c r="CP1064">
        <v>2</v>
      </c>
      <c r="CQ1064">
        <v>2</v>
      </c>
      <c r="CR1064">
        <v>2</v>
      </c>
      <c r="CS1064">
        <v>3</v>
      </c>
      <c r="CT1064">
        <v>2</v>
      </c>
      <c r="CU1064">
        <v>3</v>
      </c>
      <c r="CV1064">
        <v>3</v>
      </c>
      <c r="CW1064">
        <v>1</v>
      </c>
      <c r="CX1064">
        <v>2</v>
      </c>
      <c r="CY1064">
        <v>3</v>
      </c>
      <c r="CZ1064">
        <v>2</v>
      </c>
      <c r="DA1064" s="57" t="s">
        <v>125</v>
      </c>
    </row>
    <row r="1065" spans="1:105">
      <c r="A1065">
        <v>1058</v>
      </c>
      <c r="B1065" s="9">
        <v>1</v>
      </c>
      <c r="C1065" s="9">
        <v>4</v>
      </c>
      <c r="D1065" s="9">
        <v>7</v>
      </c>
      <c r="E1065" s="9">
        <v>14</v>
      </c>
      <c r="F1065" s="9">
        <v>0</v>
      </c>
      <c r="G1065" s="9">
        <v>0</v>
      </c>
      <c r="H1065" s="9">
        <v>0</v>
      </c>
      <c r="I1065" s="9">
        <v>0</v>
      </c>
      <c r="J1065" s="9">
        <v>1</v>
      </c>
      <c r="K1065" s="9">
        <v>0</v>
      </c>
      <c r="L1065" s="9">
        <v>0</v>
      </c>
      <c r="M1065" s="9">
        <v>1</v>
      </c>
      <c r="N1065" s="9">
        <v>0</v>
      </c>
      <c r="O1065" s="9">
        <v>0</v>
      </c>
      <c r="P1065" s="9">
        <v>0</v>
      </c>
      <c r="Q1065" s="9">
        <v>2</v>
      </c>
      <c r="R1065" s="9">
        <v>3</v>
      </c>
      <c r="S1065" s="9">
        <v>0</v>
      </c>
      <c r="T1065" s="9"/>
      <c r="U1065" s="9">
        <v>1</v>
      </c>
      <c r="V1065" s="9">
        <v>1</v>
      </c>
      <c r="W1065" s="9">
        <v>0</v>
      </c>
      <c r="X1065" s="9">
        <v>0</v>
      </c>
      <c r="Y1065" s="9">
        <v>0</v>
      </c>
      <c r="Z1065" s="9">
        <v>1</v>
      </c>
      <c r="AA1065" s="9">
        <v>0</v>
      </c>
      <c r="AB1065" s="9">
        <v>0</v>
      </c>
      <c r="AC1065" s="9"/>
      <c r="AD1065" s="9">
        <v>1</v>
      </c>
      <c r="AE1065" s="9"/>
      <c r="AF1065" s="9">
        <v>1</v>
      </c>
      <c r="AG1065" s="9">
        <v>0</v>
      </c>
      <c r="AH1065" s="9">
        <v>0</v>
      </c>
      <c r="AI1065" s="9">
        <v>0</v>
      </c>
      <c r="AJ1065" s="9">
        <v>0</v>
      </c>
      <c r="AK1065" s="9">
        <v>0</v>
      </c>
      <c r="AL1065" s="9"/>
      <c r="AM1065" s="9">
        <v>1</v>
      </c>
      <c r="AN1065" s="9">
        <v>1</v>
      </c>
      <c r="AO1065" s="9">
        <v>0</v>
      </c>
      <c r="AP1065" s="9">
        <v>0</v>
      </c>
      <c r="AQ1065" s="9">
        <v>0</v>
      </c>
      <c r="AR1065" s="9">
        <v>0</v>
      </c>
      <c r="AS1065" s="9"/>
      <c r="AT1065" s="9">
        <v>1</v>
      </c>
      <c r="AU1065" s="9">
        <v>1</v>
      </c>
      <c r="AV1065" s="75">
        <v>2</v>
      </c>
      <c r="AW1065" s="75">
        <v>2</v>
      </c>
      <c r="AX1065" s="75">
        <v>1</v>
      </c>
      <c r="AY1065" s="9">
        <v>2</v>
      </c>
      <c r="AZ1065" s="9">
        <v>1</v>
      </c>
      <c r="BA1065" s="9">
        <v>1</v>
      </c>
      <c r="BB1065" s="9">
        <v>1</v>
      </c>
      <c r="BC1065" s="9">
        <v>2</v>
      </c>
      <c r="BD1065" s="9">
        <v>1</v>
      </c>
      <c r="BE1065" s="9">
        <v>2</v>
      </c>
      <c r="BF1065" s="9">
        <v>1</v>
      </c>
      <c r="BG1065" s="9">
        <v>1</v>
      </c>
      <c r="BH1065">
        <v>2</v>
      </c>
      <c r="BI1065">
        <v>2</v>
      </c>
      <c r="BJ1065" s="58">
        <v>1</v>
      </c>
      <c r="BK1065">
        <v>1</v>
      </c>
      <c r="BL1065">
        <v>2</v>
      </c>
      <c r="BM1065">
        <v>1</v>
      </c>
      <c r="BN1065">
        <v>1</v>
      </c>
      <c r="BO1065">
        <v>2</v>
      </c>
      <c r="BP1065">
        <v>2</v>
      </c>
      <c r="BQ1065" t="s">
        <v>125</v>
      </c>
      <c r="BR1065">
        <v>2</v>
      </c>
      <c r="BS1065">
        <v>2</v>
      </c>
      <c r="BT1065" t="s">
        <v>125</v>
      </c>
      <c r="BU1065">
        <v>1</v>
      </c>
      <c r="BV1065">
        <v>1</v>
      </c>
      <c r="BW1065">
        <v>2</v>
      </c>
      <c r="BX1065">
        <v>2</v>
      </c>
      <c r="BY1065">
        <v>2</v>
      </c>
      <c r="BZ1065">
        <v>2</v>
      </c>
      <c r="CA1065">
        <v>1</v>
      </c>
      <c r="CB1065">
        <v>2</v>
      </c>
      <c r="CC1065">
        <v>2</v>
      </c>
      <c r="CD1065">
        <v>2</v>
      </c>
      <c r="CE1065">
        <v>2</v>
      </c>
      <c r="CF1065">
        <v>2</v>
      </c>
      <c r="CG1065">
        <v>2</v>
      </c>
      <c r="CH1065">
        <v>2</v>
      </c>
      <c r="CI1065">
        <v>2</v>
      </c>
      <c r="CJ1065">
        <v>1</v>
      </c>
      <c r="CK1065">
        <v>2</v>
      </c>
      <c r="CL1065">
        <v>1</v>
      </c>
      <c r="CM1065">
        <v>3</v>
      </c>
      <c r="CN1065">
        <v>3</v>
      </c>
      <c r="CO1065">
        <v>4</v>
      </c>
      <c r="CP1065">
        <v>2</v>
      </c>
      <c r="CQ1065">
        <v>3</v>
      </c>
      <c r="CR1065">
        <v>3</v>
      </c>
      <c r="CS1065">
        <v>3</v>
      </c>
      <c r="CT1065">
        <v>3</v>
      </c>
      <c r="CU1065">
        <v>3</v>
      </c>
      <c r="CV1065">
        <v>2</v>
      </c>
      <c r="CW1065">
        <v>1</v>
      </c>
      <c r="CX1065">
        <v>2</v>
      </c>
      <c r="CY1065">
        <v>3</v>
      </c>
      <c r="CZ1065">
        <v>0</v>
      </c>
      <c r="DA1065" s="57" t="s">
        <v>125</v>
      </c>
    </row>
    <row r="1066" spans="1:105">
      <c r="A1066">
        <v>1059</v>
      </c>
      <c r="B1066" s="9">
        <v>1</v>
      </c>
      <c r="C1066" s="9">
        <v>9</v>
      </c>
      <c r="D1066" s="9">
        <v>3</v>
      </c>
      <c r="E1066" s="9">
        <v>8</v>
      </c>
      <c r="F1066" s="9">
        <v>0</v>
      </c>
      <c r="G1066" s="9">
        <v>0</v>
      </c>
      <c r="H1066" s="9">
        <v>0</v>
      </c>
      <c r="I1066" s="9">
        <v>1</v>
      </c>
      <c r="J1066" s="9">
        <v>0</v>
      </c>
      <c r="K1066" s="9">
        <v>0</v>
      </c>
      <c r="L1066" s="9">
        <v>0</v>
      </c>
      <c r="M1066" s="9">
        <v>1</v>
      </c>
      <c r="N1066" s="9">
        <v>0</v>
      </c>
      <c r="O1066" s="9">
        <v>0</v>
      </c>
      <c r="P1066" s="9">
        <v>0</v>
      </c>
      <c r="Q1066" s="9">
        <v>4</v>
      </c>
      <c r="R1066" s="9">
        <v>4</v>
      </c>
      <c r="S1066" s="9">
        <v>0</v>
      </c>
      <c r="T1066" s="9"/>
      <c r="U1066" s="9">
        <v>1</v>
      </c>
      <c r="V1066" s="9">
        <v>1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  <c r="AC1066" s="9"/>
      <c r="AD1066" s="9">
        <v>3</v>
      </c>
      <c r="AE1066" s="9"/>
      <c r="AF1066" s="9">
        <v>1</v>
      </c>
      <c r="AG1066" s="9">
        <v>1</v>
      </c>
      <c r="AH1066" s="9">
        <v>0</v>
      </c>
      <c r="AI1066" s="9">
        <v>0</v>
      </c>
      <c r="AJ1066" s="9">
        <v>0</v>
      </c>
      <c r="AK1066" s="9">
        <v>0</v>
      </c>
      <c r="AL1066" s="9"/>
      <c r="AM1066" s="9">
        <v>0</v>
      </c>
      <c r="AN1066" s="9">
        <v>1</v>
      </c>
      <c r="AO1066" s="9">
        <v>0</v>
      </c>
      <c r="AP1066" s="9">
        <v>0</v>
      </c>
      <c r="AQ1066" s="9">
        <v>0</v>
      </c>
      <c r="AR1066" s="9">
        <v>0</v>
      </c>
      <c r="AS1066" s="9"/>
      <c r="AT1066" s="9">
        <v>3</v>
      </c>
      <c r="AU1066" s="9">
        <v>3</v>
      </c>
      <c r="AV1066" s="75">
        <v>1</v>
      </c>
      <c r="AW1066" s="75">
        <v>2</v>
      </c>
      <c r="AX1066" s="75">
        <v>1</v>
      </c>
      <c r="AY1066" s="9">
        <v>2</v>
      </c>
      <c r="AZ1066" s="9">
        <v>1</v>
      </c>
      <c r="BA1066" s="9">
        <v>1</v>
      </c>
      <c r="BB1066" s="9">
        <v>2</v>
      </c>
      <c r="BC1066" s="9">
        <v>1</v>
      </c>
      <c r="BD1066" s="9">
        <v>1</v>
      </c>
      <c r="BE1066" s="9">
        <v>1</v>
      </c>
      <c r="BF1066" s="9">
        <v>2</v>
      </c>
      <c r="BG1066" s="9" t="s">
        <v>125</v>
      </c>
      <c r="BH1066">
        <v>1</v>
      </c>
      <c r="BI1066">
        <v>2</v>
      </c>
      <c r="BJ1066" s="58">
        <v>2</v>
      </c>
      <c r="BK1066">
        <v>2</v>
      </c>
      <c r="BL1066">
        <v>1</v>
      </c>
      <c r="BM1066">
        <v>2</v>
      </c>
      <c r="BN1066">
        <v>1</v>
      </c>
      <c r="BO1066">
        <v>2</v>
      </c>
      <c r="BP1066">
        <v>1</v>
      </c>
      <c r="BQ1066">
        <v>1</v>
      </c>
      <c r="BR1066">
        <v>1</v>
      </c>
      <c r="BS1066">
        <v>2</v>
      </c>
      <c r="BT1066" t="s">
        <v>125</v>
      </c>
      <c r="BU1066">
        <v>2</v>
      </c>
      <c r="BV1066">
        <v>2</v>
      </c>
      <c r="BW1066">
        <v>2</v>
      </c>
      <c r="BX1066">
        <v>2</v>
      </c>
      <c r="BY1066">
        <v>2</v>
      </c>
      <c r="BZ1066">
        <v>2</v>
      </c>
      <c r="CA1066">
        <v>2</v>
      </c>
      <c r="CB1066">
        <v>2</v>
      </c>
      <c r="CC1066">
        <v>2</v>
      </c>
      <c r="CD1066">
        <v>2</v>
      </c>
      <c r="CE1066">
        <v>2</v>
      </c>
      <c r="CF1066">
        <v>2</v>
      </c>
      <c r="CG1066">
        <v>2</v>
      </c>
      <c r="CH1066">
        <v>2</v>
      </c>
      <c r="CI1066">
        <v>2</v>
      </c>
      <c r="CJ1066">
        <v>1</v>
      </c>
      <c r="CK1066">
        <v>2</v>
      </c>
      <c r="CL1066">
        <v>1</v>
      </c>
      <c r="CM1066">
        <v>3</v>
      </c>
      <c r="CN1066">
        <v>3</v>
      </c>
      <c r="CO1066">
        <v>4</v>
      </c>
      <c r="CP1066">
        <v>2</v>
      </c>
      <c r="CQ1066">
        <v>2</v>
      </c>
      <c r="CR1066">
        <v>3</v>
      </c>
      <c r="CS1066">
        <v>3</v>
      </c>
      <c r="CT1066">
        <v>3</v>
      </c>
      <c r="CU1066">
        <v>2</v>
      </c>
      <c r="CV1066">
        <v>2</v>
      </c>
      <c r="CW1066">
        <v>1</v>
      </c>
      <c r="CX1066">
        <v>2</v>
      </c>
      <c r="CY1066">
        <v>3</v>
      </c>
      <c r="DA1066" s="57" t="s">
        <v>125</v>
      </c>
    </row>
    <row r="1067" spans="1:105">
      <c r="A1067">
        <v>1060</v>
      </c>
      <c r="B1067" s="9">
        <v>1</v>
      </c>
      <c r="C1067" s="9">
        <v>5</v>
      </c>
      <c r="D1067" s="9">
        <v>1</v>
      </c>
      <c r="E1067" s="9">
        <v>6</v>
      </c>
      <c r="F1067" s="9">
        <v>0</v>
      </c>
      <c r="G1067" s="9">
        <v>0</v>
      </c>
      <c r="H1067" s="9">
        <v>0</v>
      </c>
      <c r="I1067" s="9">
        <v>0</v>
      </c>
      <c r="J1067" s="9">
        <v>1</v>
      </c>
      <c r="K1067" s="9">
        <v>0</v>
      </c>
      <c r="L1067" s="9">
        <v>0</v>
      </c>
      <c r="M1067" s="9">
        <v>1</v>
      </c>
      <c r="N1067" s="9">
        <v>3</v>
      </c>
      <c r="O1067" s="9">
        <v>4</v>
      </c>
      <c r="P1067" s="9">
        <v>3</v>
      </c>
      <c r="Q1067" s="9">
        <v>2</v>
      </c>
      <c r="R1067" s="9">
        <v>3</v>
      </c>
      <c r="S1067" s="9">
        <v>4</v>
      </c>
      <c r="T1067" s="9"/>
      <c r="U1067" s="9">
        <v>1</v>
      </c>
      <c r="V1067" s="9">
        <v>1</v>
      </c>
      <c r="W1067" s="9">
        <v>0</v>
      </c>
      <c r="X1067" s="9">
        <v>0</v>
      </c>
      <c r="Y1067" s="9">
        <v>1</v>
      </c>
      <c r="Z1067" s="9">
        <v>0</v>
      </c>
      <c r="AA1067" s="9">
        <v>0</v>
      </c>
      <c r="AB1067" s="9">
        <v>0</v>
      </c>
      <c r="AC1067" s="9"/>
      <c r="AD1067" s="9">
        <v>1</v>
      </c>
      <c r="AE1067" s="9"/>
      <c r="AF1067" s="9">
        <v>1</v>
      </c>
      <c r="AG1067" s="9">
        <v>1</v>
      </c>
      <c r="AH1067" s="9">
        <v>1</v>
      </c>
      <c r="AI1067" s="9">
        <v>0</v>
      </c>
      <c r="AJ1067" s="9">
        <v>0</v>
      </c>
      <c r="AK1067" s="9">
        <v>0</v>
      </c>
      <c r="AL1067" s="9"/>
      <c r="AM1067" s="9">
        <v>1</v>
      </c>
      <c r="AN1067" s="9">
        <v>1</v>
      </c>
      <c r="AO1067" s="9">
        <v>1</v>
      </c>
      <c r="AP1067" s="9">
        <v>0</v>
      </c>
      <c r="AQ1067" s="9">
        <v>0</v>
      </c>
      <c r="AR1067" s="9">
        <v>0</v>
      </c>
      <c r="AS1067" s="9"/>
      <c r="AT1067" s="9">
        <v>1</v>
      </c>
      <c r="AU1067" s="9">
        <v>3</v>
      </c>
      <c r="AV1067" s="75">
        <v>2</v>
      </c>
      <c r="AW1067" s="75">
        <v>2</v>
      </c>
      <c r="AX1067" s="75">
        <v>1</v>
      </c>
      <c r="AY1067" s="9">
        <v>1</v>
      </c>
      <c r="AZ1067" s="9">
        <v>1</v>
      </c>
      <c r="BA1067" s="9">
        <v>1</v>
      </c>
      <c r="BB1067" s="9">
        <v>2</v>
      </c>
      <c r="BC1067" s="9">
        <v>2</v>
      </c>
      <c r="BD1067" s="9">
        <v>1</v>
      </c>
      <c r="BE1067" s="9">
        <v>1</v>
      </c>
      <c r="BF1067" s="9">
        <v>1</v>
      </c>
      <c r="BG1067" s="9">
        <v>1</v>
      </c>
      <c r="BH1067">
        <v>1</v>
      </c>
      <c r="BI1067">
        <v>2</v>
      </c>
      <c r="BJ1067" s="58">
        <v>1</v>
      </c>
      <c r="BK1067">
        <v>2</v>
      </c>
      <c r="BL1067">
        <v>2</v>
      </c>
      <c r="BM1067">
        <v>1</v>
      </c>
      <c r="BN1067">
        <v>1</v>
      </c>
      <c r="BO1067">
        <v>2</v>
      </c>
      <c r="BP1067">
        <v>1</v>
      </c>
      <c r="BQ1067">
        <v>1</v>
      </c>
      <c r="BR1067">
        <v>2</v>
      </c>
      <c r="BS1067">
        <v>2</v>
      </c>
      <c r="BT1067" t="s">
        <v>125</v>
      </c>
      <c r="BU1067">
        <v>1</v>
      </c>
      <c r="BV1067">
        <v>2</v>
      </c>
      <c r="BW1067">
        <v>2</v>
      </c>
      <c r="BX1067">
        <v>2</v>
      </c>
      <c r="BY1067">
        <v>1</v>
      </c>
      <c r="BZ1067">
        <v>2</v>
      </c>
      <c r="CA1067">
        <v>2</v>
      </c>
      <c r="CB1067">
        <v>2</v>
      </c>
      <c r="CC1067">
        <v>2</v>
      </c>
      <c r="CD1067">
        <v>2</v>
      </c>
      <c r="CE1067">
        <v>2</v>
      </c>
      <c r="CF1067">
        <v>2</v>
      </c>
      <c r="CG1067">
        <v>2</v>
      </c>
      <c r="CH1067">
        <v>2</v>
      </c>
      <c r="CI1067">
        <v>2</v>
      </c>
      <c r="CJ1067">
        <v>2</v>
      </c>
      <c r="CK1067">
        <v>2</v>
      </c>
      <c r="CL1067">
        <v>2</v>
      </c>
      <c r="CM1067" t="s">
        <v>125</v>
      </c>
      <c r="CN1067" t="s">
        <v>125</v>
      </c>
      <c r="CO1067">
        <v>4</v>
      </c>
      <c r="CP1067">
        <v>2</v>
      </c>
      <c r="CQ1067">
        <v>3</v>
      </c>
      <c r="CR1067">
        <v>2</v>
      </c>
      <c r="CS1067">
        <v>2</v>
      </c>
      <c r="CT1067">
        <v>3</v>
      </c>
      <c r="CU1067">
        <v>2</v>
      </c>
      <c r="CV1067">
        <v>2</v>
      </c>
      <c r="CW1067">
        <v>1</v>
      </c>
      <c r="CX1067">
        <v>2</v>
      </c>
      <c r="CY1067">
        <v>3</v>
      </c>
      <c r="CZ1067">
        <v>0</v>
      </c>
      <c r="DA1067" s="57" t="s">
        <v>125</v>
      </c>
    </row>
    <row r="1068" spans="1:105">
      <c r="A1068">
        <v>1061</v>
      </c>
      <c r="B1068" s="9">
        <v>1</v>
      </c>
      <c r="C1068" s="9">
        <v>8</v>
      </c>
      <c r="D1068" s="9">
        <v>7</v>
      </c>
      <c r="E1068" s="9">
        <v>5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1</v>
      </c>
      <c r="L1068" s="9">
        <v>0</v>
      </c>
      <c r="M1068" s="9">
        <v>2</v>
      </c>
      <c r="N1068" s="9">
        <v>4</v>
      </c>
      <c r="O1068" s="9">
        <v>4</v>
      </c>
      <c r="P1068" s="9">
        <v>3</v>
      </c>
      <c r="Q1068" s="9">
        <v>4</v>
      </c>
      <c r="R1068" s="9">
        <v>4</v>
      </c>
      <c r="S1068" s="9">
        <v>3</v>
      </c>
      <c r="T1068" s="9"/>
      <c r="U1068" s="9">
        <v>0</v>
      </c>
      <c r="V1068" s="9">
        <v>0</v>
      </c>
      <c r="W1068" s="9">
        <v>0</v>
      </c>
      <c r="X1068" s="9">
        <v>0</v>
      </c>
      <c r="Y1068" s="9">
        <v>1</v>
      </c>
      <c r="Z1068" s="9">
        <v>1</v>
      </c>
      <c r="AA1068" s="9">
        <v>0</v>
      </c>
      <c r="AB1068" s="9">
        <v>1</v>
      </c>
      <c r="AC1068" s="9"/>
      <c r="AD1068" s="9">
        <v>4</v>
      </c>
      <c r="AE1068" s="9"/>
      <c r="AF1068" s="9">
        <v>1</v>
      </c>
      <c r="AG1068" s="9">
        <v>0</v>
      </c>
      <c r="AH1068" s="9">
        <v>1</v>
      </c>
      <c r="AI1068" s="9">
        <v>0</v>
      </c>
      <c r="AJ1068" s="9">
        <v>0</v>
      </c>
      <c r="AK1068" s="9">
        <v>0</v>
      </c>
      <c r="AL1068" s="9"/>
      <c r="AM1068" s="9">
        <v>1</v>
      </c>
      <c r="AN1068" s="9">
        <v>1</v>
      </c>
      <c r="AO1068" s="9">
        <v>1</v>
      </c>
      <c r="AP1068" s="9">
        <v>1</v>
      </c>
      <c r="AQ1068" s="9">
        <v>0</v>
      </c>
      <c r="AR1068" s="9">
        <v>0</v>
      </c>
      <c r="AS1068" s="9"/>
      <c r="AT1068" s="9">
        <v>1</v>
      </c>
      <c r="AU1068" s="9">
        <v>2</v>
      </c>
      <c r="AV1068" s="75">
        <v>2</v>
      </c>
      <c r="AW1068" s="75">
        <v>1</v>
      </c>
      <c r="AX1068" s="75">
        <v>1</v>
      </c>
      <c r="AY1068" s="9">
        <v>1</v>
      </c>
      <c r="AZ1068" s="9">
        <v>1</v>
      </c>
      <c r="BA1068" s="9">
        <v>1</v>
      </c>
      <c r="BB1068" s="9">
        <v>1</v>
      </c>
      <c r="BC1068" s="9">
        <v>1</v>
      </c>
      <c r="BD1068" s="9">
        <v>1</v>
      </c>
      <c r="BE1068" s="9">
        <v>1</v>
      </c>
      <c r="BF1068" s="9">
        <v>1</v>
      </c>
      <c r="BG1068" s="9">
        <v>1</v>
      </c>
      <c r="BH1068">
        <v>1</v>
      </c>
      <c r="BI1068">
        <v>2</v>
      </c>
      <c r="BJ1068" s="58">
        <v>2</v>
      </c>
      <c r="BK1068">
        <v>2</v>
      </c>
      <c r="BL1068">
        <v>1</v>
      </c>
      <c r="BM1068">
        <v>1</v>
      </c>
      <c r="BN1068">
        <v>1</v>
      </c>
      <c r="BO1068">
        <v>2</v>
      </c>
      <c r="BP1068">
        <v>2</v>
      </c>
      <c r="BQ1068" t="s">
        <v>125</v>
      </c>
      <c r="BR1068">
        <v>1</v>
      </c>
      <c r="BS1068">
        <v>1</v>
      </c>
      <c r="BT1068">
        <v>1</v>
      </c>
      <c r="BU1068">
        <v>1</v>
      </c>
      <c r="BV1068">
        <v>1</v>
      </c>
      <c r="BW1068">
        <v>2</v>
      </c>
      <c r="BX1068">
        <v>1</v>
      </c>
      <c r="BY1068">
        <v>2</v>
      </c>
      <c r="BZ1068">
        <v>2</v>
      </c>
      <c r="CA1068">
        <v>2</v>
      </c>
      <c r="CB1068">
        <v>2</v>
      </c>
      <c r="CC1068">
        <v>2</v>
      </c>
      <c r="CD1068">
        <v>1</v>
      </c>
      <c r="CE1068">
        <v>2</v>
      </c>
      <c r="CF1068">
        <v>1</v>
      </c>
      <c r="CG1068">
        <v>2</v>
      </c>
      <c r="CH1068">
        <v>2</v>
      </c>
      <c r="CI1068">
        <v>2</v>
      </c>
      <c r="CJ1068">
        <v>1</v>
      </c>
      <c r="CK1068">
        <v>2</v>
      </c>
      <c r="CL1068">
        <v>2</v>
      </c>
      <c r="CM1068" t="s">
        <v>125</v>
      </c>
      <c r="CN1068" t="s">
        <v>125</v>
      </c>
      <c r="CO1068">
        <v>4</v>
      </c>
      <c r="CP1068">
        <v>4</v>
      </c>
      <c r="CQ1068">
        <v>3</v>
      </c>
      <c r="CR1068">
        <v>4</v>
      </c>
      <c r="CS1068">
        <v>4</v>
      </c>
      <c r="CT1068">
        <v>4</v>
      </c>
      <c r="CU1068">
        <v>3</v>
      </c>
      <c r="CV1068">
        <v>3</v>
      </c>
      <c r="CW1068">
        <v>1</v>
      </c>
      <c r="CX1068">
        <v>3</v>
      </c>
      <c r="CY1068">
        <v>4</v>
      </c>
      <c r="CZ1068">
        <v>3</v>
      </c>
      <c r="DA1068" s="57" t="s">
        <v>125</v>
      </c>
    </row>
    <row r="1069" spans="1:105">
      <c r="A1069">
        <v>1062</v>
      </c>
      <c r="B1069" s="9">
        <v>1</v>
      </c>
      <c r="C1069" s="9">
        <v>9</v>
      </c>
      <c r="D1069" s="9">
        <v>7</v>
      </c>
      <c r="E1069" s="9">
        <v>16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1</v>
      </c>
      <c r="L1069" s="9">
        <v>0</v>
      </c>
      <c r="M1069" s="9">
        <v>2</v>
      </c>
      <c r="N1069" s="9">
        <v>3</v>
      </c>
      <c r="O1069" s="9">
        <v>3</v>
      </c>
      <c r="P1069" s="9">
        <v>0</v>
      </c>
      <c r="Q1069" s="9">
        <v>3</v>
      </c>
      <c r="R1069" s="9">
        <v>3</v>
      </c>
      <c r="S1069" s="9">
        <v>0</v>
      </c>
      <c r="T1069" s="9"/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1</v>
      </c>
      <c r="AB1069" s="9">
        <v>0</v>
      </c>
      <c r="AC1069" s="9"/>
      <c r="AD1069" s="9">
        <v>4</v>
      </c>
      <c r="AE1069" s="9"/>
      <c r="AF1069" s="9">
        <v>1</v>
      </c>
      <c r="AG1069" s="9">
        <v>1</v>
      </c>
      <c r="AH1069" s="9">
        <v>0</v>
      </c>
      <c r="AI1069" s="9">
        <v>0</v>
      </c>
      <c r="AJ1069" s="9">
        <v>1</v>
      </c>
      <c r="AK1069" s="9">
        <v>0</v>
      </c>
      <c r="AL1069" s="9"/>
      <c r="AM1069" s="9">
        <v>1</v>
      </c>
      <c r="AN1069" s="9">
        <v>1</v>
      </c>
      <c r="AO1069" s="9">
        <v>0</v>
      </c>
      <c r="AP1069" s="9">
        <v>1</v>
      </c>
      <c r="AQ1069" s="9">
        <v>0</v>
      </c>
      <c r="AR1069" s="9">
        <v>0</v>
      </c>
      <c r="AS1069" s="9"/>
      <c r="AT1069" s="9">
        <v>1</v>
      </c>
      <c r="AU1069" s="9">
        <v>1</v>
      </c>
      <c r="AV1069" s="75">
        <v>2</v>
      </c>
      <c r="AW1069" s="75">
        <v>1</v>
      </c>
      <c r="AX1069" s="75">
        <v>1</v>
      </c>
      <c r="AY1069" s="9">
        <v>1</v>
      </c>
      <c r="AZ1069" s="9">
        <v>2</v>
      </c>
      <c r="BA1069" s="9" t="s">
        <v>125</v>
      </c>
      <c r="BB1069" s="9" t="s">
        <v>125</v>
      </c>
      <c r="BC1069" s="9">
        <v>2</v>
      </c>
      <c r="BD1069" s="9">
        <v>2</v>
      </c>
      <c r="BE1069" s="9" t="s">
        <v>125</v>
      </c>
      <c r="BF1069" s="9">
        <v>2</v>
      </c>
      <c r="BG1069" s="9" t="s">
        <v>125</v>
      </c>
      <c r="BH1069">
        <v>1</v>
      </c>
      <c r="BI1069">
        <v>2</v>
      </c>
      <c r="BJ1069" s="58">
        <v>1</v>
      </c>
      <c r="BK1069">
        <v>1</v>
      </c>
      <c r="BL1069">
        <v>1</v>
      </c>
      <c r="BM1069">
        <v>1</v>
      </c>
      <c r="BN1069">
        <v>1</v>
      </c>
      <c r="BO1069">
        <v>2</v>
      </c>
      <c r="BP1069">
        <v>1</v>
      </c>
      <c r="BQ1069">
        <v>1</v>
      </c>
      <c r="BR1069">
        <v>2</v>
      </c>
      <c r="BS1069">
        <v>1</v>
      </c>
      <c r="BT1069">
        <v>1</v>
      </c>
      <c r="BU1069">
        <v>1</v>
      </c>
      <c r="BV1069">
        <v>1</v>
      </c>
      <c r="BW1069">
        <v>2</v>
      </c>
      <c r="BX1069">
        <v>2</v>
      </c>
      <c r="BY1069">
        <v>2</v>
      </c>
      <c r="BZ1069">
        <v>2</v>
      </c>
      <c r="CA1069">
        <v>2</v>
      </c>
      <c r="CB1069">
        <v>2</v>
      </c>
      <c r="CC1069">
        <v>2</v>
      </c>
      <c r="CD1069">
        <v>2</v>
      </c>
      <c r="CE1069">
        <v>1</v>
      </c>
      <c r="CF1069">
        <v>1</v>
      </c>
      <c r="CG1069">
        <v>1</v>
      </c>
      <c r="CH1069">
        <v>2</v>
      </c>
      <c r="CI1069">
        <v>2</v>
      </c>
      <c r="CJ1069">
        <v>2</v>
      </c>
      <c r="CK1069">
        <v>2</v>
      </c>
      <c r="CL1069">
        <v>2</v>
      </c>
      <c r="CM1069" t="s">
        <v>125</v>
      </c>
      <c r="CN1069" t="s">
        <v>125</v>
      </c>
      <c r="CO1069">
        <v>4</v>
      </c>
      <c r="CP1069">
        <v>3</v>
      </c>
      <c r="CQ1069">
        <v>4</v>
      </c>
      <c r="CR1069">
        <v>4</v>
      </c>
      <c r="CS1069">
        <v>4</v>
      </c>
      <c r="CT1069">
        <v>4</v>
      </c>
      <c r="CU1069">
        <v>3</v>
      </c>
      <c r="CV1069">
        <v>2</v>
      </c>
      <c r="CW1069">
        <v>1</v>
      </c>
      <c r="CX1069">
        <v>3</v>
      </c>
      <c r="CY1069">
        <v>4</v>
      </c>
      <c r="CZ1069">
        <v>3</v>
      </c>
      <c r="DA1069" s="57" t="s">
        <v>125</v>
      </c>
    </row>
    <row r="1070" spans="1:105">
      <c r="A1070">
        <v>1063</v>
      </c>
      <c r="B1070" s="9">
        <v>1</v>
      </c>
      <c r="C1070" s="9">
        <v>9</v>
      </c>
      <c r="D1070" s="9">
        <v>7</v>
      </c>
      <c r="E1070" s="9">
        <v>7</v>
      </c>
      <c r="F1070" s="9">
        <v>0</v>
      </c>
      <c r="G1070" s="9">
        <v>0</v>
      </c>
      <c r="H1070" s="9">
        <v>0</v>
      </c>
      <c r="I1070" s="9">
        <v>1</v>
      </c>
      <c r="J1070" s="9">
        <v>0</v>
      </c>
      <c r="K1070" s="9">
        <v>0</v>
      </c>
      <c r="L1070" s="9">
        <v>0</v>
      </c>
      <c r="M1070" s="9">
        <v>2</v>
      </c>
      <c r="N1070" s="9">
        <v>4</v>
      </c>
      <c r="O1070" s="9">
        <v>4</v>
      </c>
      <c r="P1070" s="9">
        <v>3</v>
      </c>
      <c r="Q1070" s="9">
        <v>4</v>
      </c>
      <c r="R1070" s="9">
        <v>3</v>
      </c>
      <c r="S1070" s="9">
        <v>3</v>
      </c>
      <c r="T1070" s="9"/>
      <c r="U1070" s="9">
        <v>1</v>
      </c>
      <c r="V1070" s="9">
        <v>0</v>
      </c>
      <c r="W1070" s="9">
        <v>0</v>
      </c>
      <c r="X1070" s="9">
        <v>0</v>
      </c>
      <c r="Y1070" s="9">
        <v>1</v>
      </c>
      <c r="Z1070" s="9">
        <v>1</v>
      </c>
      <c r="AA1070" s="9">
        <v>0</v>
      </c>
      <c r="AB1070" s="9">
        <v>0</v>
      </c>
      <c r="AC1070" s="9"/>
      <c r="AD1070" s="9">
        <v>1</v>
      </c>
      <c r="AE1070" s="9"/>
      <c r="AF1070" s="9">
        <v>1</v>
      </c>
      <c r="AG1070" s="9">
        <v>1</v>
      </c>
      <c r="AH1070" s="9">
        <v>1</v>
      </c>
      <c r="AI1070" s="9">
        <v>0</v>
      </c>
      <c r="AJ1070" s="9">
        <v>0</v>
      </c>
      <c r="AK1070" s="9">
        <v>0</v>
      </c>
      <c r="AL1070" s="9"/>
      <c r="AM1070" s="9">
        <v>1</v>
      </c>
      <c r="AN1070" s="9">
        <v>1</v>
      </c>
      <c r="AO1070" s="9">
        <v>1</v>
      </c>
      <c r="AP1070" s="9">
        <v>0</v>
      </c>
      <c r="AQ1070" s="9">
        <v>0</v>
      </c>
      <c r="AR1070" s="9">
        <v>0</v>
      </c>
      <c r="AS1070" s="9"/>
      <c r="AT1070" s="9">
        <v>2</v>
      </c>
      <c r="AU1070" s="9">
        <v>1</v>
      </c>
      <c r="AV1070" s="75">
        <v>1</v>
      </c>
      <c r="AW1070" s="75">
        <v>2</v>
      </c>
      <c r="AX1070" s="75">
        <v>1</v>
      </c>
      <c r="AY1070" s="9">
        <v>1</v>
      </c>
      <c r="AZ1070" s="9">
        <v>1</v>
      </c>
      <c r="BA1070" s="9">
        <v>1</v>
      </c>
      <c r="BB1070" s="9">
        <v>2</v>
      </c>
      <c r="BC1070" s="9">
        <v>1</v>
      </c>
      <c r="BD1070" s="9">
        <v>1</v>
      </c>
      <c r="BE1070" s="9">
        <v>2</v>
      </c>
      <c r="BF1070" s="9">
        <v>1</v>
      </c>
      <c r="BG1070" s="9">
        <v>2</v>
      </c>
      <c r="BH1070">
        <v>1</v>
      </c>
      <c r="BI1070">
        <v>2</v>
      </c>
      <c r="BJ1070" s="58">
        <v>1</v>
      </c>
      <c r="BK1070">
        <v>1</v>
      </c>
      <c r="BL1070">
        <v>1</v>
      </c>
      <c r="BM1070">
        <v>1</v>
      </c>
      <c r="BN1070">
        <v>2</v>
      </c>
      <c r="BO1070">
        <v>1</v>
      </c>
      <c r="BP1070">
        <v>2</v>
      </c>
      <c r="BQ1070" t="s">
        <v>125</v>
      </c>
      <c r="BR1070">
        <v>1</v>
      </c>
      <c r="BS1070">
        <v>1</v>
      </c>
      <c r="BT1070">
        <v>2</v>
      </c>
      <c r="BU1070">
        <v>1</v>
      </c>
      <c r="BV1070">
        <v>1</v>
      </c>
      <c r="BW1070">
        <v>1</v>
      </c>
      <c r="BX1070">
        <v>2</v>
      </c>
      <c r="BY1070">
        <v>2</v>
      </c>
      <c r="BZ1070">
        <v>2</v>
      </c>
      <c r="CA1070">
        <v>1</v>
      </c>
      <c r="CB1070">
        <v>2</v>
      </c>
      <c r="CC1070">
        <v>2</v>
      </c>
      <c r="CD1070">
        <v>2</v>
      </c>
      <c r="CE1070">
        <v>2</v>
      </c>
      <c r="CF1070">
        <v>1</v>
      </c>
      <c r="CG1070">
        <v>1</v>
      </c>
      <c r="CH1070">
        <v>2</v>
      </c>
      <c r="CI1070">
        <v>1</v>
      </c>
      <c r="CJ1070">
        <v>1</v>
      </c>
      <c r="CK1070">
        <v>2</v>
      </c>
      <c r="CL1070">
        <v>2</v>
      </c>
      <c r="CM1070" t="s">
        <v>125</v>
      </c>
      <c r="CN1070" t="s">
        <v>125</v>
      </c>
      <c r="CO1070">
        <v>4</v>
      </c>
      <c r="CP1070">
        <v>4</v>
      </c>
      <c r="CQ1070">
        <v>4</v>
      </c>
      <c r="CR1070">
        <v>3</v>
      </c>
      <c r="CS1070">
        <v>3</v>
      </c>
      <c r="CT1070">
        <v>4</v>
      </c>
      <c r="CU1070">
        <v>3</v>
      </c>
      <c r="CV1070">
        <v>3</v>
      </c>
      <c r="CW1070">
        <v>1</v>
      </c>
      <c r="CX1070">
        <v>3</v>
      </c>
      <c r="CY1070">
        <v>3</v>
      </c>
      <c r="CZ1070">
        <v>3</v>
      </c>
      <c r="DA1070" s="57" t="s">
        <v>125</v>
      </c>
    </row>
    <row r="1071" spans="1:105">
      <c r="A1071">
        <v>1064</v>
      </c>
      <c r="B1071" s="9">
        <v>2</v>
      </c>
      <c r="C1071" s="9">
        <v>9</v>
      </c>
      <c r="D1071" s="9">
        <v>7</v>
      </c>
      <c r="E1071" s="9">
        <v>9</v>
      </c>
      <c r="F1071" s="9">
        <v>0</v>
      </c>
      <c r="G1071" s="9">
        <v>0</v>
      </c>
      <c r="H1071" s="9">
        <v>0</v>
      </c>
      <c r="I1071" s="9">
        <v>1</v>
      </c>
      <c r="J1071" s="9">
        <v>1</v>
      </c>
      <c r="K1071" s="9">
        <v>0</v>
      </c>
      <c r="L1071" s="9">
        <v>0</v>
      </c>
      <c r="M1071" s="9">
        <v>1</v>
      </c>
      <c r="N1071" s="9">
        <v>4</v>
      </c>
      <c r="O1071" s="9">
        <v>3</v>
      </c>
      <c r="P1071" s="9">
        <v>3</v>
      </c>
      <c r="Q1071" s="9">
        <v>4</v>
      </c>
      <c r="R1071" s="9">
        <v>4</v>
      </c>
      <c r="S1071" s="9">
        <v>4</v>
      </c>
      <c r="T1071" s="9"/>
      <c r="U1071" s="9">
        <v>0</v>
      </c>
      <c r="V1071" s="9">
        <v>0</v>
      </c>
      <c r="W1071" s="9">
        <v>1</v>
      </c>
      <c r="X1071" s="9">
        <v>0</v>
      </c>
      <c r="Y1071" s="9">
        <v>1</v>
      </c>
      <c r="Z1071" s="9">
        <v>1</v>
      </c>
      <c r="AA1071" s="9">
        <v>0</v>
      </c>
      <c r="AB1071" s="9">
        <v>0</v>
      </c>
      <c r="AC1071" s="9"/>
      <c r="AD1071" s="9">
        <v>4</v>
      </c>
      <c r="AE1071" s="9"/>
      <c r="AF1071" s="9">
        <v>1</v>
      </c>
      <c r="AG1071" s="9">
        <v>1</v>
      </c>
      <c r="AH1071" s="9">
        <v>0</v>
      </c>
      <c r="AI1071" s="9">
        <v>0</v>
      </c>
      <c r="AJ1071" s="9">
        <v>0</v>
      </c>
      <c r="AK1071" s="9">
        <v>0</v>
      </c>
      <c r="AL1071" s="9"/>
      <c r="AM1071" s="9">
        <v>1</v>
      </c>
      <c r="AN1071" s="9">
        <v>1</v>
      </c>
      <c r="AO1071" s="9">
        <v>1</v>
      </c>
      <c r="AP1071" s="9">
        <v>0</v>
      </c>
      <c r="AQ1071" s="9">
        <v>0</v>
      </c>
      <c r="AR1071" s="9">
        <v>0</v>
      </c>
      <c r="AS1071" s="9"/>
      <c r="AT1071" s="9">
        <v>2</v>
      </c>
      <c r="AU1071" s="9">
        <v>3</v>
      </c>
      <c r="AV1071" s="75">
        <v>2</v>
      </c>
      <c r="AW1071" s="75">
        <v>1</v>
      </c>
      <c r="AX1071" s="75">
        <v>1</v>
      </c>
      <c r="AY1071" s="9">
        <v>1</v>
      </c>
      <c r="AZ1071" s="9">
        <v>1</v>
      </c>
      <c r="BA1071" s="9">
        <v>1</v>
      </c>
      <c r="BB1071" s="9">
        <v>1</v>
      </c>
      <c r="BC1071" s="9">
        <v>1</v>
      </c>
      <c r="BD1071" s="9">
        <v>1</v>
      </c>
      <c r="BE1071" s="9">
        <v>2</v>
      </c>
      <c r="BF1071" s="9">
        <v>1</v>
      </c>
      <c r="BG1071" s="9">
        <v>1</v>
      </c>
      <c r="BH1071">
        <v>1</v>
      </c>
      <c r="BI1071">
        <v>2</v>
      </c>
      <c r="BJ1071" s="58">
        <v>1</v>
      </c>
      <c r="BK1071">
        <v>1</v>
      </c>
      <c r="BL1071">
        <v>1</v>
      </c>
      <c r="BM1071">
        <v>1</v>
      </c>
      <c r="BN1071">
        <v>1</v>
      </c>
      <c r="BO1071">
        <v>2</v>
      </c>
      <c r="BP1071">
        <v>2</v>
      </c>
      <c r="BQ1071" t="s">
        <v>125</v>
      </c>
      <c r="BR1071">
        <v>1</v>
      </c>
      <c r="BS1071">
        <v>2</v>
      </c>
      <c r="BT1071" t="s">
        <v>125</v>
      </c>
      <c r="BU1071">
        <v>1</v>
      </c>
      <c r="BV1071">
        <v>1</v>
      </c>
      <c r="BW1071">
        <v>2</v>
      </c>
      <c r="BX1071">
        <v>2</v>
      </c>
      <c r="BY1071">
        <v>1</v>
      </c>
      <c r="BZ1071">
        <v>2</v>
      </c>
      <c r="CA1071">
        <v>1</v>
      </c>
      <c r="CB1071">
        <v>2</v>
      </c>
      <c r="CC1071">
        <v>1</v>
      </c>
      <c r="CD1071">
        <v>1</v>
      </c>
      <c r="CE1071">
        <v>2</v>
      </c>
      <c r="CF1071">
        <v>2</v>
      </c>
      <c r="CG1071">
        <v>1</v>
      </c>
      <c r="CH1071">
        <v>2</v>
      </c>
      <c r="CI1071">
        <v>1</v>
      </c>
      <c r="CJ1071">
        <v>1</v>
      </c>
      <c r="CK1071">
        <v>2</v>
      </c>
      <c r="CL1071">
        <v>1</v>
      </c>
      <c r="CM1071">
        <v>4</v>
      </c>
      <c r="CN1071">
        <v>3</v>
      </c>
      <c r="CO1071">
        <v>4</v>
      </c>
      <c r="CP1071">
        <v>4</v>
      </c>
      <c r="CQ1071">
        <v>4</v>
      </c>
      <c r="CR1071">
        <v>4</v>
      </c>
      <c r="CS1071">
        <v>4</v>
      </c>
      <c r="CT1071">
        <v>2</v>
      </c>
      <c r="CU1071">
        <v>3</v>
      </c>
      <c r="CV1071">
        <v>2</v>
      </c>
      <c r="CW1071">
        <v>2</v>
      </c>
      <c r="CX1071">
        <v>4</v>
      </c>
      <c r="CY1071">
        <v>3</v>
      </c>
      <c r="CZ1071">
        <v>3</v>
      </c>
      <c r="DA1071" s="57" t="s">
        <v>125</v>
      </c>
    </row>
    <row r="1072" spans="1:105">
      <c r="A1072">
        <v>1065</v>
      </c>
      <c r="B1072" s="9">
        <v>2</v>
      </c>
      <c r="C1072" s="9">
        <v>9</v>
      </c>
      <c r="D1072" s="9">
        <v>7</v>
      </c>
      <c r="E1072" s="9">
        <v>12</v>
      </c>
      <c r="F1072" s="9">
        <v>0</v>
      </c>
      <c r="G1072" s="9">
        <v>0</v>
      </c>
      <c r="H1072" s="9">
        <v>1</v>
      </c>
      <c r="I1072" s="9">
        <v>1</v>
      </c>
      <c r="J1072" s="9">
        <v>0</v>
      </c>
      <c r="K1072" s="9">
        <v>0</v>
      </c>
      <c r="L1072" s="9">
        <v>0</v>
      </c>
      <c r="M1072" s="9">
        <v>2</v>
      </c>
      <c r="N1072" s="9"/>
      <c r="O1072" s="9"/>
      <c r="P1072" s="9"/>
      <c r="Q1072" s="9">
        <v>4</v>
      </c>
      <c r="R1072" s="9">
        <v>4</v>
      </c>
      <c r="S1072" s="9"/>
      <c r="T1072" s="9"/>
      <c r="U1072" s="9">
        <v>0</v>
      </c>
      <c r="V1072" s="9">
        <v>0</v>
      </c>
      <c r="W1072" s="9">
        <v>0</v>
      </c>
      <c r="X1072" s="9">
        <v>1</v>
      </c>
      <c r="Y1072" s="9">
        <v>1</v>
      </c>
      <c r="Z1072" s="9">
        <v>0</v>
      </c>
      <c r="AA1072" s="9">
        <v>0</v>
      </c>
      <c r="AB1072" s="9">
        <v>0</v>
      </c>
      <c r="AC1072" s="9"/>
      <c r="AD1072" s="9">
        <v>2</v>
      </c>
      <c r="AE1072" s="9"/>
      <c r="AF1072" s="9">
        <v>1</v>
      </c>
      <c r="AG1072" s="9">
        <v>1</v>
      </c>
      <c r="AH1072" s="9">
        <v>0</v>
      </c>
      <c r="AI1072" s="9">
        <v>0</v>
      </c>
      <c r="AJ1072" s="9">
        <v>0</v>
      </c>
      <c r="AK1072" s="9">
        <v>1</v>
      </c>
      <c r="AL1072" s="9"/>
      <c r="AM1072" s="9">
        <v>1</v>
      </c>
      <c r="AN1072" s="9">
        <v>1</v>
      </c>
      <c r="AO1072" s="9">
        <v>1</v>
      </c>
      <c r="AP1072" s="9">
        <v>1</v>
      </c>
      <c r="AQ1072" s="9">
        <v>0</v>
      </c>
      <c r="AR1072" s="9">
        <v>0</v>
      </c>
      <c r="AS1072" s="9"/>
      <c r="AT1072" s="9"/>
      <c r="AU1072" s="9">
        <v>3</v>
      </c>
      <c r="AV1072" s="75">
        <v>1</v>
      </c>
      <c r="AW1072" s="75"/>
      <c r="AX1072" s="75">
        <v>1</v>
      </c>
      <c r="AY1072" s="9">
        <v>1</v>
      </c>
      <c r="AZ1072" s="9">
        <v>2</v>
      </c>
      <c r="BA1072" s="9" t="s">
        <v>125</v>
      </c>
      <c r="BB1072" s="9" t="s">
        <v>125</v>
      </c>
      <c r="BC1072" s="9">
        <v>1</v>
      </c>
      <c r="BD1072" s="9"/>
      <c r="BE1072" s="9" t="s">
        <v>125</v>
      </c>
      <c r="BF1072" s="9">
        <v>1</v>
      </c>
      <c r="BG1072" s="9"/>
      <c r="BH1072">
        <v>1</v>
      </c>
      <c r="BI1072">
        <v>2</v>
      </c>
      <c r="BJ1072" s="58">
        <v>1</v>
      </c>
      <c r="BK1072">
        <v>2</v>
      </c>
      <c r="BL1072">
        <v>1</v>
      </c>
      <c r="BM1072">
        <v>1</v>
      </c>
      <c r="BN1072">
        <v>1</v>
      </c>
      <c r="BO1072">
        <v>2</v>
      </c>
      <c r="BP1072">
        <v>1</v>
      </c>
      <c r="BQ1072">
        <v>1</v>
      </c>
      <c r="BR1072">
        <v>2</v>
      </c>
      <c r="BS1072">
        <v>1</v>
      </c>
      <c r="BT1072">
        <v>1</v>
      </c>
      <c r="BV1072">
        <v>1</v>
      </c>
      <c r="BW1072">
        <v>1</v>
      </c>
      <c r="BY1072">
        <v>1</v>
      </c>
      <c r="BZ1072">
        <v>2</v>
      </c>
      <c r="CB1072">
        <v>2</v>
      </c>
      <c r="CC1072">
        <v>1</v>
      </c>
      <c r="CE1072">
        <v>1</v>
      </c>
      <c r="CF1072">
        <v>1</v>
      </c>
      <c r="CG1072">
        <v>1</v>
      </c>
      <c r="CH1072">
        <v>2</v>
      </c>
      <c r="CI1072">
        <v>2</v>
      </c>
      <c r="CJ1072">
        <v>1</v>
      </c>
      <c r="CL1072">
        <v>1</v>
      </c>
      <c r="CM1072">
        <v>4</v>
      </c>
      <c r="CN1072">
        <v>4</v>
      </c>
      <c r="CO1072">
        <v>4</v>
      </c>
      <c r="CP1072">
        <v>4</v>
      </c>
      <c r="CQ1072">
        <v>4</v>
      </c>
      <c r="CR1072">
        <v>4</v>
      </c>
      <c r="CS1072">
        <v>4</v>
      </c>
      <c r="CT1072">
        <v>2</v>
      </c>
      <c r="CU1072">
        <v>4</v>
      </c>
      <c r="CX1072">
        <v>3</v>
      </c>
      <c r="CY1072">
        <v>3</v>
      </c>
      <c r="CZ1072">
        <v>4</v>
      </c>
      <c r="DA1072" s="57">
        <v>4</v>
      </c>
    </row>
    <row r="1073" spans="1:105">
      <c r="A1073">
        <v>1066</v>
      </c>
      <c r="B1073" s="9">
        <v>2</v>
      </c>
      <c r="C1073" s="9">
        <v>9</v>
      </c>
      <c r="D1073" s="9">
        <v>5</v>
      </c>
      <c r="E1073" s="9">
        <v>6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1</v>
      </c>
      <c r="M1073" s="9">
        <v>2</v>
      </c>
      <c r="N1073" s="9">
        <v>4</v>
      </c>
      <c r="O1073" s="9">
        <v>4</v>
      </c>
      <c r="P1073" s="9">
        <v>4</v>
      </c>
      <c r="Q1073" s="9">
        <v>4</v>
      </c>
      <c r="R1073" s="9">
        <v>4</v>
      </c>
      <c r="S1073" s="9">
        <v>4</v>
      </c>
      <c r="T1073" s="9"/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1</v>
      </c>
      <c r="AB1073" s="9">
        <v>0</v>
      </c>
      <c r="AC1073" s="9"/>
      <c r="AD1073" s="9">
        <v>3</v>
      </c>
      <c r="AE1073" s="9"/>
      <c r="AF1073" s="9">
        <v>1</v>
      </c>
      <c r="AG1073" s="9">
        <v>1</v>
      </c>
      <c r="AH1073" s="9">
        <v>0</v>
      </c>
      <c r="AI1073" s="9">
        <v>0</v>
      </c>
      <c r="AJ1073" s="9">
        <v>1</v>
      </c>
      <c r="AK1073" s="9">
        <v>0</v>
      </c>
      <c r="AL1073" s="9"/>
      <c r="AM1073" s="9">
        <v>1</v>
      </c>
      <c r="AN1073" s="9">
        <v>1</v>
      </c>
      <c r="AO1073" s="9">
        <v>1</v>
      </c>
      <c r="AP1073" s="9">
        <v>0</v>
      </c>
      <c r="AQ1073" s="9">
        <v>0</v>
      </c>
      <c r="AR1073" s="9">
        <v>0</v>
      </c>
      <c r="AS1073" s="9"/>
      <c r="AT1073" s="9">
        <v>3</v>
      </c>
      <c r="AU1073" s="9">
        <v>3</v>
      </c>
      <c r="AV1073" s="75">
        <v>1</v>
      </c>
      <c r="AW1073" s="75">
        <v>1</v>
      </c>
      <c r="AX1073" s="75">
        <v>1</v>
      </c>
      <c r="AY1073" s="9">
        <v>2</v>
      </c>
      <c r="AZ1073" s="9">
        <v>2</v>
      </c>
      <c r="BA1073" s="9" t="s">
        <v>125</v>
      </c>
      <c r="BB1073" s="9" t="s">
        <v>125</v>
      </c>
      <c r="BC1073" s="9">
        <v>1</v>
      </c>
      <c r="BD1073" s="9">
        <v>2</v>
      </c>
      <c r="BE1073" s="9" t="s">
        <v>125</v>
      </c>
      <c r="BF1073" s="9">
        <v>2</v>
      </c>
      <c r="BG1073" s="9" t="s">
        <v>125</v>
      </c>
      <c r="BH1073">
        <v>1</v>
      </c>
      <c r="BI1073">
        <v>2</v>
      </c>
      <c r="BJ1073" s="58">
        <v>1</v>
      </c>
      <c r="BK1073">
        <v>2</v>
      </c>
      <c r="BL1073">
        <v>1</v>
      </c>
      <c r="BM1073">
        <v>1</v>
      </c>
      <c r="BN1073">
        <v>1</v>
      </c>
      <c r="BO1073">
        <v>2</v>
      </c>
      <c r="BP1073">
        <v>2</v>
      </c>
      <c r="BQ1073" t="s">
        <v>125</v>
      </c>
      <c r="BR1073">
        <v>1</v>
      </c>
      <c r="BS1073">
        <v>1</v>
      </c>
      <c r="BT1073">
        <v>1</v>
      </c>
      <c r="BU1073">
        <v>1</v>
      </c>
      <c r="BV1073">
        <v>1</v>
      </c>
      <c r="BW1073">
        <v>2</v>
      </c>
      <c r="BX1073">
        <v>2</v>
      </c>
      <c r="BY1073">
        <v>1</v>
      </c>
      <c r="BZ1073">
        <v>2</v>
      </c>
      <c r="CA1073">
        <v>2</v>
      </c>
      <c r="CB1073">
        <v>2</v>
      </c>
      <c r="CC1073">
        <v>1</v>
      </c>
      <c r="CD1073">
        <v>1</v>
      </c>
      <c r="CE1073">
        <v>2</v>
      </c>
      <c r="CF1073">
        <v>1</v>
      </c>
      <c r="CG1073">
        <v>1</v>
      </c>
      <c r="CH1073">
        <v>2</v>
      </c>
      <c r="CI1073">
        <v>1</v>
      </c>
      <c r="CJ1073">
        <v>1</v>
      </c>
      <c r="CK1073">
        <v>2</v>
      </c>
      <c r="CL1073">
        <v>2</v>
      </c>
      <c r="CM1073" t="s">
        <v>125</v>
      </c>
      <c r="CN1073" t="s">
        <v>125</v>
      </c>
      <c r="CO1073">
        <v>4</v>
      </c>
      <c r="CP1073">
        <v>4</v>
      </c>
      <c r="CQ1073">
        <v>4</v>
      </c>
      <c r="CR1073">
        <v>4</v>
      </c>
      <c r="CS1073">
        <v>4</v>
      </c>
      <c r="CT1073">
        <v>3</v>
      </c>
      <c r="CU1073">
        <v>4</v>
      </c>
      <c r="CV1073">
        <v>3</v>
      </c>
      <c r="CW1073">
        <v>3</v>
      </c>
      <c r="CX1073">
        <v>4</v>
      </c>
      <c r="CY1073">
        <v>4</v>
      </c>
      <c r="CZ1073">
        <v>4</v>
      </c>
      <c r="DA1073" s="57" t="s">
        <v>125</v>
      </c>
    </row>
    <row r="1074" spans="1:105">
      <c r="A1074">
        <v>1067</v>
      </c>
      <c r="B1074" s="9">
        <v>2</v>
      </c>
      <c r="C1074" s="9">
        <v>9</v>
      </c>
      <c r="D1074" s="9">
        <v>7</v>
      </c>
      <c r="E1074" s="9">
        <v>9</v>
      </c>
      <c r="F1074" s="9">
        <v>0</v>
      </c>
      <c r="G1074" s="9">
        <v>0</v>
      </c>
      <c r="H1074" s="9">
        <v>0</v>
      </c>
      <c r="I1074" s="9">
        <v>1</v>
      </c>
      <c r="J1074" s="9">
        <v>0</v>
      </c>
      <c r="K1074" s="9">
        <v>0</v>
      </c>
      <c r="L1074" s="9">
        <v>0</v>
      </c>
      <c r="M1074" s="9">
        <v>2</v>
      </c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>
        <v>1</v>
      </c>
      <c r="AG1074" s="9">
        <v>0</v>
      </c>
      <c r="AH1074" s="9">
        <v>0</v>
      </c>
      <c r="AI1074" s="9">
        <v>0</v>
      </c>
      <c r="AJ1074" s="9">
        <v>0</v>
      </c>
      <c r="AK1074" s="9">
        <v>0</v>
      </c>
      <c r="AL1074" s="9"/>
      <c r="AM1074" s="9">
        <v>1</v>
      </c>
      <c r="AN1074" s="9">
        <v>1</v>
      </c>
      <c r="AO1074" s="9">
        <v>0</v>
      </c>
      <c r="AP1074" s="9">
        <v>0</v>
      </c>
      <c r="AQ1074" s="9">
        <v>0</v>
      </c>
      <c r="AR1074" s="9">
        <v>0</v>
      </c>
      <c r="AS1074" s="9"/>
      <c r="AT1074" s="9">
        <v>3</v>
      </c>
      <c r="AU1074" s="9">
        <v>3</v>
      </c>
      <c r="AV1074" s="75">
        <v>2</v>
      </c>
      <c r="AW1074" s="75">
        <v>1</v>
      </c>
      <c r="AX1074" s="75">
        <v>2</v>
      </c>
      <c r="AY1074" s="9" t="s">
        <v>125</v>
      </c>
      <c r="AZ1074" s="9">
        <v>2</v>
      </c>
      <c r="BA1074" s="9" t="s">
        <v>125</v>
      </c>
      <c r="BB1074" s="9" t="s">
        <v>125</v>
      </c>
      <c r="BC1074" s="9">
        <v>1</v>
      </c>
      <c r="BD1074" s="9">
        <v>1</v>
      </c>
      <c r="BE1074" s="9">
        <v>2</v>
      </c>
      <c r="BF1074" s="9">
        <v>1</v>
      </c>
      <c r="BG1074" s="9">
        <v>2</v>
      </c>
      <c r="BH1074">
        <v>2</v>
      </c>
      <c r="BI1074">
        <v>2</v>
      </c>
      <c r="BJ1074" s="58">
        <v>1</v>
      </c>
      <c r="BK1074">
        <v>2</v>
      </c>
      <c r="BL1074">
        <v>1</v>
      </c>
      <c r="BM1074">
        <v>2</v>
      </c>
      <c r="BN1074">
        <v>1</v>
      </c>
      <c r="BO1074">
        <v>2</v>
      </c>
      <c r="BP1074">
        <v>1</v>
      </c>
      <c r="BQ1074">
        <v>1</v>
      </c>
      <c r="BR1074">
        <v>2</v>
      </c>
      <c r="BS1074">
        <v>2</v>
      </c>
      <c r="BT1074" t="s">
        <v>125</v>
      </c>
      <c r="BU1074">
        <v>2</v>
      </c>
      <c r="BV1074">
        <v>2</v>
      </c>
      <c r="BW1074">
        <v>2</v>
      </c>
      <c r="BX1074">
        <v>2</v>
      </c>
      <c r="BY1074">
        <v>1</v>
      </c>
      <c r="BZ1074">
        <v>2</v>
      </c>
      <c r="CA1074">
        <v>2</v>
      </c>
      <c r="CB1074">
        <v>2</v>
      </c>
      <c r="CC1074">
        <v>2</v>
      </c>
      <c r="CD1074">
        <v>2</v>
      </c>
      <c r="CE1074">
        <v>2</v>
      </c>
      <c r="CF1074">
        <v>2</v>
      </c>
      <c r="CG1074">
        <v>2</v>
      </c>
      <c r="CH1074">
        <v>2</v>
      </c>
      <c r="CI1074">
        <v>2</v>
      </c>
      <c r="CJ1074">
        <v>1</v>
      </c>
      <c r="CK1074">
        <v>2</v>
      </c>
      <c r="CL1074">
        <v>2</v>
      </c>
      <c r="CM1074" t="s">
        <v>125</v>
      </c>
      <c r="CN1074" t="s">
        <v>125</v>
      </c>
      <c r="CO1074">
        <v>4</v>
      </c>
      <c r="CP1074">
        <v>2</v>
      </c>
      <c r="CQ1074">
        <v>2</v>
      </c>
      <c r="CR1074">
        <v>2</v>
      </c>
      <c r="CS1074">
        <v>3</v>
      </c>
      <c r="CT1074">
        <v>2</v>
      </c>
      <c r="CU1074">
        <v>4</v>
      </c>
      <c r="CV1074">
        <v>2</v>
      </c>
      <c r="CW1074">
        <v>1</v>
      </c>
      <c r="CX1074">
        <v>3</v>
      </c>
      <c r="CY1074">
        <v>3</v>
      </c>
      <c r="CZ1074">
        <v>3</v>
      </c>
      <c r="DA1074" s="57" t="s">
        <v>125</v>
      </c>
    </row>
    <row r="1075" spans="1:105">
      <c r="A1075">
        <v>1068</v>
      </c>
      <c r="B1075" s="9">
        <v>1</v>
      </c>
      <c r="C1075" s="9">
        <v>4</v>
      </c>
      <c r="D1075" s="9">
        <v>3</v>
      </c>
      <c r="E1075" s="9">
        <v>3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1</v>
      </c>
      <c r="M1075" s="9">
        <v>2</v>
      </c>
      <c r="N1075" s="9">
        <v>3</v>
      </c>
      <c r="O1075" s="9">
        <v>0</v>
      </c>
      <c r="P1075" s="9">
        <v>0</v>
      </c>
      <c r="Q1075" s="9">
        <v>2</v>
      </c>
      <c r="R1075" s="9">
        <v>4</v>
      </c>
      <c r="S1075" s="9">
        <v>3</v>
      </c>
      <c r="T1075" s="9"/>
      <c r="U1075" s="9">
        <v>1</v>
      </c>
      <c r="V1075" s="9">
        <v>0</v>
      </c>
      <c r="W1075" s="9">
        <v>0</v>
      </c>
      <c r="X1075" s="9">
        <v>0</v>
      </c>
      <c r="Y1075" s="9">
        <v>1</v>
      </c>
      <c r="Z1075" s="9">
        <v>0</v>
      </c>
      <c r="AA1075" s="9">
        <v>0</v>
      </c>
      <c r="AB1075" s="9">
        <v>0</v>
      </c>
      <c r="AC1075" s="9"/>
      <c r="AD1075" s="9">
        <v>3</v>
      </c>
      <c r="AE1075" s="9"/>
      <c r="AF1075" s="9">
        <v>1</v>
      </c>
      <c r="AG1075" s="9">
        <v>0</v>
      </c>
      <c r="AH1075" s="9">
        <v>1</v>
      </c>
      <c r="AI1075" s="9">
        <v>1</v>
      </c>
      <c r="AJ1075" s="9">
        <v>0</v>
      </c>
      <c r="AK1075" s="9">
        <v>0</v>
      </c>
      <c r="AL1075" s="9"/>
      <c r="AM1075" s="9">
        <v>1</v>
      </c>
      <c r="AN1075" s="9">
        <v>1</v>
      </c>
      <c r="AO1075" s="9">
        <v>0</v>
      </c>
      <c r="AP1075" s="9">
        <v>1</v>
      </c>
      <c r="AQ1075" s="9">
        <v>0</v>
      </c>
      <c r="AR1075" s="9">
        <v>0</v>
      </c>
      <c r="AS1075" s="9"/>
      <c r="AT1075" s="9">
        <v>1</v>
      </c>
      <c r="AU1075" s="9">
        <v>4</v>
      </c>
      <c r="AV1075" s="75">
        <v>2</v>
      </c>
      <c r="AW1075" s="75">
        <v>2</v>
      </c>
      <c r="AX1075" s="75">
        <v>2</v>
      </c>
      <c r="AY1075" s="9" t="s">
        <v>125</v>
      </c>
      <c r="AZ1075" s="9">
        <v>1</v>
      </c>
      <c r="BA1075" s="9">
        <v>1</v>
      </c>
      <c r="BB1075" s="9">
        <v>2</v>
      </c>
      <c r="BC1075" s="9">
        <v>2</v>
      </c>
      <c r="BD1075" s="9">
        <v>1</v>
      </c>
      <c r="BE1075" s="9">
        <v>2</v>
      </c>
      <c r="BF1075" s="9">
        <v>1</v>
      </c>
      <c r="BG1075" s="9">
        <v>2</v>
      </c>
      <c r="BH1075">
        <v>2</v>
      </c>
      <c r="BI1075">
        <v>2</v>
      </c>
      <c r="BJ1075" s="58">
        <v>1</v>
      </c>
      <c r="BK1075">
        <v>2</v>
      </c>
      <c r="BL1075">
        <v>1</v>
      </c>
      <c r="BM1075">
        <v>2</v>
      </c>
      <c r="BN1075">
        <v>2</v>
      </c>
      <c r="BO1075">
        <v>2</v>
      </c>
      <c r="BP1075">
        <v>2</v>
      </c>
      <c r="BQ1075" t="s">
        <v>125</v>
      </c>
      <c r="BR1075">
        <v>2</v>
      </c>
      <c r="BS1075">
        <v>2</v>
      </c>
      <c r="BT1075" t="s">
        <v>125</v>
      </c>
      <c r="BU1075">
        <v>1</v>
      </c>
      <c r="BV1075">
        <v>2</v>
      </c>
      <c r="BW1075">
        <v>2</v>
      </c>
      <c r="BX1075">
        <v>2</v>
      </c>
      <c r="BY1075">
        <v>2</v>
      </c>
      <c r="BZ1075">
        <v>2</v>
      </c>
      <c r="CA1075">
        <v>2</v>
      </c>
      <c r="CB1075">
        <v>2</v>
      </c>
      <c r="CC1075">
        <v>2</v>
      </c>
      <c r="CD1075">
        <v>2</v>
      </c>
      <c r="CE1075">
        <v>2</v>
      </c>
      <c r="CF1075">
        <v>2</v>
      </c>
      <c r="CG1075">
        <v>2</v>
      </c>
      <c r="CH1075">
        <v>2</v>
      </c>
      <c r="CI1075">
        <v>2</v>
      </c>
      <c r="CJ1075">
        <v>2</v>
      </c>
      <c r="CK1075">
        <v>2</v>
      </c>
      <c r="CL1075">
        <v>2</v>
      </c>
      <c r="CM1075" t="s">
        <v>125</v>
      </c>
      <c r="CN1075" t="s">
        <v>125</v>
      </c>
      <c r="CO1075">
        <v>3</v>
      </c>
      <c r="CP1075">
        <v>2</v>
      </c>
      <c r="CQ1075">
        <v>2</v>
      </c>
      <c r="CR1075">
        <v>2</v>
      </c>
      <c r="CS1075">
        <v>3</v>
      </c>
      <c r="CT1075">
        <v>2</v>
      </c>
      <c r="CU1075">
        <v>2</v>
      </c>
      <c r="CV1075">
        <v>2</v>
      </c>
      <c r="CW1075">
        <v>1</v>
      </c>
      <c r="CX1075">
        <v>3</v>
      </c>
      <c r="CY1075">
        <v>3</v>
      </c>
      <c r="CZ1075">
        <v>0</v>
      </c>
      <c r="DA1075" s="57" t="s">
        <v>125</v>
      </c>
    </row>
    <row r="1076" spans="1:105">
      <c r="A1076">
        <v>1069</v>
      </c>
      <c r="B1076" s="9">
        <v>1</v>
      </c>
      <c r="C1076" s="9">
        <v>4</v>
      </c>
      <c r="D1076" s="9">
        <v>1</v>
      </c>
      <c r="E1076" s="9">
        <v>5</v>
      </c>
      <c r="F1076" s="9">
        <v>1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2</v>
      </c>
      <c r="N1076" s="9">
        <v>4</v>
      </c>
      <c r="O1076" s="9">
        <v>0</v>
      </c>
      <c r="P1076" s="9">
        <v>4</v>
      </c>
      <c r="Q1076" s="9">
        <v>0</v>
      </c>
      <c r="R1076" s="9">
        <v>4</v>
      </c>
      <c r="S1076" s="9">
        <v>0</v>
      </c>
      <c r="T1076" s="9"/>
      <c r="U1076" s="9">
        <v>1</v>
      </c>
      <c r="V1076" s="9">
        <v>0</v>
      </c>
      <c r="W1076" s="9">
        <v>0</v>
      </c>
      <c r="X1076" s="9">
        <v>1</v>
      </c>
      <c r="Y1076" s="9">
        <v>1</v>
      </c>
      <c r="Z1076" s="9">
        <v>0</v>
      </c>
      <c r="AA1076" s="9">
        <v>0</v>
      </c>
      <c r="AB1076" s="9">
        <v>0</v>
      </c>
      <c r="AC1076" s="9"/>
      <c r="AD1076" s="9">
        <v>2</v>
      </c>
      <c r="AE1076" s="9"/>
      <c r="AF1076" s="9">
        <v>1</v>
      </c>
      <c r="AG1076" s="9">
        <v>0</v>
      </c>
      <c r="AH1076" s="9">
        <v>0</v>
      </c>
      <c r="AI1076" s="9">
        <v>1</v>
      </c>
      <c r="AJ1076" s="9">
        <v>0</v>
      </c>
      <c r="AK1076" s="9">
        <v>0</v>
      </c>
      <c r="AL1076" s="9"/>
      <c r="AM1076" s="9">
        <v>1</v>
      </c>
      <c r="AN1076" s="9">
        <v>1</v>
      </c>
      <c r="AO1076" s="9">
        <v>1</v>
      </c>
      <c r="AP1076" s="9">
        <v>1</v>
      </c>
      <c r="AQ1076" s="9">
        <v>0</v>
      </c>
      <c r="AR1076" s="9">
        <v>0</v>
      </c>
      <c r="AS1076" s="9"/>
      <c r="AT1076" s="9">
        <v>2</v>
      </c>
      <c r="AU1076" s="9">
        <v>2</v>
      </c>
      <c r="AV1076" s="75">
        <v>2</v>
      </c>
      <c r="AW1076" s="75">
        <v>2</v>
      </c>
      <c r="AX1076" s="75">
        <v>1</v>
      </c>
      <c r="AY1076" s="9">
        <v>1</v>
      </c>
      <c r="AZ1076" s="9">
        <v>1</v>
      </c>
      <c r="BA1076" s="9">
        <v>1</v>
      </c>
      <c r="BB1076" s="9">
        <v>2</v>
      </c>
      <c r="BC1076" s="9">
        <v>2</v>
      </c>
      <c r="BD1076" s="9">
        <v>1</v>
      </c>
      <c r="BE1076" s="9">
        <v>1</v>
      </c>
      <c r="BF1076" s="9">
        <v>1</v>
      </c>
      <c r="BG1076" s="9">
        <v>1</v>
      </c>
      <c r="BH1076">
        <v>2</v>
      </c>
      <c r="BI1076">
        <v>1</v>
      </c>
      <c r="BJ1076" s="58">
        <v>1</v>
      </c>
      <c r="BK1076">
        <v>2</v>
      </c>
      <c r="BL1076">
        <v>1</v>
      </c>
      <c r="BM1076">
        <v>1</v>
      </c>
      <c r="BN1076">
        <v>2</v>
      </c>
      <c r="BO1076">
        <v>2</v>
      </c>
      <c r="BP1076">
        <v>1</v>
      </c>
      <c r="BQ1076">
        <v>1</v>
      </c>
      <c r="BR1076">
        <v>2</v>
      </c>
      <c r="BS1076">
        <v>2</v>
      </c>
      <c r="BT1076" t="s">
        <v>125</v>
      </c>
      <c r="BU1076">
        <v>1</v>
      </c>
      <c r="BV1076">
        <v>2</v>
      </c>
      <c r="BW1076">
        <v>1</v>
      </c>
      <c r="BX1076">
        <v>2</v>
      </c>
      <c r="BY1076">
        <v>1</v>
      </c>
      <c r="BZ1076">
        <v>2</v>
      </c>
      <c r="CA1076">
        <v>2</v>
      </c>
      <c r="CB1076">
        <v>2</v>
      </c>
      <c r="CC1076">
        <v>1</v>
      </c>
      <c r="CD1076">
        <v>2</v>
      </c>
      <c r="CE1076">
        <v>2</v>
      </c>
      <c r="CF1076">
        <v>1</v>
      </c>
      <c r="CG1076">
        <v>2</v>
      </c>
      <c r="CH1076">
        <v>2</v>
      </c>
      <c r="CI1076">
        <v>2</v>
      </c>
      <c r="CJ1076">
        <v>2</v>
      </c>
      <c r="CK1076">
        <v>2</v>
      </c>
      <c r="CL1076">
        <v>1</v>
      </c>
      <c r="CM1076">
        <v>4</v>
      </c>
      <c r="CN1076">
        <v>4</v>
      </c>
      <c r="CO1076">
        <v>4</v>
      </c>
      <c r="CP1076">
        <v>4</v>
      </c>
      <c r="CQ1076">
        <v>4</v>
      </c>
      <c r="CR1076">
        <v>4</v>
      </c>
      <c r="CS1076">
        <v>4</v>
      </c>
      <c r="CT1076">
        <v>4</v>
      </c>
      <c r="CU1076">
        <v>3</v>
      </c>
      <c r="CV1076">
        <v>2</v>
      </c>
      <c r="CW1076">
        <v>1</v>
      </c>
      <c r="CX1076">
        <v>3</v>
      </c>
      <c r="CY1076">
        <v>3</v>
      </c>
      <c r="CZ1076">
        <v>4</v>
      </c>
      <c r="DA1076" s="57">
        <v>4</v>
      </c>
    </row>
    <row r="1077" spans="1:105">
      <c r="A1077">
        <v>1070</v>
      </c>
      <c r="B1077" s="9">
        <v>1</v>
      </c>
      <c r="C1077" s="9">
        <v>8</v>
      </c>
      <c r="D1077" s="9">
        <v>7</v>
      </c>
      <c r="E1077" s="9">
        <v>4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1</v>
      </c>
      <c r="L1077" s="9">
        <v>0</v>
      </c>
      <c r="M1077" s="9">
        <v>1</v>
      </c>
      <c r="N1077" s="9">
        <v>4</v>
      </c>
      <c r="O1077" s="9">
        <v>4</v>
      </c>
      <c r="P1077" s="9">
        <v>4</v>
      </c>
      <c r="Q1077" s="9">
        <v>4</v>
      </c>
      <c r="R1077" s="9">
        <v>4</v>
      </c>
      <c r="S1077" s="9">
        <v>4</v>
      </c>
      <c r="T1077" s="9"/>
      <c r="U1077" s="9">
        <v>0</v>
      </c>
      <c r="V1077" s="9">
        <v>0</v>
      </c>
      <c r="W1077" s="9">
        <v>0</v>
      </c>
      <c r="X1077" s="9">
        <v>0</v>
      </c>
      <c r="Y1077" s="9">
        <v>1</v>
      </c>
      <c r="Z1077" s="9">
        <v>0</v>
      </c>
      <c r="AA1077" s="9">
        <v>0</v>
      </c>
      <c r="AB1077" s="9">
        <v>0</v>
      </c>
      <c r="AC1077" s="9"/>
      <c r="AD1077" s="9">
        <v>4</v>
      </c>
      <c r="AE1077" s="9"/>
      <c r="AF1077" s="9">
        <v>1</v>
      </c>
      <c r="AG1077" s="9">
        <v>1</v>
      </c>
      <c r="AH1077" s="9">
        <v>1</v>
      </c>
      <c r="AI1077" s="9">
        <v>0</v>
      </c>
      <c r="AJ1077" s="9">
        <v>1</v>
      </c>
      <c r="AK1077" s="9">
        <v>0</v>
      </c>
      <c r="AL1077" s="9"/>
      <c r="AM1077" s="9">
        <v>1</v>
      </c>
      <c r="AN1077" s="9">
        <v>1</v>
      </c>
      <c r="AO1077" s="9">
        <v>1</v>
      </c>
      <c r="AP1077" s="9">
        <v>0</v>
      </c>
      <c r="AQ1077" s="9">
        <v>0</v>
      </c>
      <c r="AR1077" s="9">
        <v>0</v>
      </c>
      <c r="AS1077" s="9"/>
      <c r="AT1077" s="9">
        <v>3</v>
      </c>
      <c r="AU1077" s="9">
        <v>3</v>
      </c>
      <c r="AV1077" s="75">
        <v>2</v>
      </c>
      <c r="AW1077" s="75">
        <v>2</v>
      </c>
      <c r="AX1077" s="75">
        <v>1</v>
      </c>
      <c r="AY1077" s="9">
        <v>1</v>
      </c>
      <c r="AZ1077" s="9">
        <v>1</v>
      </c>
      <c r="BA1077" s="9">
        <v>1</v>
      </c>
      <c r="BB1077" s="9">
        <v>2</v>
      </c>
      <c r="BC1077" s="9">
        <v>1</v>
      </c>
      <c r="BD1077" s="9">
        <v>1</v>
      </c>
      <c r="BE1077" s="9">
        <v>2</v>
      </c>
      <c r="BF1077" s="9">
        <v>1</v>
      </c>
      <c r="BG1077" s="9">
        <v>1</v>
      </c>
      <c r="BH1077">
        <v>1</v>
      </c>
      <c r="BI1077">
        <v>2</v>
      </c>
      <c r="BJ1077" s="58">
        <v>1</v>
      </c>
      <c r="BK1077">
        <v>2</v>
      </c>
      <c r="BL1077">
        <v>1</v>
      </c>
      <c r="BM1077">
        <v>1</v>
      </c>
      <c r="BN1077">
        <v>2</v>
      </c>
      <c r="BO1077">
        <v>2</v>
      </c>
      <c r="BP1077">
        <v>1</v>
      </c>
      <c r="BQ1077">
        <v>1</v>
      </c>
      <c r="BR1077">
        <v>1</v>
      </c>
      <c r="BS1077">
        <v>1</v>
      </c>
      <c r="BT1077">
        <v>1</v>
      </c>
      <c r="BU1077">
        <v>1</v>
      </c>
      <c r="BV1077">
        <v>1</v>
      </c>
      <c r="BW1077">
        <v>2</v>
      </c>
      <c r="BX1077">
        <v>1</v>
      </c>
      <c r="BY1077">
        <v>1</v>
      </c>
      <c r="BZ1077">
        <v>2</v>
      </c>
      <c r="CA1077">
        <v>2</v>
      </c>
      <c r="CB1077">
        <v>2</v>
      </c>
      <c r="CC1077">
        <v>1</v>
      </c>
      <c r="CD1077">
        <v>1</v>
      </c>
      <c r="CE1077">
        <v>2</v>
      </c>
      <c r="CF1077">
        <v>1</v>
      </c>
      <c r="CG1077">
        <v>2</v>
      </c>
      <c r="CH1077">
        <v>2</v>
      </c>
      <c r="CI1077">
        <v>1</v>
      </c>
      <c r="CJ1077">
        <v>1</v>
      </c>
      <c r="CK1077">
        <v>2</v>
      </c>
      <c r="CL1077">
        <v>1</v>
      </c>
      <c r="CM1077">
        <v>4</v>
      </c>
      <c r="CN1077">
        <v>3</v>
      </c>
      <c r="CO1077">
        <v>4</v>
      </c>
      <c r="CP1077">
        <v>4</v>
      </c>
      <c r="CQ1077">
        <v>4</v>
      </c>
      <c r="CR1077">
        <v>4</v>
      </c>
      <c r="CS1077">
        <v>4</v>
      </c>
      <c r="CT1077">
        <v>4</v>
      </c>
      <c r="CU1077">
        <v>3</v>
      </c>
      <c r="CV1077">
        <v>4</v>
      </c>
      <c r="CW1077">
        <v>3</v>
      </c>
      <c r="CX1077">
        <v>3</v>
      </c>
      <c r="CY1077">
        <v>4</v>
      </c>
      <c r="CZ1077">
        <v>4</v>
      </c>
      <c r="DA1077" s="57" t="s">
        <v>125</v>
      </c>
    </row>
    <row r="1078" spans="1:105">
      <c r="A1078">
        <v>1071</v>
      </c>
      <c r="B1078" s="9">
        <v>2</v>
      </c>
      <c r="C1078" s="9">
        <v>8</v>
      </c>
      <c r="D1078" s="9">
        <v>5</v>
      </c>
      <c r="E1078" s="9">
        <v>6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1</v>
      </c>
      <c r="L1078" s="9">
        <v>0</v>
      </c>
      <c r="M1078" s="9">
        <v>2</v>
      </c>
      <c r="N1078" s="9">
        <v>3</v>
      </c>
      <c r="O1078" s="9">
        <v>4</v>
      </c>
      <c r="P1078" s="9">
        <v>4</v>
      </c>
      <c r="Q1078" s="9">
        <v>4</v>
      </c>
      <c r="R1078" s="9">
        <v>4</v>
      </c>
      <c r="S1078" s="9">
        <v>4</v>
      </c>
      <c r="T1078" s="9"/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1</v>
      </c>
      <c r="AB1078" s="9">
        <v>0</v>
      </c>
      <c r="AC1078" s="9"/>
      <c r="AD1078" s="9">
        <v>2</v>
      </c>
      <c r="AE1078" s="9"/>
      <c r="AF1078" s="9">
        <v>1</v>
      </c>
      <c r="AG1078" s="9">
        <v>1</v>
      </c>
      <c r="AH1078" s="9">
        <v>1</v>
      </c>
      <c r="AI1078" s="9">
        <v>1</v>
      </c>
      <c r="AJ1078" s="9">
        <v>0</v>
      </c>
      <c r="AK1078" s="9">
        <v>0</v>
      </c>
      <c r="AL1078" s="9"/>
      <c r="AM1078" s="9">
        <v>1</v>
      </c>
      <c r="AN1078" s="9">
        <v>1</v>
      </c>
      <c r="AO1078" s="9">
        <v>1</v>
      </c>
      <c r="AP1078" s="9">
        <v>1</v>
      </c>
      <c r="AQ1078" s="9">
        <v>0</v>
      </c>
      <c r="AR1078" s="9">
        <v>0</v>
      </c>
      <c r="AS1078" s="9"/>
      <c r="AT1078" s="9">
        <v>1</v>
      </c>
      <c r="AU1078" s="9">
        <v>2</v>
      </c>
      <c r="AV1078" s="75">
        <v>1</v>
      </c>
      <c r="AW1078" s="75">
        <v>1</v>
      </c>
      <c r="AX1078" s="75">
        <v>2</v>
      </c>
      <c r="AY1078" s="9" t="s">
        <v>125</v>
      </c>
      <c r="AZ1078" s="9">
        <v>1</v>
      </c>
      <c r="BA1078" s="9">
        <v>1</v>
      </c>
      <c r="BB1078" s="9">
        <v>1</v>
      </c>
      <c r="BC1078" s="9">
        <v>2</v>
      </c>
      <c r="BD1078" s="9">
        <v>1</v>
      </c>
      <c r="BE1078" s="9">
        <v>2</v>
      </c>
      <c r="BF1078" s="9">
        <v>1</v>
      </c>
      <c r="BG1078" s="9">
        <v>2</v>
      </c>
      <c r="BH1078">
        <v>1</v>
      </c>
      <c r="BI1078">
        <v>2</v>
      </c>
      <c r="BJ1078" s="58">
        <v>1</v>
      </c>
      <c r="BK1078">
        <v>1</v>
      </c>
      <c r="BL1078">
        <v>1</v>
      </c>
      <c r="BM1078">
        <v>1</v>
      </c>
      <c r="BN1078">
        <v>1</v>
      </c>
      <c r="BO1078">
        <v>1</v>
      </c>
      <c r="BP1078">
        <v>2</v>
      </c>
      <c r="BQ1078" t="s">
        <v>125</v>
      </c>
      <c r="BR1078">
        <v>1</v>
      </c>
      <c r="BS1078">
        <v>1</v>
      </c>
      <c r="BT1078">
        <v>2</v>
      </c>
      <c r="BU1078">
        <v>1</v>
      </c>
      <c r="BV1078">
        <v>1</v>
      </c>
      <c r="BW1078">
        <v>2</v>
      </c>
      <c r="BX1078">
        <v>2</v>
      </c>
      <c r="BY1078">
        <v>1</v>
      </c>
      <c r="BZ1078">
        <v>1</v>
      </c>
      <c r="CA1078">
        <v>1</v>
      </c>
      <c r="CB1078">
        <v>1</v>
      </c>
      <c r="CC1078">
        <v>2</v>
      </c>
      <c r="CD1078">
        <v>2</v>
      </c>
      <c r="CE1078">
        <v>2</v>
      </c>
      <c r="CF1078">
        <v>1</v>
      </c>
      <c r="CG1078">
        <v>2</v>
      </c>
      <c r="CH1078">
        <v>1</v>
      </c>
      <c r="CI1078">
        <v>2</v>
      </c>
      <c r="CJ1078">
        <v>2</v>
      </c>
      <c r="CK1078">
        <v>2</v>
      </c>
      <c r="CL1078">
        <v>1</v>
      </c>
      <c r="CM1078">
        <v>4</v>
      </c>
      <c r="CN1078">
        <v>3</v>
      </c>
      <c r="CO1078">
        <v>4</v>
      </c>
      <c r="CP1078">
        <v>4</v>
      </c>
      <c r="CQ1078">
        <v>4</v>
      </c>
      <c r="CR1078">
        <v>3</v>
      </c>
      <c r="CS1078">
        <v>3</v>
      </c>
      <c r="CT1078">
        <v>3</v>
      </c>
      <c r="CU1078">
        <v>4</v>
      </c>
      <c r="CV1078">
        <v>2</v>
      </c>
      <c r="CW1078">
        <v>1</v>
      </c>
      <c r="CX1078">
        <v>4</v>
      </c>
      <c r="CY1078">
        <v>1</v>
      </c>
      <c r="CZ1078">
        <v>3</v>
      </c>
      <c r="DA1078" s="57" t="s">
        <v>125</v>
      </c>
    </row>
    <row r="1079" spans="1:105">
      <c r="A1079">
        <v>1072</v>
      </c>
      <c r="B1079" s="9">
        <v>1</v>
      </c>
      <c r="C1079" s="9">
        <v>5</v>
      </c>
      <c r="D1079" s="9">
        <v>1</v>
      </c>
      <c r="E1079" s="9">
        <v>1</v>
      </c>
      <c r="F1079" s="9">
        <v>0</v>
      </c>
      <c r="G1079" s="9">
        <v>0</v>
      </c>
      <c r="H1079" s="9">
        <v>1</v>
      </c>
      <c r="I1079" s="9">
        <v>1</v>
      </c>
      <c r="J1079" s="9">
        <v>0</v>
      </c>
      <c r="K1079" s="9">
        <v>0</v>
      </c>
      <c r="L1079" s="9">
        <v>0</v>
      </c>
      <c r="M1079" s="9">
        <v>1</v>
      </c>
      <c r="N1079" s="9">
        <v>2</v>
      </c>
      <c r="O1079" s="9">
        <v>4</v>
      </c>
      <c r="P1079" s="9">
        <v>4</v>
      </c>
      <c r="Q1079" s="9">
        <v>0</v>
      </c>
      <c r="R1079" s="9">
        <v>2</v>
      </c>
      <c r="S1079" s="9">
        <v>3</v>
      </c>
      <c r="T1079" s="9"/>
      <c r="U1079" s="9">
        <v>1</v>
      </c>
      <c r="V1079" s="9">
        <v>1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1</v>
      </c>
      <c r="AC1079" s="9"/>
      <c r="AD1079" s="9">
        <v>1</v>
      </c>
      <c r="AE1079" s="9"/>
      <c r="AF1079" s="9">
        <v>1</v>
      </c>
      <c r="AG1079" s="9">
        <v>0</v>
      </c>
      <c r="AH1079" s="9">
        <v>0</v>
      </c>
      <c r="AI1079" s="9">
        <v>0</v>
      </c>
      <c r="AJ1079" s="9">
        <v>0</v>
      </c>
      <c r="AK1079" s="9">
        <v>0</v>
      </c>
      <c r="AL1079" s="9"/>
      <c r="AM1079" s="9">
        <v>1</v>
      </c>
      <c r="AN1079" s="9">
        <v>1</v>
      </c>
      <c r="AO1079" s="9">
        <v>0</v>
      </c>
      <c r="AP1079" s="9">
        <v>1</v>
      </c>
      <c r="AQ1079" s="9">
        <v>0</v>
      </c>
      <c r="AR1079" s="9">
        <v>1</v>
      </c>
      <c r="AS1079" s="9"/>
      <c r="AT1079" s="9">
        <v>1</v>
      </c>
      <c r="AU1079" s="9">
        <v>2</v>
      </c>
      <c r="AV1079" s="75">
        <v>2</v>
      </c>
      <c r="AW1079" s="75">
        <v>2</v>
      </c>
      <c r="AX1079" s="75">
        <v>2</v>
      </c>
      <c r="AY1079" s="9" t="s">
        <v>125</v>
      </c>
      <c r="AZ1079" s="9">
        <v>1</v>
      </c>
      <c r="BA1079" s="9">
        <v>1</v>
      </c>
      <c r="BB1079" s="9">
        <v>1</v>
      </c>
      <c r="BC1079" s="9">
        <v>1</v>
      </c>
      <c r="BD1079" s="9">
        <v>1</v>
      </c>
      <c r="BE1079" s="9">
        <v>1</v>
      </c>
      <c r="BF1079" s="9">
        <v>1</v>
      </c>
      <c r="BG1079" s="9">
        <v>1</v>
      </c>
      <c r="BH1079">
        <v>1</v>
      </c>
      <c r="BI1079">
        <v>1</v>
      </c>
      <c r="BJ1079" s="58">
        <v>1</v>
      </c>
      <c r="BK1079">
        <v>2</v>
      </c>
      <c r="BL1079">
        <v>2</v>
      </c>
      <c r="BM1079">
        <v>1</v>
      </c>
      <c r="BN1079">
        <v>2</v>
      </c>
      <c r="BO1079">
        <v>1</v>
      </c>
      <c r="BP1079">
        <v>2</v>
      </c>
      <c r="BQ1079" t="s">
        <v>125</v>
      </c>
      <c r="BR1079">
        <v>2</v>
      </c>
      <c r="BS1079">
        <v>2</v>
      </c>
      <c r="BT1079" t="s">
        <v>125</v>
      </c>
      <c r="BU1079">
        <v>1</v>
      </c>
      <c r="BV1079">
        <v>2</v>
      </c>
      <c r="BW1079">
        <v>1</v>
      </c>
      <c r="BX1079">
        <v>2</v>
      </c>
      <c r="BY1079">
        <v>1</v>
      </c>
      <c r="BZ1079">
        <v>2</v>
      </c>
      <c r="CA1079">
        <v>2</v>
      </c>
      <c r="CB1079">
        <v>2</v>
      </c>
      <c r="CC1079">
        <v>2</v>
      </c>
      <c r="CD1079">
        <v>2</v>
      </c>
      <c r="CE1079">
        <v>2</v>
      </c>
      <c r="CF1079">
        <v>2</v>
      </c>
      <c r="CG1079">
        <v>2</v>
      </c>
      <c r="CH1079">
        <v>2</v>
      </c>
      <c r="CI1079">
        <v>2</v>
      </c>
      <c r="CJ1079">
        <v>2</v>
      </c>
      <c r="CK1079">
        <v>2</v>
      </c>
      <c r="CL1079">
        <v>2</v>
      </c>
      <c r="CM1079" t="s">
        <v>125</v>
      </c>
      <c r="CN1079" t="s">
        <v>125</v>
      </c>
      <c r="CO1079">
        <v>4</v>
      </c>
      <c r="CP1079">
        <v>1</v>
      </c>
      <c r="CQ1079">
        <v>1</v>
      </c>
      <c r="CR1079">
        <v>1</v>
      </c>
      <c r="CS1079">
        <v>1</v>
      </c>
      <c r="CT1079">
        <v>3</v>
      </c>
      <c r="CU1079">
        <v>1</v>
      </c>
      <c r="CV1079">
        <v>1</v>
      </c>
      <c r="CW1079">
        <v>1</v>
      </c>
      <c r="CX1079">
        <v>2</v>
      </c>
      <c r="CY1079">
        <v>1</v>
      </c>
      <c r="CZ1079">
        <v>1</v>
      </c>
      <c r="DA1079" s="57">
        <v>1</v>
      </c>
    </row>
    <row r="1080" spans="1:105">
      <c r="A1080">
        <v>1073</v>
      </c>
      <c r="B1080" s="9">
        <v>1</v>
      </c>
      <c r="C1080" s="9">
        <v>4</v>
      </c>
      <c r="D1080" s="9">
        <v>1</v>
      </c>
      <c r="E1080" s="9">
        <v>9</v>
      </c>
      <c r="F1080" s="9">
        <v>0</v>
      </c>
      <c r="G1080" s="9">
        <v>1</v>
      </c>
      <c r="H1080" s="9">
        <v>1</v>
      </c>
      <c r="I1080" s="9">
        <v>1</v>
      </c>
      <c r="J1080" s="9">
        <v>0</v>
      </c>
      <c r="K1080" s="9">
        <v>0</v>
      </c>
      <c r="L1080" s="9">
        <v>0</v>
      </c>
      <c r="M1080" s="9">
        <v>2</v>
      </c>
      <c r="N1080" s="9">
        <v>4</v>
      </c>
      <c r="O1080" s="9">
        <v>0</v>
      </c>
      <c r="P1080" s="9">
        <v>0</v>
      </c>
      <c r="Q1080" s="9">
        <v>3</v>
      </c>
      <c r="R1080" s="9">
        <v>4</v>
      </c>
      <c r="S1080" s="9">
        <v>0</v>
      </c>
      <c r="T1080" s="9"/>
      <c r="U1080" s="9">
        <v>0</v>
      </c>
      <c r="V1080" s="9">
        <v>0</v>
      </c>
      <c r="W1080" s="9">
        <v>1</v>
      </c>
      <c r="X1080" s="9">
        <v>1</v>
      </c>
      <c r="Y1080" s="9">
        <v>1</v>
      </c>
      <c r="Z1080" s="9">
        <v>0</v>
      </c>
      <c r="AA1080" s="9">
        <v>0</v>
      </c>
      <c r="AB1080" s="9">
        <v>0</v>
      </c>
      <c r="AC1080" s="9"/>
      <c r="AD1080" s="9">
        <v>2</v>
      </c>
      <c r="AE1080" s="9"/>
      <c r="AF1080" s="9">
        <v>1</v>
      </c>
      <c r="AG1080" s="9">
        <v>1</v>
      </c>
      <c r="AH1080" s="9">
        <v>1</v>
      </c>
      <c r="AI1080" s="9">
        <v>0</v>
      </c>
      <c r="AJ1080" s="9">
        <v>0</v>
      </c>
      <c r="AK1080" s="9">
        <v>0</v>
      </c>
      <c r="AL1080" s="9"/>
      <c r="AM1080" s="9">
        <v>1</v>
      </c>
      <c r="AN1080" s="9">
        <v>1</v>
      </c>
      <c r="AO1080" s="9">
        <v>0</v>
      </c>
      <c r="AP1080" s="9">
        <v>0</v>
      </c>
      <c r="AQ1080" s="9">
        <v>0</v>
      </c>
      <c r="AR1080" s="9">
        <v>0</v>
      </c>
      <c r="AS1080" s="9"/>
      <c r="AT1080" s="9">
        <v>1</v>
      </c>
      <c r="AU1080" s="9">
        <v>1</v>
      </c>
      <c r="AV1080" s="75">
        <v>2</v>
      </c>
      <c r="AW1080" s="75">
        <v>1</v>
      </c>
      <c r="AX1080" s="75">
        <v>1</v>
      </c>
      <c r="AY1080" s="9">
        <v>2</v>
      </c>
      <c r="AZ1080" s="9">
        <v>1</v>
      </c>
      <c r="BA1080" s="9">
        <v>2</v>
      </c>
      <c r="BB1080" s="9"/>
      <c r="BC1080" s="9">
        <v>1</v>
      </c>
      <c r="BD1080" s="9">
        <v>1</v>
      </c>
      <c r="BE1080" s="9">
        <v>2</v>
      </c>
      <c r="BF1080" s="9">
        <v>1</v>
      </c>
      <c r="BG1080" s="9">
        <v>1</v>
      </c>
      <c r="BH1080">
        <v>1</v>
      </c>
      <c r="BI1080">
        <v>1</v>
      </c>
      <c r="BJ1080" s="58">
        <v>1</v>
      </c>
      <c r="BK1080">
        <v>2</v>
      </c>
      <c r="BL1080">
        <v>2</v>
      </c>
      <c r="BM1080">
        <v>1</v>
      </c>
      <c r="BN1080">
        <v>1</v>
      </c>
      <c r="BO1080">
        <v>2</v>
      </c>
      <c r="BP1080">
        <v>1</v>
      </c>
      <c r="BQ1080">
        <v>1</v>
      </c>
      <c r="BR1080">
        <v>1</v>
      </c>
      <c r="BS1080">
        <v>2</v>
      </c>
      <c r="BT1080" t="s">
        <v>125</v>
      </c>
      <c r="BU1080">
        <v>1</v>
      </c>
      <c r="BV1080">
        <v>2</v>
      </c>
      <c r="BW1080">
        <v>2</v>
      </c>
      <c r="BX1080">
        <v>2</v>
      </c>
      <c r="BY1080">
        <v>1</v>
      </c>
      <c r="BZ1080">
        <v>2</v>
      </c>
      <c r="CA1080">
        <v>2</v>
      </c>
      <c r="CB1080">
        <v>2</v>
      </c>
      <c r="CC1080">
        <v>2</v>
      </c>
      <c r="CD1080">
        <v>1</v>
      </c>
      <c r="CE1080">
        <v>2</v>
      </c>
      <c r="CF1080">
        <v>1</v>
      </c>
      <c r="CG1080">
        <v>2</v>
      </c>
      <c r="CH1080">
        <v>2</v>
      </c>
      <c r="CI1080">
        <v>2</v>
      </c>
      <c r="CJ1080">
        <v>1</v>
      </c>
      <c r="CK1080">
        <v>2</v>
      </c>
      <c r="CL1080">
        <v>1</v>
      </c>
      <c r="CM1080">
        <v>3</v>
      </c>
      <c r="CN1080">
        <v>4</v>
      </c>
      <c r="CO1080">
        <v>4</v>
      </c>
      <c r="CP1080">
        <v>3</v>
      </c>
      <c r="CQ1080">
        <v>3</v>
      </c>
      <c r="CR1080">
        <v>4</v>
      </c>
      <c r="CS1080">
        <v>4</v>
      </c>
      <c r="CT1080">
        <v>4</v>
      </c>
      <c r="CU1080">
        <v>2</v>
      </c>
      <c r="CV1080">
        <v>2</v>
      </c>
      <c r="CW1080">
        <v>1</v>
      </c>
      <c r="CX1080">
        <v>2</v>
      </c>
      <c r="CY1080">
        <v>3</v>
      </c>
      <c r="CZ1080">
        <v>3</v>
      </c>
      <c r="DA1080" s="57">
        <v>3</v>
      </c>
    </row>
    <row r="1081" spans="1:105">
      <c r="A1081">
        <v>1074</v>
      </c>
      <c r="B1081" s="9">
        <v>1</v>
      </c>
      <c r="C1081" s="9">
        <v>8</v>
      </c>
      <c r="D1081" s="9">
        <v>7</v>
      </c>
      <c r="E1081" s="9">
        <v>1</v>
      </c>
      <c r="F1081" s="9">
        <v>0</v>
      </c>
      <c r="G1081" s="9">
        <v>0</v>
      </c>
      <c r="H1081" s="9">
        <v>0</v>
      </c>
      <c r="I1081" s="9">
        <v>0</v>
      </c>
      <c r="J1081" s="9">
        <v>1</v>
      </c>
      <c r="K1081" s="9">
        <v>1</v>
      </c>
      <c r="L1081" s="9">
        <v>1</v>
      </c>
      <c r="M1081" s="9">
        <v>1</v>
      </c>
      <c r="N1081" s="9">
        <v>2</v>
      </c>
      <c r="O1081" s="9">
        <v>1</v>
      </c>
      <c r="P1081" s="9">
        <v>0</v>
      </c>
      <c r="Q1081" s="9">
        <v>0</v>
      </c>
      <c r="R1081" s="9">
        <v>0</v>
      </c>
      <c r="S1081" s="9">
        <v>0</v>
      </c>
      <c r="T1081" s="9"/>
      <c r="U1081" s="9">
        <v>0</v>
      </c>
      <c r="V1081" s="9">
        <v>0</v>
      </c>
      <c r="W1081" s="9">
        <v>1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  <c r="AC1081" s="9"/>
      <c r="AD1081" s="9">
        <v>5</v>
      </c>
      <c r="AE1081" s="9"/>
      <c r="AF1081" s="9">
        <v>1</v>
      </c>
      <c r="AG1081" s="9">
        <v>1</v>
      </c>
      <c r="AH1081" s="9">
        <v>0</v>
      </c>
      <c r="AI1081" s="9">
        <v>0</v>
      </c>
      <c r="AJ1081" s="9">
        <v>0</v>
      </c>
      <c r="AK1081" s="9">
        <v>0</v>
      </c>
      <c r="AL1081" s="9"/>
      <c r="AM1081" s="9">
        <v>1</v>
      </c>
      <c r="AN1081" s="9">
        <v>1</v>
      </c>
      <c r="AO1081" s="9">
        <v>1</v>
      </c>
      <c r="AP1081" s="9">
        <v>0</v>
      </c>
      <c r="AQ1081" s="9">
        <v>0</v>
      </c>
      <c r="AR1081" s="9">
        <v>0</v>
      </c>
      <c r="AS1081" s="9"/>
      <c r="AT1081" s="9">
        <v>3</v>
      </c>
      <c r="AU1081" s="9">
        <v>1</v>
      </c>
      <c r="AV1081" s="75">
        <v>2</v>
      </c>
      <c r="AW1081" s="75">
        <v>2</v>
      </c>
      <c r="AX1081" s="75">
        <v>2</v>
      </c>
      <c r="AY1081" s="9" t="s">
        <v>125</v>
      </c>
      <c r="AZ1081" s="9">
        <v>1</v>
      </c>
      <c r="BA1081" s="9">
        <v>1</v>
      </c>
      <c r="BB1081" s="9">
        <v>1</v>
      </c>
      <c r="BC1081" s="9">
        <v>2</v>
      </c>
      <c r="BD1081" s="9">
        <v>1</v>
      </c>
      <c r="BE1081" s="9">
        <v>2</v>
      </c>
      <c r="BF1081" s="9">
        <v>1</v>
      </c>
      <c r="BG1081" s="9">
        <v>2</v>
      </c>
      <c r="BH1081">
        <v>2</v>
      </c>
      <c r="BI1081">
        <v>1</v>
      </c>
      <c r="BJ1081" s="58">
        <v>2</v>
      </c>
      <c r="BK1081">
        <v>2</v>
      </c>
      <c r="BL1081">
        <v>2</v>
      </c>
      <c r="BM1081">
        <v>2</v>
      </c>
      <c r="BN1081">
        <v>2</v>
      </c>
      <c r="BO1081">
        <v>1</v>
      </c>
      <c r="BP1081">
        <v>2</v>
      </c>
      <c r="BQ1081" t="s">
        <v>125</v>
      </c>
      <c r="BR1081">
        <v>2</v>
      </c>
      <c r="BS1081">
        <v>2</v>
      </c>
      <c r="BT1081" t="s">
        <v>125</v>
      </c>
      <c r="BU1081">
        <v>2</v>
      </c>
      <c r="BV1081">
        <v>2</v>
      </c>
      <c r="BW1081">
        <v>2</v>
      </c>
      <c r="BX1081">
        <v>2</v>
      </c>
      <c r="BY1081">
        <v>2</v>
      </c>
      <c r="BZ1081">
        <v>2</v>
      </c>
      <c r="CA1081">
        <v>2</v>
      </c>
      <c r="CB1081">
        <v>2</v>
      </c>
      <c r="CC1081">
        <v>2</v>
      </c>
      <c r="CD1081">
        <v>2</v>
      </c>
      <c r="CE1081">
        <v>2</v>
      </c>
      <c r="CF1081">
        <v>2</v>
      </c>
      <c r="CG1081">
        <v>2</v>
      </c>
      <c r="CH1081">
        <v>2</v>
      </c>
      <c r="CI1081">
        <v>2</v>
      </c>
      <c r="CJ1081">
        <v>2</v>
      </c>
      <c r="CK1081">
        <v>2</v>
      </c>
      <c r="CL1081">
        <v>1</v>
      </c>
      <c r="CM1081">
        <v>4</v>
      </c>
      <c r="CN1081">
        <v>4</v>
      </c>
      <c r="CO1081">
        <v>4</v>
      </c>
      <c r="CP1081">
        <v>1</v>
      </c>
      <c r="CQ1081">
        <v>4</v>
      </c>
      <c r="CR1081">
        <v>4</v>
      </c>
      <c r="CS1081">
        <v>4</v>
      </c>
      <c r="CT1081">
        <v>4</v>
      </c>
      <c r="CU1081">
        <v>3</v>
      </c>
      <c r="CV1081">
        <v>3</v>
      </c>
      <c r="CW1081">
        <v>1</v>
      </c>
      <c r="CX1081">
        <v>2</v>
      </c>
      <c r="CY1081">
        <v>1</v>
      </c>
      <c r="CZ1081">
        <v>1</v>
      </c>
      <c r="DA1081" s="57" t="s">
        <v>125</v>
      </c>
    </row>
    <row r="1082" spans="1:105">
      <c r="A1082">
        <v>1075</v>
      </c>
      <c r="B1082" s="9">
        <v>1</v>
      </c>
      <c r="C1082" s="9">
        <v>4</v>
      </c>
      <c r="D1082" s="9">
        <v>1</v>
      </c>
      <c r="E1082" s="9">
        <v>11</v>
      </c>
      <c r="F1082" s="9">
        <v>0</v>
      </c>
      <c r="G1082" s="9">
        <v>0</v>
      </c>
      <c r="H1082" s="9">
        <v>0</v>
      </c>
      <c r="I1082" s="9">
        <v>0</v>
      </c>
      <c r="J1082" s="9">
        <v>1</v>
      </c>
      <c r="K1082" s="9">
        <v>0</v>
      </c>
      <c r="L1082" s="9">
        <v>0</v>
      </c>
      <c r="M1082" s="9">
        <v>1</v>
      </c>
      <c r="N1082" s="9">
        <v>0</v>
      </c>
      <c r="O1082" s="9">
        <v>0</v>
      </c>
      <c r="P1082" s="9">
        <v>0</v>
      </c>
      <c r="Q1082" s="9">
        <v>4</v>
      </c>
      <c r="R1082" s="9">
        <v>4</v>
      </c>
      <c r="S1082" s="9">
        <v>0</v>
      </c>
      <c r="T1082" s="9"/>
      <c r="U1082" s="9">
        <v>0</v>
      </c>
      <c r="V1082" s="9">
        <v>1</v>
      </c>
      <c r="W1082" s="9">
        <v>0</v>
      </c>
      <c r="X1082" s="9">
        <v>0</v>
      </c>
      <c r="Y1082" s="9">
        <v>1</v>
      </c>
      <c r="Z1082" s="9">
        <v>0</v>
      </c>
      <c r="AA1082" s="9">
        <v>0</v>
      </c>
      <c r="AB1082" s="9">
        <v>0</v>
      </c>
      <c r="AC1082" s="9"/>
      <c r="AD1082" s="9">
        <v>4</v>
      </c>
      <c r="AE1082" s="9"/>
      <c r="AF1082" s="9">
        <v>1</v>
      </c>
      <c r="AG1082" s="9">
        <v>1</v>
      </c>
      <c r="AH1082" s="9">
        <v>1</v>
      </c>
      <c r="AI1082" s="9">
        <v>1</v>
      </c>
      <c r="AJ1082" s="9">
        <v>0</v>
      </c>
      <c r="AK1082" s="9">
        <v>0</v>
      </c>
      <c r="AL1082" s="9"/>
      <c r="AM1082" s="9">
        <v>1</v>
      </c>
      <c r="AN1082" s="9">
        <v>1</v>
      </c>
      <c r="AO1082" s="9">
        <v>1</v>
      </c>
      <c r="AP1082" s="9">
        <v>1</v>
      </c>
      <c r="AQ1082" s="9">
        <v>0</v>
      </c>
      <c r="AR1082" s="9">
        <v>0</v>
      </c>
      <c r="AS1082" s="9"/>
      <c r="AT1082" s="9">
        <v>1</v>
      </c>
      <c r="AU1082" s="9">
        <v>2</v>
      </c>
      <c r="AV1082" s="75">
        <v>2</v>
      </c>
      <c r="AW1082" s="75">
        <v>1</v>
      </c>
      <c r="AX1082" s="75">
        <v>1</v>
      </c>
      <c r="AY1082" s="9">
        <v>1</v>
      </c>
      <c r="AZ1082" s="9">
        <v>1</v>
      </c>
      <c r="BA1082" s="9">
        <v>1</v>
      </c>
      <c r="BB1082" s="9">
        <v>2</v>
      </c>
      <c r="BC1082" s="9">
        <v>1</v>
      </c>
      <c r="BD1082" s="9">
        <v>1</v>
      </c>
      <c r="BE1082" s="9">
        <v>2</v>
      </c>
      <c r="BF1082" s="9">
        <v>1</v>
      </c>
      <c r="BG1082" s="9">
        <v>1</v>
      </c>
      <c r="BH1082">
        <v>1</v>
      </c>
      <c r="BI1082">
        <v>2</v>
      </c>
      <c r="BJ1082" s="58">
        <v>1</v>
      </c>
      <c r="BK1082">
        <v>2</v>
      </c>
      <c r="BL1082">
        <v>1</v>
      </c>
      <c r="BM1082">
        <v>1</v>
      </c>
      <c r="BN1082">
        <v>1</v>
      </c>
      <c r="BO1082">
        <v>2</v>
      </c>
      <c r="BP1082">
        <v>2</v>
      </c>
      <c r="BQ1082" t="s">
        <v>125</v>
      </c>
      <c r="BR1082">
        <v>1</v>
      </c>
      <c r="BS1082">
        <v>2</v>
      </c>
      <c r="BT1082" t="s">
        <v>125</v>
      </c>
      <c r="BU1082">
        <v>1</v>
      </c>
      <c r="BV1082">
        <v>2</v>
      </c>
      <c r="BW1082">
        <v>2</v>
      </c>
      <c r="BX1082">
        <v>2</v>
      </c>
      <c r="BY1082">
        <v>1</v>
      </c>
      <c r="BZ1082">
        <v>2</v>
      </c>
      <c r="CA1082">
        <v>2</v>
      </c>
      <c r="CB1082">
        <v>2</v>
      </c>
      <c r="CC1082">
        <v>1</v>
      </c>
      <c r="CD1082">
        <v>1</v>
      </c>
      <c r="CE1082">
        <v>2</v>
      </c>
      <c r="CF1082">
        <v>1</v>
      </c>
      <c r="CG1082">
        <v>2</v>
      </c>
      <c r="CH1082">
        <v>2</v>
      </c>
      <c r="CI1082">
        <v>2</v>
      </c>
      <c r="CJ1082">
        <v>2</v>
      </c>
      <c r="CK1082">
        <v>2</v>
      </c>
      <c r="CL1082">
        <v>1</v>
      </c>
      <c r="CM1082">
        <v>3</v>
      </c>
      <c r="CN1082">
        <v>3</v>
      </c>
      <c r="CO1082">
        <v>4</v>
      </c>
      <c r="CP1082">
        <v>4</v>
      </c>
      <c r="CQ1082">
        <v>4</v>
      </c>
      <c r="CR1082">
        <v>3</v>
      </c>
      <c r="CS1082">
        <v>3</v>
      </c>
      <c r="CT1082">
        <v>2</v>
      </c>
      <c r="CU1082">
        <v>4</v>
      </c>
      <c r="CV1082">
        <v>3</v>
      </c>
      <c r="CW1082">
        <v>1</v>
      </c>
      <c r="CX1082">
        <v>2</v>
      </c>
      <c r="CY1082">
        <v>1</v>
      </c>
      <c r="CZ1082">
        <v>3</v>
      </c>
      <c r="DA1082" s="57" t="s">
        <v>125</v>
      </c>
    </row>
    <row r="1083" spans="1:105">
      <c r="A1083">
        <v>1076</v>
      </c>
      <c r="B1083" s="9">
        <v>2</v>
      </c>
      <c r="C1083" s="9">
        <v>2</v>
      </c>
      <c r="D1083" s="9">
        <v>4</v>
      </c>
      <c r="E1083" s="9">
        <v>1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1</v>
      </c>
      <c r="L1083" s="9">
        <v>0</v>
      </c>
      <c r="M1083" s="9">
        <v>3</v>
      </c>
      <c r="N1083" s="9">
        <v>4</v>
      </c>
      <c r="O1083" s="9">
        <v>4</v>
      </c>
      <c r="P1083" s="9">
        <v>4</v>
      </c>
      <c r="Q1083" s="9">
        <v>4</v>
      </c>
      <c r="R1083" s="9">
        <v>3</v>
      </c>
      <c r="S1083" s="9">
        <v>4</v>
      </c>
      <c r="T1083" s="9"/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1</v>
      </c>
      <c r="AA1083" s="9">
        <v>0</v>
      </c>
      <c r="AB1083" s="9">
        <v>0</v>
      </c>
      <c r="AC1083" s="9"/>
      <c r="AD1083" s="9">
        <v>1</v>
      </c>
      <c r="AE1083" s="9"/>
      <c r="AF1083" s="9">
        <v>1</v>
      </c>
      <c r="AG1083" s="9">
        <v>0</v>
      </c>
      <c r="AH1083" s="9">
        <v>1</v>
      </c>
      <c r="AI1083" s="9">
        <v>0</v>
      </c>
      <c r="AJ1083" s="9">
        <v>0</v>
      </c>
      <c r="AK1083" s="9">
        <v>0</v>
      </c>
      <c r="AL1083" s="9"/>
      <c r="AM1083" s="9">
        <v>1</v>
      </c>
      <c r="AN1083" s="9">
        <v>1</v>
      </c>
      <c r="AO1083" s="9">
        <v>1</v>
      </c>
      <c r="AP1083" s="9">
        <v>0</v>
      </c>
      <c r="AQ1083" s="9">
        <v>0</v>
      </c>
      <c r="AR1083" s="9">
        <v>0</v>
      </c>
      <c r="AS1083" s="9"/>
      <c r="AT1083" s="9">
        <v>1</v>
      </c>
      <c r="AU1083" s="9">
        <v>1</v>
      </c>
      <c r="AV1083" s="75">
        <v>2</v>
      </c>
      <c r="AW1083" s="75">
        <v>2</v>
      </c>
      <c r="AX1083" s="75">
        <v>2</v>
      </c>
      <c r="AY1083" s="9" t="s">
        <v>125</v>
      </c>
      <c r="AZ1083" s="9">
        <v>1</v>
      </c>
      <c r="BA1083" s="9">
        <v>1</v>
      </c>
      <c r="BB1083" s="9">
        <v>2</v>
      </c>
      <c r="BC1083" s="9">
        <v>1</v>
      </c>
      <c r="BD1083" s="9">
        <v>1</v>
      </c>
      <c r="BE1083" s="9">
        <v>2</v>
      </c>
      <c r="BF1083" s="9">
        <v>1</v>
      </c>
      <c r="BG1083" s="9">
        <v>1</v>
      </c>
      <c r="BH1083">
        <v>2</v>
      </c>
      <c r="BI1083">
        <v>2</v>
      </c>
      <c r="BJ1083" s="58">
        <v>1</v>
      </c>
      <c r="BK1083">
        <v>2</v>
      </c>
      <c r="BL1083">
        <v>1</v>
      </c>
      <c r="BM1083">
        <v>2</v>
      </c>
      <c r="BN1083">
        <v>1</v>
      </c>
      <c r="BO1083">
        <v>2</v>
      </c>
      <c r="BP1083">
        <v>2</v>
      </c>
      <c r="BQ1083" t="s">
        <v>125</v>
      </c>
      <c r="BR1083">
        <v>1</v>
      </c>
      <c r="BS1083">
        <v>2</v>
      </c>
      <c r="BT1083" t="s">
        <v>125</v>
      </c>
      <c r="BU1083">
        <v>1</v>
      </c>
      <c r="BV1083">
        <v>1</v>
      </c>
      <c r="BW1083">
        <v>2</v>
      </c>
      <c r="BX1083">
        <v>2</v>
      </c>
      <c r="BY1083">
        <v>1</v>
      </c>
      <c r="BZ1083">
        <v>1</v>
      </c>
      <c r="CA1083">
        <v>2</v>
      </c>
      <c r="CB1083">
        <v>2</v>
      </c>
      <c r="CC1083">
        <v>2</v>
      </c>
      <c r="CD1083">
        <v>2</v>
      </c>
      <c r="CE1083">
        <v>1</v>
      </c>
      <c r="CF1083">
        <v>2</v>
      </c>
      <c r="CG1083">
        <v>2</v>
      </c>
      <c r="CH1083">
        <v>2</v>
      </c>
      <c r="CI1083">
        <v>2</v>
      </c>
      <c r="CJ1083">
        <v>2</v>
      </c>
      <c r="CK1083">
        <v>2</v>
      </c>
      <c r="CL1083">
        <v>1</v>
      </c>
      <c r="CM1083">
        <v>4</v>
      </c>
      <c r="CN1083">
        <v>4</v>
      </c>
      <c r="CO1083">
        <v>4</v>
      </c>
      <c r="CP1083">
        <v>3</v>
      </c>
      <c r="CQ1083">
        <v>4</v>
      </c>
      <c r="CR1083">
        <v>3</v>
      </c>
      <c r="CS1083">
        <v>3</v>
      </c>
      <c r="CT1083">
        <v>3</v>
      </c>
      <c r="CU1083">
        <v>3</v>
      </c>
      <c r="CV1083">
        <v>3</v>
      </c>
      <c r="CW1083">
        <v>1</v>
      </c>
      <c r="CX1083">
        <v>3</v>
      </c>
      <c r="CY1083">
        <v>3</v>
      </c>
      <c r="CZ1083">
        <v>4</v>
      </c>
      <c r="DA1083" s="57" t="s">
        <v>125</v>
      </c>
    </row>
    <row r="1084" spans="1:105">
      <c r="A1084">
        <v>1077</v>
      </c>
      <c r="B1084" s="9">
        <v>1</v>
      </c>
      <c r="C1084" s="9">
        <v>9</v>
      </c>
      <c r="D1084" s="9">
        <v>7</v>
      </c>
      <c r="E1084" s="9">
        <v>5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1</v>
      </c>
      <c r="L1084" s="9">
        <v>0</v>
      </c>
      <c r="M1084" s="9">
        <v>2</v>
      </c>
      <c r="N1084" s="9">
        <v>4</v>
      </c>
      <c r="O1084" s="9">
        <v>4</v>
      </c>
      <c r="P1084" s="9">
        <v>4</v>
      </c>
      <c r="Q1084" s="9">
        <v>4</v>
      </c>
      <c r="R1084" s="9">
        <v>4</v>
      </c>
      <c r="S1084" s="9">
        <v>4</v>
      </c>
      <c r="T1084" s="9"/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1</v>
      </c>
      <c r="AB1084" s="9">
        <v>0</v>
      </c>
      <c r="AC1084" s="9"/>
      <c r="AD1084" s="9">
        <v>4</v>
      </c>
      <c r="AE1084" s="9"/>
      <c r="AF1084" s="9">
        <v>1</v>
      </c>
      <c r="AG1084" s="9">
        <v>1</v>
      </c>
      <c r="AH1084" s="9">
        <v>1</v>
      </c>
      <c r="AI1084" s="9">
        <v>1</v>
      </c>
      <c r="AJ1084" s="9">
        <v>1</v>
      </c>
      <c r="AK1084" s="9">
        <v>0</v>
      </c>
      <c r="AL1084" s="9"/>
      <c r="AM1084" s="9">
        <v>1</v>
      </c>
      <c r="AN1084" s="9">
        <v>1</v>
      </c>
      <c r="AO1084" s="9">
        <v>1</v>
      </c>
      <c r="AP1084" s="9">
        <v>1</v>
      </c>
      <c r="AQ1084" s="9">
        <v>0</v>
      </c>
      <c r="AR1084" s="9">
        <v>0</v>
      </c>
      <c r="AS1084" s="9"/>
      <c r="AT1084" s="9">
        <v>2</v>
      </c>
      <c r="AU1084" s="9">
        <v>2</v>
      </c>
      <c r="AV1084" s="75">
        <v>2</v>
      </c>
      <c r="AW1084" s="75">
        <v>2</v>
      </c>
      <c r="AX1084" s="75">
        <v>1</v>
      </c>
      <c r="AY1084" s="9">
        <v>1</v>
      </c>
      <c r="AZ1084" s="9">
        <v>1</v>
      </c>
      <c r="BA1084" s="9">
        <v>1</v>
      </c>
      <c r="BB1084" s="9">
        <v>2</v>
      </c>
      <c r="BC1084" s="9">
        <v>1</v>
      </c>
      <c r="BD1084" s="9">
        <v>1</v>
      </c>
      <c r="BE1084" s="9">
        <v>2</v>
      </c>
      <c r="BF1084" s="9">
        <v>1</v>
      </c>
      <c r="BG1084" s="9">
        <v>2</v>
      </c>
      <c r="BH1084">
        <v>1</v>
      </c>
      <c r="BI1084">
        <v>1</v>
      </c>
      <c r="BJ1084" s="58">
        <v>1</v>
      </c>
      <c r="BK1084">
        <v>1</v>
      </c>
      <c r="BL1084">
        <v>1</v>
      </c>
      <c r="BM1084">
        <v>1</v>
      </c>
      <c r="BN1084">
        <v>1</v>
      </c>
      <c r="BO1084">
        <v>2</v>
      </c>
      <c r="BP1084">
        <v>2</v>
      </c>
      <c r="BQ1084" t="s">
        <v>125</v>
      </c>
      <c r="BR1084">
        <v>1</v>
      </c>
      <c r="BS1084">
        <v>1</v>
      </c>
      <c r="BT1084">
        <v>1</v>
      </c>
      <c r="BU1084">
        <v>1</v>
      </c>
      <c r="BV1084">
        <v>1</v>
      </c>
      <c r="BW1084">
        <v>1</v>
      </c>
      <c r="BX1084">
        <v>1</v>
      </c>
      <c r="BY1084">
        <v>1</v>
      </c>
      <c r="BZ1084">
        <v>2</v>
      </c>
      <c r="CA1084">
        <v>1</v>
      </c>
      <c r="CB1084">
        <v>2</v>
      </c>
      <c r="CC1084">
        <v>1</v>
      </c>
      <c r="CD1084">
        <v>1</v>
      </c>
      <c r="CE1084">
        <v>2</v>
      </c>
      <c r="CF1084">
        <v>1</v>
      </c>
      <c r="CG1084">
        <v>1</v>
      </c>
      <c r="CH1084">
        <v>2</v>
      </c>
      <c r="CI1084">
        <v>1</v>
      </c>
      <c r="CJ1084">
        <v>1</v>
      </c>
      <c r="CK1084">
        <v>2</v>
      </c>
      <c r="CL1084">
        <v>1</v>
      </c>
      <c r="CM1084">
        <v>3</v>
      </c>
      <c r="CN1084">
        <v>3</v>
      </c>
      <c r="CO1084">
        <v>4</v>
      </c>
      <c r="CP1084">
        <v>4</v>
      </c>
      <c r="CQ1084">
        <v>4</v>
      </c>
      <c r="CR1084">
        <v>3</v>
      </c>
      <c r="CS1084">
        <v>3</v>
      </c>
      <c r="CT1084">
        <v>3</v>
      </c>
      <c r="CU1084">
        <v>3</v>
      </c>
      <c r="CV1084">
        <v>2</v>
      </c>
      <c r="CW1084">
        <v>1</v>
      </c>
      <c r="CX1084">
        <v>3</v>
      </c>
      <c r="CY1084">
        <v>1</v>
      </c>
      <c r="CZ1084">
        <v>3</v>
      </c>
      <c r="DA1084" s="57" t="s">
        <v>125</v>
      </c>
    </row>
    <row r="1085" spans="1:105">
      <c r="A1085">
        <v>1078</v>
      </c>
      <c r="B1085" s="9">
        <v>1</v>
      </c>
      <c r="C1085" s="9">
        <v>7</v>
      </c>
      <c r="D1085" s="9">
        <v>4</v>
      </c>
      <c r="E1085" s="9">
        <v>5</v>
      </c>
      <c r="F1085" s="9">
        <v>0</v>
      </c>
      <c r="G1085" s="9">
        <v>0</v>
      </c>
      <c r="H1085" s="9">
        <v>0</v>
      </c>
      <c r="I1085" s="9">
        <v>1</v>
      </c>
      <c r="J1085" s="9">
        <v>0</v>
      </c>
      <c r="K1085" s="9">
        <v>0</v>
      </c>
      <c r="L1085" s="9">
        <v>0</v>
      </c>
      <c r="M1085" s="9">
        <v>2</v>
      </c>
      <c r="N1085" s="9">
        <v>0</v>
      </c>
      <c r="O1085" s="9">
        <v>4</v>
      </c>
      <c r="P1085" s="9">
        <v>4</v>
      </c>
      <c r="Q1085" s="9">
        <v>1</v>
      </c>
      <c r="R1085" s="9">
        <v>4</v>
      </c>
      <c r="S1085" s="9"/>
      <c r="T1085" s="9"/>
      <c r="U1085" s="9">
        <v>0</v>
      </c>
      <c r="V1085" s="9">
        <v>0</v>
      </c>
      <c r="W1085" s="9">
        <v>0</v>
      </c>
      <c r="X1085" s="9">
        <v>0</v>
      </c>
      <c r="Y1085" s="9">
        <v>1</v>
      </c>
      <c r="Z1085" s="9">
        <v>1</v>
      </c>
      <c r="AA1085" s="9">
        <v>0</v>
      </c>
      <c r="AB1085" s="9">
        <v>0</v>
      </c>
      <c r="AC1085" s="9"/>
      <c r="AD1085" s="9">
        <v>4</v>
      </c>
      <c r="AE1085" s="9"/>
      <c r="AF1085" s="9">
        <v>1</v>
      </c>
      <c r="AG1085" s="9">
        <v>0</v>
      </c>
      <c r="AH1085" s="9">
        <v>0</v>
      </c>
      <c r="AI1085" s="9">
        <v>0</v>
      </c>
      <c r="AJ1085" s="9">
        <v>0</v>
      </c>
      <c r="AK1085" s="9">
        <v>0</v>
      </c>
      <c r="AL1085" s="9"/>
      <c r="AM1085" s="9">
        <v>1</v>
      </c>
      <c r="AN1085" s="9">
        <v>1</v>
      </c>
      <c r="AO1085" s="9">
        <v>0</v>
      </c>
      <c r="AP1085" s="9">
        <v>0</v>
      </c>
      <c r="AQ1085" s="9">
        <v>0</v>
      </c>
      <c r="AR1085" s="9">
        <v>0</v>
      </c>
      <c r="AS1085" s="9"/>
      <c r="AT1085" s="9">
        <v>3</v>
      </c>
      <c r="AU1085" s="9">
        <v>3</v>
      </c>
      <c r="AV1085" s="75">
        <v>1</v>
      </c>
      <c r="AW1085" s="75">
        <v>1</v>
      </c>
      <c r="AX1085" s="75">
        <v>1</v>
      </c>
      <c r="AY1085" s="9">
        <v>2</v>
      </c>
      <c r="AZ1085" s="9">
        <v>1</v>
      </c>
      <c r="BA1085" s="9">
        <v>1</v>
      </c>
      <c r="BB1085" s="9">
        <v>2</v>
      </c>
      <c r="BC1085" s="9">
        <v>2</v>
      </c>
      <c r="BD1085" s="9">
        <v>1</v>
      </c>
      <c r="BE1085" s="9">
        <v>1</v>
      </c>
      <c r="BF1085" s="9">
        <v>1</v>
      </c>
      <c r="BG1085" s="9">
        <v>1</v>
      </c>
      <c r="BH1085">
        <v>1</v>
      </c>
      <c r="BI1085">
        <v>2</v>
      </c>
      <c r="BJ1085" s="58">
        <v>2</v>
      </c>
      <c r="BK1085">
        <v>2</v>
      </c>
      <c r="BL1085">
        <v>1</v>
      </c>
      <c r="BM1085">
        <v>2</v>
      </c>
      <c r="BN1085">
        <v>1</v>
      </c>
      <c r="BO1085">
        <v>2</v>
      </c>
      <c r="BP1085">
        <v>2</v>
      </c>
      <c r="BQ1085" t="s">
        <v>125</v>
      </c>
      <c r="BR1085">
        <v>1</v>
      </c>
      <c r="BS1085">
        <v>2</v>
      </c>
      <c r="BT1085" t="s">
        <v>125</v>
      </c>
      <c r="BU1085">
        <v>1</v>
      </c>
      <c r="BV1085">
        <v>2</v>
      </c>
      <c r="BW1085">
        <v>2</v>
      </c>
      <c r="BX1085">
        <v>2</v>
      </c>
      <c r="BY1085">
        <v>2</v>
      </c>
      <c r="BZ1085">
        <v>2</v>
      </c>
      <c r="CA1085">
        <v>2</v>
      </c>
      <c r="CB1085">
        <v>2</v>
      </c>
      <c r="CC1085">
        <v>1</v>
      </c>
      <c r="CD1085">
        <v>2</v>
      </c>
      <c r="CE1085">
        <v>2</v>
      </c>
      <c r="CF1085">
        <v>1</v>
      </c>
      <c r="CG1085">
        <v>1</v>
      </c>
      <c r="CH1085">
        <v>2</v>
      </c>
      <c r="CI1085">
        <v>1</v>
      </c>
      <c r="CJ1085">
        <v>1</v>
      </c>
      <c r="CK1085">
        <v>2</v>
      </c>
      <c r="CL1085">
        <v>2</v>
      </c>
      <c r="CM1085" t="s">
        <v>125</v>
      </c>
      <c r="CN1085" t="s">
        <v>125</v>
      </c>
      <c r="CO1085">
        <v>4</v>
      </c>
      <c r="CP1085">
        <v>4</v>
      </c>
      <c r="CQ1085">
        <v>4</v>
      </c>
      <c r="CR1085">
        <v>4</v>
      </c>
      <c r="CS1085">
        <v>4</v>
      </c>
      <c r="CT1085">
        <v>3</v>
      </c>
      <c r="CU1085">
        <v>2</v>
      </c>
      <c r="CV1085">
        <v>2</v>
      </c>
      <c r="CW1085">
        <v>3</v>
      </c>
      <c r="CX1085">
        <v>3</v>
      </c>
      <c r="CY1085">
        <v>3</v>
      </c>
      <c r="CZ1085">
        <v>0</v>
      </c>
      <c r="DA1085" s="57" t="s">
        <v>125</v>
      </c>
    </row>
    <row r="1086" spans="1:105">
      <c r="A1086">
        <v>1079</v>
      </c>
      <c r="B1086" s="9">
        <v>2</v>
      </c>
      <c r="C1086" s="9">
        <v>4</v>
      </c>
      <c r="D1086" s="9">
        <v>1</v>
      </c>
      <c r="E1086" s="9">
        <v>7</v>
      </c>
      <c r="F1086" s="9">
        <v>0</v>
      </c>
      <c r="G1086" s="9">
        <v>0</v>
      </c>
      <c r="H1086" s="9">
        <v>1</v>
      </c>
      <c r="I1086" s="9">
        <v>1</v>
      </c>
      <c r="J1086" s="9">
        <v>0</v>
      </c>
      <c r="K1086" s="9">
        <v>0</v>
      </c>
      <c r="L1086" s="9">
        <v>0</v>
      </c>
      <c r="M1086" s="9">
        <v>2</v>
      </c>
      <c r="N1086" s="9">
        <v>4</v>
      </c>
      <c r="O1086" s="9">
        <v>4</v>
      </c>
      <c r="P1086" s="9">
        <v>2</v>
      </c>
      <c r="Q1086" s="9">
        <v>2</v>
      </c>
      <c r="R1086" s="9">
        <v>3</v>
      </c>
      <c r="S1086" s="9">
        <v>3</v>
      </c>
      <c r="T1086" s="9"/>
      <c r="U1086" s="9">
        <v>1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  <c r="AC1086" s="9"/>
      <c r="AD1086" s="9">
        <v>1</v>
      </c>
      <c r="AE1086" s="9"/>
      <c r="AF1086" s="9">
        <v>0</v>
      </c>
      <c r="AG1086" s="9">
        <v>0</v>
      </c>
      <c r="AH1086" s="9">
        <v>1</v>
      </c>
      <c r="AI1086" s="9">
        <v>0</v>
      </c>
      <c r="AJ1086" s="9">
        <v>0</v>
      </c>
      <c r="AK1086" s="9">
        <v>0</v>
      </c>
      <c r="AL1086" s="9"/>
      <c r="AM1086" s="9">
        <v>1</v>
      </c>
      <c r="AN1086" s="9">
        <v>1</v>
      </c>
      <c r="AO1086" s="9">
        <v>0</v>
      </c>
      <c r="AP1086" s="9">
        <v>0</v>
      </c>
      <c r="AQ1086" s="9">
        <v>0</v>
      </c>
      <c r="AR1086" s="9">
        <v>0</v>
      </c>
      <c r="AS1086" s="9"/>
      <c r="AT1086" s="9">
        <v>1</v>
      </c>
      <c r="AU1086" s="9">
        <v>1</v>
      </c>
      <c r="AV1086" s="75">
        <v>1</v>
      </c>
      <c r="AW1086" s="75">
        <v>2</v>
      </c>
      <c r="AX1086" s="75">
        <v>1</v>
      </c>
      <c r="AY1086" s="9">
        <v>1</v>
      </c>
      <c r="AZ1086" s="9">
        <v>1</v>
      </c>
      <c r="BA1086" s="9">
        <v>1</v>
      </c>
      <c r="BB1086" s="9">
        <v>2</v>
      </c>
      <c r="BC1086" s="9">
        <v>2</v>
      </c>
      <c r="BD1086" s="9">
        <v>1</v>
      </c>
      <c r="BE1086" s="9">
        <v>2</v>
      </c>
      <c r="BF1086" s="9">
        <v>1</v>
      </c>
      <c r="BG1086" s="9">
        <v>1</v>
      </c>
      <c r="BH1086">
        <v>1</v>
      </c>
      <c r="BI1086">
        <v>1</v>
      </c>
      <c r="BJ1086" s="58">
        <v>1</v>
      </c>
      <c r="BK1086">
        <v>2</v>
      </c>
      <c r="BL1086">
        <v>1</v>
      </c>
      <c r="BM1086">
        <v>1</v>
      </c>
      <c r="BN1086">
        <v>1</v>
      </c>
      <c r="BO1086">
        <v>2</v>
      </c>
      <c r="BP1086">
        <v>2</v>
      </c>
      <c r="BQ1086" t="s">
        <v>125</v>
      </c>
      <c r="BR1086">
        <v>1</v>
      </c>
      <c r="BS1086">
        <v>2</v>
      </c>
      <c r="BT1086" t="s">
        <v>125</v>
      </c>
      <c r="BU1086">
        <v>1</v>
      </c>
      <c r="BV1086">
        <v>2</v>
      </c>
      <c r="BW1086">
        <v>2</v>
      </c>
      <c r="BX1086">
        <v>2</v>
      </c>
      <c r="BY1086">
        <v>1</v>
      </c>
      <c r="BZ1086">
        <v>2</v>
      </c>
      <c r="CA1086">
        <v>1</v>
      </c>
      <c r="CB1086">
        <v>2</v>
      </c>
      <c r="CC1086">
        <v>2</v>
      </c>
      <c r="CD1086">
        <v>2</v>
      </c>
      <c r="CE1086">
        <v>2</v>
      </c>
      <c r="CF1086">
        <v>1</v>
      </c>
      <c r="CG1086">
        <v>2</v>
      </c>
      <c r="CH1086">
        <v>2</v>
      </c>
      <c r="CI1086">
        <v>2</v>
      </c>
      <c r="CJ1086">
        <v>1</v>
      </c>
      <c r="CK1086">
        <v>2</v>
      </c>
      <c r="CL1086">
        <v>1</v>
      </c>
      <c r="CM1086">
        <v>3</v>
      </c>
      <c r="CN1086">
        <v>3</v>
      </c>
      <c r="CO1086">
        <v>4</v>
      </c>
      <c r="CP1086">
        <v>2</v>
      </c>
      <c r="CQ1086">
        <v>4</v>
      </c>
      <c r="CR1086">
        <v>3</v>
      </c>
      <c r="CS1086">
        <v>2</v>
      </c>
      <c r="CT1086">
        <v>4</v>
      </c>
      <c r="CU1086">
        <v>2</v>
      </c>
      <c r="CV1086">
        <v>2</v>
      </c>
      <c r="CW1086">
        <v>1</v>
      </c>
      <c r="CX1086">
        <v>2</v>
      </c>
      <c r="CY1086">
        <v>3</v>
      </c>
      <c r="CZ1086">
        <v>3</v>
      </c>
      <c r="DA1086" s="57">
        <v>3</v>
      </c>
    </row>
    <row r="1087" spans="1:105">
      <c r="A1087">
        <v>1080</v>
      </c>
      <c r="B1087" s="9">
        <v>2</v>
      </c>
      <c r="C1087" s="9">
        <v>4</v>
      </c>
      <c r="D1087" s="9">
        <v>4</v>
      </c>
      <c r="E1087" s="9">
        <v>7</v>
      </c>
      <c r="F1087" s="9">
        <v>0</v>
      </c>
      <c r="G1087" s="9">
        <v>0</v>
      </c>
      <c r="H1087" s="9">
        <v>1</v>
      </c>
      <c r="I1087" s="9">
        <v>0</v>
      </c>
      <c r="J1087" s="9">
        <v>0</v>
      </c>
      <c r="K1087" s="9">
        <v>0</v>
      </c>
      <c r="L1087" s="9">
        <v>0</v>
      </c>
      <c r="M1087" s="9">
        <v>2</v>
      </c>
      <c r="N1087" s="9">
        <v>4</v>
      </c>
      <c r="O1087" s="9">
        <v>0</v>
      </c>
      <c r="P1087" s="9">
        <v>0</v>
      </c>
      <c r="Q1087" s="9">
        <v>0</v>
      </c>
      <c r="R1087" s="9">
        <v>4</v>
      </c>
      <c r="S1087" s="9">
        <v>0</v>
      </c>
      <c r="T1087" s="9"/>
      <c r="U1087" s="9">
        <v>0</v>
      </c>
      <c r="V1087" s="9">
        <v>1</v>
      </c>
      <c r="W1087" s="9">
        <v>0</v>
      </c>
      <c r="X1087" s="9">
        <v>1</v>
      </c>
      <c r="Y1087" s="9">
        <v>0</v>
      </c>
      <c r="Z1087" s="9">
        <v>1</v>
      </c>
      <c r="AA1087" s="9">
        <v>0</v>
      </c>
      <c r="AB1087" s="9">
        <v>0</v>
      </c>
      <c r="AC1087" s="9"/>
      <c r="AD1087" s="9">
        <v>1</v>
      </c>
      <c r="AE1087" s="9"/>
      <c r="AF1087" s="9">
        <v>1</v>
      </c>
      <c r="AG1087" s="9">
        <v>0</v>
      </c>
      <c r="AH1087" s="9">
        <v>1</v>
      </c>
      <c r="AI1087" s="9">
        <v>0</v>
      </c>
      <c r="AJ1087" s="9">
        <v>0</v>
      </c>
      <c r="AK1087" s="9">
        <v>0</v>
      </c>
      <c r="AL1087" s="9"/>
      <c r="AM1087" s="9">
        <v>1</v>
      </c>
      <c r="AN1087" s="9">
        <v>1</v>
      </c>
      <c r="AO1087" s="9">
        <v>1</v>
      </c>
      <c r="AP1087" s="9">
        <v>1</v>
      </c>
      <c r="AQ1087" s="9">
        <v>0</v>
      </c>
      <c r="AR1087" s="9">
        <v>1</v>
      </c>
      <c r="AS1087" s="9"/>
      <c r="AT1087" s="9">
        <v>1</v>
      </c>
      <c r="AU1087" s="9">
        <v>4</v>
      </c>
      <c r="AV1087" s="75">
        <v>1</v>
      </c>
      <c r="AW1087" s="75">
        <v>2</v>
      </c>
      <c r="AX1087" s="75">
        <v>1</v>
      </c>
      <c r="AY1087" s="9">
        <v>1</v>
      </c>
      <c r="AZ1087" s="9">
        <v>1</v>
      </c>
      <c r="BA1087" s="9">
        <v>1</v>
      </c>
      <c r="BB1087" s="9">
        <v>2</v>
      </c>
      <c r="BC1087" s="9">
        <v>1</v>
      </c>
      <c r="BD1087" s="9">
        <v>1</v>
      </c>
      <c r="BE1087" s="9">
        <v>1</v>
      </c>
      <c r="BF1087" s="9">
        <v>1</v>
      </c>
      <c r="BG1087" s="9">
        <v>1</v>
      </c>
      <c r="BH1087">
        <v>1</v>
      </c>
      <c r="BI1087">
        <v>1</v>
      </c>
      <c r="BJ1087" s="58">
        <v>1</v>
      </c>
      <c r="BK1087">
        <v>1</v>
      </c>
      <c r="BL1087">
        <v>1</v>
      </c>
      <c r="BM1087">
        <v>1</v>
      </c>
      <c r="BN1087">
        <v>1</v>
      </c>
      <c r="BO1087">
        <v>2</v>
      </c>
      <c r="BP1087">
        <v>1</v>
      </c>
      <c r="BQ1087">
        <v>1</v>
      </c>
      <c r="BR1087">
        <v>1</v>
      </c>
      <c r="BS1087">
        <v>1</v>
      </c>
      <c r="BT1087">
        <v>1</v>
      </c>
      <c r="BU1087">
        <v>1</v>
      </c>
      <c r="BV1087">
        <v>1</v>
      </c>
      <c r="BW1087">
        <v>1</v>
      </c>
      <c r="BX1087">
        <v>2</v>
      </c>
      <c r="BY1087">
        <v>1</v>
      </c>
      <c r="BZ1087">
        <v>2</v>
      </c>
      <c r="CA1087">
        <v>1</v>
      </c>
      <c r="CB1087">
        <v>2</v>
      </c>
      <c r="CC1087">
        <v>2</v>
      </c>
      <c r="CD1087">
        <v>2</v>
      </c>
      <c r="CE1087">
        <v>2</v>
      </c>
      <c r="CF1087">
        <v>2</v>
      </c>
      <c r="CG1087">
        <v>2</v>
      </c>
      <c r="CH1087">
        <v>2</v>
      </c>
      <c r="CI1087">
        <v>2</v>
      </c>
      <c r="CJ1087">
        <v>1</v>
      </c>
      <c r="CK1087">
        <v>2</v>
      </c>
      <c r="CL1087">
        <v>1</v>
      </c>
      <c r="CM1087">
        <v>3</v>
      </c>
      <c r="CN1087">
        <v>3</v>
      </c>
      <c r="CO1087">
        <v>4</v>
      </c>
      <c r="CP1087">
        <v>3</v>
      </c>
      <c r="CQ1087">
        <v>3</v>
      </c>
      <c r="CR1087">
        <v>3</v>
      </c>
      <c r="CS1087">
        <v>3</v>
      </c>
      <c r="CT1087">
        <v>4</v>
      </c>
      <c r="CU1087">
        <v>3</v>
      </c>
      <c r="CV1087">
        <v>2</v>
      </c>
      <c r="CW1087">
        <v>1</v>
      </c>
      <c r="CX1087">
        <v>4</v>
      </c>
      <c r="CY1087">
        <v>3</v>
      </c>
      <c r="CZ1087">
        <v>3</v>
      </c>
      <c r="DA1087" s="57">
        <v>3</v>
      </c>
    </row>
    <row r="1088" spans="1:105">
      <c r="A1088">
        <v>1081</v>
      </c>
      <c r="B1088" s="9">
        <v>2</v>
      </c>
      <c r="C1088" s="9">
        <v>9</v>
      </c>
      <c r="D1088" s="9">
        <v>5</v>
      </c>
      <c r="E1088" s="9">
        <v>1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1</v>
      </c>
      <c r="L1088" s="9">
        <v>0</v>
      </c>
      <c r="M1088" s="9">
        <v>2</v>
      </c>
      <c r="N1088" s="9"/>
      <c r="O1088" s="9"/>
      <c r="P1088" s="9"/>
      <c r="Q1088" s="9">
        <v>4</v>
      </c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>
        <v>4</v>
      </c>
      <c r="AE1088" s="9"/>
      <c r="AF1088" s="9">
        <v>1</v>
      </c>
      <c r="AG1088" s="9">
        <v>1</v>
      </c>
      <c r="AH1088" s="9">
        <v>0</v>
      </c>
      <c r="AI1088" s="9">
        <v>0</v>
      </c>
      <c r="AJ1088" s="9">
        <v>0</v>
      </c>
      <c r="AK1088" s="9">
        <v>0</v>
      </c>
      <c r="AL1088" s="9"/>
      <c r="AM1088" s="9">
        <v>1</v>
      </c>
      <c r="AN1088" s="9">
        <v>1</v>
      </c>
      <c r="AO1088" s="9">
        <v>0</v>
      </c>
      <c r="AP1088" s="9">
        <v>0</v>
      </c>
      <c r="AQ1088" s="9">
        <v>0</v>
      </c>
      <c r="AR1088" s="9">
        <v>0</v>
      </c>
      <c r="AS1088" s="9"/>
      <c r="AT1088" s="9">
        <v>4</v>
      </c>
      <c r="AU1088" s="9"/>
      <c r="AV1088" s="75">
        <v>2</v>
      </c>
      <c r="AW1088" s="75">
        <v>2</v>
      </c>
      <c r="AX1088" s="75">
        <v>1</v>
      </c>
      <c r="AY1088" s="9">
        <v>1</v>
      </c>
      <c r="AZ1088" s="9">
        <v>2</v>
      </c>
      <c r="BA1088" s="9" t="s">
        <v>125</v>
      </c>
      <c r="BB1088" s="9" t="s">
        <v>125</v>
      </c>
      <c r="BC1088" s="9">
        <v>1</v>
      </c>
      <c r="BD1088" s="9">
        <v>1</v>
      </c>
      <c r="BE1088" s="9">
        <v>1</v>
      </c>
      <c r="BF1088" s="9">
        <v>1</v>
      </c>
      <c r="BG1088" s="9">
        <v>1</v>
      </c>
      <c r="BH1088">
        <v>1</v>
      </c>
      <c r="BI1088">
        <v>2</v>
      </c>
      <c r="BJ1088" s="58">
        <v>1</v>
      </c>
      <c r="BK1088">
        <v>1</v>
      </c>
      <c r="BL1088">
        <v>1</v>
      </c>
      <c r="BM1088">
        <v>1</v>
      </c>
      <c r="BN1088">
        <v>1</v>
      </c>
      <c r="BO1088">
        <v>2</v>
      </c>
      <c r="BP1088">
        <v>2</v>
      </c>
      <c r="BQ1088" t="s">
        <v>125</v>
      </c>
      <c r="BR1088">
        <v>1</v>
      </c>
      <c r="BS1088">
        <v>1</v>
      </c>
      <c r="BT1088">
        <v>1</v>
      </c>
      <c r="BU1088">
        <v>1</v>
      </c>
      <c r="BV1088">
        <v>1</v>
      </c>
      <c r="BW1088">
        <v>1</v>
      </c>
      <c r="BX1088">
        <v>2</v>
      </c>
      <c r="BY1088">
        <v>1</v>
      </c>
      <c r="BZ1088">
        <v>2</v>
      </c>
      <c r="CA1088">
        <v>2</v>
      </c>
      <c r="CB1088">
        <v>1</v>
      </c>
      <c r="CC1088">
        <v>1</v>
      </c>
      <c r="CD1088">
        <v>1</v>
      </c>
      <c r="CE1088">
        <v>2</v>
      </c>
      <c r="CF1088">
        <v>1</v>
      </c>
      <c r="CG1088">
        <v>1</v>
      </c>
      <c r="CH1088">
        <v>1</v>
      </c>
      <c r="CI1088">
        <v>1</v>
      </c>
      <c r="CJ1088">
        <v>1</v>
      </c>
      <c r="CK1088">
        <v>1</v>
      </c>
      <c r="CL1088">
        <v>1</v>
      </c>
      <c r="CM1088">
        <v>4</v>
      </c>
      <c r="CN1088">
        <v>4</v>
      </c>
      <c r="CO1088">
        <v>4</v>
      </c>
      <c r="CP1088">
        <v>4</v>
      </c>
      <c r="CQ1088">
        <v>4</v>
      </c>
      <c r="CR1088">
        <v>4</v>
      </c>
      <c r="CS1088">
        <v>4</v>
      </c>
      <c r="CT1088">
        <v>2</v>
      </c>
      <c r="CU1088">
        <v>4</v>
      </c>
      <c r="CV1088">
        <v>4</v>
      </c>
      <c r="CW1088">
        <v>4</v>
      </c>
      <c r="CX1088">
        <v>3</v>
      </c>
      <c r="CY1088">
        <v>4</v>
      </c>
      <c r="DA1088" s="57" t="s">
        <v>125</v>
      </c>
    </row>
    <row r="1089" spans="1:105">
      <c r="A1089">
        <v>1082</v>
      </c>
      <c r="B1089" s="9">
        <v>1</v>
      </c>
      <c r="C1089" s="9">
        <v>9</v>
      </c>
      <c r="D1089" s="9">
        <v>7</v>
      </c>
      <c r="E1089" s="9">
        <v>5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1</v>
      </c>
      <c r="L1089" s="9">
        <v>0</v>
      </c>
      <c r="M1089" s="9">
        <v>2</v>
      </c>
      <c r="N1089" s="9"/>
      <c r="O1089" s="9"/>
      <c r="P1089" s="9"/>
      <c r="Q1089" s="9">
        <v>4</v>
      </c>
      <c r="R1089" s="9"/>
      <c r="S1089" s="9"/>
      <c r="T1089" s="9"/>
      <c r="U1089" s="9">
        <v>0</v>
      </c>
      <c r="V1089" s="9">
        <v>0</v>
      </c>
      <c r="W1089" s="9">
        <v>0</v>
      </c>
      <c r="X1089" s="9">
        <v>0</v>
      </c>
      <c r="Y1089" s="9">
        <v>1</v>
      </c>
      <c r="Z1089" s="9">
        <v>1</v>
      </c>
      <c r="AA1089" s="9">
        <v>0</v>
      </c>
      <c r="AB1089" s="9">
        <v>0</v>
      </c>
      <c r="AC1089" s="9"/>
      <c r="AD1089" s="9">
        <v>2</v>
      </c>
      <c r="AE1089" s="9"/>
      <c r="AF1089" s="9">
        <v>1</v>
      </c>
      <c r="AG1089" s="9">
        <v>1</v>
      </c>
      <c r="AH1089" s="9">
        <v>0</v>
      </c>
      <c r="AI1089" s="9">
        <v>0</v>
      </c>
      <c r="AJ1089" s="9">
        <v>1</v>
      </c>
      <c r="AK1089" s="9">
        <v>0</v>
      </c>
      <c r="AL1089" s="9"/>
      <c r="AM1089" s="9">
        <v>1</v>
      </c>
      <c r="AN1089" s="9">
        <v>1</v>
      </c>
      <c r="AO1089" s="9">
        <v>1</v>
      </c>
      <c r="AP1089" s="9">
        <v>1</v>
      </c>
      <c r="AQ1089" s="9">
        <v>0</v>
      </c>
      <c r="AR1089" s="9">
        <v>0</v>
      </c>
      <c r="AS1089" s="9"/>
      <c r="AT1089" s="9">
        <v>3</v>
      </c>
      <c r="AU1089" s="9">
        <v>3</v>
      </c>
      <c r="AV1089" s="75">
        <v>1</v>
      </c>
      <c r="AW1089" s="75">
        <v>2</v>
      </c>
      <c r="AX1089" s="75">
        <v>1</v>
      </c>
      <c r="AY1089" s="9">
        <v>2</v>
      </c>
      <c r="AZ1089" s="9">
        <v>1</v>
      </c>
      <c r="BA1089" s="9">
        <v>1</v>
      </c>
      <c r="BB1089" s="9">
        <v>2</v>
      </c>
      <c r="BC1089" s="9">
        <v>1</v>
      </c>
      <c r="BD1089" s="9">
        <v>1</v>
      </c>
      <c r="BE1089" s="9">
        <v>1</v>
      </c>
      <c r="BF1089" s="9">
        <v>2</v>
      </c>
      <c r="BG1089" s="9" t="s">
        <v>125</v>
      </c>
      <c r="BH1089">
        <v>1</v>
      </c>
      <c r="BI1089">
        <v>2</v>
      </c>
      <c r="BJ1089" s="58">
        <v>2</v>
      </c>
      <c r="BK1089">
        <v>2</v>
      </c>
      <c r="BL1089">
        <v>1</v>
      </c>
      <c r="BM1089">
        <v>1</v>
      </c>
      <c r="BN1089">
        <v>2</v>
      </c>
      <c r="BO1089">
        <v>2</v>
      </c>
      <c r="BP1089">
        <v>2</v>
      </c>
      <c r="BQ1089" t="s">
        <v>125</v>
      </c>
      <c r="BR1089">
        <v>1</v>
      </c>
      <c r="BS1089">
        <v>1</v>
      </c>
      <c r="BT1089">
        <v>1</v>
      </c>
      <c r="BU1089">
        <v>1</v>
      </c>
      <c r="BV1089">
        <v>2</v>
      </c>
      <c r="BW1089">
        <v>2</v>
      </c>
      <c r="BX1089">
        <v>2</v>
      </c>
      <c r="BY1089">
        <v>2</v>
      </c>
      <c r="BZ1089">
        <v>2</v>
      </c>
      <c r="CA1089">
        <v>2</v>
      </c>
      <c r="CB1089">
        <v>2</v>
      </c>
      <c r="CC1089">
        <v>2</v>
      </c>
      <c r="CD1089">
        <v>2</v>
      </c>
      <c r="CE1089">
        <v>2</v>
      </c>
      <c r="CF1089">
        <v>2</v>
      </c>
      <c r="CG1089">
        <v>2</v>
      </c>
      <c r="CH1089">
        <v>2</v>
      </c>
      <c r="CI1089">
        <v>2</v>
      </c>
      <c r="CJ1089">
        <v>1</v>
      </c>
      <c r="CK1089">
        <v>2</v>
      </c>
      <c r="CL1089">
        <v>1</v>
      </c>
      <c r="CM1089">
        <v>4</v>
      </c>
      <c r="CN1089">
        <v>4</v>
      </c>
      <c r="CO1089">
        <v>4</v>
      </c>
      <c r="CP1089">
        <v>3</v>
      </c>
      <c r="CQ1089">
        <v>4</v>
      </c>
      <c r="CR1089">
        <v>4</v>
      </c>
      <c r="CS1089">
        <v>4</v>
      </c>
      <c r="CT1089">
        <v>4</v>
      </c>
      <c r="CU1089">
        <v>4</v>
      </c>
      <c r="CV1089">
        <v>3</v>
      </c>
      <c r="CW1089">
        <v>1</v>
      </c>
      <c r="CX1089">
        <v>3</v>
      </c>
      <c r="CY1089">
        <v>3</v>
      </c>
      <c r="CZ1089">
        <v>4</v>
      </c>
      <c r="DA1089" s="57" t="s">
        <v>125</v>
      </c>
    </row>
    <row r="1090" spans="1:105">
      <c r="A1090">
        <v>1083</v>
      </c>
      <c r="B1090" s="9">
        <v>1</v>
      </c>
      <c r="C1090" s="9">
        <v>5</v>
      </c>
      <c r="D1090" s="9">
        <v>1</v>
      </c>
      <c r="E1090" s="9">
        <v>5</v>
      </c>
      <c r="F1090" s="9">
        <v>0</v>
      </c>
      <c r="G1090" s="9">
        <v>0</v>
      </c>
      <c r="H1090" s="9">
        <v>1</v>
      </c>
      <c r="I1090" s="9">
        <v>0</v>
      </c>
      <c r="J1090" s="9">
        <v>1</v>
      </c>
      <c r="K1090" s="9">
        <v>0</v>
      </c>
      <c r="L1090" s="9">
        <v>0</v>
      </c>
      <c r="M1090" s="9">
        <v>1</v>
      </c>
      <c r="N1090" s="9">
        <v>4</v>
      </c>
      <c r="O1090" s="9">
        <v>0</v>
      </c>
      <c r="P1090" s="9">
        <v>0</v>
      </c>
      <c r="Q1090" s="9">
        <v>4</v>
      </c>
      <c r="R1090" s="9">
        <v>4</v>
      </c>
      <c r="S1090" s="9">
        <v>0</v>
      </c>
      <c r="T1090" s="9"/>
      <c r="U1090" s="9">
        <v>0</v>
      </c>
      <c r="V1090" s="9">
        <v>0</v>
      </c>
      <c r="W1090" s="9">
        <v>0</v>
      </c>
      <c r="X1090" s="9">
        <v>1</v>
      </c>
      <c r="Y1090" s="9">
        <v>1</v>
      </c>
      <c r="Z1090" s="9">
        <v>1</v>
      </c>
      <c r="AA1090" s="9">
        <v>0</v>
      </c>
      <c r="AB1090" s="9">
        <v>0</v>
      </c>
      <c r="AC1090" s="9"/>
      <c r="AD1090" s="9">
        <v>1</v>
      </c>
      <c r="AE1090" s="9"/>
      <c r="AF1090" s="9">
        <v>1</v>
      </c>
      <c r="AG1090" s="9">
        <v>0</v>
      </c>
      <c r="AH1090" s="9">
        <v>1</v>
      </c>
      <c r="AI1090" s="9">
        <v>0</v>
      </c>
      <c r="AJ1090" s="9">
        <v>0</v>
      </c>
      <c r="AK1090" s="9">
        <v>0</v>
      </c>
      <c r="AL1090" s="9"/>
      <c r="AM1090" s="9">
        <v>1</v>
      </c>
      <c r="AN1090" s="9">
        <v>1</v>
      </c>
      <c r="AO1090" s="9">
        <v>0</v>
      </c>
      <c r="AP1090" s="9">
        <v>0</v>
      </c>
      <c r="AQ1090" s="9">
        <v>0</v>
      </c>
      <c r="AR1090" s="9">
        <v>0</v>
      </c>
      <c r="AS1090" s="9"/>
      <c r="AT1090" s="9">
        <v>2</v>
      </c>
      <c r="AU1090" s="9">
        <v>2</v>
      </c>
      <c r="AV1090" s="75">
        <v>1</v>
      </c>
      <c r="AW1090" s="75">
        <v>1</v>
      </c>
      <c r="AX1090" s="75">
        <v>1</v>
      </c>
      <c r="AY1090" s="9">
        <v>1</v>
      </c>
      <c r="AZ1090" s="9">
        <v>1</v>
      </c>
      <c r="BA1090" s="9">
        <v>1</v>
      </c>
      <c r="BB1090" s="9">
        <v>2</v>
      </c>
      <c r="BC1090" s="9">
        <v>1</v>
      </c>
      <c r="BD1090" s="9">
        <v>1</v>
      </c>
      <c r="BE1090" s="9">
        <v>2</v>
      </c>
      <c r="BF1090" s="9">
        <v>1</v>
      </c>
      <c r="BG1090" s="9">
        <v>2</v>
      </c>
      <c r="BH1090">
        <v>2</v>
      </c>
      <c r="BI1090">
        <v>2</v>
      </c>
      <c r="BJ1090" s="58">
        <v>2</v>
      </c>
      <c r="BK1090">
        <v>2</v>
      </c>
      <c r="BL1090">
        <v>1</v>
      </c>
      <c r="BM1090">
        <v>2</v>
      </c>
      <c r="BN1090">
        <v>1</v>
      </c>
      <c r="BO1090">
        <v>2</v>
      </c>
      <c r="BP1090">
        <v>2</v>
      </c>
      <c r="BQ1090" t="s">
        <v>125</v>
      </c>
      <c r="BR1090">
        <v>2</v>
      </c>
      <c r="BS1090">
        <v>2</v>
      </c>
      <c r="BT1090" t="s">
        <v>125</v>
      </c>
      <c r="BU1090">
        <v>1</v>
      </c>
      <c r="BV1090">
        <v>2</v>
      </c>
      <c r="BW1090">
        <v>2</v>
      </c>
      <c r="BX1090">
        <v>2</v>
      </c>
      <c r="BY1090">
        <v>2</v>
      </c>
      <c r="BZ1090">
        <v>2</v>
      </c>
      <c r="CA1090">
        <v>2</v>
      </c>
      <c r="CB1090">
        <v>2</v>
      </c>
      <c r="CC1090">
        <v>2</v>
      </c>
      <c r="CD1090">
        <v>1</v>
      </c>
      <c r="CE1090">
        <v>2</v>
      </c>
      <c r="CF1090">
        <v>2</v>
      </c>
      <c r="CG1090">
        <v>2</v>
      </c>
      <c r="CH1090">
        <v>2</v>
      </c>
      <c r="CI1090">
        <v>2</v>
      </c>
      <c r="CJ1090">
        <v>2</v>
      </c>
      <c r="CK1090">
        <v>2</v>
      </c>
      <c r="CL1090">
        <v>1</v>
      </c>
      <c r="CM1090">
        <v>2</v>
      </c>
      <c r="CN1090">
        <v>4</v>
      </c>
      <c r="CO1090">
        <v>4</v>
      </c>
      <c r="CP1090">
        <v>1</v>
      </c>
      <c r="CQ1090">
        <v>3</v>
      </c>
      <c r="CR1090">
        <v>3</v>
      </c>
      <c r="CS1090">
        <v>3</v>
      </c>
      <c r="CT1090">
        <v>3</v>
      </c>
      <c r="CU1090">
        <v>2</v>
      </c>
      <c r="CV1090">
        <v>2</v>
      </c>
      <c r="CW1090">
        <v>1</v>
      </c>
      <c r="CX1090">
        <v>2</v>
      </c>
      <c r="CY1090">
        <v>3</v>
      </c>
      <c r="CZ1090">
        <v>3</v>
      </c>
      <c r="DA1090" s="57">
        <v>3</v>
      </c>
    </row>
    <row r="1091" spans="1:105">
      <c r="A1091">
        <v>1084</v>
      </c>
      <c r="B1091" s="9">
        <v>1</v>
      </c>
      <c r="C1091" s="9">
        <v>3</v>
      </c>
      <c r="D1091" s="9">
        <v>4</v>
      </c>
      <c r="E1091" s="9">
        <v>7</v>
      </c>
      <c r="F1091" s="9">
        <v>0</v>
      </c>
      <c r="G1091" s="9">
        <v>0</v>
      </c>
      <c r="H1091" s="9">
        <v>0</v>
      </c>
      <c r="I1091" s="9">
        <v>0</v>
      </c>
      <c r="J1091" s="9">
        <v>1</v>
      </c>
      <c r="K1091" s="9">
        <v>0</v>
      </c>
      <c r="L1091" s="9">
        <v>0</v>
      </c>
      <c r="M1091" s="9">
        <v>1</v>
      </c>
      <c r="N1091" s="9">
        <v>0</v>
      </c>
      <c r="O1091" s="9">
        <v>0</v>
      </c>
      <c r="P1091" s="9">
        <v>0</v>
      </c>
      <c r="Q1091" s="9">
        <v>4</v>
      </c>
      <c r="R1091" s="9">
        <v>3</v>
      </c>
      <c r="S1091" s="9">
        <v>0</v>
      </c>
      <c r="T1091" s="9"/>
      <c r="U1091" s="9">
        <v>0</v>
      </c>
      <c r="V1091" s="9">
        <v>1</v>
      </c>
      <c r="W1091" s="9">
        <v>1</v>
      </c>
      <c r="X1091" s="9">
        <v>0</v>
      </c>
      <c r="Y1091" s="9">
        <v>1</v>
      </c>
      <c r="Z1091" s="9">
        <v>0</v>
      </c>
      <c r="AA1091" s="9">
        <v>0</v>
      </c>
      <c r="AB1091" s="9">
        <v>0</v>
      </c>
      <c r="AC1091" s="9"/>
      <c r="AD1091" s="9">
        <v>4</v>
      </c>
      <c r="AE1091" s="9"/>
      <c r="AF1091" s="9">
        <v>1</v>
      </c>
      <c r="AG1091" s="9">
        <v>1</v>
      </c>
      <c r="AH1091" s="9">
        <v>1</v>
      </c>
      <c r="AI1091" s="9">
        <v>0</v>
      </c>
      <c r="AJ1091" s="9">
        <v>0</v>
      </c>
      <c r="AK1091" s="9">
        <v>0</v>
      </c>
      <c r="AL1091" s="9"/>
      <c r="AM1091" s="9">
        <v>0</v>
      </c>
      <c r="AN1091" s="9">
        <v>1</v>
      </c>
      <c r="AO1091" s="9">
        <v>1</v>
      </c>
      <c r="AP1091" s="9">
        <v>0</v>
      </c>
      <c r="AQ1091" s="9">
        <v>0</v>
      </c>
      <c r="AR1091" s="9">
        <v>0</v>
      </c>
      <c r="AS1091" s="9"/>
      <c r="AT1091" s="9">
        <v>1</v>
      </c>
      <c r="AU1091" s="9">
        <v>4</v>
      </c>
      <c r="AV1091" s="75">
        <v>1</v>
      </c>
      <c r="AW1091" s="75">
        <v>2</v>
      </c>
      <c r="AX1091" s="75">
        <v>1</v>
      </c>
      <c r="AY1091" s="9">
        <v>2</v>
      </c>
      <c r="AZ1091" s="9">
        <v>1</v>
      </c>
      <c r="BA1091" s="9">
        <v>1</v>
      </c>
      <c r="BB1091" s="9">
        <v>2</v>
      </c>
      <c r="BC1091" s="9">
        <v>2</v>
      </c>
      <c r="BD1091" s="9">
        <v>1</v>
      </c>
      <c r="BE1091" s="9">
        <v>2</v>
      </c>
      <c r="BF1091" s="9">
        <v>1</v>
      </c>
      <c r="BG1091" s="9">
        <v>1</v>
      </c>
      <c r="BH1091">
        <v>2</v>
      </c>
      <c r="BI1091">
        <v>1</v>
      </c>
      <c r="BJ1091" s="58">
        <v>2</v>
      </c>
      <c r="BK1091">
        <v>2</v>
      </c>
      <c r="BL1091">
        <v>1</v>
      </c>
      <c r="BM1091">
        <v>2</v>
      </c>
      <c r="BN1091">
        <v>2</v>
      </c>
      <c r="BO1091">
        <v>1</v>
      </c>
      <c r="BP1091">
        <v>2</v>
      </c>
      <c r="BQ1091" t="s">
        <v>125</v>
      </c>
      <c r="BR1091">
        <v>1</v>
      </c>
      <c r="BS1091">
        <v>2</v>
      </c>
      <c r="BT1091" t="s">
        <v>125</v>
      </c>
      <c r="BU1091">
        <v>1</v>
      </c>
      <c r="BV1091">
        <v>1</v>
      </c>
      <c r="BW1091">
        <v>2</v>
      </c>
      <c r="BX1091">
        <v>2</v>
      </c>
      <c r="BY1091">
        <v>2</v>
      </c>
      <c r="BZ1091">
        <v>2</v>
      </c>
      <c r="CA1091">
        <v>2</v>
      </c>
      <c r="CB1091">
        <v>2</v>
      </c>
      <c r="CC1091">
        <v>2</v>
      </c>
      <c r="CD1091">
        <v>2</v>
      </c>
      <c r="CE1091">
        <v>2</v>
      </c>
      <c r="CF1091">
        <v>1</v>
      </c>
      <c r="CG1091">
        <v>2</v>
      </c>
      <c r="CH1091">
        <v>2</v>
      </c>
      <c r="CI1091">
        <v>2</v>
      </c>
      <c r="CJ1091">
        <v>1</v>
      </c>
      <c r="CK1091">
        <v>2</v>
      </c>
      <c r="CL1091">
        <v>2</v>
      </c>
      <c r="CM1091" t="s">
        <v>125</v>
      </c>
      <c r="CN1091" t="s">
        <v>125</v>
      </c>
      <c r="CO1091">
        <v>3</v>
      </c>
      <c r="CP1091">
        <v>4</v>
      </c>
      <c r="CQ1091">
        <v>4</v>
      </c>
      <c r="CR1091">
        <v>3</v>
      </c>
      <c r="CS1091">
        <v>3</v>
      </c>
      <c r="CT1091">
        <v>2</v>
      </c>
      <c r="CU1091">
        <v>3</v>
      </c>
      <c r="CV1091">
        <v>1</v>
      </c>
      <c r="CW1091">
        <v>1</v>
      </c>
      <c r="CX1091">
        <v>3</v>
      </c>
      <c r="CY1091">
        <v>1</v>
      </c>
      <c r="CZ1091">
        <v>0</v>
      </c>
      <c r="DA1091" s="57" t="s">
        <v>125</v>
      </c>
    </row>
    <row r="1092" spans="1:105">
      <c r="A1092">
        <v>1085</v>
      </c>
      <c r="B1092" s="9">
        <v>1</v>
      </c>
      <c r="C1092" s="9">
        <v>6</v>
      </c>
      <c r="D1092" s="9">
        <v>3</v>
      </c>
      <c r="E1092" s="9">
        <v>16</v>
      </c>
      <c r="F1092" s="9">
        <v>0</v>
      </c>
      <c r="G1092" s="9">
        <v>1</v>
      </c>
      <c r="H1092" s="9">
        <v>0</v>
      </c>
      <c r="I1092" s="9">
        <v>1</v>
      </c>
      <c r="J1092" s="9">
        <v>0</v>
      </c>
      <c r="K1092" s="9">
        <v>0</v>
      </c>
      <c r="L1092" s="9">
        <v>0</v>
      </c>
      <c r="M1092" s="9">
        <v>1</v>
      </c>
      <c r="N1092" s="9">
        <v>3</v>
      </c>
      <c r="O1092" s="9">
        <v>0</v>
      </c>
      <c r="P1092" s="9">
        <v>1</v>
      </c>
      <c r="Q1092" s="9">
        <v>0</v>
      </c>
      <c r="R1092" s="9">
        <v>3</v>
      </c>
      <c r="S1092" s="9">
        <v>0</v>
      </c>
      <c r="T1092" s="9"/>
      <c r="U1092" s="9">
        <v>1</v>
      </c>
      <c r="V1092" s="9">
        <v>1</v>
      </c>
      <c r="W1092" s="9">
        <v>0</v>
      </c>
      <c r="X1092" s="9">
        <v>0</v>
      </c>
      <c r="Y1092" s="9">
        <v>1</v>
      </c>
      <c r="Z1092" s="9">
        <v>0</v>
      </c>
      <c r="AA1092" s="9">
        <v>0</v>
      </c>
      <c r="AB1092" s="9">
        <v>0</v>
      </c>
      <c r="AC1092" s="9"/>
      <c r="AD1092" s="9">
        <v>3</v>
      </c>
      <c r="AE1092" s="9"/>
      <c r="AF1092" s="9">
        <v>1</v>
      </c>
      <c r="AG1092" s="9">
        <v>1</v>
      </c>
      <c r="AH1092" s="9">
        <v>1</v>
      </c>
      <c r="AI1092" s="9">
        <v>1</v>
      </c>
      <c r="AJ1092" s="9">
        <v>0</v>
      </c>
      <c r="AK1092" s="9">
        <v>0</v>
      </c>
      <c r="AL1092" s="9"/>
      <c r="AM1092" s="9">
        <v>1</v>
      </c>
      <c r="AN1092" s="9">
        <v>1</v>
      </c>
      <c r="AO1092" s="9">
        <v>0</v>
      </c>
      <c r="AP1092" s="9">
        <v>0</v>
      </c>
      <c r="AQ1092" s="9">
        <v>0</v>
      </c>
      <c r="AR1092" s="9">
        <v>0</v>
      </c>
      <c r="AS1092" s="9"/>
      <c r="AT1092" s="9">
        <v>1</v>
      </c>
      <c r="AU1092" s="9">
        <v>3</v>
      </c>
      <c r="AV1092" s="75">
        <v>2</v>
      </c>
      <c r="AW1092" s="75">
        <v>2</v>
      </c>
      <c r="AX1092" s="75">
        <v>1</v>
      </c>
      <c r="AY1092" s="9">
        <v>1</v>
      </c>
      <c r="AZ1092" s="9">
        <v>1</v>
      </c>
      <c r="BA1092" s="9">
        <v>1</v>
      </c>
      <c r="BB1092" s="9">
        <v>2</v>
      </c>
      <c r="BC1092" s="9">
        <v>2</v>
      </c>
      <c r="BD1092" s="9">
        <v>1</v>
      </c>
      <c r="BE1092" s="9">
        <v>1</v>
      </c>
      <c r="BF1092" s="9">
        <v>1</v>
      </c>
      <c r="BG1092" s="9">
        <v>2</v>
      </c>
      <c r="BH1092">
        <v>1</v>
      </c>
      <c r="BI1092">
        <v>2</v>
      </c>
      <c r="BJ1092" s="58">
        <v>1</v>
      </c>
      <c r="BK1092">
        <v>2</v>
      </c>
      <c r="BL1092">
        <v>1</v>
      </c>
      <c r="BM1092">
        <v>2</v>
      </c>
      <c r="BN1092">
        <v>2</v>
      </c>
      <c r="BO1092">
        <v>2</v>
      </c>
      <c r="BP1092">
        <v>1</v>
      </c>
      <c r="BQ1092">
        <v>1</v>
      </c>
      <c r="BR1092">
        <v>2</v>
      </c>
      <c r="BS1092">
        <v>2</v>
      </c>
      <c r="BT1092" t="s">
        <v>125</v>
      </c>
      <c r="BU1092">
        <v>1</v>
      </c>
      <c r="BV1092">
        <v>1</v>
      </c>
      <c r="BW1092">
        <v>2</v>
      </c>
      <c r="BX1092">
        <v>2</v>
      </c>
      <c r="BY1092">
        <v>2</v>
      </c>
      <c r="BZ1092">
        <v>2</v>
      </c>
      <c r="CA1092">
        <v>1</v>
      </c>
      <c r="CB1092">
        <v>1</v>
      </c>
      <c r="CC1092">
        <v>2</v>
      </c>
      <c r="CD1092">
        <v>1</v>
      </c>
      <c r="CE1092">
        <v>2</v>
      </c>
      <c r="CF1092">
        <v>1</v>
      </c>
      <c r="CG1092">
        <v>1</v>
      </c>
      <c r="CH1092">
        <v>2</v>
      </c>
      <c r="CI1092">
        <v>1</v>
      </c>
      <c r="CJ1092">
        <v>1</v>
      </c>
      <c r="CK1092">
        <v>2</v>
      </c>
      <c r="CL1092">
        <v>1</v>
      </c>
      <c r="CM1092">
        <v>3</v>
      </c>
      <c r="CN1092">
        <v>3</v>
      </c>
      <c r="CO1092">
        <v>4</v>
      </c>
      <c r="CP1092">
        <v>3</v>
      </c>
      <c r="CQ1092">
        <v>4</v>
      </c>
      <c r="CR1092">
        <v>4</v>
      </c>
      <c r="CS1092">
        <v>4</v>
      </c>
      <c r="CT1092">
        <v>3</v>
      </c>
      <c r="CU1092">
        <v>4</v>
      </c>
      <c r="CV1092">
        <v>2</v>
      </c>
      <c r="CW1092">
        <v>1</v>
      </c>
      <c r="CX1092">
        <v>4</v>
      </c>
      <c r="CY1092">
        <v>3</v>
      </c>
      <c r="CZ1092">
        <v>3</v>
      </c>
      <c r="DA1092" s="57">
        <v>3</v>
      </c>
    </row>
    <row r="1093" spans="1:105">
      <c r="A1093">
        <v>1086</v>
      </c>
      <c r="B1093" s="9">
        <v>1</v>
      </c>
      <c r="C1093" s="9">
        <v>7</v>
      </c>
      <c r="D1093" s="9">
        <v>7</v>
      </c>
      <c r="E1093" s="9">
        <v>2</v>
      </c>
      <c r="F1093" s="9">
        <v>0</v>
      </c>
      <c r="G1093" s="9">
        <v>0</v>
      </c>
      <c r="H1093" s="9">
        <v>0</v>
      </c>
      <c r="I1093" s="9">
        <v>0</v>
      </c>
      <c r="J1093" s="9">
        <v>1</v>
      </c>
      <c r="K1093" s="9">
        <v>0</v>
      </c>
      <c r="L1093" s="9">
        <v>0</v>
      </c>
      <c r="M1093" s="9">
        <v>1</v>
      </c>
      <c r="N1093" s="9">
        <v>4</v>
      </c>
      <c r="O1093" s="9">
        <v>4</v>
      </c>
      <c r="P1093" s="9">
        <v>4</v>
      </c>
      <c r="Q1093" s="9">
        <v>4</v>
      </c>
      <c r="R1093" s="9">
        <v>4</v>
      </c>
      <c r="S1093" s="9">
        <v>4</v>
      </c>
      <c r="T1093" s="9"/>
      <c r="U1093" s="9">
        <v>0</v>
      </c>
      <c r="V1093" s="9">
        <v>0</v>
      </c>
      <c r="W1093" s="9">
        <v>0</v>
      </c>
      <c r="X1093" s="9">
        <v>0</v>
      </c>
      <c r="Y1093" s="9">
        <v>1</v>
      </c>
      <c r="Z1093" s="9">
        <v>0</v>
      </c>
      <c r="AA1093" s="9">
        <v>0</v>
      </c>
      <c r="AB1093" s="9">
        <v>1</v>
      </c>
      <c r="AC1093" s="9"/>
      <c r="AD1093" s="9">
        <v>4</v>
      </c>
      <c r="AE1093" s="9"/>
      <c r="AF1093" s="9">
        <v>1</v>
      </c>
      <c r="AG1093" s="9">
        <v>0</v>
      </c>
      <c r="AH1093" s="9">
        <v>1</v>
      </c>
      <c r="AI1093" s="9">
        <v>0</v>
      </c>
      <c r="AJ1093" s="9">
        <v>0</v>
      </c>
      <c r="AK1093" s="9">
        <v>0</v>
      </c>
      <c r="AL1093" s="9"/>
      <c r="AM1093" s="9">
        <v>1</v>
      </c>
      <c r="AN1093" s="9">
        <v>1</v>
      </c>
      <c r="AO1093" s="9">
        <v>0</v>
      </c>
      <c r="AP1093" s="9">
        <v>1</v>
      </c>
      <c r="AQ1093" s="9">
        <v>0</v>
      </c>
      <c r="AR1093" s="9">
        <v>0</v>
      </c>
      <c r="AS1093" s="9"/>
      <c r="AT1093" s="9">
        <v>1</v>
      </c>
      <c r="AU1093" s="9">
        <v>1</v>
      </c>
      <c r="AV1093" s="75">
        <v>2</v>
      </c>
      <c r="AW1093" s="75">
        <v>1</v>
      </c>
      <c r="AX1093" s="75">
        <v>1</v>
      </c>
      <c r="AY1093" s="9">
        <v>1</v>
      </c>
      <c r="AZ1093" s="9">
        <v>1</v>
      </c>
      <c r="BA1093" s="9">
        <v>1</v>
      </c>
      <c r="BB1093" s="9">
        <v>2</v>
      </c>
      <c r="BC1093" s="9">
        <v>1</v>
      </c>
      <c r="BD1093" s="9">
        <v>1</v>
      </c>
      <c r="BE1093" s="9">
        <v>1</v>
      </c>
      <c r="BF1093" s="9">
        <v>1</v>
      </c>
      <c r="BG1093" s="9">
        <v>2</v>
      </c>
      <c r="BH1093">
        <v>1</v>
      </c>
      <c r="BI1093">
        <v>2</v>
      </c>
      <c r="BJ1093" s="58">
        <v>2</v>
      </c>
      <c r="BK1093">
        <v>1</v>
      </c>
      <c r="BL1093">
        <v>1</v>
      </c>
      <c r="BM1093">
        <v>1</v>
      </c>
      <c r="BN1093">
        <v>1</v>
      </c>
      <c r="BO1093">
        <v>2</v>
      </c>
      <c r="BP1093">
        <v>2</v>
      </c>
      <c r="BQ1093" t="s">
        <v>125</v>
      </c>
      <c r="BR1093">
        <v>1</v>
      </c>
      <c r="BS1093">
        <v>1</v>
      </c>
      <c r="BT1093">
        <v>1</v>
      </c>
      <c r="BU1093">
        <v>1</v>
      </c>
      <c r="BV1093">
        <v>1</v>
      </c>
      <c r="BW1093">
        <v>1</v>
      </c>
      <c r="BX1093">
        <v>2</v>
      </c>
      <c r="BY1093">
        <v>1</v>
      </c>
      <c r="BZ1093">
        <v>2</v>
      </c>
      <c r="CA1093">
        <v>1</v>
      </c>
      <c r="CB1093">
        <v>2</v>
      </c>
      <c r="CC1093">
        <v>1</v>
      </c>
      <c r="CD1093">
        <v>1</v>
      </c>
      <c r="CE1093">
        <v>2</v>
      </c>
      <c r="CF1093">
        <v>1</v>
      </c>
      <c r="CG1093">
        <v>1</v>
      </c>
      <c r="CH1093">
        <v>1</v>
      </c>
      <c r="CI1093">
        <v>1</v>
      </c>
      <c r="CJ1093">
        <v>1</v>
      </c>
      <c r="CK1093">
        <v>2</v>
      </c>
      <c r="CL1093">
        <v>2</v>
      </c>
      <c r="CM1093" t="s">
        <v>125</v>
      </c>
      <c r="CN1093" t="s">
        <v>125</v>
      </c>
      <c r="CO1093">
        <v>4</v>
      </c>
      <c r="CP1093">
        <v>4</v>
      </c>
      <c r="CQ1093">
        <v>4</v>
      </c>
      <c r="CR1093">
        <v>4</v>
      </c>
      <c r="CS1093">
        <v>4</v>
      </c>
      <c r="CT1093">
        <v>3</v>
      </c>
      <c r="CU1093">
        <v>4</v>
      </c>
      <c r="CV1093">
        <v>2</v>
      </c>
      <c r="CW1093">
        <v>1</v>
      </c>
      <c r="CX1093">
        <v>4</v>
      </c>
      <c r="CY1093">
        <v>4</v>
      </c>
      <c r="CZ1093">
        <v>4</v>
      </c>
      <c r="DA1093" s="57" t="s">
        <v>125</v>
      </c>
    </row>
    <row r="1094" spans="1:105">
      <c r="A1094">
        <v>1087</v>
      </c>
      <c r="B1094" s="9">
        <v>2</v>
      </c>
      <c r="C1094" s="9">
        <v>4</v>
      </c>
      <c r="D1094" s="9">
        <v>4</v>
      </c>
      <c r="E1094" s="9">
        <v>11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1</v>
      </c>
      <c r="M1094" s="9">
        <v>2</v>
      </c>
      <c r="N1094" s="9">
        <v>0</v>
      </c>
      <c r="O1094" s="9">
        <v>0</v>
      </c>
      <c r="P1094" s="9">
        <v>0</v>
      </c>
      <c r="Q1094" s="9">
        <v>0</v>
      </c>
      <c r="R1094" s="9">
        <v>4</v>
      </c>
      <c r="S1094" s="9">
        <v>3</v>
      </c>
      <c r="T1094" s="9"/>
      <c r="U1094" s="9">
        <v>1</v>
      </c>
      <c r="V1094" s="9">
        <v>1</v>
      </c>
      <c r="W1094" s="9">
        <v>0</v>
      </c>
      <c r="X1094" s="9">
        <v>0</v>
      </c>
      <c r="Y1094" s="9">
        <v>1</v>
      </c>
      <c r="Z1094" s="9">
        <v>0</v>
      </c>
      <c r="AA1094" s="9">
        <v>0</v>
      </c>
      <c r="AB1094" s="9">
        <v>0</v>
      </c>
      <c r="AC1094" s="9"/>
      <c r="AD1094" s="9">
        <v>3</v>
      </c>
      <c r="AE1094" s="9"/>
      <c r="AF1094" s="9">
        <v>1</v>
      </c>
      <c r="AG1094" s="9">
        <v>1</v>
      </c>
      <c r="AH1094" s="9">
        <v>1</v>
      </c>
      <c r="AI1094" s="9">
        <v>0</v>
      </c>
      <c r="AJ1094" s="9">
        <v>0</v>
      </c>
      <c r="AK1094" s="9">
        <v>0</v>
      </c>
      <c r="AL1094" s="9"/>
      <c r="AM1094" s="9">
        <v>1</v>
      </c>
      <c r="AN1094" s="9">
        <v>1</v>
      </c>
      <c r="AO1094" s="9">
        <v>1</v>
      </c>
      <c r="AP1094" s="9">
        <v>1</v>
      </c>
      <c r="AQ1094" s="9">
        <v>0</v>
      </c>
      <c r="AR1094" s="9">
        <v>0</v>
      </c>
      <c r="AS1094" s="9"/>
      <c r="AT1094" s="9">
        <v>1</v>
      </c>
      <c r="AU1094" s="9">
        <v>1</v>
      </c>
      <c r="AV1094" s="75">
        <v>2</v>
      </c>
      <c r="AW1094" s="75">
        <v>1</v>
      </c>
      <c r="AX1094" s="75">
        <v>2</v>
      </c>
      <c r="AY1094" s="9" t="s">
        <v>125</v>
      </c>
      <c r="AZ1094" s="9">
        <v>1</v>
      </c>
      <c r="BA1094" s="9">
        <v>1</v>
      </c>
      <c r="BB1094" s="9">
        <v>2</v>
      </c>
      <c r="BC1094" s="9">
        <v>1</v>
      </c>
      <c r="BD1094" s="9">
        <v>1</v>
      </c>
      <c r="BE1094" s="9">
        <v>2</v>
      </c>
      <c r="BF1094" s="9">
        <v>2</v>
      </c>
      <c r="BG1094" s="9" t="s">
        <v>125</v>
      </c>
      <c r="BH1094">
        <v>1</v>
      </c>
      <c r="BI1094">
        <v>2</v>
      </c>
      <c r="BJ1094" s="58">
        <v>1</v>
      </c>
      <c r="BK1094">
        <v>2</v>
      </c>
      <c r="BL1094">
        <v>1</v>
      </c>
      <c r="BM1094">
        <v>1</v>
      </c>
      <c r="BN1094">
        <v>2</v>
      </c>
      <c r="BO1094">
        <v>1</v>
      </c>
      <c r="BP1094">
        <v>2</v>
      </c>
      <c r="BQ1094" t="s">
        <v>125</v>
      </c>
      <c r="BR1094">
        <v>1</v>
      </c>
      <c r="BS1094">
        <v>2</v>
      </c>
      <c r="BT1094" t="s">
        <v>125</v>
      </c>
      <c r="BU1094">
        <v>1</v>
      </c>
      <c r="BV1094">
        <v>2</v>
      </c>
      <c r="BW1094">
        <v>2</v>
      </c>
      <c r="BX1094">
        <v>2</v>
      </c>
      <c r="BY1094">
        <v>2</v>
      </c>
      <c r="BZ1094">
        <v>2</v>
      </c>
      <c r="CA1094">
        <v>2</v>
      </c>
      <c r="CB1094">
        <v>2</v>
      </c>
      <c r="CC1094">
        <v>1</v>
      </c>
      <c r="CD1094">
        <v>1</v>
      </c>
      <c r="CE1094">
        <v>2</v>
      </c>
      <c r="CF1094">
        <v>1</v>
      </c>
      <c r="CG1094">
        <v>2</v>
      </c>
      <c r="CH1094">
        <v>2</v>
      </c>
      <c r="CI1094">
        <v>2</v>
      </c>
      <c r="CJ1094">
        <v>2</v>
      </c>
      <c r="CK1094">
        <v>2</v>
      </c>
      <c r="CL1094">
        <v>2</v>
      </c>
      <c r="CM1094" t="s">
        <v>125</v>
      </c>
      <c r="CN1094" t="s">
        <v>125</v>
      </c>
      <c r="CO1094">
        <v>3</v>
      </c>
      <c r="CP1094">
        <v>3</v>
      </c>
      <c r="CQ1094">
        <v>3</v>
      </c>
      <c r="CR1094">
        <v>4</v>
      </c>
      <c r="CS1094">
        <v>4</v>
      </c>
      <c r="CT1094">
        <v>2</v>
      </c>
      <c r="CU1094">
        <v>3</v>
      </c>
      <c r="CV1094">
        <v>3</v>
      </c>
      <c r="CW1094">
        <v>1</v>
      </c>
      <c r="CX1094">
        <v>3</v>
      </c>
      <c r="CY1094">
        <v>3</v>
      </c>
      <c r="CZ1094">
        <v>2</v>
      </c>
      <c r="DA1094" s="57" t="s">
        <v>125</v>
      </c>
    </row>
    <row r="1095" spans="1:105">
      <c r="A1095">
        <v>1088</v>
      </c>
      <c r="B1095" s="9">
        <v>2</v>
      </c>
      <c r="C1095" s="9">
        <v>4</v>
      </c>
      <c r="D1095" s="9">
        <v>5</v>
      </c>
      <c r="E1095" s="9">
        <v>15</v>
      </c>
      <c r="F1095" s="9">
        <v>0</v>
      </c>
      <c r="G1095" s="9">
        <v>1</v>
      </c>
      <c r="H1095" s="9">
        <v>0</v>
      </c>
      <c r="I1095" s="9">
        <v>1</v>
      </c>
      <c r="J1095" s="9">
        <v>0</v>
      </c>
      <c r="K1095" s="9">
        <v>0</v>
      </c>
      <c r="L1095" s="9">
        <v>0</v>
      </c>
      <c r="M1095" s="9">
        <v>1</v>
      </c>
      <c r="N1095" s="9">
        <v>3</v>
      </c>
      <c r="O1095" s="9">
        <v>4</v>
      </c>
      <c r="P1095" s="9">
        <v>4</v>
      </c>
      <c r="Q1095" s="9">
        <v>4</v>
      </c>
      <c r="R1095" s="9">
        <v>3</v>
      </c>
      <c r="S1095" s="9">
        <v>3</v>
      </c>
      <c r="T1095" s="9"/>
      <c r="U1095" s="9">
        <v>0</v>
      </c>
      <c r="V1095" s="9">
        <v>0</v>
      </c>
      <c r="W1095" s="9">
        <v>1</v>
      </c>
      <c r="X1095" s="9">
        <v>1</v>
      </c>
      <c r="Y1095" s="9">
        <v>0</v>
      </c>
      <c r="Z1095" s="9">
        <v>1</v>
      </c>
      <c r="AA1095" s="9">
        <v>0</v>
      </c>
      <c r="AB1095" s="9">
        <v>0</v>
      </c>
      <c r="AC1095" s="9"/>
      <c r="AD1095" s="9">
        <v>4</v>
      </c>
      <c r="AE1095" s="9"/>
      <c r="AF1095" s="9">
        <v>1</v>
      </c>
      <c r="AG1095" s="9">
        <v>1</v>
      </c>
      <c r="AH1095" s="9">
        <v>0</v>
      </c>
      <c r="AI1095" s="9">
        <v>0</v>
      </c>
      <c r="AJ1095" s="9">
        <v>0</v>
      </c>
      <c r="AK1095" s="9">
        <v>0</v>
      </c>
      <c r="AL1095" s="9"/>
      <c r="AM1095" s="9">
        <v>1</v>
      </c>
      <c r="AN1095" s="9">
        <v>1</v>
      </c>
      <c r="AO1095" s="9">
        <v>1</v>
      </c>
      <c r="AP1095" s="9">
        <v>1</v>
      </c>
      <c r="AQ1095" s="9">
        <v>0</v>
      </c>
      <c r="AR1095" s="9">
        <v>0</v>
      </c>
      <c r="AS1095" s="9"/>
      <c r="AT1095" s="9">
        <v>1</v>
      </c>
      <c r="AU1095" s="9">
        <v>3</v>
      </c>
      <c r="AV1095" s="75">
        <v>1</v>
      </c>
      <c r="AW1095" s="75">
        <v>1</v>
      </c>
      <c r="AX1095" s="75">
        <v>1</v>
      </c>
      <c r="AY1095" s="9">
        <v>2</v>
      </c>
      <c r="AZ1095" s="9">
        <v>1</v>
      </c>
      <c r="BA1095" s="9">
        <v>1</v>
      </c>
      <c r="BB1095" s="9">
        <v>2</v>
      </c>
      <c r="BC1095" s="9">
        <v>2</v>
      </c>
      <c r="BD1095" s="9">
        <v>1</v>
      </c>
      <c r="BE1095" s="9">
        <v>2</v>
      </c>
      <c r="BF1095" s="9">
        <v>1</v>
      </c>
      <c r="BG1095" s="9">
        <v>1</v>
      </c>
      <c r="BH1095">
        <v>1</v>
      </c>
      <c r="BI1095">
        <v>1</v>
      </c>
      <c r="BJ1095" s="58">
        <v>1</v>
      </c>
      <c r="BK1095">
        <v>1</v>
      </c>
      <c r="BL1095">
        <v>1</v>
      </c>
      <c r="BM1095">
        <v>1</v>
      </c>
      <c r="BN1095">
        <v>1</v>
      </c>
      <c r="BO1095">
        <v>1</v>
      </c>
      <c r="BP1095">
        <v>1</v>
      </c>
      <c r="BQ1095">
        <v>1</v>
      </c>
      <c r="BR1095">
        <v>1</v>
      </c>
      <c r="BS1095">
        <v>1</v>
      </c>
      <c r="BT1095">
        <v>1</v>
      </c>
      <c r="BU1095">
        <v>1</v>
      </c>
      <c r="BV1095">
        <v>1</v>
      </c>
      <c r="BW1095">
        <v>1</v>
      </c>
      <c r="BX1095">
        <v>2</v>
      </c>
      <c r="BY1095">
        <v>1</v>
      </c>
      <c r="BZ1095">
        <v>2</v>
      </c>
      <c r="CA1095">
        <v>1</v>
      </c>
      <c r="CB1095">
        <v>1</v>
      </c>
      <c r="CC1095">
        <v>1</v>
      </c>
      <c r="CD1095">
        <v>1</v>
      </c>
      <c r="CE1095">
        <v>2</v>
      </c>
      <c r="CF1095">
        <v>1</v>
      </c>
      <c r="CG1095">
        <v>1</v>
      </c>
      <c r="CH1095">
        <v>1</v>
      </c>
      <c r="CI1095">
        <v>1</v>
      </c>
      <c r="CJ1095">
        <v>1</v>
      </c>
      <c r="CK1095">
        <v>2</v>
      </c>
      <c r="CL1095">
        <v>1</v>
      </c>
      <c r="CM1095">
        <v>3</v>
      </c>
      <c r="CN1095">
        <v>4</v>
      </c>
      <c r="CO1095">
        <v>3</v>
      </c>
      <c r="CP1095">
        <v>3</v>
      </c>
      <c r="CQ1095">
        <v>4</v>
      </c>
      <c r="CR1095">
        <v>3</v>
      </c>
      <c r="CS1095">
        <v>3</v>
      </c>
      <c r="CT1095">
        <v>4</v>
      </c>
      <c r="CU1095">
        <v>3</v>
      </c>
      <c r="CV1095">
        <v>2</v>
      </c>
      <c r="CW1095">
        <v>1</v>
      </c>
      <c r="CX1095">
        <v>3</v>
      </c>
      <c r="CY1095">
        <v>3</v>
      </c>
      <c r="CZ1095">
        <v>3</v>
      </c>
      <c r="DA1095" s="57">
        <v>3</v>
      </c>
    </row>
    <row r="1096" spans="1:105">
      <c r="A1096">
        <v>1089</v>
      </c>
      <c r="B1096" s="9">
        <v>1</v>
      </c>
      <c r="C1096" s="9">
        <v>8</v>
      </c>
      <c r="D1096" s="9">
        <v>4</v>
      </c>
      <c r="E1096" s="9">
        <v>13</v>
      </c>
      <c r="F1096" s="9">
        <v>0</v>
      </c>
      <c r="G1096" s="9">
        <v>0</v>
      </c>
      <c r="H1096" s="9">
        <v>0</v>
      </c>
      <c r="I1096" s="9">
        <v>1</v>
      </c>
      <c r="J1096" s="9">
        <v>1</v>
      </c>
      <c r="K1096" s="9">
        <v>0</v>
      </c>
      <c r="L1096" s="9">
        <v>0</v>
      </c>
      <c r="M1096" s="9">
        <v>2</v>
      </c>
      <c r="N1096" s="9">
        <v>4</v>
      </c>
      <c r="O1096" s="9">
        <v>4</v>
      </c>
      <c r="P1096" s="9">
        <v>4</v>
      </c>
      <c r="Q1096" s="9">
        <v>4</v>
      </c>
      <c r="R1096" s="9">
        <v>4</v>
      </c>
      <c r="S1096" s="9">
        <v>4</v>
      </c>
      <c r="T1096" s="9"/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1</v>
      </c>
      <c r="AA1096" s="9">
        <v>0</v>
      </c>
      <c r="AB1096" s="9">
        <v>0</v>
      </c>
      <c r="AC1096" s="9"/>
      <c r="AD1096" s="9">
        <v>2</v>
      </c>
      <c r="AE1096" s="9"/>
      <c r="AF1096" s="9">
        <v>1</v>
      </c>
      <c r="AG1096" s="9">
        <v>1</v>
      </c>
      <c r="AH1096" s="9">
        <v>0</v>
      </c>
      <c r="AI1096" s="9">
        <v>0</v>
      </c>
      <c r="AJ1096" s="9">
        <v>0</v>
      </c>
      <c r="AK1096" s="9">
        <v>0</v>
      </c>
      <c r="AL1096" s="9"/>
      <c r="AM1096" s="9">
        <v>1</v>
      </c>
      <c r="AN1096" s="9">
        <v>1</v>
      </c>
      <c r="AO1096" s="9">
        <v>0</v>
      </c>
      <c r="AP1096" s="9">
        <v>0</v>
      </c>
      <c r="AQ1096" s="9">
        <v>0</v>
      </c>
      <c r="AR1096" s="9">
        <v>0</v>
      </c>
      <c r="AS1096" s="9"/>
      <c r="AT1096" s="9">
        <v>3</v>
      </c>
      <c r="AU1096" s="9">
        <v>1</v>
      </c>
      <c r="AV1096" s="75">
        <v>1</v>
      </c>
      <c r="AW1096" s="75">
        <v>1</v>
      </c>
      <c r="AX1096" s="75">
        <v>1</v>
      </c>
      <c r="AY1096" s="9">
        <v>1</v>
      </c>
      <c r="AZ1096" s="9">
        <v>1</v>
      </c>
      <c r="BA1096" s="9">
        <v>1</v>
      </c>
      <c r="BB1096" s="9">
        <v>2</v>
      </c>
      <c r="BC1096" s="9">
        <v>1</v>
      </c>
      <c r="BD1096" s="9">
        <v>1</v>
      </c>
      <c r="BE1096" s="9">
        <v>2</v>
      </c>
      <c r="BF1096" s="9">
        <v>1</v>
      </c>
      <c r="BG1096" s="9">
        <v>1</v>
      </c>
      <c r="BH1096">
        <v>1</v>
      </c>
      <c r="BI1096">
        <v>2</v>
      </c>
      <c r="BJ1096" s="58">
        <v>1</v>
      </c>
      <c r="BK1096">
        <v>1</v>
      </c>
      <c r="BL1096">
        <v>1</v>
      </c>
      <c r="BM1096">
        <v>1</v>
      </c>
      <c r="BN1096">
        <v>1</v>
      </c>
      <c r="BO1096">
        <v>2</v>
      </c>
      <c r="BP1096">
        <v>2</v>
      </c>
      <c r="BQ1096" t="s">
        <v>125</v>
      </c>
      <c r="BR1096">
        <v>1</v>
      </c>
      <c r="BS1096">
        <v>2</v>
      </c>
      <c r="BT1096" t="s">
        <v>125</v>
      </c>
      <c r="BU1096">
        <v>1</v>
      </c>
      <c r="BV1096">
        <v>1</v>
      </c>
      <c r="BW1096">
        <v>1</v>
      </c>
      <c r="BX1096">
        <v>2</v>
      </c>
      <c r="BY1096">
        <v>2</v>
      </c>
      <c r="BZ1096">
        <v>2</v>
      </c>
      <c r="CA1096">
        <v>1</v>
      </c>
      <c r="CB1096">
        <v>2</v>
      </c>
      <c r="CC1096">
        <v>2</v>
      </c>
      <c r="CD1096">
        <v>2</v>
      </c>
      <c r="CE1096">
        <v>2</v>
      </c>
      <c r="CF1096">
        <v>1</v>
      </c>
      <c r="CG1096">
        <v>1</v>
      </c>
      <c r="CH1096">
        <v>1</v>
      </c>
      <c r="CI1096">
        <v>1</v>
      </c>
      <c r="CJ1096">
        <v>1</v>
      </c>
      <c r="CK1096">
        <v>2</v>
      </c>
      <c r="CL1096">
        <v>2</v>
      </c>
      <c r="CM1096" t="s">
        <v>125</v>
      </c>
      <c r="CN1096" t="s">
        <v>125</v>
      </c>
      <c r="CO1096">
        <v>4</v>
      </c>
      <c r="CP1096">
        <v>2</v>
      </c>
      <c r="CQ1096">
        <v>2</v>
      </c>
      <c r="CR1096">
        <v>3</v>
      </c>
      <c r="CS1096">
        <v>3</v>
      </c>
      <c r="CT1096">
        <v>4</v>
      </c>
      <c r="CU1096">
        <v>3</v>
      </c>
      <c r="CV1096">
        <v>3</v>
      </c>
      <c r="CW1096">
        <v>1</v>
      </c>
      <c r="CX1096">
        <v>3</v>
      </c>
      <c r="CY1096">
        <v>1</v>
      </c>
      <c r="CZ1096">
        <v>1</v>
      </c>
      <c r="DA1096" s="57" t="s">
        <v>125</v>
      </c>
    </row>
    <row r="1097" spans="1:105">
      <c r="A1097">
        <v>1090</v>
      </c>
      <c r="B1097" s="9">
        <v>1</v>
      </c>
      <c r="C1097" s="9">
        <v>8</v>
      </c>
      <c r="D1097" s="9">
        <v>7</v>
      </c>
      <c r="E1097" s="9">
        <v>5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1</v>
      </c>
      <c r="L1097" s="9">
        <v>0</v>
      </c>
      <c r="M1097" s="9">
        <v>2</v>
      </c>
      <c r="N1097" s="9">
        <v>0</v>
      </c>
      <c r="O1097" s="9">
        <v>3</v>
      </c>
      <c r="P1097" s="9">
        <v>2</v>
      </c>
      <c r="Q1097" s="9">
        <v>2</v>
      </c>
      <c r="R1097" s="9">
        <v>3</v>
      </c>
      <c r="S1097" s="9">
        <v>3</v>
      </c>
      <c r="T1097" s="9"/>
      <c r="U1097" s="9">
        <v>0</v>
      </c>
      <c r="V1097" s="9">
        <v>0</v>
      </c>
      <c r="W1097" s="9">
        <v>0</v>
      </c>
      <c r="X1097" s="9">
        <v>0</v>
      </c>
      <c r="Y1097" s="9">
        <v>1</v>
      </c>
      <c r="Z1097" s="9">
        <v>0</v>
      </c>
      <c r="AA1097" s="9">
        <v>0</v>
      </c>
      <c r="AB1097" s="9">
        <v>0</v>
      </c>
      <c r="AC1097" s="9"/>
      <c r="AD1097" s="9">
        <v>4</v>
      </c>
      <c r="AE1097" s="9"/>
      <c r="AF1097" s="9">
        <v>1</v>
      </c>
      <c r="AG1097" s="9">
        <v>1</v>
      </c>
      <c r="AH1097" s="9">
        <v>0</v>
      </c>
      <c r="AI1097" s="9">
        <v>0</v>
      </c>
      <c r="AJ1097" s="9">
        <v>0</v>
      </c>
      <c r="AK1097" s="9">
        <v>0</v>
      </c>
      <c r="AL1097" s="9"/>
      <c r="AM1097" s="9">
        <v>1</v>
      </c>
      <c r="AN1097" s="9">
        <v>1</v>
      </c>
      <c r="AO1097" s="9">
        <v>0</v>
      </c>
      <c r="AP1097" s="9">
        <v>0</v>
      </c>
      <c r="AQ1097" s="9">
        <v>0</v>
      </c>
      <c r="AR1097" s="9">
        <v>0</v>
      </c>
      <c r="AS1097" s="9"/>
      <c r="AT1097" s="9">
        <v>3</v>
      </c>
      <c r="AU1097" s="9">
        <v>3</v>
      </c>
      <c r="AV1097" s="75">
        <v>1</v>
      </c>
      <c r="AW1097" s="75">
        <v>2</v>
      </c>
      <c r="AX1097" s="75">
        <v>2</v>
      </c>
      <c r="AY1097" s="9" t="s">
        <v>125</v>
      </c>
      <c r="AZ1097" s="9">
        <v>2</v>
      </c>
      <c r="BA1097" s="9" t="s">
        <v>125</v>
      </c>
      <c r="BB1097" s="9" t="s">
        <v>125</v>
      </c>
      <c r="BC1097" s="9">
        <v>1</v>
      </c>
      <c r="BD1097" s="9">
        <v>1</v>
      </c>
      <c r="BE1097" s="9">
        <v>2</v>
      </c>
      <c r="BF1097" s="9">
        <v>1</v>
      </c>
      <c r="BG1097" s="9">
        <v>1</v>
      </c>
      <c r="BH1097">
        <v>2</v>
      </c>
      <c r="BI1097">
        <v>2</v>
      </c>
      <c r="BJ1097" s="58">
        <v>1</v>
      </c>
      <c r="BK1097">
        <v>2</v>
      </c>
      <c r="BM1097">
        <v>2</v>
      </c>
      <c r="BN1097">
        <v>1</v>
      </c>
      <c r="BO1097">
        <v>2</v>
      </c>
      <c r="BP1097">
        <v>2</v>
      </c>
      <c r="BQ1097" t="s">
        <v>125</v>
      </c>
      <c r="BR1097">
        <v>1</v>
      </c>
      <c r="BS1097">
        <v>2</v>
      </c>
      <c r="BT1097" t="s">
        <v>125</v>
      </c>
      <c r="BV1097">
        <v>2</v>
      </c>
      <c r="BW1097">
        <v>2</v>
      </c>
      <c r="BX1097">
        <v>2</v>
      </c>
      <c r="BY1097">
        <v>2</v>
      </c>
      <c r="BZ1097">
        <v>2</v>
      </c>
      <c r="CA1097">
        <v>2</v>
      </c>
      <c r="CB1097">
        <v>2</v>
      </c>
      <c r="CC1097">
        <v>2</v>
      </c>
      <c r="CD1097">
        <v>2</v>
      </c>
      <c r="CE1097">
        <v>2</v>
      </c>
      <c r="CF1097">
        <v>2</v>
      </c>
      <c r="CG1097">
        <v>2</v>
      </c>
      <c r="CH1097">
        <v>2</v>
      </c>
      <c r="CI1097">
        <v>2</v>
      </c>
      <c r="CJ1097">
        <v>2</v>
      </c>
      <c r="CK1097">
        <v>2</v>
      </c>
      <c r="CL1097">
        <v>2</v>
      </c>
      <c r="CM1097" t="s">
        <v>125</v>
      </c>
      <c r="CN1097" t="s">
        <v>125</v>
      </c>
      <c r="CO1097">
        <v>4</v>
      </c>
      <c r="CP1097">
        <v>2</v>
      </c>
      <c r="CQ1097">
        <v>3</v>
      </c>
      <c r="CR1097">
        <v>3</v>
      </c>
      <c r="CS1097">
        <v>3</v>
      </c>
      <c r="CT1097">
        <v>3</v>
      </c>
      <c r="CU1097">
        <v>3</v>
      </c>
      <c r="CV1097">
        <v>2</v>
      </c>
      <c r="CW1097">
        <v>1</v>
      </c>
      <c r="CX1097">
        <v>3</v>
      </c>
      <c r="CY1097">
        <v>1</v>
      </c>
      <c r="CZ1097">
        <v>3</v>
      </c>
      <c r="DA1097" s="57" t="s">
        <v>125</v>
      </c>
    </row>
    <row r="1098" spans="1:105">
      <c r="A1098">
        <v>1091</v>
      </c>
      <c r="B1098" s="9">
        <v>1</v>
      </c>
      <c r="C1098" s="9">
        <v>6</v>
      </c>
      <c r="D1098" s="9">
        <v>3</v>
      </c>
      <c r="E1098" s="9">
        <v>5</v>
      </c>
      <c r="F1098" s="9">
        <v>0</v>
      </c>
      <c r="G1098" s="9">
        <v>0</v>
      </c>
      <c r="H1098" s="9">
        <v>0</v>
      </c>
      <c r="I1098" s="9">
        <v>1</v>
      </c>
      <c r="J1098" s="9">
        <v>0</v>
      </c>
      <c r="K1098" s="9">
        <v>0</v>
      </c>
      <c r="L1098" s="9">
        <v>0</v>
      </c>
      <c r="M1098" s="9">
        <v>1</v>
      </c>
      <c r="N1098" s="9">
        <v>0</v>
      </c>
      <c r="O1098" s="9">
        <v>0</v>
      </c>
      <c r="P1098" s="9">
        <v>0</v>
      </c>
      <c r="Q1098" s="9">
        <v>4</v>
      </c>
      <c r="R1098" s="9">
        <v>4</v>
      </c>
      <c r="S1098" s="9">
        <v>0</v>
      </c>
      <c r="T1098" s="9"/>
      <c r="U1098" s="9">
        <v>1</v>
      </c>
      <c r="V1098" s="9">
        <v>1</v>
      </c>
      <c r="W1098" s="9">
        <v>1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  <c r="AC1098" s="9"/>
      <c r="AD1098" s="9">
        <v>3</v>
      </c>
      <c r="AE1098" s="9"/>
      <c r="AF1098" s="9">
        <v>1</v>
      </c>
      <c r="AG1098" s="9">
        <v>1</v>
      </c>
      <c r="AH1098" s="9">
        <v>1</v>
      </c>
      <c r="AI1098" s="9">
        <v>0</v>
      </c>
      <c r="AJ1098" s="9">
        <v>0</v>
      </c>
      <c r="AK1098" s="9">
        <v>0</v>
      </c>
      <c r="AL1098" s="9"/>
      <c r="AM1098" s="9">
        <v>1</v>
      </c>
      <c r="AN1098" s="9">
        <v>1</v>
      </c>
      <c r="AO1098" s="9">
        <v>1</v>
      </c>
      <c r="AP1098" s="9">
        <v>1</v>
      </c>
      <c r="AQ1098" s="9">
        <v>0</v>
      </c>
      <c r="AR1098" s="9">
        <v>0</v>
      </c>
      <c r="AS1098" s="9"/>
      <c r="AT1098" s="9">
        <v>1</v>
      </c>
      <c r="AU1098" s="9">
        <v>3</v>
      </c>
      <c r="AV1098" s="75">
        <v>2</v>
      </c>
      <c r="AW1098" s="75">
        <v>2</v>
      </c>
      <c r="AX1098" s="75">
        <v>1</v>
      </c>
      <c r="AY1098" s="9">
        <v>2</v>
      </c>
      <c r="AZ1098" s="9">
        <v>1</v>
      </c>
      <c r="BA1098" s="9">
        <v>1</v>
      </c>
      <c r="BB1098" s="9">
        <v>2</v>
      </c>
      <c r="BC1098" s="9">
        <v>1</v>
      </c>
      <c r="BD1098" s="9">
        <v>1</v>
      </c>
      <c r="BE1098" s="9">
        <v>2</v>
      </c>
      <c r="BF1098" s="9">
        <v>1</v>
      </c>
      <c r="BG1098" s="9">
        <v>1</v>
      </c>
      <c r="BH1098">
        <v>2</v>
      </c>
      <c r="BI1098">
        <v>1</v>
      </c>
      <c r="BJ1098" s="58">
        <v>1</v>
      </c>
      <c r="BK1098">
        <v>2</v>
      </c>
      <c r="BL1098">
        <v>1</v>
      </c>
      <c r="BM1098">
        <v>2</v>
      </c>
      <c r="BN1098">
        <v>1</v>
      </c>
      <c r="BO1098">
        <v>2</v>
      </c>
      <c r="BP1098">
        <v>2</v>
      </c>
      <c r="BQ1098" t="s">
        <v>125</v>
      </c>
      <c r="BR1098">
        <v>1</v>
      </c>
      <c r="BS1098">
        <v>2</v>
      </c>
      <c r="BT1098" t="s">
        <v>125</v>
      </c>
      <c r="BU1098">
        <v>1</v>
      </c>
      <c r="BV1098">
        <v>1</v>
      </c>
      <c r="BW1098">
        <v>2</v>
      </c>
      <c r="BX1098">
        <v>2</v>
      </c>
      <c r="BY1098">
        <v>2</v>
      </c>
      <c r="BZ1098">
        <v>2</v>
      </c>
      <c r="CA1098">
        <v>2</v>
      </c>
      <c r="CB1098">
        <v>2</v>
      </c>
      <c r="CC1098">
        <v>2</v>
      </c>
      <c r="CD1098">
        <v>2</v>
      </c>
      <c r="CE1098">
        <v>2</v>
      </c>
      <c r="CF1098">
        <v>2</v>
      </c>
      <c r="CG1098">
        <v>1</v>
      </c>
      <c r="CH1098">
        <v>2</v>
      </c>
      <c r="CI1098">
        <v>2</v>
      </c>
      <c r="CJ1098">
        <v>1</v>
      </c>
      <c r="CK1098">
        <v>2</v>
      </c>
      <c r="CL1098">
        <v>1</v>
      </c>
      <c r="CM1098">
        <v>3</v>
      </c>
      <c r="CN1098">
        <v>3</v>
      </c>
      <c r="CO1098">
        <v>4</v>
      </c>
      <c r="CP1098">
        <v>3</v>
      </c>
      <c r="CQ1098">
        <v>4</v>
      </c>
      <c r="CR1098">
        <v>3</v>
      </c>
      <c r="CS1098">
        <v>4</v>
      </c>
      <c r="CT1098">
        <v>3</v>
      </c>
      <c r="CU1098">
        <v>3</v>
      </c>
      <c r="CV1098">
        <v>2</v>
      </c>
      <c r="CW1098">
        <v>1</v>
      </c>
      <c r="CX1098">
        <v>3</v>
      </c>
      <c r="CY1098">
        <v>3</v>
      </c>
      <c r="CZ1098">
        <v>0</v>
      </c>
      <c r="DA1098" s="57" t="s">
        <v>125</v>
      </c>
    </row>
    <row r="1099" spans="1:105">
      <c r="A1099">
        <v>1092</v>
      </c>
      <c r="B1099" s="9">
        <v>1</v>
      </c>
      <c r="C1099" s="9">
        <v>9</v>
      </c>
      <c r="D1099" s="9">
        <v>7</v>
      </c>
      <c r="E1099" s="9">
        <v>4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1</v>
      </c>
      <c r="L1099" s="9">
        <v>0</v>
      </c>
      <c r="M1099" s="9">
        <v>2</v>
      </c>
      <c r="N1099" s="9">
        <v>3</v>
      </c>
      <c r="O1099" s="9">
        <v>3</v>
      </c>
      <c r="P1099" s="9">
        <v>4</v>
      </c>
      <c r="Q1099" s="9">
        <v>4</v>
      </c>
      <c r="R1099" s="9">
        <v>4</v>
      </c>
      <c r="S1099" s="9">
        <v>4</v>
      </c>
      <c r="T1099" s="9"/>
      <c r="U1099" s="9">
        <v>0</v>
      </c>
      <c r="V1099" s="9">
        <v>0</v>
      </c>
      <c r="W1099" s="9">
        <v>1</v>
      </c>
      <c r="X1099" s="9">
        <v>0</v>
      </c>
      <c r="Y1099" s="9">
        <v>1</v>
      </c>
      <c r="Z1099" s="9">
        <v>1</v>
      </c>
      <c r="AA1099" s="9">
        <v>0</v>
      </c>
      <c r="AB1099" s="9">
        <v>0</v>
      </c>
      <c r="AC1099" s="9"/>
      <c r="AD1099" s="9">
        <v>4</v>
      </c>
      <c r="AE1099" s="9"/>
      <c r="AF1099" s="9">
        <v>1</v>
      </c>
      <c r="AG1099" s="9">
        <v>1</v>
      </c>
      <c r="AH1099" s="9">
        <v>0</v>
      </c>
      <c r="AI1099" s="9">
        <v>0</v>
      </c>
      <c r="AJ1099" s="9">
        <v>1</v>
      </c>
      <c r="AK1099" s="9">
        <v>0</v>
      </c>
      <c r="AL1099" s="9"/>
      <c r="AM1099" s="9">
        <v>1</v>
      </c>
      <c r="AN1099" s="9">
        <v>1</v>
      </c>
      <c r="AO1099" s="9">
        <v>1</v>
      </c>
      <c r="AP1099" s="9">
        <v>1</v>
      </c>
      <c r="AQ1099" s="9">
        <v>0</v>
      </c>
      <c r="AR1099" s="9">
        <v>0</v>
      </c>
      <c r="AS1099" s="9"/>
      <c r="AT1099" s="9">
        <v>3</v>
      </c>
      <c r="AU1099" s="9">
        <v>2</v>
      </c>
      <c r="AV1099" s="75">
        <v>2</v>
      </c>
      <c r="AW1099" s="75">
        <v>1</v>
      </c>
      <c r="AX1099" s="75">
        <v>1</v>
      </c>
      <c r="AY1099" s="9">
        <v>2</v>
      </c>
      <c r="AZ1099" s="9">
        <v>1</v>
      </c>
      <c r="BA1099" s="9">
        <v>1</v>
      </c>
      <c r="BB1099" s="9">
        <v>1</v>
      </c>
      <c r="BC1099" s="9">
        <v>2</v>
      </c>
      <c r="BD1099" s="9">
        <v>1</v>
      </c>
      <c r="BE1099" s="9">
        <v>2</v>
      </c>
      <c r="BF1099" s="9">
        <v>1</v>
      </c>
      <c r="BG1099" s="9">
        <v>2</v>
      </c>
      <c r="BH1099">
        <v>1</v>
      </c>
      <c r="BI1099">
        <v>2</v>
      </c>
      <c r="BJ1099" s="58">
        <v>1</v>
      </c>
      <c r="BK1099">
        <v>2</v>
      </c>
      <c r="BL1099">
        <v>1</v>
      </c>
      <c r="BM1099">
        <v>1</v>
      </c>
      <c r="BN1099">
        <v>2</v>
      </c>
      <c r="BO1099">
        <v>2</v>
      </c>
      <c r="BP1099">
        <v>2</v>
      </c>
      <c r="BQ1099" t="s">
        <v>125</v>
      </c>
      <c r="BR1099">
        <v>1</v>
      </c>
      <c r="BS1099">
        <v>2</v>
      </c>
      <c r="BT1099" t="s">
        <v>125</v>
      </c>
      <c r="BU1099">
        <v>1</v>
      </c>
      <c r="BV1099">
        <v>1</v>
      </c>
      <c r="BW1099">
        <v>1</v>
      </c>
      <c r="BX1099">
        <v>2</v>
      </c>
      <c r="BY1099">
        <v>2</v>
      </c>
      <c r="BZ1099">
        <v>2</v>
      </c>
      <c r="CA1099">
        <v>2</v>
      </c>
      <c r="CB1099">
        <v>2</v>
      </c>
      <c r="CC1099">
        <v>2</v>
      </c>
      <c r="CD1099">
        <v>2</v>
      </c>
      <c r="CE1099">
        <v>2</v>
      </c>
      <c r="CF1099">
        <v>1</v>
      </c>
      <c r="CG1099">
        <v>2</v>
      </c>
      <c r="CH1099">
        <v>1</v>
      </c>
      <c r="CI1099">
        <v>1</v>
      </c>
      <c r="CJ1099">
        <v>1</v>
      </c>
      <c r="CK1099">
        <v>2</v>
      </c>
      <c r="CL1099">
        <v>1</v>
      </c>
      <c r="CM1099">
        <v>3</v>
      </c>
      <c r="CN1099">
        <v>4</v>
      </c>
      <c r="CO1099">
        <v>4</v>
      </c>
      <c r="CP1099">
        <v>3</v>
      </c>
      <c r="CQ1099">
        <v>4</v>
      </c>
      <c r="CR1099">
        <v>4</v>
      </c>
      <c r="CS1099">
        <v>4</v>
      </c>
      <c r="CT1099">
        <v>4</v>
      </c>
      <c r="CU1099">
        <v>4</v>
      </c>
      <c r="CV1099">
        <v>3</v>
      </c>
      <c r="CW1099">
        <v>1</v>
      </c>
      <c r="CX1099">
        <v>3</v>
      </c>
      <c r="CY1099">
        <v>3</v>
      </c>
      <c r="CZ1099">
        <v>4</v>
      </c>
      <c r="DA1099" s="57" t="s">
        <v>125</v>
      </c>
    </row>
    <row r="1100" spans="1:105">
      <c r="A1100">
        <v>1093</v>
      </c>
      <c r="B1100" s="9">
        <v>1</v>
      </c>
      <c r="C1100" s="9">
        <v>4</v>
      </c>
      <c r="D1100" s="9">
        <v>1</v>
      </c>
      <c r="E1100" s="9">
        <v>12</v>
      </c>
      <c r="F1100" s="9">
        <v>0</v>
      </c>
      <c r="G1100" s="9">
        <v>1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2</v>
      </c>
      <c r="N1100" s="9">
        <v>4</v>
      </c>
      <c r="O1100" s="9">
        <v>4</v>
      </c>
      <c r="P1100" s="9">
        <v>3</v>
      </c>
      <c r="Q1100" s="9">
        <v>3</v>
      </c>
      <c r="R1100" s="9">
        <v>4</v>
      </c>
      <c r="S1100" s="9">
        <v>3</v>
      </c>
      <c r="T1100" s="9"/>
      <c r="U1100" s="9">
        <v>1</v>
      </c>
      <c r="V1100" s="9">
        <v>1</v>
      </c>
      <c r="W1100" s="9">
        <v>0</v>
      </c>
      <c r="X1100" s="9">
        <v>0</v>
      </c>
      <c r="Y1100" s="9">
        <v>1</v>
      </c>
      <c r="Z1100" s="9">
        <v>0</v>
      </c>
      <c r="AA1100" s="9">
        <v>0</v>
      </c>
      <c r="AB1100" s="9">
        <v>0</v>
      </c>
      <c r="AC1100" s="9"/>
      <c r="AD1100" s="9">
        <v>2</v>
      </c>
      <c r="AE1100" s="9"/>
      <c r="AF1100" s="9">
        <v>1</v>
      </c>
      <c r="AG1100" s="9">
        <v>0</v>
      </c>
      <c r="AH1100" s="9">
        <v>0</v>
      </c>
      <c r="AI1100" s="9">
        <v>0</v>
      </c>
      <c r="AJ1100" s="9">
        <v>0</v>
      </c>
      <c r="AK1100" s="9">
        <v>0</v>
      </c>
      <c r="AL1100" s="9"/>
      <c r="AM1100" s="9">
        <v>1</v>
      </c>
      <c r="AN1100" s="9">
        <v>1</v>
      </c>
      <c r="AO1100" s="9">
        <v>0</v>
      </c>
      <c r="AP1100" s="9">
        <v>1</v>
      </c>
      <c r="AQ1100" s="9">
        <v>0</v>
      </c>
      <c r="AR1100" s="9">
        <v>0</v>
      </c>
      <c r="AS1100" s="9"/>
      <c r="AT1100" s="9">
        <v>2</v>
      </c>
      <c r="AU1100" s="9">
        <v>2</v>
      </c>
      <c r="AV1100" s="75">
        <v>2</v>
      </c>
      <c r="AW1100" s="75">
        <v>2</v>
      </c>
      <c r="AX1100" s="75">
        <v>1</v>
      </c>
      <c r="AY1100" s="9">
        <v>2</v>
      </c>
      <c r="AZ1100" s="9">
        <v>1</v>
      </c>
      <c r="BA1100" s="9">
        <v>2</v>
      </c>
      <c r="BB1100" s="9"/>
      <c r="BC1100" s="9">
        <v>2</v>
      </c>
      <c r="BD1100" s="9">
        <v>1</v>
      </c>
      <c r="BE1100" s="9">
        <v>2</v>
      </c>
      <c r="BF1100" s="9">
        <v>1</v>
      </c>
      <c r="BG1100" s="9">
        <v>1</v>
      </c>
      <c r="BH1100">
        <v>2</v>
      </c>
      <c r="BI1100">
        <v>1</v>
      </c>
      <c r="BJ1100" s="58">
        <v>1</v>
      </c>
      <c r="BK1100">
        <v>1</v>
      </c>
      <c r="BL1100">
        <v>1</v>
      </c>
      <c r="BM1100">
        <v>2</v>
      </c>
      <c r="BN1100">
        <v>1</v>
      </c>
      <c r="BO1100">
        <v>2</v>
      </c>
      <c r="BP1100">
        <v>1</v>
      </c>
      <c r="BQ1100">
        <v>1</v>
      </c>
      <c r="BR1100">
        <v>1</v>
      </c>
      <c r="BS1100">
        <v>1</v>
      </c>
      <c r="BT1100">
        <v>1</v>
      </c>
      <c r="BU1100">
        <v>1</v>
      </c>
      <c r="BV1100">
        <v>1</v>
      </c>
      <c r="BW1100">
        <v>1</v>
      </c>
      <c r="BX1100">
        <v>2</v>
      </c>
      <c r="BY1100">
        <v>2</v>
      </c>
      <c r="BZ1100">
        <v>2</v>
      </c>
      <c r="CA1100">
        <v>1</v>
      </c>
      <c r="CB1100">
        <v>2</v>
      </c>
      <c r="CC1100">
        <v>1</v>
      </c>
      <c r="CD1100">
        <v>1</v>
      </c>
      <c r="CE1100">
        <v>2</v>
      </c>
      <c r="CF1100">
        <v>1</v>
      </c>
      <c r="CG1100">
        <v>1</v>
      </c>
      <c r="CH1100">
        <v>1</v>
      </c>
      <c r="CI1100">
        <v>1</v>
      </c>
      <c r="CJ1100">
        <v>1</v>
      </c>
      <c r="CK1100">
        <v>2</v>
      </c>
      <c r="CL1100">
        <v>1</v>
      </c>
      <c r="CM1100">
        <v>3</v>
      </c>
      <c r="CN1100">
        <v>3</v>
      </c>
      <c r="CO1100">
        <v>4</v>
      </c>
      <c r="CP1100">
        <v>3</v>
      </c>
      <c r="CQ1100">
        <v>4</v>
      </c>
      <c r="CR1100">
        <v>3</v>
      </c>
      <c r="CS1100">
        <v>3</v>
      </c>
      <c r="CT1100">
        <v>2</v>
      </c>
      <c r="CU1100">
        <v>2</v>
      </c>
      <c r="CV1100">
        <v>2</v>
      </c>
      <c r="CW1100">
        <v>2</v>
      </c>
      <c r="CX1100">
        <v>3</v>
      </c>
      <c r="CY1100">
        <v>3</v>
      </c>
      <c r="CZ1100">
        <v>3</v>
      </c>
      <c r="DA1100" s="57">
        <v>3</v>
      </c>
    </row>
    <row r="1101" spans="1:105">
      <c r="A1101">
        <v>1094</v>
      </c>
      <c r="B1101" s="9">
        <v>1</v>
      </c>
      <c r="C1101" s="9">
        <v>5</v>
      </c>
      <c r="D1101" s="9">
        <v>1</v>
      </c>
      <c r="E1101" s="9">
        <v>15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1</v>
      </c>
      <c r="L1101" s="9">
        <v>0</v>
      </c>
      <c r="M1101" s="9">
        <v>1</v>
      </c>
      <c r="N1101" s="9">
        <v>0</v>
      </c>
      <c r="O1101" s="9">
        <v>0</v>
      </c>
      <c r="P1101" s="9">
        <v>0</v>
      </c>
      <c r="Q1101" s="9">
        <v>0</v>
      </c>
      <c r="R1101" s="9">
        <v>4</v>
      </c>
      <c r="S1101" s="9">
        <v>3</v>
      </c>
      <c r="T1101" s="9"/>
      <c r="U1101" s="9">
        <v>1</v>
      </c>
      <c r="V1101" s="9">
        <v>1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/>
      <c r="AD1101" s="9">
        <v>1</v>
      </c>
      <c r="AE1101" s="9"/>
      <c r="AF1101" s="9">
        <v>1</v>
      </c>
      <c r="AG1101" s="9">
        <v>0</v>
      </c>
      <c r="AH1101" s="9">
        <v>1</v>
      </c>
      <c r="AI1101" s="9">
        <v>0</v>
      </c>
      <c r="AJ1101" s="9">
        <v>0</v>
      </c>
      <c r="AK1101" s="9">
        <v>1</v>
      </c>
      <c r="AL1101" s="9"/>
      <c r="AM1101" s="9">
        <v>1</v>
      </c>
      <c r="AN1101" s="9">
        <v>1</v>
      </c>
      <c r="AO1101" s="9">
        <v>1</v>
      </c>
      <c r="AP1101" s="9">
        <v>0</v>
      </c>
      <c r="AQ1101" s="9">
        <v>0</v>
      </c>
      <c r="AR1101" s="9">
        <v>0</v>
      </c>
      <c r="AS1101" s="9"/>
      <c r="AT1101" s="9">
        <v>2</v>
      </c>
      <c r="AU1101" s="9">
        <v>2</v>
      </c>
      <c r="AV1101" s="75">
        <v>1</v>
      </c>
      <c r="AW1101" s="75">
        <v>2</v>
      </c>
      <c r="AX1101" s="75">
        <v>1</v>
      </c>
      <c r="AY1101" s="9">
        <v>1</v>
      </c>
      <c r="AZ1101" s="9">
        <v>1</v>
      </c>
      <c r="BA1101" s="9">
        <v>1</v>
      </c>
      <c r="BB1101" s="9">
        <v>2</v>
      </c>
      <c r="BC1101" s="9">
        <v>1</v>
      </c>
      <c r="BD1101" s="9">
        <v>1</v>
      </c>
      <c r="BE1101" s="9">
        <v>2</v>
      </c>
      <c r="BF1101" s="9">
        <v>1</v>
      </c>
      <c r="BG1101" s="9">
        <v>2</v>
      </c>
      <c r="BH1101">
        <v>1</v>
      </c>
      <c r="BI1101">
        <v>1</v>
      </c>
      <c r="BJ1101" s="58">
        <v>2</v>
      </c>
      <c r="BK1101">
        <v>1</v>
      </c>
      <c r="BL1101">
        <v>1</v>
      </c>
      <c r="BM1101">
        <v>1</v>
      </c>
      <c r="BN1101">
        <v>1</v>
      </c>
      <c r="BO1101">
        <v>2</v>
      </c>
      <c r="BP1101">
        <v>2</v>
      </c>
      <c r="BQ1101" t="s">
        <v>125</v>
      </c>
      <c r="BR1101">
        <v>2</v>
      </c>
      <c r="BS1101">
        <v>1</v>
      </c>
      <c r="BT1101">
        <v>1</v>
      </c>
      <c r="BU1101">
        <v>1</v>
      </c>
      <c r="BV1101">
        <v>2</v>
      </c>
      <c r="BW1101">
        <v>2</v>
      </c>
      <c r="BX1101">
        <v>2</v>
      </c>
      <c r="BY1101">
        <v>2</v>
      </c>
      <c r="BZ1101">
        <v>2</v>
      </c>
      <c r="CA1101">
        <v>2</v>
      </c>
      <c r="CB1101">
        <v>2</v>
      </c>
      <c r="CC1101">
        <v>2</v>
      </c>
      <c r="CD1101">
        <v>2</v>
      </c>
      <c r="CE1101">
        <v>2</v>
      </c>
      <c r="CF1101">
        <v>2</v>
      </c>
      <c r="CG1101">
        <v>1</v>
      </c>
      <c r="CH1101">
        <v>1</v>
      </c>
      <c r="CI1101">
        <v>2</v>
      </c>
      <c r="CJ1101">
        <v>1</v>
      </c>
      <c r="CK1101">
        <v>2</v>
      </c>
      <c r="CL1101">
        <v>1</v>
      </c>
      <c r="CM1101">
        <v>3</v>
      </c>
      <c r="CN1101">
        <v>4</v>
      </c>
      <c r="CO1101">
        <v>4</v>
      </c>
      <c r="CP1101">
        <v>4</v>
      </c>
      <c r="CQ1101">
        <v>4</v>
      </c>
      <c r="CR1101">
        <v>3</v>
      </c>
      <c r="CS1101">
        <v>3</v>
      </c>
      <c r="CT1101">
        <v>1</v>
      </c>
      <c r="CU1101">
        <v>3</v>
      </c>
      <c r="CV1101">
        <v>3</v>
      </c>
      <c r="CW1101">
        <v>1</v>
      </c>
      <c r="CX1101">
        <v>3</v>
      </c>
      <c r="CY1101">
        <v>1</v>
      </c>
      <c r="CZ1101">
        <v>0</v>
      </c>
      <c r="DA1101" s="57" t="s">
        <v>125</v>
      </c>
    </row>
    <row r="1102" spans="1:105">
      <c r="A1102">
        <v>1095</v>
      </c>
      <c r="B1102" s="9">
        <v>2</v>
      </c>
      <c r="C1102" s="9">
        <v>9</v>
      </c>
      <c r="D1102" s="9">
        <v>7</v>
      </c>
      <c r="E1102" s="9">
        <v>5</v>
      </c>
      <c r="F1102" s="9">
        <v>0</v>
      </c>
      <c r="G1102" s="9">
        <v>0</v>
      </c>
      <c r="H1102" s="9">
        <v>0</v>
      </c>
      <c r="I1102" s="9">
        <v>1</v>
      </c>
      <c r="J1102" s="9">
        <v>0</v>
      </c>
      <c r="K1102" s="9">
        <v>0</v>
      </c>
      <c r="L1102" s="9">
        <v>0</v>
      </c>
      <c r="M1102" s="9">
        <v>2</v>
      </c>
      <c r="N1102" s="9">
        <v>4</v>
      </c>
      <c r="O1102" s="9">
        <v>4</v>
      </c>
      <c r="P1102" s="9">
        <v>4</v>
      </c>
      <c r="Q1102" s="9">
        <v>4</v>
      </c>
      <c r="R1102" s="9">
        <v>4</v>
      </c>
      <c r="S1102" s="9">
        <v>4</v>
      </c>
      <c r="T1102" s="9"/>
      <c r="U1102" s="9">
        <v>0</v>
      </c>
      <c r="V1102" s="9">
        <v>0</v>
      </c>
      <c r="W1102" s="9">
        <v>0</v>
      </c>
      <c r="X1102" s="9">
        <v>0</v>
      </c>
      <c r="Y1102" s="9">
        <v>1</v>
      </c>
      <c r="Z1102" s="9">
        <v>0</v>
      </c>
      <c r="AA1102" s="9">
        <v>0</v>
      </c>
      <c r="AB1102" s="9">
        <v>0</v>
      </c>
      <c r="AC1102" s="9"/>
      <c r="AD1102" s="9">
        <v>4</v>
      </c>
      <c r="AE1102" s="9"/>
      <c r="AF1102" s="9">
        <v>1</v>
      </c>
      <c r="AG1102" s="9">
        <v>0</v>
      </c>
      <c r="AH1102" s="9">
        <v>0</v>
      </c>
      <c r="AI1102" s="9">
        <v>0</v>
      </c>
      <c r="AJ1102" s="9">
        <v>0</v>
      </c>
      <c r="AK1102" s="9">
        <v>0</v>
      </c>
      <c r="AL1102" s="9"/>
      <c r="AM1102" s="9">
        <v>1</v>
      </c>
      <c r="AN1102" s="9">
        <v>1</v>
      </c>
      <c r="AO1102" s="9">
        <v>1</v>
      </c>
      <c r="AP1102" s="9">
        <v>1</v>
      </c>
      <c r="AQ1102" s="9">
        <v>0</v>
      </c>
      <c r="AR1102" s="9">
        <v>0</v>
      </c>
      <c r="AS1102" s="9"/>
      <c r="AT1102" s="9">
        <v>4</v>
      </c>
      <c r="AU1102" s="9">
        <v>1</v>
      </c>
      <c r="AV1102" s="75">
        <v>2</v>
      </c>
      <c r="AW1102" s="75">
        <v>2</v>
      </c>
      <c r="AX1102" s="75">
        <v>2</v>
      </c>
      <c r="AY1102" s="9" t="s">
        <v>125</v>
      </c>
      <c r="AZ1102" s="9">
        <v>2</v>
      </c>
      <c r="BA1102" s="9" t="s">
        <v>125</v>
      </c>
      <c r="BB1102" s="9" t="s">
        <v>125</v>
      </c>
      <c r="BC1102" s="9">
        <v>2</v>
      </c>
      <c r="BD1102" s="9">
        <v>1</v>
      </c>
      <c r="BE1102" s="9">
        <v>2</v>
      </c>
      <c r="BF1102" s="9">
        <v>1</v>
      </c>
      <c r="BG1102" s="9">
        <v>2</v>
      </c>
      <c r="BH1102">
        <v>2</v>
      </c>
      <c r="BI1102">
        <v>2</v>
      </c>
      <c r="BJ1102" s="58">
        <v>1</v>
      </c>
      <c r="BK1102">
        <v>2</v>
      </c>
      <c r="BL1102">
        <v>1</v>
      </c>
      <c r="BM1102">
        <v>1</v>
      </c>
      <c r="BN1102">
        <v>2</v>
      </c>
      <c r="BO1102">
        <v>2</v>
      </c>
      <c r="BP1102">
        <v>2</v>
      </c>
      <c r="BQ1102" t="s">
        <v>125</v>
      </c>
      <c r="BR1102">
        <v>2</v>
      </c>
      <c r="BS1102">
        <v>2</v>
      </c>
      <c r="BT1102" t="s">
        <v>125</v>
      </c>
      <c r="BU1102">
        <v>2</v>
      </c>
      <c r="BV1102">
        <v>2</v>
      </c>
      <c r="BW1102">
        <v>1</v>
      </c>
      <c r="BX1102">
        <v>2</v>
      </c>
      <c r="BY1102">
        <v>2</v>
      </c>
      <c r="BZ1102">
        <v>2</v>
      </c>
      <c r="CA1102">
        <v>2</v>
      </c>
      <c r="CB1102">
        <v>2</v>
      </c>
      <c r="CC1102">
        <v>2</v>
      </c>
      <c r="CD1102">
        <v>2</v>
      </c>
      <c r="CE1102">
        <v>1</v>
      </c>
      <c r="CF1102">
        <v>2</v>
      </c>
      <c r="CG1102">
        <v>1</v>
      </c>
      <c r="CH1102">
        <v>1</v>
      </c>
      <c r="CI1102">
        <v>2</v>
      </c>
      <c r="CJ1102">
        <v>1</v>
      </c>
      <c r="CK1102">
        <v>2</v>
      </c>
      <c r="CL1102">
        <v>1</v>
      </c>
      <c r="CM1102">
        <v>4</v>
      </c>
      <c r="CN1102">
        <v>4</v>
      </c>
      <c r="CO1102">
        <v>4</v>
      </c>
      <c r="CP1102">
        <v>4</v>
      </c>
      <c r="CQ1102">
        <v>4</v>
      </c>
      <c r="CR1102">
        <v>4</v>
      </c>
      <c r="CS1102">
        <v>4</v>
      </c>
      <c r="CT1102">
        <v>4</v>
      </c>
      <c r="CU1102">
        <v>4</v>
      </c>
      <c r="CV1102">
        <v>4</v>
      </c>
      <c r="CW1102">
        <v>1</v>
      </c>
      <c r="CX1102">
        <v>3</v>
      </c>
      <c r="CY1102">
        <v>4</v>
      </c>
      <c r="CZ1102">
        <v>4</v>
      </c>
      <c r="DA1102" s="57" t="s">
        <v>125</v>
      </c>
    </row>
    <row r="1103" spans="1:105">
      <c r="A1103">
        <v>1096</v>
      </c>
      <c r="B1103" s="9">
        <v>2</v>
      </c>
      <c r="C1103" s="9">
        <v>3</v>
      </c>
      <c r="D1103" s="9">
        <v>5</v>
      </c>
      <c r="E1103" s="9">
        <v>1</v>
      </c>
      <c r="F1103" s="9">
        <v>0</v>
      </c>
      <c r="G1103" s="9">
        <v>1</v>
      </c>
      <c r="H1103" s="9">
        <v>0</v>
      </c>
      <c r="I1103" s="9">
        <v>1</v>
      </c>
      <c r="J1103" s="9">
        <v>1</v>
      </c>
      <c r="K1103" s="9">
        <v>0</v>
      </c>
      <c r="L1103" s="9">
        <v>0</v>
      </c>
      <c r="M1103" s="9">
        <v>3</v>
      </c>
      <c r="N1103" s="9">
        <v>4</v>
      </c>
      <c r="O1103" s="9">
        <v>4</v>
      </c>
      <c r="P1103" s="9">
        <v>4</v>
      </c>
      <c r="Q1103" s="9">
        <v>4</v>
      </c>
      <c r="R1103" s="9">
        <v>4</v>
      </c>
      <c r="S1103" s="9">
        <v>4</v>
      </c>
      <c r="T1103" s="9"/>
      <c r="U1103" s="9">
        <v>0</v>
      </c>
      <c r="V1103" s="9">
        <v>0</v>
      </c>
      <c r="W1103" s="9">
        <v>0</v>
      </c>
      <c r="X1103" s="9">
        <v>0</v>
      </c>
      <c r="Y1103" s="9">
        <v>1</v>
      </c>
      <c r="Z1103" s="9">
        <v>1</v>
      </c>
      <c r="AA1103" s="9">
        <v>0</v>
      </c>
      <c r="AB1103" s="9">
        <v>0</v>
      </c>
      <c r="AC1103" s="9"/>
      <c r="AD1103" s="9">
        <v>2</v>
      </c>
      <c r="AE1103" s="9"/>
      <c r="AF1103" s="9">
        <v>1</v>
      </c>
      <c r="AG1103" s="9">
        <v>0</v>
      </c>
      <c r="AH1103" s="9">
        <v>1</v>
      </c>
      <c r="AI1103" s="9">
        <v>0</v>
      </c>
      <c r="AJ1103" s="9">
        <v>0</v>
      </c>
      <c r="AK1103" s="9">
        <v>0</v>
      </c>
      <c r="AL1103" s="9"/>
      <c r="AM1103" s="9">
        <v>1</v>
      </c>
      <c r="AN1103" s="9">
        <v>1</v>
      </c>
      <c r="AO1103" s="9">
        <v>1</v>
      </c>
      <c r="AP1103" s="9">
        <v>0</v>
      </c>
      <c r="AQ1103" s="9">
        <v>0</v>
      </c>
      <c r="AR1103" s="9">
        <v>0</v>
      </c>
      <c r="AS1103" s="9"/>
      <c r="AT1103" s="9">
        <v>1</v>
      </c>
      <c r="AU1103" s="9">
        <v>3</v>
      </c>
      <c r="AV1103" s="75">
        <v>2</v>
      </c>
      <c r="AW1103" s="75">
        <v>1</v>
      </c>
      <c r="AX1103" s="75">
        <v>2</v>
      </c>
      <c r="AY1103" s="9" t="s">
        <v>125</v>
      </c>
      <c r="AZ1103" s="9">
        <v>1</v>
      </c>
      <c r="BA1103" s="9">
        <v>2</v>
      </c>
      <c r="BB1103" s="9"/>
      <c r="BC1103" s="9">
        <v>1</v>
      </c>
      <c r="BD1103" s="9">
        <v>1</v>
      </c>
      <c r="BE1103" s="9">
        <v>2</v>
      </c>
      <c r="BF1103" s="9">
        <v>1</v>
      </c>
      <c r="BG1103" s="9">
        <v>1</v>
      </c>
      <c r="BH1103">
        <v>2</v>
      </c>
      <c r="BI1103">
        <v>2</v>
      </c>
      <c r="BJ1103" s="58">
        <v>2</v>
      </c>
      <c r="BK1103">
        <v>2</v>
      </c>
      <c r="BL1103">
        <v>2</v>
      </c>
      <c r="BM1103">
        <v>1</v>
      </c>
      <c r="BN1103">
        <v>2</v>
      </c>
      <c r="BO1103">
        <v>2</v>
      </c>
      <c r="BP1103">
        <v>1</v>
      </c>
      <c r="BQ1103">
        <v>1</v>
      </c>
      <c r="BR1103">
        <v>2</v>
      </c>
      <c r="BS1103">
        <v>2</v>
      </c>
      <c r="BT1103" t="s">
        <v>125</v>
      </c>
      <c r="BU1103">
        <v>1</v>
      </c>
      <c r="BV1103">
        <v>2</v>
      </c>
      <c r="BW1103">
        <v>2</v>
      </c>
      <c r="BX1103">
        <v>2</v>
      </c>
      <c r="BY1103">
        <v>2</v>
      </c>
      <c r="BZ1103">
        <v>2</v>
      </c>
      <c r="CA1103">
        <v>2</v>
      </c>
      <c r="CB1103">
        <v>2</v>
      </c>
      <c r="CC1103">
        <v>2</v>
      </c>
      <c r="CD1103">
        <v>1</v>
      </c>
      <c r="CE1103">
        <v>2</v>
      </c>
      <c r="CF1103">
        <v>1</v>
      </c>
      <c r="CG1103">
        <v>2</v>
      </c>
      <c r="CH1103">
        <v>2</v>
      </c>
      <c r="CI1103">
        <v>2</v>
      </c>
      <c r="CJ1103">
        <v>1</v>
      </c>
      <c r="CK1103">
        <v>2</v>
      </c>
      <c r="CL1103">
        <v>1</v>
      </c>
      <c r="CM1103">
        <v>3</v>
      </c>
      <c r="CN1103">
        <v>4</v>
      </c>
      <c r="CO1103">
        <v>4</v>
      </c>
      <c r="CP1103">
        <v>4</v>
      </c>
      <c r="CQ1103">
        <v>4</v>
      </c>
      <c r="CR1103">
        <v>2</v>
      </c>
      <c r="CS1103">
        <v>2</v>
      </c>
      <c r="CT1103">
        <v>3</v>
      </c>
      <c r="CU1103">
        <v>3</v>
      </c>
      <c r="CV1103">
        <v>3</v>
      </c>
      <c r="CW1103">
        <v>1</v>
      </c>
      <c r="CX1103">
        <v>2</v>
      </c>
      <c r="CY1103">
        <v>3</v>
      </c>
      <c r="CZ1103">
        <v>3</v>
      </c>
      <c r="DA1103" s="57">
        <v>3</v>
      </c>
    </row>
    <row r="1104" spans="1:105">
      <c r="A1104">
        <v>1097</v>
      </c>
      <c r="B1104" s="9">
        <v>2</v>
      </c>
      <c r="C1104" s="9">
        <v>4</v>
      </c>
      <c r="D1104" s="9">
        <v>1</v>
      </c>
      <c r="E1104" s="9">
        <v>12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1</v>
      </c>
      <c r="M1104" s="9">
        <v>1</v>
      </c>
      <c r="N1104" s="9">
        <v>3</v>
      </c>
      <c r="O1104" s="9">
        <v>3</v>
      </c>
      <c r="P1104" s="9">
        <v>3</v>
      </c>
      <c r="Q1104" s="9">
        <v>0</v>
      </c>
      <c r="R1104" s="9">
        <v>4</v>
      </c>
      <c r="S1104" s="9">
        <v>4</v>
      </c>
      <c r="T1104" s="9"/>
      <c r="U1104" s="9">
        <v>0</v>
      </c>
      <c r="V1104" s="9">
        <v>0</v>
      </c>
      <c r="W1104" s="9">
        <v>1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  <c r="AC1104" s="9"/>
      <c r="AD1104" s="9">
        <v>1</v>
      </c>
      <c r="AE1104" s="9"/>
      <c r="AF1104" s="9">
        <v>1</v>
      </c>
      <c r="AG1104" s="9">
        <v>0</v>
      </c>
      <c r="AH1104" s="9">
        <v>1</v>
      </c>
      <c r="AI1104" s="9">
        <v>1</v>
      </c>
      <c r="AJ1104" s="9">
        <v>0</v>
      </c>
      <c r="AK1104" s="9">
        <v>0</v>
      </c>
      <c r="AL1104" s="9"/>
      <c r="AM1104" s="9">
        <v>1</v>
      </c>
      <c r="AN1104" s="9">
        <v>1</v>
      </c>
      <c r="AO1104" s="9">
        <v>1</v>
      </c>
      <c r="AP1104" s="9">
        <v>1</v>
      </c>
      <c r="AQ1104" s="9">
        <v>0</v>
      </c>
      <c r="AR1104" s="9">
        <v>0</v>
      </c>
      <c r="AS1104" s="9"/>
      <c r="AT1104" s="9">
        <v>1</v>
      </c>
      <c r="AU1104" s="9">
        <v>1</v>
      </c>
      <c r="AV1104" s="75">
        <v>2</v>
      </c>
      <c r="AW1104" s="75">
        <v>1</v>
      </c>
      <c r="AX1104" s="75">
        <v>1</v>
      </c>
      <c r="AY1104" s="9">
        <v>1</v>
      </c>
      <c r="AZ1104" s="9">
        <v>1</v>
      </c>
      <c r="BA1104" s="9">
        <v>1</v>
      </c>
      <c r="BB1104" s="9">
        <v>2</v>
      </c>
      <c r="BC1104" s="9">
        <v>1</v>
      </c>
      <c r="BD1104" s="9">
        <v>1</v>
      </c>
      <c r="BE1104" s="9">
        <v>2</v>
      </c>
      <c r="BF1104" s="9">
        <v>2</v>
      </c>
      <c r="BG1104" s="9" t="s">
        <v>125</v>
      </c>
      <c r="BH1104">
        <v>1</v>
      </c>
      <c r="BI1104">
        <v>2</v>
      </c>
      <c r="BJ1104" s="58">
        <v>2</v>
      </c>
      <c r="BK1104">
        <v>2</v>
      </c>
      <c r="BL1104">
        <v>2</v>
      </c>
      <c r="BM1104">
        <v>2</v>
      </c>
      <c r="BN1104">
        <v>1</v>
      </c>
      <c r="BO1104">
        <v>2</v>
      </c>
      <c r="BP1104">
        <v>2</v>
      </c>
      <c r="BQ1104" t="s">
        <v>125</v>
      </c>
      <c r="BR1104">
        <v>1</v>
      </c>
      <c r="BS1104">
        <v>2</v>
      </c>
      <c r="BT1104" t="s">
        <v>125</v>
      </c>
      <c r="BU1104">
        <v>1</v>
      </c>
      <c r="BV1104">
        <v>2</v>
      </c>
      <c r="BW1104">
        <v>2</v>
      </c>
      <c r="BX1104">
        <v>2</v>
      </c>
      <c r="BY1104">
        <v>2</v>
      </c>
      <c r="BZ1104">
        <v>2</v>
      </c>
      <c r="CA1104">
        <v>2</v>
      </c>
      <c r="CB1104">
        <v>2</v>
      </c>
      <c r="CC1104">
        <v>2</v>
      </c>
      <c r="CD1104">
        <v>2</v>
      </c>
      <c r="CE1104">
        <v>2</v>
      </c>
      <c r="CF1104">
        <v>2</v>
      </c>
      <c r="CG1104">
        <v>2</v>
      </c>
      <c r="CH1104">
        <v>2</v>
      </c>
      <c r="CI1104">
        <v>2</v>
      </c>
      <c r="CJ1104">
        <v>2</v>
      </c>
      <c r="CK1104">
        <v>2</v>
      </c>
      <c r="CL1104">
        <v>1</v>
      </c>
      <c r="CM1104">
        <v>4</v>
      </c>
      <c r="CN1104">
        <v>4</v>
      </c>
      <c r="CO1104">
        <v>4</v>
      </c>
      <c r="CP1104">
        <v>3</v>
      </c>
      <c r="CQ1104">
        <v>4</v>
      </c>
      <c r="CR1104">
        <v>3</v>
      </c>
      <c r="CS1104">
        <v>3</v>
      </c>
      <c r="CT1104">
        <v>4</v>
      </c>
      <c r="CU1104">
        <v>3</v>
      </c>
      <c r="CV1104">
        <v>3</v>
      </c>
      <c r="CW1104">
        <v>1</v>
      </c>
      <c r="CX1104">
        <v>3</v>
      </c>
      <c r="CY1104">
        <v>3</v>
      </c>
      <c r="CZ1104">
        <v>4</v>
      </c>
      <c r="DA1104" s="57" t="s">
        <v>125</v>
      </c>
    </row>
    <row r="1105" spans="1:105">
      <c r="A1105">
        <v>1098</v>
      </c>
      <c r="B1105" s="9">
        <v>1</v>
      </c>
      <c r="C1105" s="9">
        <v>6</v>
      </c>
      <c r="D1105" s="9">
        <v>1</v>
      </c>
      <c r="E1105" s="9">
        <v>1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1</v>
      </c>
      <c r="M1105" s="9">
        <v>2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0</v>
      </c>
      <c r="T1105" s="9"/>
      <c r="U1105" s="9">
        <v>0</v>
      </c>
      <c r="V1105" s="9">
        <v>0</v>
      </c>
      <c r="W1105" s="9">
        <v>0</v>
      </c>
      <c r="X1105" s="9">
        <v>0</v>
      </c>
      <c r="Y1105" s="9">
        <v>1</v>
      </c>
      <c r="Z1105" s="9">
        <v>0</v>
      </c>
      <c r="AA1105" s="9">
        <v>0</v>
      </c>
      <c r="AB1105" s="9">
        <v>0</v>
      </c>
      <c r="AC1105" s="9"/>
      <c r="AD1105" s="9">
        <v>4</v>
      </c>
      <c r="AE1105" s="9"/>
      <c r="AF1105" s="9">
        <v>0</v>
      </c>
      <c r="AG1105" s="9">
        <v>0</v>
      </c>
      <c r="AH1105" s="9">
        <v>1</v>
      </c>
      <c r="AI1105" s="9">
        <v>0</v>
      </c>
      <c r="AJ1105" s="9">
        <v>0</v>
      </c>
      <c r="AK1105" s="9">
        <v>0</v>
      </c>
      <c r="AL1105" s="9"/>
      <c r="AM1105" s="9">
        <v>1</v>
      </c>
      <c r="AN1105" s="9">
        <v>1</v>
      </c>
      <c r="AO1105" s="9">
        <v>0</v>
      </c>
      <c r="AP1105" s="9">
        <v>0</v>
      </c>
      <c r="AQ1105" s="9">
        <v>0</v>
      </c>
      <c r="AR1105" s="9">
        <v>0</v>
      </c>
      <c r="AS1105" s="9"/>
      <c r="AT1105" s="9">
        <v>1</v>
      </c>
      <c r="AU1105" s="9">
        <v>1</v>
      </c>
      <c r="AV1105" s="75">
        <v>1</v>
      </c>
      <c r="AW1105" s="75">
        <v>2</v>
      </c>
      <c r="AX1105" s="75">
        <v>1</v>
      </c>
      <c r="AY1105" s="9">
        <v>1</v>
      </c>
      <c r="AZ1105" s="9">
        <v>1</v>
      </c>
      <c r="BA1105" s="9">
        <v>1</v>
      </c>
      <c r="BB1105" s="9">
        <v>2</v>
      </c>
      <c r="BC1105" s="9">
        <v>1</v>
      </c>
      <c r="BD1105" s="9">
        <v>1</v>
      </c>
      <c r="BE1105" s="9">
        <v>2</v>
      </c>
      <c r="BF1105" s="9">
        <v>2</v>
      </c>
      <c r="BG1105" s="9" t="s">
        <v>125</v>
      </c>
      <c r="BH1105">
        <v>1</v>
      </c>
      <c r="BI1105">
        <v>2</v>
      </c>
      <c r="BJ1105" s="58">
        <v>1</v>
      </c>
      <c r="BK1105">
        <v>2</v>
      </c>
      <c r="BL1105">
        <v>2</v>
      </c>
      <c r="BM1105">
        <v>1</v>
      </c>
      <c r="BN1105">
        <v>2</v>
      </c>
      <c r="BO1105">
        <v>2</v>
      </c>
      <c r="BP1105">
        <v>2</v>
      </c>
      <c r="BQ1105" t="s">
        <v>125</v>
      </c>
      <c r="BR1105">
        <v>2</v>
      </c>
      <c r="BS1105">
        <v>2</v>
      </c>
      <c r="BT1105" t="s">
        <v>125</v>
      </c>
      <c r="BU1105">
        <v>1</v>
      </c>
      <c r="BV1105">
        <v>1</v>
      </c>
      <c r="BW1105">
        <v>1</v>
      </c>
      <c r="BX1105">
        <v>2</v>
      </c>
      <c r="BY1105">
        <v>2</v>
      </c>
      <c r="BZ1105">
        <v>2</v>
      </c>
      <c r="CA1105">
        <v>2</v>
      </c>
      <c r="CB1105">
        <v>2</v>
      </c>
      <c r="CC1105">
        <v>2</v>
      </c>
      <c r="CD1105">
        <v>1</v>
      </c>
      <c r="CE1105">
        <v>1</v>
      </c>
      <c r="CF1105">
        <v>1</v>
      </c>
      <c r="CG1105">
        <v>2</v>
      </c>
      <c r="CH1105">
        <v>1</v>
      </c>
      <c r="CI1105">
        <v>2</v>
      </c>
      <c r="CJ1105">
        <v>2</v>
      </c>
      <c r="CK1105">
        <v>2</v>
      </c>
      <c r="CL1105">
        <v>2</v>
      </c>
      <c r="CM1105" t="s">
        <v>125</v>
      </c>
      <c r="CN1105" t="s">
        <v>125</v>
      </c>
      <c r="CO1105">
        <v>4</v>
      </c>
      <c r="CP1105">
        <v>4</v>
      </c>
      <c r="CQ1105">
        <v>4</v>
      </c>
      <c r="CR1105">
        <v>4</v>
      </c>
      <c r="CS1105">
        <v>4</v>
      </c>
      <c r="CT1105">
        <v>2</v>
      </c>
      <c r="CU1105">
        <v>4</v>
      </c>
      <c r="CV1105">
        <v>4</v>
      </c>
      <c r="CW1105">
        <v>1</v>
      </c>
      <c r="CX1105">
        <v>3</v>
      </c>
      <c r="CY1105">
        <v>1</v>
      </c>
      <c r="CZ1105">
        <v>0</v>
      </c>
      <c r="DA1105" s="57" t="s">
        <v>125</v>
      </c>
    </row>
    <row r="1106" spans="1:105">
      <c r="A1106">
        <v>1099</v>
      </c>
      <c r="B1106" s="9">
        <v>2</v>
      </c>
      <c r="C1106" s="9">
        <v>9</v>
      </c>
      <c r="D1106" s="9">
        <v>5</v>
      </c>
      <c r="E1106" s="9">
        <v>13</v>
      </c>
      <c r="F1106" s="9">
        <v>0</v>
      </c>
      <c r="G1106" s="9">
        <v>0</v>
      </c>
      <c r="H1106" s="9">
        <v>0</v>
      </c>
      <c r="I1106" s="9">
        <v>1</v>
      </c>
      <c r="J1106" s="9">
        <v>0</v>
      </c>
      <c r="K1106" s="9">
        <v>1</v>
      </c>
      <c r="L1106" s="9">
        <v>0</v>
      </c>
      <c r="M1106" s="9">
        <v>2</v>
      </c>
      <c r="N1106" s="9"/>
      <c r="O1106" s="9"/>
      <c r="P1106" s="9"/>
      <c r="Q1106" s="9">
        <v>4</v>
      </c>
      <c r="R1106" s="9">
        <v>4</v>
      </c>
      <c r="S1106" s="9"/>
      <c r="T1106" s="9"/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1</v>
      </c>
      <c r="AB1106" s="9">
        <v>0</v>
      </c>
      <c r="AC1106" s="9"/>
      <c r="AD1106" s="9">
        <v>4</v>
      </c>
      <c r="AE1106" s="9"/>
      <c r="AF1106" s="9">
        <v>1</v>
      </c>
      <c r="AG1106" s="9">
        <v>1</v>
      </c>
      <c r="AH1106" s="9">
        <v>0</v>
      </c>
      <c r="AI1106" s="9">
        <v>0</v>
      </c>
      <c r="AJ1106" s="9">
        <v>0</v>
      </c>
      <c r="AK1106" s="9">
        <v>0</v>
      </c>
      <c r="AL1106" s="9"/>
      <c r="AM1106" s="9">
        <v>1</v>
      </c>
      <c r="AN1106" s="9">
        <v>1</v>
      </c>
      <c r="AO1106" s="9">
        <v>1</v>
      </c>
      <c r="AP1106" s="9">
        <v>1</v>
      </c>
      <c r="AQ1106" s="9">
        <v>0</v>
      </c>
      <c r="AR1106" s="9">
        <v>0</v>
      </c>
      <c r="AS1106" s="9"/>
      <c r="AT1106" s="9">
        <v>3</v>
      </c>
      <c r="AU1106" s="9">
        <v>4</v>
      </c>
      <c r="AV1106" s="75">
        <v>1</v>
      </c>
      <c r="AW1106" s="75">
        <v>1</v>
      </c>
      <c r="AX1106" s="75">
        <v>1</v>
      </c>
      <c r="AY1106" s="9">
        <v>2</v>
      </c>
      <c r="AZ1106" s="9">
        <v>1</v>
      </c>
      <c r="BA1106" s="9">
        <v>1</v>
      </c>
      <c r="BB1106" s="9">
        <v>1</v>
      </c>
      <c r="BC1106" s="9">
        <v>2</v>
      </c>
      <c r="BD1106" s="9">
        <v>1</v>
      </c>
      <c r="BE1106" s="9">
        <v>2</v>
      </c>
      <c r="BF1106" s="9">
        <v>1</v>
      </c>
      <c r="BG1106" s="9">
        <v>1</v>
      </c>
      <c r="BH1106">
        <v>2</v>
      </c>
      <c r="BI1106">
        <v>2</v>
      </c>
      <c r="BJ1106" s="58">
        <v>2</v>
      </c>
      <c r="BK1106">
        <v>2</v>
      </c>
      <c r="BL1106">
        <v>1</v>
      </c>
      <c r="BM1106">
        <v>1</v>
      </c>
      <c r="BN1106">
        <v>2</v>
      </c>
      <c r="BO1106">
        <v>2</v>
      </c>
      <c r="BP1106">
        <v>2</v>
      </c>
      <c r="BQ1106" t="s">
        <v>125</v>
      </c>
      <c r="BR1106">
        <v>2</v>
      </c>
      <c r="BS1106">
        <v>2</v>
      </c>
      <c r="BT1106" t="s">
        <v>125</v>
      </c>
      <c r="BU1106">
        <v>1</v>
      </c>
      <c r="BV1106">
        <v>1</v>
      </c>
      <c r="BW1106">
        <v>2</v>
      </c>
      <c r="BX1106">
        <v>2</v>
      </c>
      <c r="BY1106">
        <v>2</v>
      </c>
      <c r="BZ1106">
        <v>1</v>
      </c>
      <c r="CA1106">
        <v>2</v>
      </c>
      <c r="CB1106">
        <v>2</v>
      </c>
      <c r="CC1106">
        <v>2</v>
      </c>
      <c r="CD1106">
        <v>2</v>
      </c>
      <c r="CE1106">
        <v>2</v>
      </c>
      <c r="CF1106">
        <v>1</v>
      </c>
      <c r="CG1106">
        <v>2</v>
      </c>
      <c r="CH1106">
        <v>2</v>
      </c>
      <c r="CI1106">
        <v>2</v>
      </c>
      <c r="CJ1106">
        <v>1</v>
      </c>
      <c r="CK1106">
        <v>2</v>
      </c>
      <c r="CL1106">
        <v>2</v>
      </c>
      <c r="CM1106" t="s">
        <v>125</v>
      </c>
      <c r="CN1106" t="s">
        <v>125</v>
      </c>
      <c r="CO1106">
        <v>4</v>
      </c>
      <c r="CP1106">
        <v>2</v>
      </c>
      <c r="CQ1106">
        <v>3</v>
      </c>
      <c r="CR1106">
        <v>2</v>
      </c>
      <c r="CS1106">
        <v>2</v>
      </c>
      <c r="CT1106">
        <v>3</v>
      </c>
      <c r="CU1106">
        <v>2</v>
      </c>
      <c r="CV1106">
        <v>3</v>
      </c>
      <c r="CW1106">
        <v>1</v>
      </c>
      <c r="CX1106">
        <v>3</v>
      </c>
      <c r="CY1106">
        <v>1</v>
      </c>
      <c r="CZ1106">
        <v>0</v>
      </c>
      <c r="DA1106" s="57" t="s">
        <v>125</v>
      </c>
    </row>
    <row r="1107" spans="1:105">
      <c r="A1107">
        <v>1100</v>
      </c>
      <c r="B1107" s="9">
        <v>2</v>
      </c>
      <c r="C1107" s="9">
        <v>8</v>
      </c>
      <c r="D1107" s="9">
        <v>7</v>
      </c>
      <c r="E1107" s="9">
        <v>12</v>
      </c>
      <c r="F1107" s="9">
        <v>0</v>
      </c>
      <c r="G1107" s="9">
        <v>0</v>
      </c>
      <c r="H1107" s="9">
        <v>0</v>
      </c>
      <c r="I1107" s="9">
        <v>1</v>
      </c>
      <c r="J1107" s="9">
        <v>0</v>
      </c>
      <c r="K1107" s="9">
        <v>0</v>
      </c>
      <c r="L1107" s="9">
        <v>0</v>
      </c>
      <c r="M1107" s="9">
        <v>2</v>
      </c>
      <c r="N1107" s="9">
        <v>4</v>
      </c>
      <c r="O1107" s="9">
        <v>4</v>
      </c>
      <c r="P1107" s="9">
        <v>4</v>
      </c>
      <c r="Q1107" s="9">
        <v>3</v>
      </c>
      <c r="R1107" s="9">
        <v>3</v>
      </c>
      <c r="S1107" s="9">
        <v>0</v>
      </c>
      <c r="T1107" s="9"/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1</v>
      </c>
      <c r="AB1107" s="9">
        <v>0</v>
      </c>
      <c r="AC1107" s="9"/>
      <c r="AD1107" s="9">
        <v>2</v>
      </c>
      <c r="AE1107" s="9"/>
      <c r="AF1107" s="9">
        <v>1</v>
      </c>
      <c r="AG1107" s="9">
        <v>0</v>
      </c>
      <c r="AH1107" s="9">
        <v>0</v>
      </c>
      <c r="AI1107" s="9">
        <v>0</v>
      </c>
      <c r="AJ1107" s="9">
        <v>0</v>
      </c>
      <c r="AK1107" s="9">
        <v>0</v>
      </c>
      <c r="AL1107" s="9"/>
      <c r="AM1107" s="9">
        <v>1</v>
      </c>
      <c r="AN1107" s="9">
        <v>1</v>
      </c>
      <c r="AO1107" s="9">
        <v>1</v>
      </c>
      <c r="AP1107" s="9">
        <v>0</v>
      </c>
      <c r="AQ1107" s="9">
        <v>0</v>
      </c>
      <c r="AR1107" s="9">
        <v>0</v>
      </c>
      <c r="AS1107" s="9"/>
      <c r="AT1107" s="9">
        <v>4</v>
      </c>
      <c r="AU1107" s="9">
        <v>4</v>
      </c>
      <c r="AV1107" s="75">
        <v>1</v>
      </c>
      <c r="AW1107" s="75">
        <v>2</v>
      </c>
      <c r="AX1107" s="75">
        <v>1</v>
      </c>
      <c r="AY1107" s="9">
        <v>2</v>
      </c>
      <c r="AZ1107" s="9">
        <v>1</v>
      </c>
      <c r="BA1107" s="9">
        <v>1</v>
      </c>
      <c r="BB1107" s="9">
        <v>2</v>
      </c>
      <c r="BC1107" s="9">
        <v>2</v>
      </c>
      <c r="BD1107" s="9">
        <v>1</v>
      </c>
      <c r="BE1107" s="9">
        <v>1</v>
      </c>
      <c r="BF1107" s="9">
        <v>1</v>
      </c>
      <c r="BG1107" s="9">
        <v>1</v>
      </c>
      <c r="BH1107">
        <v>1</v>
      </c>
      <c r="BI1107">
        <v>2</v>
      </c>
      <c r="BJ1107" s="58">
        <v>1</v>
      </c>
      <c r="BK1107">
        <v>1</v>
      </c>
      <c r="BL1107">
        <v>1</v>
      </c>
      <c r="BM1107">
        <v>1</v>
      </c>
      <c r="BN1107">
        <v>2</v>
      </c>
      <c r="BO1107">
        <v>2</v>
      </c>
      <c r="BP1107">
        <v>2</v>
      </c>
      <c r="BQ1107" t="s">
        <v>125</v>
      </c>
      <c r="BR1107">
        <v>2</v>
      </c>
      <c r="BS1107">
        <v>1</v>
      </c>
      <c r="BT1107">
        <v>1</v>
      </c>
      <c r="BU1107">
        <v>1</v>
      </c>
      <c r="BV1107">
        <v>1</v>
      </c>
      <c r="BW1107">
        <v>2</v>
      </c>
      <c r="BX1107">
        <v>2</v>
      </c>
      <c r="BY1107">
        <v>1</v>
      </c>
      <c r="BZ1107">
        <v>2</v>
      </c>
      <c r="CA1107">
        <v>1</v>
      </c>
      <c r="CB1107">
        <v>2</v>
      </c>
      <c r="CC1107">
        <v>2</v>
      </c>
      <c r="CD1107">
        <v>2</v>
      </c>
      <c r="CE1107">
        <v>2</v>
      </c>
      <c r="CF1107">
        <v>2</v>
      </c>
      <c r="CG1107">
        <v>1</v>
      </c>
      <c r="CH1107">
        <v>2</v>
      </c>
      <c r="CI1107">
        <v>2</v>
      </c>
      <c r="CJ1107">
        <v>1</v>
      </c>
      <c r="CK1107">
        <v>2</v>
      </c>
      <c r="CL1107">
        <v>1</v>
      </c>
      <c r="CM1107">
        <v>3</v>
      </c>
      <c r="CN1107">
        <v>3</v>
      </c>
      <c r="CO1107">
        <v>4</v>
      </c>
      <c r="CP1107">
        <v>3</v>
      </c>
      <c r="CQ1107">
        <v>4</v>
      </c>
      <c r="CR1107">
        <v>3</v>
      </c>
      <c r="CS1107">
        <v>4</v>
      </c>
      <c r="CT1107">
        <v>3</v>
      </c>
      <c r="CU1107">
        <v>2</v>
      </c>
      <c r="CV1107">
        <v>2</v>
      </c>
      <c r="CW1107">
        <v>3</v>
      </c>
      <c r="CX1107">
        <v>3</v>
      </c>
      <c r="CY1107">
        <v>2</v>
      </c>
      <c r="CZ1107">
        <v>0</v>
      </c>
      <c r="DA1107" s="57" t="s">
        <v>125</v>
      </c>
    </row>
    <row r="1108" spans="1:105">
      <c r="A1108">
        <v>1101</v>
      </c>
      <c r="B1108" s="9">
        <v>1</v>
      </c>
      <c r="C1108" s="9">
        <v>4</v>
      </c>
      <c r="D1108" s="9">
        <v>3</v>
      </c>
      <c r="E1108" s="9">
        <v>4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1</v>
      </c>
      <c r="L1108" s="9">
        <v>0</v>
      </c>
      <c r="M1108" s="9">
        <v>1</v>
      </c>
      <c r="N1108" s="9">
        <v>4</v>
      </c>
      <c r="O1108" s="9">
        <v>4</v>
      </c>
      <c r="P1108" s="9">
        <v>4</v>
      </c>
      <c r="Q1108" s="9">
        <v>4</v>
      </c>
      <c r="R1108" s="9">
        <v>4</v>
      </c>
      <c r="S1108" s="9">
        <v>4</v>
      </c>
      <c r="T1108" s="9"/>
      <c r="U1108" s="9">
        <v>0</v>
      </c>
      <c r="V1108" s="9">
        <v>0</v>
      </c>
      <c r="W1108" s="9">
        <v>0</v>
      </c>
      <c r="X1108" s="9">
        <v>0</v>
      </c>
      <c r="Y1108" s="9">
        <v>1</v>
      </c>
      <c r="Z1108" s="9">
        <v>0</v>
      </c>
      <c r="AA1108" s="9">
        <v>0</v>
      </c>
      <c r="AB1108" s="9">
        <v>0</v>
      </c>
      <c r="AC1108" s="9"/>
      <c r="AD1108" s="9">
        <v>3</v>
      </c>
      <c r="AE1108" s="9"/>
      <c r="AF1108" s="9">
        <v>1</v>
      </c>
      <c r="AG1108" s="9">
        <v>0</v>
      </c>
      <c r="AH1108" s="9">
        <v>1</v>
      </c>
      <c r="AI1108" s="9">
        <v>0</v>
      </c>
      <c r="AJ1108" s="9">
        <v>0</v>
      </c>
      <c r="AK1108" s="9">
        <v>0</v>
      </c>
      <c r="AL1108" s="9"/>
      <c r="AM1108" s="9">
        <v>0</v>
      </c>
      <c r="AN1108" s="9">
        <v>0</v>
      </c>
      <c r="AO1108" s="9">
        <v>1</v>
      </c>
      <c r="AP1108" s="9">
        <v>0</v>
      </c>
      <c r="AQ1108" s="9">
        <v>0</v>
      </c>
      <c r="AR1108" s="9">
        <v>0</v>
      </c>
      <c r="AS1108" s="9"/>
      <c r="AT1108" s="9">
        <v>1</v>
      </c>
      <c r="AU1108" s="9">
        <v>3</v>
      </c>
      <c r="AV1108" s="75">
        <v>2</v>
      </c>
      <c r="AW1108" s="75">
        <v>2</v>
      </c>
      <c r="AX1108" s="75">
        <v>1</v>
      </c>
      <c r="AY1108" s="9">
        <v>1</v>
      </c>
      <c r="AZ1108" s="9">
        <v>1</v>
      </c>
      <c r="BA1108" s="9">
        <v>1</v>
      </c>
      <c r="BB1108" s="9">
        <v>1</v>
      </c>
      <c r="BC1108" s="9">
        <v>2</v>
      </c>
      <c r="BD1108" s="9">
        <v>2</v>
      </c>
      <c r="BE1108" s="9" t="s">
        <v>125</v>
      </c>
      <c r="BF1108" s="9">
        <v>2</v>
      </c>
      <c r="BG1108" s="9" t="s">
        <v>125</v>
      </c>
      <c r="BH1108">
        <v>1</v>
      </c>
      <c r="BI1108">
        <v>1</v>
      </c>
      <c r="BJ1108" s="58">
        <v>1</v>
      </c>
      <c r="BK1108">
        <v>2</v>
      </c>
      <c r="BL1108">
        <v>1</v>
      </c>
      <c r="BM1108">
        <v>2</v>
      </c>
      <c r="BN1108">
        <v>1</v>
      </c>
      <c r="BO1108">
        <v>2</v>
      </c>
      <c r="BP1108">
        <v>2</v>
      </c>
      <c r="BQ1108" t="s">
        <v>125</v>
      </c>
      <c r="BR1108">
        <v>1</v>
      </c>
      <c r="BS1108">
        <v>1</v>
      </c>
      <c r="BT1108">
        <v>1</v>
      </c>
      <c r="BU1108">
        <v>1</v>
      </c>
      <c r="BV1108">
        <v>2</v>
      </c>
      <c r="BW1108">
        <v>2</v>
      </c>
      <c r="BX1108">
        <v>1</v>
      </c>
      <c r="BY1108">
        <v>1</v>
      </c>
      <c r="BZ1108">
        <v>2</v>
      </c>
      <c r="CA1108">
        <v>2</v>
      </c>
      <c r="CB1108">
        <v>2</v>
      </c>
      <c r="CC1108">
        <v>1</v>
      </c>
      <c r="CD1108">
        <v>1</v>
      </c>
      <c r="CE1108">
        <v>2</v>
      </c>
      <c r="CF1108">
        <v>1</v>
      </c>
      <c r="CG1108">
        <v>2</v>
      </c>
      <c r="CH1108">
        <v>2</v>
      </c>
      <c r="CI1108">
        <v>1</v>
      </c>
      <c r="CJ1108">
        <v>1</v>
      </c>
      <c r="CK1108">
        <v>2</v>
      </c>
      <c r="CL1108">
        <v>1</v>
      </c>
      <c r="CM1108">
        <v>4</v>
      </c>
      <c r="CN1108">
        <v>4</v>
      </c>
      <c r="CO1108">
        <v>4</v>
      </c>
      <c r="CP1108">
        <v>4</v>
      </c>
      <c r="CQ1108">
        <v>4</v>
      </c>
      <c r="CR1108">
        <v>4</v>
      </c>
      <c r="CS1108">
        <v>4</v>
      </c>
      <c r="CT1108">
        <v>3</v>
      </c>
      <c r="CU1108">
        <v>2</v>
      </c>
      <c r="CV1108">
        <v>2</v>
      </c>
      <c r="CW1108">
        <v>4</v>
      </c>
      <c r="CX1108">
        <v>4</v>
      </c>
      <c r="CY1108">
        <v>4</v>
      </c>
      <c r="CZ1108">
        <v>3</v>
      </c>
      <c r="DA1108" s="57" t="s">
        <v>125</v>
      </c>
    </row>
    <row r="1109" spans="1:105">
      <c r="A1109">
        <v>1102</v>
      </c>
      <c r="B1109" s="9">
        <v>2</v>
      </c>
      <c r="C1109" s="9">
        <v>5</v>
      </c>
      <c r="D1109" s="9">
        <v>1</v>
      </c>
      <c r="E1109" s="9"/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1</v>
      </c>
      <c r="M1109" s="9">
        <v>2</v>
      </c>
      <c r="N1109" s="9">
        <v>4</v>
      </c>
      <c r="O1109" s="9">
        <v>4</v>
      </c>
      <c r="P1109" s="9">
        <v>3</v>
      </c>
      <c r="Q1109" s="9">
        <v>3</v>
      </c>
      <c r="R1109" s="9">
        <v>4</v>
      </c>
      <c r="S1109" s="9">
        <v>3</v>
      </c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>
        <v>1</v>
      </c>
      <c r="AE1109" s="9"/>
      <c r="AF1109" s="9">
        <v>1</v>
      </c>
      <c r="AG1109" s="9">
        <v>0</v>
      </c>
      <c r="AH1109" s="9">
        <v>1</v>
      </c>
      <c r="AI1109" s="9">
        <v>1</v>
      </c>
      <c r="AJ1109" s="9">
        <v>0</v>
      </c>
      <c r="AK1109" s="9">
        <v>0</v>
      </c>
      <c r="AL1109" s="9"/>
      <c r="AM1109" s="9">
        <v>1</v>
      </c>
      <c r="AN1109" s="9">
        <v>1</v>
      </c>
      <c r="AO1109" s="9">
        <v>0</v>
      </c>
      <c r="AP1109" s="9">
        <v>1</v>
      </c>
      <c r="AQ1109" s="9">
        <v>0</v>
      </c>
      <c r="AR1109" s="9">
        <v>0</v>
      </c>
      <c r="AS1109" s="9"/>
      <c r="AT1109" s="9">
        <v>1</v>
      </c>
      <c r="AU1109" s="9">
        <v>3</v>
      </c>
      <c r="AV1109" s="75">
        <v>2</v>
      </c>
      <c r="AW1109" s="75">
        <v>2</v>
      </c>
      <c r="AX1109" s="75">
        <v>1</v>
      </c>
      <c r="AY1109" s="9">
        <v>2</v>
      </c>
      <c r="AZ1109" s="9">
        <v>1</v>
      </c>
      <c r="BA1109" s="9">
        <v>1</v>
      </c>
      <c r="BB1109" s="9">
        <v>2</v>
      </c>
      <c r="BC1109" s="9">
        <v>2</v>
      </c>
      <c r="BD1109" s="9">
        <v>1</v>
      </c>
      <c r="BE1109" s="9">
        <v>1</v>
      </c>
      <c r="BF1109" s="9">
        <v>2</v>
      </c>
      <c r="BG1109" s="9" t="s">
        <v>125</v>
      </c>
      <c r="BH1109">
        <v>1</v>
      </c>
      <c r="BI1109">
        <v>2</v>
      </c>
      <c r="BJ1109" s="58">
        <v>1</v>
      </c>
      <c r="BK1109">
        <v>2</v>
      </c>
      <c r="BL1109">
        <v>2</v>
      </c>
      <c r="BM1109">
        <v>1</v>
      </c>
      <c r="BN1109">
        <v>1</v>
      </c>
      <c r="BO1109">
        <v>2</v>
      </c>
      <c r="BP1109">
        <v>2</v>
      </c>
      <c r="BQ1109" t="s">
        <v>125</v>
      </c>
      <c r="BR1109">
        <v>2</v>
      </c>
      <c r="BS1109">
        <v>2</v>
      </c>
      <c r="BT1109" t="s">
        <v>125</v>
      </c>
      <c r="BU1109">
        <v>1</v>
      </c>
      <c r="BV1109">
        <v>1</v>
      </c>
      <c r="BW1109">
        <v>1</v>
      </c>
      <c r="BX1109">
        <v>2</v>
      </c>
      <c r="BY1109">
        <v>2</v>
      </c>
      <c r="BZ1109">
        <v>2</v>
      </c>
      <c r="CA1109">
        <v>2</v>
      </c>
      <c r="CB1109">
        <v>2</v>
      </c>
      <c r="CC1109">
        <v>2</v>
      </c>
      <c r="CD1109">
        <v>2</v>
      </c>
      <c r="CE1109">
        <v>2</v>
      </c>
      <c r="CF1109">
        <v>2</v>
      </c>
      <c r="CG1109">
        <v>2</v>
      </c>
      <c r="CH1109">
        <v>2</v>
      </c>
      <c r="CI1109">
        <v>2</v>
      </c>
      <c r="CJ1109">
        <v>2</v>
      </c>
      <c r="CK1109">
        <v>2</v>
      </c>
      <c r="CL1109">
        <v>2</v>
      </c>
      <c r="CM1109" t="s">
        <v>125</v>
      </c>
      <c r="CN1109" t="s">
        <v>125</v>
      </c>
      <c r="CO1109">
        <v>4</v>
      </c>
      <c r="CP1109">
        <v>1</v>
      </c>
      <c r="CQ1109">
        <v>3</v>
      </c>
      <c r="CR1109">
        <v>3</v>
      </c>
      <c r="CS1109">
        <v>3</v>
      </c>
      <c r="CT1109">
        <v>3</v>
      </c>
      <c r="CU1109">
        <v>2</v>
      </c>
      <c r="CV1109">
        <v>3</v>
      </c>
      <c r="CW1109">
        <v>1</v>
      </c>
      <c r="CX1109">
        <v>3</v>
      </c>
      <c r="CY1109">
        <v>3</v>
      </c>
      <c r="CZ1109">
        <v>2</v>
      </c>
      <c r="DA1109" s="57" t="s">
        <v>125</v>
      </c>
    </row>
    <row r="1110" spans="1:105">
      <c r="A1110">
        <v>1103</v>
      </c>
      <c r="B1110" s="9">
        <v>1</v>
      </c>
      <c r="C1110" s="9">
        <v>4</v>
      </c>
      <c r="D1110" s="9">
        <v>1</v>
      </c>
      <c r="E1110" s="9">
        <v>12</v>
      </c>
      <c r="F1110" s="9">
        <v>0</v>
      </c>
      <c r="G1110" s="9">
        <v>0</v>
      </c>
      <c r="H1110" s="9">
        <v>0</v>
      </c>
      <c r="I1110" s="9">
        <v>0</v>
      </c>
      <c r="J1110" s="9">
        <v>1</v>
      </c>
      <c r="K1110" s="9">
        <v>0</v>
      </c>
      <c r="L1110" s="9">
        <v>0</v>
      </c>
      <c r="M1110" s="9">
        <v>2</v>
      </c>
      <c r="N1110" s="9">
        <v>4</v>
      </c>
      <c r="O1110" s="9">
        <v>4</v>
      </c>
      <c r="P1110" s="9">
        <v>4</v>
      </c>
      <c r="Q1110" s="9">
        <v>4</v>
      </c>
      <c r="R1110" s="9">
        <v>4</v>
      </c>
      <c r="S1110" s="9">
        <v>4</v>
      </c>
      <c r="T1110" s="9"/>
      <c r="U1110" s="9">
        <v>1</v>
      </c>
      <c r="V1110" s="9">
        <v>0</v>
      </c>
      <c r="W1110" s="9">
        <v>0</v>
      </c>
      <c r="X1110" s="9">
        <v>0</v>
      </c>
      <c r="Y1110" s="9">
        <v>1</v>
      </c>
      <c r="Z1110" s="9">
        <v>1</v>
      </c>
      <c r="AA1110" s="9">
        <v>0</v>
      </c>
      <c r="AB1110" s="9">
        <v>0</v>
      </c>
      <c r="AC1110" s="9"/>
      <c r="AD1110" s="9">
        <v>2</v>
      </c>
      <c r="AE1110" s="9"/>
      <c r="AF1110" s="9">
        <v>0</v>
      </c>
      <c r="AG1110" s="9">
        <v>0</v>
      </c>
      <c r="AH1110" s="9">
        <v>1</v>
      </c>
      <c r="AI1110" s="9">
        <v>0</v>
      </c>
      <c r="AJ1110" s="9">
        <v>0</v>
      </c>
      <c r="AK1110" s="9">
        <v>0</v>
      </c>
      <c r="AL1110" s="9"/>
      <c r="AM1110" s="9">
        <v>1</v>
      </c>
      <c r="AN1110" s="9">
        <v>1</v>
      </c>
      <c r="AO1110" s="9">
        <v>1</v>
      </c>
      <c r="AP1110" s="9">
        <v>0</v>
      </c>
      <c r="AQ1110" s="9">
        <v>0</v>
      </c>
      <c r="AR1110" s="9">
        <v>0</v>
      </c>
      <c r="AS1110" s="9"/>
      <c r="AT1110" s="9">
        <v>1</v>
      </c>
      <c r="AU1110" s="9">
        <v>3</v>
      </c>
      <c r="AV1110" s="75">
        <v>2</v>
      </c>
      <c r="AW1110" s="75">
        <v>2</v>
      </c>
      <c r="AX1110" s="75">
        <v>2</v>
      </c>
      <c r="AY1110" s="9" t="s">
        <v>125</v>
      </c>
      <c r="AZ1110" s="9">
        <v>1</v>
      </c>
      <c r="BA1110" s="9">
        <v>1</v>
      </c>
      <c r="BB1110" s="9">
        <v>2</v>
      </c>
      <c r="BC1110" s="9">
        <v>2</v>
      </c>
      <c r="BD1110" s="9">
        <v>1</v>
      </c>
      <c r="BE1110" s="9">
        <v>2</v>
      </c>
      <c r="BF1110" s="9">
        <v>1</v>
      </c>
      <c r="BG1110" s="9">
        <v>1</v>
      </c>
      <c r="BH1110">
        <v>1</v>
      </c>
      <c r="BI1110">
        <v>2</v>
      </c>
      <c r="BJ1110" s="58">
        <v>1</v>
      </c>
      <c r="BK1110">
        <v>2</v>
      </c>
      <c r="BL1110">
        <v>2</v>
      </c>
      <c r="BM1110">
        <v>1</v>
      </c>
      <c r="BN1110">
        <v>1</v>
      </c>
      <c r="BO1110">
        <v>2</v>
      </c>
      <c r="BP1110">
        <v>1</v>
      </c>
      <c r="BQ1110">
        <v>1</v>
      </c>
      <c r="BR1110">
        <v>1</v>
      </c>
      <c r="BS1110">
        <v>2</v>
      </c>
      <c r="BT1110" t="s">
        <v>125</v>
      </c>
      <c r="BU1110">
        <v>1</v>
      </c>
      <c r="BV1110">
        <v>2</v>
      </c>
      <c r="BW1110">
        <v>1</v>
      </c>
      <c r="BX1110">
        <v>2</v>
      </c>
      <c r="BY1110">
        <v>1</v>
      </c>
      <c r="BZ1110">
        <v>2</v>
      </c>
      <c r="CA1110">
        <v>2</v>
      </c>
      <c r="CB1110">
        <v>2</v>
      </c>
      <c r="CC1110">
        <v>2</v>
      </c>
      <c r="CD1110">
        <v>2</v>
      </c>
      <c r="CE1110">
        <v>1</v>
      </c>
      <c r="CF1110">
        <v>1</v>
      </c>
      <c r="CG1110">
        <v>2</v>
      </c>
      <c r="CH1110">
        <v>2</v>
      </c>
      <c r="CI1110">
        <v>2</v>
      </c>
      <c r="CJ1110">
        <v>2</v>
      </c>
      <c r="CK1110">
        <v>2</v>
      </c>
      <c r="CL1110">
        <v>2</v>
      </c>
      <c r="CM1110" t="s">
        <v>125</v>
      </c>
      <c r="CN1110" t="s">
        <v>125</v>
      </c>
      <c r="CO1110">
        <v>4</v>
      </c>
      <c r="CP1110">
        <v>4</v>
      </c>
      <c r="CQ1110">
        <v>4</v>
      </c>
      <c r="CR1110">
        <v>4</v>
      </c>
      <c r="CS1110">
        <v>4</v>
      </c>
      <c r="CT1110">
        <v>4</v>
      </c>
      <c r="CU1110">
        <v>3</v>
      </c>
      <c r="CV1110">
        <v>1</v>
      </c>
      <c r="CW1110">
        <v>1</v>
      </c>
      <c r="CX1110">
        <v>1</v>
      </c>
      <c r="CY1110">
        <v>3</v>
      </c>
      <c r="CZ1110">
        <v>0</v>
      </c>
      <c r="DA1110" s="57" t="s">
        <v>125</v>
      </c>
    </row>
    <row r="1111" spans="1:105">
      <c r="A1111">
        <v>1104</v>
      </c>
      <c r="B1111" s="9">
        <v>2</v>
      </c>
      <c r="C1111" s="9">
        <v>7</v>
      </c>
      <c r="D1111" s="9">
        <v>5</v>
      </c>
      <c r="E1111" s="9">
        <v>5</v>
      </c>
      <c r="F1111" s="9">
        <v>0</v>
      </c>
      <c r="G1111" s="9">
        <v>0</v>
      </c>
      <c r="H1111" s="9">
        <v>0</v>
      </c>
      <c r="I1111" s="9">
        <v>1</v>
      </c>
      <c r="J1111" s="9">
        <v>1</v>
      </c>
      <c r="K1111" s="9">
        <v>0</v>
      </c>
      <c r="L1111" s="9">
        <v>0</v>
      </c>
      <c r="M1111" s="9">
        <v>2</v>
      </c>
      <c r="N1111" s="9"/>
      <c r="O1111" s="9"/>
      <c r="P1111" s="9"/>
      <c r="Q1111" s="9"/>
      <c r="R1111" s="9"/>
      <c r="S1111" s="9"/>
      <c r="T1111" s="9"/>
      <c r="U1111" s="9">
        <v>1</v>
      </c>
      <c r="V1111" s="9">
        <v>1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  <c r="AC1111" s="9"/>
      <c r="AD1111" s="9">
        <v>3</v>
      </c>
      <c r="AE1111" s="9"/>
      <c r="AF1111" s="9">
        <v>1</v>
      </c>
      <c r="AG1111" s="9">
        <v>0</v>
      </c>
      <c r="AH1111" s="9">
        <v>0</v>
      </c>
      <c r="AI1111" s="9">
        <v>0</v>
      </c>
      <c r="AJ1111" s="9">
        <v>0</v>
      </c>
      <c r="AK1111" s="9">
        <v>1</v>
      </c>
      <c r="AL1111" s="9"/>
      <c r="AM1111" s="9">
        <v>1</v>
      </c>
      <c r="AN1111" s="9">
        <v>1</v>
      </c>
      <c r="AO1111" s="9">
        <v>0</v>
      </c>
      <c r="AP1111" s="9">
        <v>0</v>
      </c>
      <c r="AQ1111" s="9">
        <v>0</v>
      </c>
      <c r="AR1111" s="9">
        <v>0</v>
      </c>
      <c r="AS1111" s="9"/>
      <c r="AT1111" s="9">
        <v>3</v>
      </c>
      <c r="AU1111" s="9">
        <v>3</v>
      </c>
      <c r="AV1111" s="75">
        <v>2</v>
      </c>
      <c r="AW1111" s="75">
        <v>2</v>
      </c>
      <c r="AX1111" s="75">
        <v>1</v>
      </c>
      <c r="AY1111" s="9">
        <v>2</v>
      </c>
      <c r="AZ1111" s="9">
        <v>1</v>
      </c>
      <c r="BA1111" s="9">
        <v>1</v>
      </c>
      <c r="BB1111" s="9">
        <v>2</v>
      </c>
      <c r="BC1111" s="9">
        <v>2</v>
      </c>
      <c r="BD1111" s="9">
        <v>1</v>
      </c>
      <c r="BE1111" s="9"/>
      <c r="BF1111" s="9">
        <v>1</v>
      </c>
      <c r="BG1111" s="9">
        <v>1</v>
      </c>
      <c r="BH1111">
        <v>1</v>
      </c>
      <c r="BI1111">
        <v>2</v>
      </c>
      <c r="BJ1111" s="58">
        <v>1</v>
      </c>
      <c r="BK1111">
        <v>2</v>
      </c>
      <c r="BL1111">
        <v>1</v>
      </c>
      <c r="BM1111">
        <v>2</v>
      </c>
      <c r="BN1111">
        <v>1</v>
      </c>
      <c r="BO1111">
        <v>2</v>
      </c>
      <c r="BP1111">
        <v>1</v>
      </c>
      <c r="BQ1111">
        <v>1</v>
      </c>
      <c r="BR1111">
        <v>2</v>
      </c>
      <c r="BS1111">
        <v>2</v>
      </c>
      <c r="BT1111" t="s">
        <v>125</v>
      </c>
      <c r="BU1111">
        <v>1</v>
      </c>
      <c r="BV1111">
        <v>2</v>
      </c>
      <c r="BW1111">
        <v>2</v>
      </c>
      <c r="BX1111">
        <v>2</v>
      </c>
      <c r="BY1111">
        <v>2</v>
      </c>
      <c r="BZ1111">
        <v>2</v>
      </c>
      <c r="CA1111">
        <v>2</v>
      </c>
      <c r="CB1111">
        <v>2</v>
      </c>
      <c r="CC1111">
        <v>2</v>
      </c>
      <c r="CD1111">
        <v>2</v>
      </c>
      <c r="CE1111">
        <v>2</v>
      </c>
      <c r="CF1111">
        <v>1</v>
      </c>
      <c r="CG1111">
        <v>2</v>
      </c>
      <c r="CH1111">
        <v>2</v>
      </c>
      <c r="CI1111">
        <v>2</v>
      </c>
      <c r="CJ1111">
        <v>1</v>
      </c>
      <c r="CK1111">
        <v>2</v>
      </c>
      <c r="CL1111">
        <v>1</v>
      </c>
      <c r="CM1111">
        <v>1</v>
      </c>
      <c r="CN1111">
        <v>3</v>
      </c>
      <c r="CO1111">
        <v>4</v>
      </c>
      <c r="CP1111">
        <v>1</v>
      </c>
      <c r="CQ1111">
        <v>3</v>
      </c>
      <c r="CR1111">
        <v>3</v>
      </c>
      <c r="CS1111">
        <v>3</v>
      </c>
      <c r="CT1111">
        <v>1</v>
      </c>
      <c r="CU1111">
        <v>3</v>
      </c>
      <c r="CV1111">
        <v>1</v>
      </c>
      <c r="CW1111">
        <v>1</v>
      </c>
      <c r="CX1111">
        <v>2</v>
      </c>
      <c r="CY1111">
        <v>1</v>
      </c>
      <c r="CZ1111">
        <v>3</v>
      </c>
      <c r="DA1111" s="57" t="s">
        <v>125</v>
      </c>
    </row>
    <row r="1112" spans="1:105">
      <c r="A1112">
        <v>1105</v>
      </c>
      <c r="B1112" s="9">
        <v>2</v>
      </c>
      <c r="C1112" s="9">
        <v>9</v>
      </c>
      <c r="D1112" s="9">
        <v>5</v>
      </c>
      <c r="E1112" s="9">
        <v>7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1</v>
      </c>
      <c r="L1112" s="9">
        <v>0</v>
      </c>
      <c r="M1112" s="9">
        <v>2</v>
      </c>
      <c r="N1112" s="9">
        <v>4</v>
      </c>
      <c r="O1112" s="9">
        <v>4</v>
      </c>
      <c r="P1112" s="9">
        <v>3</v>
      </c>
      <c r="Q1112" s="9">
        <v>4</v>
      </c>
      <c r="R1112" s="9">
        <v>4</v>
      </c>
      <c r="S1112" s="9">
        <v>4</v>
      </c>
      <c r="T1112" s="9"/>
      <c r="U1112" s="9">
        <v>0</v>
      </c>
      <c r="V1112" s="9">
        <v>0</v>
      </c>
      <c r="W1112" s="9">
        <v>0</v>
      </c>
      <c r="X1112" s="9">
        <v>0</v>
      </c>
      <c r="Y1112" s="9">
        <v>1</v>
      </c>
      <c r="Z1112" s="9">
        <v>0</v>
      </c>
      <c r="AA1112" s="9">
        <v>0</v>
      </c>
      <c r="AB1112" s="9">
        <v>0</v>
      </c>
      <c r="AC1112" s="9"/>
      <c r="AD1112" s="9">
        <v>2</v>
      </c>
      <c r="AE1112" s="9"/>
      <c r="AF1112" s="9">
        <v>1</v>
      </c>
      <c r="AG1112" s="9">
        <v>1</v>
      </c>
      <c r="AH1112" s="9">
        <v>0</v>
      </c>
      <c r="AI1112" s="9">
        <v>1</v>
      </c>
      <c r="AJ1112" s="9">
        <v>0</v>
      </c>
      <c r="AK1112" s="9">
        <v>0</v>
      </c>
      <c r="AL1112" s="9"/>
      <c r="AM1112" s="9">
        <v>1</v>
      </c>
      <c r="AN1112" s="9">
        <v>1</v>
      </c>
      <c r="AO1112" s="9">
        <v>1</v>
      </c>
      <c r="AP1112" s="9">
        <v>1</v>
      </c>
      <c r="AQ1112" s="9">
        <v>0</v>
      </c>
      <c r="AR1112" s="9">
        <v>0</v>
      </c>
      <c r="AS1112" s="9"/>
      <c r="AT1112" s="9">
        <v>1</v>
      </c>
      <c r="AU1112" s="9">
        <v>1</v>
      </c>
      <c r="AV1112" s="75">
        <v>1</v>
      </c>
      <c r="AW1112" s="75">
        <v>1</v>
      </c>
      <c r="AX1112" s="75">
        <v>1</v>
      </c>
      <c r="AY1112" s="9">
        <v>1</v>
      </c>
      <c r="AZ1112" s="9">
        <v>1</v>
      </c>
      <c r="BA1112" s="9">
        <v>2</v>
      </c>
      <c r="BB1112" s="9"/>
      <c r="BC1112" s="9">
        <v>2</v>
      </c>
      <c r="BD1112" s="9">
        <v>1</v>
      </c>
      <c r="BE1112" s="9">
        <v>1</v>
      </c>
      <c r="BF1112" s="9">
        <v>2</v>
      </c>
      <c r="BG1112" s="9" t="s">
        <v>125</v>
      </c>
      <c r="BH1112">
        <v>1</v>
      </c>
      <c r="BI1112">
        <v>2</v>
      </c>
      <c r="BJ1112" s="58">
        <v>1</v>
      </c>
      <c r="BK1112">
        <v>2</v>
      </c>
      <c r="BL1112">
        <v>1</v>
      </c>
      <c r="BM1112">
        <v>1</v>
      </c>
      <c r="BN1112">
        <v>2</v>
      </c>
      <c r="BO1112">
        <v>2</v>
      </c>
      <c r="BP1112">
        <v>1</v>
      </c>
      <c r="BQ1112">
        <v>1</v>
      </c>
      <c r="BR1112">
        <v>2</v>
      </c>
      <c r="BS1112">
        <v>1</v>
      </c>
      <c r="BT1112">
        <v>1</v>
      </c>
      <c r="BU1112">
        <v>1</v>
      </c>
      <c r="BV1112">
        <v>1</v>
      </c>
      <c r="BW1112">
        <v>2</v>
      </c>
      <c r="BX1112">
        <v>2</v>
      </c>
      <c r="BY1112">
        <v>1</v>
      </c>
      <c r="BZ1112">
        <v>2</v>
      </c>
      <c r="CA1112">
        <v>2</v>
      </c>
      <c r="CB1112">
        <v>2</v>
      </c>
      <c r="CC1112">
        <v>2</v>
      </c>
      <c r="CD1112">
        <v>1</v>
      </c>
      <c r="CE1112">
        <v>2</v>
      </c>
      <c r="CF1112">
        <v>1</v>
      </c>
      <c r="CG1112">
        <v>2</v>
      </c>
      <c r="CH1112">
        <v>1</v>
      </c>
      <c r="CI1112">
        <v>2</v>
      </c>
      <c r="CJ1112">
        <v>1</v>
      </c>
      <c r="CK1112">
        <v>2</v>
      </c>
      <c r="CL1112">
        <v>1</v>
      </c>
      <c r="CM1112">
        <v>3</v>
      </c>
      <c r="CN1112">
        <v>2</v>
      </c>
      <c r="CO1112">
        <v>4</v>
      </c>
      <c r="CP1112">
        <v>2</v>
      </c>
      <c r="CQ1112">
        <v>4</v>
      </c>
      <c r="CR1112">
        <v>4</v>
      </c>
      <c r="CS1112">
        <v>4</v>
      </c>
      <c r="CT1112">
        <v>3</v>
      </c>
      <c r="CU1112">
        <v>3</v>
      </c>
      <c r="CV1112">
        <v>3</v>
      </c>
      <c r="CW1112">
        <v>3</v>
      </c>
      <c r="CX1112">
        <v>4</v>
      </c>
      <c r="CY1112">
        <v>3</v>
      </c>
      <c r="CZ1112">
        <v>2</v>
      </c>
      <c r="DA1112" s="57" t="s">
        <v>125</v>
      </c>
    </row>
    <row r="1113" spans="1:105">
      <c r="A1113">
        <v>1106</v>
      </c>
      <c r="B1113" s="9">
        <v>1</v>
      </c>
      <c r="C1113" s="9">
        <v>8</v>
      </c>
      <c r="D1113" s="9">
        <v>4</v>
      </c>
      <c r="E1113" s="9">
        <v>2</v>
      </c>
      <c r="F1113" s="9">
        <v>0</v>
      </c>
      <c r="G1113" s="9">
        <v>0</v>
      </c>
      <c r="H1113" s="9">
        <v>0</v>
      </c>
      <c r="I1113" s="9">
        <v>1</v>
      </c>
      <c r="J1113" s="9">
        <v>1</v>
      </c>
      <c r="K1113" s="9">
        <v>0</v>
      </c>
      <c r="L1113" s="9">
        <v>0</v>
      </c>
      <c r="M1113" s="9">
        <v>2</v>
      </c>
      <c r="N1113" s="9">
        <v>0</v>
      </c>
      <c r="O1113" s="9">
        <v>0</v>
      </c>
      <c r="P1113" s="9">
        <v>0</v>
      </c>
      <c r="Q1113" s="9">
        <v>0</v>
      </c>
      <c r="R1113" s="9">
        <v>3</v>
      </c>
      <c r="S1113" s="9">
        <v>0</v>
      </c>
      <c r="T1113" s="9"/>
      <c r="U1113" s="9">
        <v>0</v>
      </c>
      <c r="V1113" s="9">
        <v>0</v>
      </c>
      <c r="W1113" s="9">
        <v>0</v>
      </c>
      <c r="X1113" s="9">
        <v>0</v>
      </c>
      <c r="Y1113" s="9">
        <v>1</v>
      </c>
      <c r="Z1113" s="9">
        <v>1</v>
      </c>
      <c r="AA1113" s="9">
        <v>0</v>
      </c>
      <c r="AB1113" s="9">
        <v>0</v>
      </c>
      <c r="AC1113" s="9"/>
      <c r="AD1113" s="9">
        <v>4</v>
      </c>
      <c r="AE1113" s="9"/>
      <c r="AF1113" s="9">
        <v>1</v>
      </c>
      <c r="AG1113" s="9">
        <v>1</v>
      </c>
      <c r="AH1113" s="9">
        <v>0</v>
      </c>
      <c r="AI1113" s="9">
        <v>0</v>
      </c>
      <c r="AJ1113" s="9">
        <v>0</v>
      </c>
      <c r="AK1113" s="9">
        <v>0</v>
      </c>
      <c r="AL1113" s="9"/>
      <c r="AM1113" s="9">
        <v>0</v>
      </c>
      <c r="AN1113" s="9">
        <v>1</v>
      </c>
      <c r="AO1113" s="9">
        <v>1</v>
      </c>
      <c r="AP1113" s="9">
        <v>0</v>
      </c>
      <c r="AQ1113" s="9">
        <v>0</v>
      </c>
      <c r="AR1113" s="9">
        <v>0</v>
      </c>
      <c r="AS1113" s="9"/>
      <c r="AT1113" s="9">
        <v>3</v>
      </c>
      <c r="AU1113" s="9">
        <v>3</v>
      </c>
      <c r="AV1113" s="75">
        <v>2</v>
      </c>
      <c r="AW1113" s="75">
        <v>2</v>
      </c>
      <c r="AX1113" s="75">
        <v>2</v>
      </c>
      <c r="AY1113" s="9" t="s">
        <v>125</v>
      </c>
      <c r="AZ1113" s="9">
        <v>1</v>
      </c>
      <c r="BA1113" s="9">
        <v>2</v>
      </c>
      <c r="BB1113" s="9">
        <v>2</v>
      </c>
      <c r="BC1113" s="9">
        <v>2</v>
      </c>
      <c r="BD1113" s="9">
        <v>1</v>
      </c>
      <c r="BE1113" s="9">
        <v>2</v>
      </c>
      <c r="BF1113" s="9">
        <v>1</v>
      </c>
      <c r="BG1113" s="9">
        <v>1</v>
      </c>
      <c r="BH1113">
        <v>2</v>
      </c>
      <c r="BI1113">
        <v>1</v>
      </c>
      <c r="BJ1113" s="58">
        <v>2</v>
      </c>
      <c r="BK1113">
        <v>2</v>
      </c>
      <c r="BL1113">
        <v>1</v>
      </c>
      <c r="BM1113">
        <v>2</v>
      </c>
      <c r="BN1113">
        <v>1</v>
      </c>
      <c r="BO1113">
        <v>2</v>
      </c>
      <c r="BP1113">
        <v>2</v>
      </c>
      <c r="BQ1113" t="s">
        <v>125</v>
      </c>
      <c r="BR1113">
        <v>1</v>
      </c>
      <c r="BS1113">
        <v>2</v>
      </c>
      <c r="BT1113" t="s">
        <v>125</v>
      </c>
      <c r="BU1113">
        <v>1</v>
      </c>
      <c r="BV1113">
        <v>1</v>
      </c>
      <c r="BW1113">
        <v>1</v>
      </c>
      <c r="BX1113">
        <v>2</v>
      </c>
      <c r="BY1113">
        <v>2</v>
      </c>
      <c r="BZ1113">
        <v>2</v>
      </c>
      <c r="CA1113">
        <v>2</v>
      </c>
      <c r="CB1113">
        <v>2</v>
      </c>
      <c r="CC1113">
        <v>1</v>
      </c>
      <c r="CD1113">
        <v>2</v>
      </c>
      <c r="CE1113">
        <v>2</v>
      </c>
      <c r="CF1113">
        <v>1</v>
      </c>
      <c r="CG1113">
        <v>2</v>
      </c>
      <c r="CH1113">
        <v>2</v>
      </c>
      <c r="CI1113">
        <v>2</v>
      </c>
      <c r="CJ1113">
        <v>1</v>
      </c>
      <c r="CK1113">
        <v>2</v>
      </c>
      <c r="CL1113">
        <v>2</v>
      </c>
      <c r="CM1113" t="s">
        <v>125</v>
      </c>
      <c r="CN1113" t="s">
        <v>125</v>
      </c>
      <c r="CO1113">
        <v>1</v>
      </c>
      <c r="CP1113">
        <v>1</v>
      </c>
      <c r="CQ1113">
        <v>3</v>
      </c>
      <c r="CR1113">
        <v>3</v>
      </c>
      <c r="CS1113">
        <v>4</v>
      </c>
      <c r="CT1113">
        <v>1</v>
      </c>
      <c r="CU1113">
        <v>3</v>
      </c>
      <c r="CV1113">
        <v>1</v>
      </c>
      <c r="CW1113">
        <v>1</v>
      </c>
      <c r="CX1113">
        <v>4</v>
      </c>
      <c r="CY1113">
        <v>3</v>
      </c>
      <c r="CZ1113">
        <v>3</v>
      </c>
      <c r="DA1113" s="57" t="s">
        <v>125</v>
      </c>
    </row>
    <row r="1114" spans="1:105">
      <c r="A1114">
        <v>1107</v>
      </c>
      <c r="B1114" s="9">
        <v>2</v>
      </c>
      <c r="C1114" s="9">
        <v>8</v>
      </c>
      <c r="D1114" s="9">
        <v>7</v>
      </c>
      <c r="E1114" s="9">
        <v>7</v>
      </c>
      <c r="F1114" s="9">
        <v>0</v>
      </c>
      <c r="G1114" s="9">
        <v>0</v>
      </c>
      <c r="H1114" s="9">
        <v>1</v>
      </c>
      <c r="I1114" s="9">
        <v>1</v>
      </c>
      <c r="J1114" s="9">
        <v>1</v>
      </c>
      <c r="K1114" s="9">
        <v>0</v>
      </c>
      <c r="L1114" s="9">
        <v>0</v>
      </c>
      <c r="M1114" s="9">
        <v>2</v>
      </c>
      <c r="N1114" s="9">
        <v>2</v>
      </c>
      <c r="O1114" s="9">
        <v>2</v>
      </c>
      <c r="P1114" s="9">
        <v>2</v>
      </c>
      <c r="Q1114" s="9">
        <v>3</v>
      </c>
      <c r="R1114" s="9">
        <v>4</v>
      </c>
      <c r="S1114" s="9">
        <v>4</v>
      </c>
      <c r="T1114" s="9"/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1</v>
      </c>
      <c r="AB1114" s="9">
        <v>0</v>
      </c>
      <c r="AC1114" s="9"/>
      <c r="AD1114" s="9">
        <v>4</v>
      </c>
      <c r="AE1114" s="9"/>
      <c r="AF1114" s="9">
        <v>1</v>
      </c>
      <c r="AG1114" s="9">
        <v>1</v>
      </c>
      <c r="AH1114" s="9">
        <v>1</v>
      </c>
      <c r="AI1114" s="9">
        <v>0</v>
      </c>
      <c r="AJ1114" s="9">
        <v>0</v>
      </c>
      <c r="AK1114" s="9">
        <v>0</v>
      </c>
      <c r="AL1114" s="9"/>
      <c r="AM1114" s="9">
        <v>1</v>
      </c>
      <c r="AN1114" s="9">
        <v>1</v>
      </c>
      <c r="AO1114" s="9">
        <v>1</v>
      </c>
      <c r="AP1114" s="9">
        <v>1</v>
      </c>
      <c r="AQ1114" s="9">
        <v>0</v>
      </c>
      <c r="AR1114" s="9">
        <v>0</v>
      </c>
      <c r="AS1114" s="9"/>
      <c r="AT1114" s="9">
        <v>1</v>
      </c>
      <c r="AU1114" s="9">
        <v>3</v>
      </c>
      <c r="AV1114" s="75">
        <v>1</v>
      </c>
      <c r="AW1114" s="75">
        <v>2</v>
      </c>
      <c r="AX1114" s="75">
        <v>2</v>
      </c>
      <c r="AY1114" s="9" t="s">
        <v>125</v>
      </c>
      <c r="AZ1114" s="9">
        <v>1</v>
      </c>
      <c r="BA1114" s="9"/>
      <c r="BB1114" s="9"/>
      <c r="BC1114" s="9">
        <v>1</v>
      </c>
      <c r="BD1114" s="9">
        <v>1</v>
      </c>
      <c r="BE1114" s="9">
        <v>2</v>
      </c>
      <c r="BF1114" s="9">
        <v>1</v>
      </c>
      <c r="BG1114" s="9">
        <v>2</v>
      </c>
      <c r="BH1114">
        <v>2</v>
      </c>
      <c r="BI1114">
        <v>2</v>
      </c>
      <c r="BJ1114" s="58">
        <v>1</v>
      </c>
      <c r="BK1114">
        <v>2</v>
      </c>
      <c r="BL1114">
        <v>1</v>
      </c>
      <c r="BM1114">
        <v>1</v>
      </c>
      <c r="BN1114">
        <v>1</v>
      </c>
      <c r="BO1114">
        <v>2</v>
      </c>
      <c r="BQ1114" t="s">
        <v>125</v>
      </c>
      <c r="BR1114">
        <v>1</v>
      </c>
      <c r="BS1114">
        <v>2</v>
      </c>
      <c r="BT1114" t="s">
        <v>125</v>
      </c>
      <c r="BU1114">
        <v>1</v>
      </c>
      <c r="BV1114">
        <v>1</v>
      </c>
      <c r="BW1114">
        <v>1</v>
      </c>
      <c r="BX1114">
        <v>2</v>
      </c>
      <c r="BY1114">
        <v>1</v>
      </c>
      <c r="BZ1114">
        <v>2</v>
      </c>
      <c r="CA1114">
        <v>2</v>
      </c>
      <c r="CB1114">
        <v>2</v>
      </c>
      <c r="CC1114">
        <v>2</v>
      </c>
      <c r="CD1114">
        <v>2</v>
      </c>
      <c r="CE1114">
        <v>2</v>
      </c>
      <c r="CF1114">
        <v>2</v>
      </c>
      <c r="CG1114">
        <v>2</v>
      </c>
      <c r="CH1114">
        <v>2</v>
      </c>
      <c r="CI1114">
        <v>2</v>
      </c>
      <c r="CJ1114">
        <v>1</v>
      </c>
      <c r="CK1114">
        <v>2</v>
      </c>
      <c r="CL1114">
        <v>2</v>
      </c>
      <c r="CM1114" t="s">
        <v>125</v>
      </c>
      <c r="CN1114" t="s">
        <v>125</v>
      </c>
      <c r="CO1114">
        <v>4</v>
      </c>
      <c r="CP1114">
        <v>3</v>
      </c>
      <c r="CQ1114">
        <v>4</v>
      </c>
      <c r="CR1114">
        <v>4</v>
      </c>
      <c r="CS1114">
        <v>4</v>
      </c>
      <c r="CT1114">
        <v>2</v>
      </c>
      <c r="CU1114">
        <v>4</v>
      </c>
      <c r="CV1114">
        <v>4</v>
      </c>
      <c r="CW1114">
        <v>1</v>
      </c>
      <c r="CX1114">
        <v>3</v>
      </c>
      <c r="CY1114">
        <v>3</v>
      </c>
      <c r="CZ1114">
        <v>3</v>
      </c>
      <c r="DA1114" s="57">
        <v>3</v>
      </c>
    </row>
    <row r="1115" spans="1:105">
      <c r="A1115">
        <v>1108</v>
      </c>
      <c r="B1115" s="9">
        <v>1</v>
      </c>
      <c r="C1115" s="9">
        <v>6</v>
      </c>
      <c r="D1115" s="9">
        <v>4</v>
      </c>
      <c r="E1115" s="9">
        <v>1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1</v>
      </c>
      <c r="L1115" s="9">
        <v>0</v>
      </c>
      <c r="M1115" s="9">
        <v>2</v>
      </c>
      <c r="N1115" s="9">
        <v>3</v>
      </c>
      <c r="O1115" s="9">
        <v>3</v>
      </c>
      <c r="P1115" s="9">
        <v>3</v>
      </c>
      <c r="Q1115" s="9">
        <v>3</v>
      </c>
      <c r="R1115" s="9">
        <v>3</v>
      </c>
      <c r="S1115" s="9">
        <v>3</v>
      </c>
      <c r="T1115" s="9"/>
      <c r="U1115" s="9">
        <v>1</v>
      </c>
      <c r="V1115" s="9">
        <v>1</v>
      </c>
      <c r="W1115" s="9">
        <v>0</v>
      </c>
      <c r="X1115" s="9">
        <v>0</v>
      </c>
      <c r="Y1115" s="9">
        <v>1</v>
      </c>
      <c r="Z1115" s="9">
        <v>0</v>
      </c>
      <c r="AA1115" s="9">
        <v>0</v>
      </c>
      <c r="AB1115" s="9">
        <v>0</v>
      </c>
      <c r="AC1115" s="9"/>
      <c r="AD1115" s="9">
        <v>1</v>
      </c>
      <c r="AE1115" s="9"/>
      <c r="AF1115" s="9">
        <v>1</v>
      </c>
      <c r="AG1115" s="9">
        <v>0</v>
      </c>
      <c r="AH1115" s="9">
        <v>0</v>
      </c>
      <c r="AI1115" s="9">
        <v>0</v>
      </c>
      <c r="AJ1115" s="9">
        <v>0</v>
      </c>
      <c r="AK1115" s="9">
        <v>0</v>
      </c>
      <c r="AL1115" s="9"/>
      <c r="AM1115" s="9">
        <v>0</v>
      </c>
      <c r="AN1115" s="9">
        <v>1</v>
      </c>
      <c r="AO1115" s="9">
        <v>0</v>
      </c>
      <c r="AP1115" s="9">
        <v>0</v>
      </c>
      <c r="AQ1115" s="9">
        <v>0</v>
      </c>
      <c r="AR1115" s="9">
        <v>0</v>
      </c>
      <c r="AS1115" s="9"/>
      <c r="AT1115" s="9">
        <v>4</v>
      </c>
      <c r="AU1115" s="9">
        <v>4</v>
      </c>
      <c r="AV1115" s="75">
        <v>2</v>
      </c>
      <c r="AW1115" s="75">
        <v>2</v>
      </c>
      <c r="AX1115" s="75">
        <v>2</v>
      </c>
      <c r="AY1115" s="9" t="s">
        <v>125</v>
      </c>
      <c r="AZ1115" s="9">
        <v>1</v>
      </c>
      <c r="BA1115" s="9">
        <v>1</v>
      </c>
      <c r="BB1115" s="9">
        <v>2</v>
      </c>
      <c r="BC1115" s="9">
        <v>2</v>
      </c>
      <c r="BD1115" s="9">
        <v>1</v>
      </c>
      <c r="BE1115" s="9">
        <v>2</v>
      </c>
      <c r="BF1115" s="9">
        <v>1</v>
      </c>
      <c r="BG1115" s="9">
        <v>1</v>
      </c>
      <c r="BH1115">
        <v>2</v>
      </c>
      <c r="BI1115">
        <v>1</v>
      </c>
      <c r="BJ1115" s="58">
        <v>2</v>
      </c>
      <c r="BK1115">
        <v>2</v>
      </c>
      <c r="BL1115">
        <v>1</v>
      </c>
      <c r="BM1115">
        <v>1</v>
      </c>
      <c r="BN1115">
        <v>2</v>
      </c>
      <c r="BO1115">
        <v>2</v>
      </c>
      <c r="BP1115">
        <v>2</v>
      </c>
      <c r="BQ1115" t="s">
        <v>125</v>
      </c>
      <c r="BR1115">
        <v>2</v>
      </c>
      <c r="BS1115">
        <v>2</v>
      </c>
      <c r="BT1115" t="s">
        <v>125</v>
      </c>
      <c r="BU1115">
        <v>2</v>
      </c>
      <c r="BV1115">
        <v>2</v>
      </c>
      <c r="BW1115">
        <v>1</v>
      </c>
      <c r="BX1115">
        <v>2</v>
      </c>
      <c r="BY1115">
        <v>2</v>
      </c>
      <c r="BZ1115">
        <v>2</v>
      </c>
      <c r="CA1115">
        <v>2</v>
      </c>
      <c r="CB1115">
        <v>2</v>
      </c>
      <c r="CC1115">
        <v>1</v>
      </c>
      <c r="CD1115">
        <v>2</v>
      </c>
      <c r="CE1115">
        <v>2</v>
      </c>
      <c r="CF1115">
        <v>1</v>
      </c>
      <c r="CG1115">
        <v>2</v>
      </c>
      <c r="CH1115">
        <v>2</v>
      </c>
      <c r="CI1115">
        <v>2</v>
      </c>
      <c r="CJ1115">
        <v>2</v>
      </c>
      <c r="CK1115">
        <v>2</v>
      </c>
      <c r="CL1115">
        <v>1</v>
      </c>
      <c r="CM1115">
        <v>3</v>
      </c>
      <c r="CN1115">
        <v>3</v>
      </c>
      <c r="CO1115">
        <v>4</v>
      </c>
      <c r="CP1115">
        <v>3</v>
      </c>
      <c r="CQ1115">
        <v>2</v>
      </c>
      <c r="CR1115">
        <v>2</v>
      </c>
      <c r="CS1115">
        <v>4</v>
      </c>
      <c r="CW1115">
        <v>1</v>
      </c>
      <c r="CX1115">
        <v>2</v>
      </c>
      <c r="CY1115">
        <v>2</v>
      </c>
      <c r="CZ1115">
        <v>1</v>
      </c>
      <c r="DA1115" s="57" t="s">
        <v>125</v>
      </c>
    </row>
    <row r="1116" spans="1:105">
      <c r="A1116">
        <v>1109</v>
      </c>
      <c r="B1116" s="9">
        <v>2</v>
      </c>
      <c r="C1116" s="9">
        <v>8</v>
      </c>
      <c r="D1116" s="9">
        <v>4</v>
      </c>
      <c r="E1116" s="9">
        <v>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1</v>
      </c>
      <c r="L1116" s="9">
        <v>0</v>
      </c>
      <c r="M1116" s="9">
        <v>2</v>
      </c>
      <c r="N1116" s="9">
        <v>4</v>
      </c>
      <c r="O1116" s="9">
        <v>4</v>
      </c>
      <c r="P1116" s="9">
        <v>4</v>
      </c>
      <c r="Q1116" s="9">
        <v>1</v>
      </c>
      <c r="R1116" s="9">
        <v>4</v>
      </c>
      <c r="S1116" s="9">
        <v>4</v>
      </c>
      <c r="T1116" s="9"/>
      <c r="U1116" s="9">
        <v>0</v>
      </c>
      <c r="V1116" s="9">
        <v>0</v>
      </c>
      <c r="W1116" s="9">
        <v>1</v>
      </c>
      <c r="X1116" s="9">
        <v>0</v>
      </c>
      <c r="Y1116" s="9">
        <v>1</v>
      </c>
      <c r="Z1116" s="9">
        <v>0</v>
      </c>
      <c r="AA1116" s="9">
        <v>0</v>
      </c>
      <c r="AB1116" s="9">
        <v>0</v>
      </c>
      <c r="AC1116" s="9"/>
      <c r="AD1116" s="9">
        <v>5</v>
      </c>
      <c r="AE1116" s="9"/>
      <c r="AF1116" s="9">
        <v>1</v>
      </c>
      <c r="AG1116" s="9">
        <v>0</v>
      </c>
      <c r="AH1116" s="9">
        <v>0</v>
      </c>
      <c r="AI1116" s="9">
        <v>0</v>
      </c>
      <c r="AJ1116" s="9">
        <v>0</v>
      </c>
      <c r="AK1116" s="9">
        <v>0</v>
      </c>
      <c r="AL1116" s="9"/>
      <c r="AM1116" s="9">
        <v>1</v>
      </c>
      <c r="AN1116" s="9">
        <v>1</v>
      </c>
      <c r="AO1116" s="9">
        <v>1</v>
      </c>
      <c r="AP1116" s="9">
        <v>0</v>
      </c>
      <c r="AQ1116" s="9">
        <v>0</v>
      </c>
      <c r="AR1116" s="9">
        <v>0</v>
      </c>
      <c r="AS1116" s="9"/>
      <c r="AT1116" s="9">
        <v>1</v>
      </c>
      <c r="AU1116" s="9">
        <v>1</v>
      </c>
      <c r="AV1116" s="75">
        <v>2</v>
      </c>
      <c r="AW1116" s="75">
        <v>2</v>
      </c>
      <c r="AX1116" s="75">
        <v>2</v>
      </c>
      <c r="AY1116" s="9" t="s">
        <v>125</v>
      </c>
      <c r="AZ1116" s="9">
        <v>1</v>
      </c>
      <c r="BA1116" s="9">
        <v>1</v>
      </c>
      <c r="BB1116" s="9">
        <v>1</v>
      </c>
      <c r="BC1116" s="9">
        <v>2</v>
      </c>
      <c r="BD1116" s="9">
        <v>1</v>
      </c>
      <c r="BE1116" s="9">
        <v>1</v>
      </c>
      <c r="BF1116" s="9">
        <v>1</v>
      </c>
      <c r="BG1116" s="9">
        <v>1</v>
      </c>
      <c r="BH1116">
        <v>1</v>
      </c>
      <c r="BI1116">
        <v>1</v>
      </c>
      <c r="BJ1116" s="58">
        <v>1</v>
      </c>
      <c r="BK1116">
        <v>2</v>
      </c>
      <c r="BL1116">
        <v>1</v>
      </c>
      <c r="BM1116">
        <v>1</v>
      </c>
      <c r="BN1116">
        <v>2</v>
      </c>
      <c r="BO1116">
        <v>2</v>
      </c>
      <c r="BP1116">
        <v>2</v>
      </c>
      <c r="BQ1116" t="s">
        <v>125</v>
      </c>
      <c r="BR1116">
        <v>2</v>
      </c>
      <c r="BS1116">
        <v>2</v>
      </c>
      <c r="BT1116" t="s">
        <v>125</v>
      </c>
      <c r="BU1116">
        <v>1</v>
      </c>
      <c r="BV1116">
        <v>1</v>
      </c>
      <c r="BW1116">
        <v>1</v>
      </c>
      <c r="BX1116">
        <v>2</v>
      </c>
      <c r="BY1116">
        <v>1</v>
      </c>
      <c r="BZ1116">
        <v>2</v>
      </c>
      <c r="CA1116">
        <v>1</v>
      </c>
      <c r="CB1116">
        <v>2</v>
      </c>
      <c r="CC1116">
        <v>2</v>
      </c>
      <c r="CD1116">
        <v>1</v>
      </c>
      <c r="CE1116">
        <v>2</v>
      </c>
      <c r="CF1116">
        <v>1</v>
      </c>
      <c r="CG1116">
        <v>1</v>
      </c>
      <c r="CH1116">
        <v>2</v>
      </c>
      <c r="CI1116">
        <v>2</v>
      </c>
      <c r="CJ1116">
        <v>1</v>
      </c>
      <c r="CK1116">
        <v>2</v>
      </c>
      <c r="CL1116">
        <v>1</v>
      </c>
      <c r="CM1116">
        <v>3</v>
      </c>
      <c r="CN1116">
        <v>3</v>
      </c>
      <c r="CO1116">
        <v>4</v>
      </c>
      <c r="CP1116">
        <v>2</v>
      </c>
      <c r="CQ1116">
        <v>3</v>
      </c>
      <c r="CR1116">
        <v>3</v>
      </c>
      <c r="CS1116">
        <v>3</v>
      </c>
      <c r="CT1116">
        <v>3</v>
      </c>
      <c r="CU1116">
        <v>3</v>
      </c>
      <c r="CV1116">
        <v>2</v>
      </c>
      <c r="CW1116">
        <v>1</v>
      </c>
      <c r="CX1116">
        <v>3</v>
      </c>
      <c r="CY1116">
        <v>3</v>
      </c>
      <c r="CZ1116">
        <v>3</v>
      </c>
      <c r="DA1116" s="57" t="s">
        <v>125</v>
      </c>
    </row>
    <row r="1117" spans="1:105">
      <c r="A1117">
        <v>1110</v>
      </c>
      <c r="B1117" s="9">
        <v>2</v>
      </c>
      <c r="C1117" s="9">
        <v>3</v>
      </c>
      <c r="D1117" s="9">
        <v>1</v>
      </c>
      <c r="E1117" s="9">
        <v>15</v>
      </c>
      <c r="F1117" s="9">
        <v>1</v>
      </c>
      <c r="G1117" s="9">
        <v>1</v>
      </c>
      <c r="H1117" s="9">
        <v>0</v>
      </c>
      <c r="I1117" s="9">
        <v>1</v>
      </c>
      <c r="J1117" s="9">
        <v>0</v>
      </c>
      <c r="K1117" s="9">
        <v>0</v>
      </c>
      <c r="L1117" s="9">
        <v>0</v>
      </c>
      <c r="M1117" s="9">
        <v>2</v>
      </c>
      <c r="N1117" s="9">
        <v>4</v>
      </c>
      <c r="O1117" s="9">
        <v>0</v>
      </c>
      <c r="P1117" s="9">
        <v>4</v>
      </c>
      <c r="Q1117" s="9">
        <v>0</v>
      </c>
      <c r="R1117" s="9">
        <v>4</v>
      </c>
      <c r="S1117" s="9">
        <v>0</v>
      </c>
      <c r="T1117" s="9"/>
      <c r="U1117" s="9">
        <v>0</v>
      </c>
      <c r="V1117" s="9">
        <v>0</v>
      </c>
      <c r="W1117" s="9">
        <v>0</v>
      </c>
      <c r="X1117" s="9">
        <v>0</v>
      </c>
      <c r="Y1117" s="9">
        <v>1</v>
      </c>
      <c r="Z1117" s="9">
        <v>0</v>
      </c>
      <c r="AA1117" s="9">
        <v>0</v>
      </c>
      <c r="AB1117" s="9">
        <v>0</v>
      </c>
      <c r="AC1117" s="9"/>
      <c r="AD1117" s="9">
        <v>2</v>
      </c>
      <c r="AE1117" s="9"/>
      <c r="AF1117" s="9">
        <v>1</v>
      </c>
      <c r="AG1117" s="9">
        <v>0</v>
      </c>
      <c r="AH1117" s="9">
        <v>1</v>
      </c>
      <c r="AI1117" s="9">
        <v>1</v>
      </c>
      <c r="AJ1117" s="9">
        <v>0</v>
      </c>
      <c r="AK1117" s="9">
        <v>0</v>
      </c>
      <c r="AL1117" s="9"/>
      <c r="AM1117" s="9">
        <v>1</v>
      </c>
      <c r="AN1117" s="9">
        <v>1</v>
      </c>
      <c r="AO1117" s="9">
        <v>1</v>
      </c>
      <c r="AP1117" s="9">
        <v>1</v>
      </c>
      <c r="AQ1117" s="9">
        <v>0</v>
      </c>
      <c r="AR1117" s="9">
        <v>0</v>
      </c>
      <c r="AS1117" s="9"/>
      <c r="AT1117" s="9">
        <v>1</v>
      </c>
      <c r="AU1117" s="9">
        <v>3</v>
      </c>
      <c r="AV1117" s="75">
        <v>2</v>
      </c>
      <c r="AW1117" s="75">
        <v>2</v>
      </c>
      <c r="AX1117" s="75">
        <v>1</v>
      </c>
      <c r="AY1117" s="9">
        <v>2</v>
      </c>
      <c r="AZ1117" s="9">
        <v>1</v>
      </c>
      <c r="BA1117" s="9">
        <v>1</v>
      </c>
      <c r="BB1117" s="9">
        <v>2</v>
      </c>
      <c r="BC1117" s="9">
        <v>1</v>
      </c>
      <c r="BD1117" s="9">
        <v>1</v>
      </c>
      <c r="BE1117" s="9">
        <v>2</v>
      </c>
      <c r="BF1117" s="9">
        <v>1</v>
      </c>
      <c r="BG1117" s="9">
        <v>1</v>
      </c>
      <c r="BH1117">
        <v>2</v>
      </c>
      <c r="BI1117">
        <v>1</v>
      </c>
      <c r="BJ1117" s="58">
        <v>1</v>
      </c>
      <c r="BK1117">
        <v>1</v>
      </c>
      <c r="BL1117">
        <v>1</v>
      </c>
      <c r="BM1117">
        <v>1</v>
      </c>
      <c r="BN1117">
        <v>1</v>
      </c>
      <c r="BO1117">
        <v>1</v>
      </c>
      <c r="BP1117">
        <v>1</v>
      </c>
      <c r="BQ1117">
        <v>1</v>
      </c>
      <c r="BR1117">
        <v>1</v>
      </c>
      <c r="BS1117">
        <v>2</v>
      </c>
      <c r="BT1117" t="s">
        <v>125</v>
      </c>
      <c r="BU1117">
        <v>1</v>
      </c>
      <c r="BV1117">
        <v>2</v>
      </c>
      <c r="BW1117">
        <v>2</v>
      </c>
      <c r="BX1117">
        <v>2</v>
      </c>
      <c r="BY1117">
        <v>2</v>
      </c>
      <c r="BZ1117">
        <v>2</v>
      </c>
      <c r="CA1117">
        <v>2</v>
      </c>
      <c r="CB1117">
        <v>2</v>
      </c>
      <c r="CC1117">
        <v>1</v>
      </c>
      <c r="CD1117">
        <v>1</v>
      </c>
      <c r="CE1117">
        <v>2</v>
      </c>
      <c r="CF1117">
        <v>1</v>
      </c>
      <c r="CG1117">
        <v>2</v>
      </c>
      <c r="CH1117">
        <v>2</v>
      </c>
      <c r="CI1117">
        <v>2</v>
      </c>
      <c r="CJ1117">
        <v>1</v>
      </c>
      <c r="CK1117">
        <v>1</v>
      </c>
      <c r="CL1117">
        <v>1</v>
      </c>
      <c r="CM1117">
        <v>3</v>
      </c>
      <c r="CN1117">
        <v>3</v>
      </c>
      <c r="CO1117">
        <v>4</v>
      </c>
      <c r="CP1117">
        <v>3</v>
      </c>
      <c r="CQ1117">
        <v>4</v>
      </c>
      <c r="CR1117">
        <v>4</v>
      </c>
      <c r="CS1117">
        <v>4</v>
      </c>
      <c r="CT1117">
        <v>4</v>
      </c>
      <c r="CU1117">
        <v>4</v>
      </c>
      <c r="CV1117">
        <v>2</v>
      </c>
      <c r="CW1117">
        <v>1</v>
      </c>
      <c r="CX1117">
        <v>3</v>
      </c>
      <c r="CY1117">
        <v>3</v>
      </c>
      <c r="CZ1117">
        <v>4</v>
      </c>
      <c r="DA1117" s="57">
        <v>4</v>
      </c>
    </row>
    <row r="1118" spans="1:105">
      <c r="A1118">
        <v>1111</v>
      </c>
      <c r="B1118" s="9">
        <v>1</v>
      </c>
      <c r="C1118" s="9">
        <v>9</v>
      </c>
      <c r="D1118" s="9">
        <v>7</v>
      </c>
      <c r="E1118" s="9">
        <v>1</v>
      </c>
      <c r="F1118" s="9"/>
      <c r="G1118" s="9"/>
      <c r="H1118" s="9"/>
      <c r="I1118" s="9"/>
      <c r="J1118" s="9"/>
      <c r="K1118" s="9"/>
      <c r="L1118" s="9"/>
      <c r="M1118" s="9">
        <v>3</v>
      </c>
      <c r="N1118" s="9">
        <v>0</v>
      </c>
      <c r="O1118" s="9">
        <v>0</v>
      </c>
      <c r="P1118" s="9">
        <v>0</v>
      </c>
      <c r="Q1118" s="9">
        <v>4</v>
      </c>
      <c r="R1118" s="9">
        <v>1</v>
      </c>
      <c r="S1118" s="9">
        <v>0</v>
      </c>
      <c r="T1118" s="9"/>
      <c r="U1118" s="9">
        <v>1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  <c r="AC1118" s="9"/>
      <c r="AD1118" s="9">
        <v>3</v>
      </c>
      <c r="AE1118" s="9"/>
      <c r="AF1118" s="9">
        <v>1</v>
      </c>
      <c r="AG1118" s="9">
        <v>0</v>
      </c>
      <c r="AH1118" s="9">
        <v>0</v>
      </c>
      <c r="AI1118" s="9">
        <v>0</v>
      </c>
      <c r="AJ1118" s="9">
        <v>0</v>
      </c>
      <c r="AK1118" s="9">
        <v>0</v>
      </c>
      <c r="AL1118" s="9"/>
      <c r="AM1118" s="9">
        <v>0</v>
      </c>
      <c r="AN1118" s="9">
        <v>1</v>
      </c>
      <c r="AO1118" s="9">
        <v>0</v>
      </c>
      <c r="AP1118" s="9">
        <v>1</v>
      </c>
      <c r="AQ1118" s="9">
        <v>0</v>
      </c>
      <c r="AR1118" s="9">
        <v>0</v>
      </c>
      <c r="AS1118" s="9"/>
      <c r="AT1118" s="9">
        <v>4</v>
      </c>
      <c r="AU1118" s="9">
        <v>4</v>
      </c>
      <c r="AV1118" s="75">
        <v>2</v>
      </c>
      <c r="AW1118" s="75">
        <v>2</v>
      </c>
      <c r="AX1118" s="75">
        <v>2</v>
      </c>
      <c r="AY1118" s="9" t="s">
        <v>125</v>
      </c>
      <c r="AZ1118" s="9">
        <v>1</v>
      </c>
      <c r="BA1118" s="9">
        <v>2</v>
      </c>
      <c r="BB1118" s="9">
        <v>1</v>
      </c>
      <c r="BC1118" s="9">
        <v>2</v>
      </c>
      <c r="BD1118" s="9">
        <v>1</v>
      </c>
      <c r="BE1118" s="9">
        <v>1</v>
      </c>
      <c r="BF1118" s="9">
        <v>1</v>
      </c>
      <c r="BG1118" s="9">
        <v>1</v>
      </c>
      <c r="BH1118">
        <v>2</v>
      </c>
      <c r="BI1118">
        <v>2</v>
      </c>
      <c r="BJ1118" s="58">
        <v>2</v>
      </c>
      <c r="BK1118">
        <v>2</v>
      </c>
      <c r="BL1118">
        <v>1</v>
      </c>
      <c r="BM1118">
        <v>2</v>
      </c>
      <c r="BN1118">
        <v>2</v>
      </c>
      <c r="BO1118">
        <v>2</v>
      </c>
      <c r="BP1118">
        <v>2</v>
      </c>
      <c r="BQ1118" t="s">
        <v>125</v>
      </c>
      <c r="BR1118">
        <v>2</v>
      </c>
      <c r="BS1118">
        <v>1</v>
      </c>
      <c r="BT1118">
        <v>1</v>
      </c>
      <c r="BU1118">
        <v>2</v>
      </c>
      <c r="BV1118">
        <v>2</v>
      </c>
      <c r="BW1118">
        <v>2</v>
      </c>
      <c r="BX1118">
        <v>2</v>
      </c>
      <c r="BY1118">
        <v>2</v>
      </c>
      <c r="BZ1118">
        <v>2</v>
      </c>
      <c r="CA1118">
        <v>2</v>
      </c>
      <c r="CB1118">
        <v>2</v>
      </c>
      <c r="CC1118">
        <v>2</v>
      </c>
      <c r="CD1118">
        <v>2</v>
      </c>
      <c r="CE1118">
        <v>2</v>
      </c>
      <c r="CF1118">
        <v>2</v>
      </c>
      <c r="CG1118">
        <v>2</v>
      </c>
      <c r="CH1118">
        <v>2</v>
      </c>
      <c r="CI1118">
        <v>2</v>
      </c>
      <c r="CJ1118">
        <v>2</v>
      </c>
      <c r="CL1118">
        <v>1</v>
      </c>
      <c r="CM1118">
        <v>4</v>
      </c>
      <c r="CO1118">
        <v>1</v>
      </c>
      <c r="CT1118">
        <v>1</v>
      </c>
      <c r="CU1118">
        <v>1</v>
      </c>
      <c r="CV1118">
        <v>1</v>
      </c>
      <c r="CW1118">
        <v>1</v>
      </c>
      <c r="CX1118">
        <v>4</v>
      </c>
      <c r="CY1118">
        <v>1</v>
      </c>
      <c r="CZ1118">
        <v>4</v>
      </c>
      <c r="DA1118" s="57" t="s">
        <v>125</v>
      </c>
    </row>
    <row r="1119" spans="1:105">
      <c r="A1119">
        <v>1112</v>
      </c>
      <c r="B1119" s="9">
        <v>1</v>
      </c>
      <c r="C1119" s="9">
        <v>2</v>
      </c>
      <c r="D1119" s="9">
        <v>1</v>
      </c>
      <c r="E1119" s="9">
        <v>8</v>
      </c>
      <c r="F1119" s="9">
        <v>1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2</v>
      </c>
      <c r="N1119" s="9">
        <v>3</v>
      </c>
      <c r="O1119" s="9">
        <v>0</v>
      </c>
      <c r="P1119" s="9">
        <v>0</v>
      </c>
      <c r="Q1119" s="9">
        <v>0</v>
      </c>
      <c r="R1119" s="9">
        <v>2</v>
      </c>
      <c r="S1119" s="9">
        <v>0</v>
      </c>
      <c r="T1119" s="9"/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1</v>
      </c>
      <c r="AB1119" s="9">
        <v>0</v>
      </c>
      <c r="AC1119" s="9"/>
      <c r="AD1119" s="9">
        <v>1</v>
      </c>
      <c r="AE1119" s="9"/>
      <c r="AF1119" s="9">
        <v>1</v>
      </c>
      <c r="AG1119" s="9">
        <v>0</v>
      </c>
      <c r="AH1119" s="9">
        <v>1</v>
      </c>
      <c r="AI1119" s="9">
        <v>1</v>
      </c>
      <c r="AJ1119" s="9">
        <v>0</v>
      </c>
      <c r="AK1119" s="9">
        <v>0</v>
      </c>
      <c r="AL1119" s="9"/>
      <c r="AM1119" s="9">
        <v>1</v>
      </c>
      <c r="AN1119" s="9">
        <v>1</v>
      </c>
      <c r="AO1119" s="9">
        <v>1</v>
      </c>
      <c r="AP1119" s="9">
        <v>0</v>
      </c>
      <c r="AQ1119" s="9">
        <v>0</v>
      </c>
      <c r="AR1119" s="9">
        <v>0</v>
      </c>
      <c r="AS1119" s="9"/>
      <c r="AT1119" s="9">
        <v>1</v>
      </c>
      <c r="AU1119" s="9">
        <v>3</v>
      </c>
      <c r="AV1119" s="75">
        <v>1</v>
      </c>
      <c r="AW1119" s="75">
        <v>2</v>
      </c>
      <c r="AX1119" s="75">
        <v>1</v>
      </c>
      <c r="AY1119" s="9">
        <v>2</v>
      </c>
      <c r="AZ1119" s="9">
        <v>1</v>
      </c>
      <c r="BA1119" s="9">
        <v>1</v>
      </c>
      <c r="BB1119" s="9">
        <v>2</v>
      </c>
      <c r="BC1119" s="9">
        <v>1</v>
      </c>
      <c r="BD1119" s="9">
        <v>1</v>
      </c>
      <c r="BE1119" s="9">
        <v>2</v>
      </c>
      <c r="BF1119" s="9">
        <v>2</v>
      </c>
      <c r="BG1119" s="9" t="s">
        <v>125</v>
      </c>
      <c r="BH1119">
        <v>1</v>
      </c>
      <c r="BI1119">
        <v>1</v>
      </c>
      <c r="BJ1119" s="58">
        <v>1</v>
      </c>
      <c r="BK1119">
        <v>2</v>
      </c>
      <c r="BL1119">
        <v>1</v>
      </c>
      <c r="BM1119">
        <v>2</v>
      </c>
      <c r="BN1119">
        <v>1</v>
      </c>
      <c r="BO1119">
        <v>2</v>
      </c>
      <c r="BP1119">
        <v>2</v>
      </c>
      <c r="BQ1119" t="s">
        <v>125</v>
      </c>
      <c r="BR1119">
        <v>1</v>
      </c>
      <c r="BS1119">
        <v>2</v>
      </c>
      <c r="BT1119" t="s">
        <v>125</v>
      </c>
      <c r="BU1119">
        <v>1</v>
      </c>
      <c r="BV1119">
        <v>1</v>
      </c>
      <c r="BW1119">
        <v>2</v>
      </c>
      <c r="BX1119">
        <v>2</v>
      </c>
      <c r="BY1119">
        <v>2</v>
      </c>
      <c r="BZ1119">
        <v>2</v>
      </c>
      <c r="CA1119">
        <v>2</v>
      </c>
      <c r="CB1119">
        <v>2</v>
      </c>
      <c r="CC1119">
        <v>2</v>
      </c>
      <c r="CD1119">
        <v>2</v>
      </c>
      <c r="CE1119">
        <v>2</v>
      </c>
      <c r="CF1119">
        <v>1</v>
      </c>
      <c r="CG1119">
        <v>2</v>
      </c>
      <c r="CH1119">
        <v>2</v>
      </c>
      <c r="CI1119">
        <v>2</v>
      </c>
      <c r="CJ1119">
        <v>2</v>
      </c>
      <c r="CK1119">
        <v>2</v>
      </c>
      <c r="CL1119">
        <v>1</v>
      </c>
      <c r="CM1119">
        <v>2</v>
      </c>
      <c r="CO1119">
        <v>3</v>
      </c>
      <c r="CP1119">
        <v>1</v>
      </c>
      <c r="CQ1119">
        <v>4</v>
      </c>
      <c r="CR1119">
        <v>3</v>
      </c>
      <c r="CS1119">
        <v>3</v>
      </c>
      <c r="CT1119">
        <v>4</v>
      </c>
      <c r="CU1119">
        <v>2</v>
      </c>
      <c r="CV1119">
        <v>2</v>
      </c>
      <c r="CW1119">
        <v>1</v>
      </c>
      <c r="CX1119">
        <v>2</v>
      </c>
      <c r="CY1119">
        <v>3</v>
      </c>
      <c r="CZ1119">
        <v>3</v>
      </c>
      <c r="DA1119" s="57">
        <v>3</v>
      </c>
    </row>
    <row r="1120" spans="1:105">
      <c r="A1120">
        <v>1113</v>
      </c>
      <c r="B1120" s="9">
        <v>2</v>
      </c>
      <c r="C1120" s="9">
        <v>5</v>
      </c>
      <c r="D1120" s="9">
        <v>4</v>
      </c>
      <c r="E1120" s="9">
        <v>12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1</v>
      </c>
      <c r="L1120" s="9">
        <v>0</v>
      </c>
      <c r="M1120" s="9">
        <v>2</v>
      </c>
      <c r="N1120" s="9"/>
      <c r="O1120" s="9"/>
      <c r="P1120" s="9"/>
      <c r="Q1120" s="9"/>
      <c r="R1120" s="9">
        <v>3</v>
      </c>
      <c r="S1120" s="9"/>
      <c r="T1120" s="9"/>
      <c r="U1120" s="9">
        <v>1</v>
      </c>
      <c r="V1120" s="9">
        <v>1</v>
      </c>
      <c r="W1120" s="9">
        <v>0</v>
      </c>
      <c r="X1120" s="9">
        <v>0</v>
      </c>
      <c r="Y1120" s="9">
        <v>1</v>
      </c>
      <c r="Z1120" s="9">
        <v>0</v>
      </c>
      <c r="AA1120" s="9">
        <v>0</v>
      </c>
      <c r="AB1120" s="9">
        <v>0</v>
      </c>
      <c r="AC1120" s="9"/>
      <c r="AD1120" s="9">
        <v>3</v>
      </c>
      <c r="AE1120" s="9"/>
      <c r="AF1120" s="9">
        <v>1</v>
      </c>
      <c r="AG1120" s="9">
        <v>0</v>
      </c>
      <c r="AH1120" s="9">
        <v>0</v>
      </c>
      <c r="AI1120" s="9">
        <v>0</v>
      </c>
      <c r="AJ1120" s="9">
        <v>0</v>
      </c>
      <c r="AK1120" s="9">
        <v>0</v>
      </c>
      <c r="AL1120" s="9"/>
      <c r="AM1120" s="9">
        <v>1</v>
      </c>
      <c r="AN1120" s="9">
        <v>1</v>
      </c>
      <c r="AO1120" s="9">
        <v>1</v>
      </c>
      <c r="AP1120" s="9">
        <v>0</v>
      </c>
      <c r="AQ1120" s="9">
        <v>0</v>
      </c>
      <c r="AR1120" s="9">
        <v>0</v>
      </c>
      <c r="AS1120" s="9"/>
      <c r="AT1120" s="9">
        <v>1</v>
      </c>
      <c r="AU1120" s="9">
        <v>2</v>
      </c>
      <c r="AV1120" s="75">
        <v>1</v>
      </c>
      <c r="AW1120" s="75">
        <v>2</v>
      </c>
      <c r="AX1120" s="75">
        <v>1</v>
      </c>
      <c r="AY1120" s="9">
        <v>2</v>
      </c>
      <c r="AZ1120" s="9">
        <v>1</v>
      </c>
      <c r="BA1120" s="9">
        <v>1</v>
      </c>
      <c r="BB1120" s="9">
        <v>2</v>
      </c>
      <c r="BC1120" s="9">
        <v>1</v>
      </c>
      <c r="BD1120" s="9">
        <v>1</v>
      </c>
      <c r="BE1120" s="9">
        <v>1</v>
      </c>
      <c r="BF1120" s="9">
        <v>2</v>
      </c>
      <c r="BG1120" s="9" t="s">
        <v>125</v>
      </c>
      <c r="BH1120">
        <v>2</v>
      </c>
      <c r="BI1120">
        <v>1</v>
      </c>
      <c r="BJ1120" s="58">
        <v>2</v>
      </c>
      <c r="BK1120">
        <v>2</v>
      </c>
      <c r="BL1120">
        <v>2</v>
      </c>
      <c r="BM1120">
        <v>2</v>
      </c>
      <c r="BN1120">
        <v>1</v>
      </c>
      <c r="BO1120">
        <v>2</v>
      </c>
      <c r="BP1120">
        <v>2</v>
      </c>
      <c r="BQ1120" t="s">
        <v>125</v>
      </c>
      <c r="BR1120">
        <v>2</v>
      </c>
      <c r="BS1120">
        <v>1</v>
      </c>
      <c r="BT1120">
        <v>1</v>
      </c>
      <c r="BU1120">
        <v>1</v>
      </c>
      <c r="BV1120">
        <v>2</v>
      </c>
      <c r="BW1120">
        <v>2</v>
      </c>
      <c r="BX1120">
        <v>2</v>
      </c>
      <c r="BY1120">
        <v>1</v>
      </c>
      <c r="BZ1120">
        <v>1</v>
      </c>
      <c r="CA1120">
        <v>2</v>
      </c>
      <c r="CB1120">
        <v>2</v>
      </c>
      <c r="CC1120">
        <v>2</v>
      </c>
      <c r="CD1120">
        <v>2</v>
      </c>
      <c r="CE1120">
        <v>2</v>
      </c>
      <c r="CF1120">
        <v>2</v>
      </c>
      <c r="CG1120">
        <v>2</v>
      </c>
      <c r="CH1120">
        <v>2</v>
      </c>
      <c r="CI1120">
        <v>1</v>
      </c>
      <c r="CJ1120">
        <v>2</v>
      </c>
      <c r="CK1120">
        <v>2</v>
      </c>
      <c r="CL1120">
        <v>1</v>
      </c>
      <c r="CM1120">
        <v>2</v>
      </c>
      <c r="CN1120">
        <v>3</v>
      </c>
      <c r="CO1120">
        <v>4</v>
      </c>
      <c r="CP1120">
        <v>1</v>
      </c>
      <c r="CQ1120">
        <v>1</v>
      </c>
      <c r="CR1120">
        <v>3</v>
      </c>
      <c r="CS1120">
        <v>3</v>
      </c>
      <c r="CT1120">
        <v>4</v>
      </c>
      <c r="CU1120">
        <v>3</v>
      </c>
      <c r="CV1120">
        <v>2</v>
      </c>
      <c r="CW1120">
        <v>1</v>
      </c>
      <c r="CX1120">
        <v>2</v>
      </c>
      <c r="CY1120">
        <v>3</v>
      </c>
      <c r="CZ1120">
        <v>4</v>
      </c>
      <c r="DA1120" s="57" t="s">
        <v>125</v>
      </c>
    </row>
    <row r="1121" spans="1:105">
      <c r="A1121">
        <v>1114</v>
      </c>
      <c r="B1121" s="9">
        <v>2</v>
      </c>
      <c r="C1121" s="9">
        <v>3</v>
      </c>
      <c r="D1121" s="9">
        <v>1</v>
      </c>
      <c r="E1121" s="9">
        <v>3</v>
      </c>
      <c r="F1121" s="9">
        <v>1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3</v>
      </c>
      <c r="N1121" s="9">
        <v>4</v>
      </c>
      <c r="O1121" s="9">
        <v>0</v>
      </c>
      <c r="P1121" s="9">
        <v>4</v>
      </c>
      <c r="Q1121" s="9">
        <v>0</v>
      </c>
      <c r="R1121" s="9">
        <v>4</v>
      </c>
      <c r="S1121" s="9">
        <v>0</v>
      </c>
      <c r="T1121" s="9"/>
      <c r="U1121" s="9">
        <v>0</v>
      </c>
      <c r="V1121" s="9">
        <v>0</v>
      </c>
      <c r="W1121" s="9">
        <v>0</v>
      </c>
      <c r="X1121" s="9">
        <v>0</v>
      </c>
      <c r="Y1121" s="9">
        <v>1</v>
      </c>
      <c r="Z1121" s="9">
        <v>0</v>
      </c>
      <c r="AA1121" s="9">
        <v>0</v>
      </c>
      <c r="AB1121" s="9">
        <v>0</v>
      </c>
      <c r="AC1121" s="9"/>
      <c r="AD1121" s="9">
        <v>4</v>
      </c>
      <c r="AE1121" s="9"/>
      <c r="AF1121" s="9">
        <v>0</v>
      </c>
      <c r="AG1121" s="9">
        <v>0</v>
      </c>
      <c r="AH1121" s="9">
        <v>1</v>
      </c>
      <c r="AI1121" s="9">
        <v>0</v>
      </c>
      <c r="AJ1121" s="9">
        <v>0</v>
      </c>
      <c r="AK1121" s="9">
        <v>0</v>
      </c>
      <c r="AL1121" s="9"/>
      <c r="AM1121" s="9">
        <v>1</v>
      </c>
      <c r="AN1121" s="9">
        <v>1</v>
      </c>
      <c r="AO1121" s="9">
        <v>1</v>
      </c>
      <c r="AP1121" s="9">
        <v>0</v>
      </c>
      <c r="AQ1121" s="9">
        <v>0</v>
      </c>
      <c r="AR1121" s="9">
        <v>0</v>
      </c>
      <c r="AS1121" s="9"/>
      <c r="AT1121" s="9">
        <v>1</v>
      </c>
      <c r="AU1121" s="9">
        <v>1</v>
      </c>
      <c r="AV1121" s="75">
        <v>2</v>
      </c>
      <c r="AW1121" s="75">
        <v>2</v>
      </c>
      <c r="AX1121" s="75">
        <v>1</v>
      </c>
      <c r="AY1121" s="9">
        <v>1</v>
      </c>
      <c r="AZ1121" s="9">
        <v>1</v>
      </c>
      <c r="BA1121" s="9">
        <v>1</v>
      </c>
      <c r="BB1121" s="9">
        <v>1</v>
      </c>
      <c r="BC1121" s="9">
        <v>1</v>
      </c>
      <c r="BD1121" s="9">
        <v>1</v>
      </c>
      <c r="BE1121" s="9">
        <v>1</v>
      </c>
      <c r="BF1121" s="9">
        <v>1</v>
      </c>
      <c r="BG1121" s="9">
        <v>1</v>
      </c>
      <c r="BH1121">
        <v>1</v>
      </c>
      <c r="BI1121">
        <v>2</v>
      </c>
      <c r="BJ1121" s="58">
        <v>2</v>
      </c>
      <c r="BK1121">
        <v>2</v>
      </c>
      <c r="BL1121">
        <v>1</v>
      </c>
      <c r="BM1121">
        <v>2</v>
      </c>
      <c r="BN1121">
        <v>1</v>
      </c>
      <c r="BO1121">
        <v>2</v>
      </c>
      <c r="BP1121">
        <v>1</v>
      </c>
      <c r="BQ1121">
        <v>1</v>
      </c>
      <c r="BR1121">
        <v>1</v>
      </c>
      <c r="BS1121">
        <v>1</v>
      </c>
      <c r="BT1121">
        <v>1</v>
      </c>
      <c r="BU1121">
        <v>1</v>
      </c>
      <c r="BV1121">
        <v>2</v>
      </c>
      <c r="BW1121">
        <v>2</v>
      </c>
      <c r="BX1121">
        <v>2</v>
      </c>
      <c r="BY1121">
        <v>2</v>
      </c>
      <c r="BZ1121">
        <v>2</v>
      </c>
      <c r="CA1121">
        <v>2</v>
      </c>
      <c r="CB1121">
        <v>2</v>
      </c>
      <c r="CC1121">
        <v>2</v>
      </c>
      <c r="CD1121">
        <v>2</v>
      </c>
      <c r="CE1121">
        <v>2</v>
      </c>
      <c r="CF1121">
        <v>1</v>
      </c>
      <c r="CG1121">
        <v>2</v>
      </c>
      <c r="CH1121">
        <v>2</v>
      </c>
      <c r="CI1121">
        <v>2</v>
      </c>
      <c r="CJ1121">
        <v>2</v>
      </c>
      <c r="CK1121">
        <v>2</v>
      </c>
      <c r="CL1121">
        <v>1</v>
      </c>
      <c r="CM1121">
        <v>4</v>
      </c>
      <c r="CN1121">
        <v>1</v>
      </c>
      <c r="CO1121">
        <v>3</v>
      </c>
      <c r="CP1121">
        <v>1</v>
      </c>
      <c r="CQ1121">
        <v>4</v>
      </c>
      <c r="CR1121">
        <v>1</v>
      </c>
      <c r="CS1121">
        <v>2</v>
      </c>
      <c r="CT1121">
        <v>4</v>
      </c>
      <c r="CU1121">
        <v>1</v>
      </c>
      <c r="CV1121">
        <v>1</v>
      </c>
      <c r="CW1121">
        <v>1</v>
      </c>
      <c r="CX1121">
        <v>3</v>
      </c>
      <c r="CY1121">
        <v>3</v>
      </c>
      <c r="CZ1121">
        <v>1</v>
      </c>
      <c r="DA1121" s="57">
        <v>1</v>
      </c>
    </row>
    <row r="1122" spans="1:105">
      <c r="A1122">
        <v>1115</v>
      </c>
      <c r="B1122" s="9">
        <v>2</v>
      </c>
      <c r="C1122" s="9">
        <v>6</v>
      </c>
      <c r="D1122" s="9">
        <v>4</v>
      </c>
      <c r="E1122" s="9">
        <v>14</v>
      </c>
      <c r="F1122" s="9">
        <v>1</v>
      </c>
      <c r="G1122" s="9">
        <v>0</v>
      </c>
      <c r="H1122" s="9">
        <v>0</v>
      </c>
      <c r="I1122" s="9">
        <v>1</v>
      </c>
      <c r="J1122" s="9">
        <v>0</v>
      </c>
      <c r="K1122" s="9">
        <v>0</v>
      </c>
      <c r="L1122" s="9">
        <v>0</v>
      </c>
      <c r="M1122" s="9">
        <v>2</v>
      </c>
      <c r="N1122" s="9">
        <v>3</v>
      </c>
      <c r="O1122" s="9">
        <v>3</v>
      </c>
      <c r="P1122" s="9">
        <v>3</v>
      </c>
      <c r="Q1122" s="9">
        <v>1</v>
      </c>
      <c r="R1122" s="9">
        <v>3</v>
      </c>
      <c r="S1122" s="9">
        <v>3</v>
      </c>
      <c r="T1122" s="9"/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1</v>
      </c>
      <c r="AB1122" s="9">
        <v>0</v>
      </c>
      <c r="AC1122" s="9"/>
      <c r="AD1122" s="9">
        <v>5</v>
      </c>
      <c r="AE1122" s="9"/>
      <c r="AF1122" s="9">
        <v>1</v>
      </c>
      <c r="AG1122" s="9">
        <v>1</v>
      </c>
      <c r="AH1122" s="9">
        <v>1</v>
      </c>
      <c r="AI1122" s="9">
        <v>0</v>
      </c>
      <c r="AJ1122" s="9">
        <v>0</v>
      </c>
      <c r="AK1122" s="9">
        <v>0</v>
      </c>
      <c r="AL1122" s="9"/>
      <c r="AM1122" s="9">
        <v>1</v>
      </c>
      <c r="AN1122" s="9">
        <v>1</v>
      </c>
      <c r="AO1122" s="9">
        <v>1</v>
      </c>
      <c r="AP1122" s="9">
        <v>0</v>
      </c>
      <c r="AQ1122" s="9">
        <v>0</v>
      </c>
      <c r="AR1122" s="9">
        <v>0</v>
      </c>
      <c r="AS1122" s="9"/>
      <c r="AT1122" s="9">
        <v>1</v>
      </c>
      <c r="AU1122" s="9">
        <v>3</v>
      </c>
      <c r="AV1122" s="75">
        <v>2</v>
      </c>
      <c r="AW1122" s="75">
        <v>1</v>
      </c>
      <c r="AX1122" s="75">
        <v>1</v>
      </c>
      <c r="AY1122" s="9">
        <v>1</v>
      </c>
      <c r="AZ1122" s="9">
        <v>1</v>
      </c>
      <c r="BA1122" s="9">
        <v>1</v>
      </c>
      <c r="BB1122" s="9">
        <v>1</v>
      </c>
      <c r="BC1122" s="9">
        <v>1</v>
      </c>
      <c r="BD1122" s="9">
        <v>1</v>
      </c>
      <c r="BE1122" s="9">
        <v>2</v>
      </c>
      <c r="BF1122" s="9">
        <v>1</v>
      </c>
      <c r="BG1122" s="9">
        <v>1</v>
      </c>
      <c r="BH1122">
        <v>1</v>
      </c>
      <c r="BI1122">
        <v>1</v>
      </c>
      <c r="BJ1122" s="58">
        <v>1</v>
      </c>
      <c r="BK1122">
        <v>1</v>
      </c>
      <c r="BL1122">
        <v>1</v>
      </c>
      <c r="BM1122">
        <v>1</v>
      </c>
      <c r="BN1122">
        <v>1</v>
      </c>
      <c r="BO1122">
        <v>2</v>
      </c>
      <c r="BP1122">
        <v>1</v>
      </c>
      <c r="BQ1122">
        <v>1</v>
      </c>
      <c r="BR1122">
        <v>1</v>
      </c>
      <c r="BS1122">
        <v>1</v>
      </c>
      <c r="BT1122">
        <v>1</v>
      </c>
      <c r="BU1122">
        <v>1</v>
      </c>
      <c r="BV1122">
        <v>1</v>
      </c>
      <c r="BW1122">
        <v>2</v>
      </c>
      <c r="BX1122">
        <v>2</v>
      </c>
      <c r="BY1122">
        <v>1</v>
      </c>
      <c r="BZ1122">
        <v>1</v>
      </c>
      <c r="CA1122">
        <v>1</v>
      </c>
      <c r="CB1122">
        <v>2</v>
      </c>
      <c r="CC1122">
        <v>1</v>
      </c>
      <c r="CD1122">
        <v>2</v>
      </c>
      <c r="CE1122">
        <v>2</v>
      </c>
      <c r="CF1122">
        <v>1</v>
      </c>
      <c r="CG1122">
        <v>1</v>
      </c>
      <c r="CH1122">
        <v>1</v>
      </c>
      <c r="CI1122">
        <v>1</v>
      </c>
      <c r="CJ1122">
        <v>1</v>
      </c>
      <c r="CK1122">
        <v>2</v>
      </c>
      <c r="CL1122">
        <v>1</v>
      </c>
      <c r="CM1122">
        <v>3</v>
      </c>
      <c r="CN1122">
        <v>3</v>
      </c>
      <c r="CO1122">
        <v>4</v>
      </c>
      <c r="CP1122">
        <v>4</v>
      </c>
      <c r="CQ1122">
        <v>4</v>
      </c>
      <c r="CR1122">
        <v>4</v>
      </c>
      <c r="CS1122">
        <v>4</v>
      </c>
      <c r="CT1122">
        <v>4</v>
      </c>
      <c r="CU1122">
        <v>3</v>
      </c>
      <c r="CV1122">
        <v>3</v>
      </c>
      <c r="CW1122">
        <v>1</v>
      </c>
      <c r="CX1122">
        <v>3</v>
      </c>
      <c r="CY1122">
        <v>3</v>
      </c>
      <c r="CZ1122">
        <v>3</v>
      </c>
      <c r="DA1122" s="57">
        <v>3</v>
      </c>
    </row>
    <row r="1123" spans="1:105">
      <c r="A1123">
        <v>1116</v>
      </c>
      <c r="B1123" s="9">
        <v>1</v>
      </c>
      <c r="C1123" s="9">
        <v>9</v>
      </c>
      <c r="D1123" s="9">
        <v>7</v>
      </c>
      <c r="E1123" s="9">
        <v>6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1</v>
      </c>
      <c r="L1123" s="9">
        <v>0</v>
      </c>
      <c r="M1123" s="9">
        <v>2</v>
      </c>
      <c r="N1123" s="9">
        <v>4</v>
      </c>
      <c r="O1123" s="9">
        <v>4</v>
      </c>
      <c r="P1123" s="9">
        <v>3</v>
      </c>
      <c r="Q1123" s="9">
        <v>4</v>
      </c>
      <c r="R1123" s="9">
        <v>4</v>
      </c>
      <c r="S1123" s="9">
        <v>3</v>
      </c>
      <c r="T1123" s="9"/>
      <c r="U1123" s="9">
        <v>0</v>
      </c>
      <c r="V1123" s="9">
        <v>0</v>
      </c>
      <c r="W1123" s="9">
        <v>1</v>
      </c>
      <c r="X1123" s="9">
        <v>0</v>
      </c>
      <c r="Y1123" s="9">
        <v>1</v>
      </c>
      <c r="Z1123" s="9">
        <v>1</v>
      </c>
      <c r="AA1123" s="9">
        <v>0</v>
      </c>
      <c r="AB1123" s="9">
        <v>0</v>
      </c>
      <c r="AC1123" s="9"/>
      <c r="AD1123" s="9">
        <v>4</v>
      </c>
      <c r="AE1123" s="9"/>
      <c r="AF1123" s="9">
        <v>1</v>
      </c>
      <c r="AG1123" s="9">
        <v>1</v>
      </c>
      <c r="AH1123" s="9">
        <v>0</v>
      </c>
      <c r="AI1123" s="9">
        <v>0</v>
      </c>
      <c r="AJ1123" s="9">
        <v>1</v>
      </c>
      <c r="AK1123" s="9">
        <v>0</v>
      </c>
      <c r="AL1123" s="9"/>
      <c r="AM1123" s="9">
        <v>1</v>
      </c>
      <c r="AN1123" s="9">
        <v>1</v>
      </c>
      <c r="AO1123" s="9">
        <v>0</v>
      </c>
      <c r="AP1123" s="9">
        <v>1</v>
      </c>
      <c r="AQ1123" s="9">
        <v>0</v>
      </c>
      <c r="AR1123" s="9">
        <v>0</v>
      </c>
      <c r="AS1123" s="9"/>
      <c r="AT1123" s="9">
        <v>4</v>
      </c>
      <c r="AU1123" s="9">
        <v>1</v>
      </c>
      <c r="AV1123" s="75">
        <v>2</v>
      </c>
      <c r="AW1123" s="75">
        <v>1</v>
      </c>
      <c r="AX1123" s="75">
        <v>1</v>
      </c>
      <c r="AY1123" s="9">
        <v>2</v>
      </c>
      <c r="AZ1123" s="9">
        <v>1</v>
      </c>
      <c r="BA1123" s="9">
        <v>2</v>
      </c>
      <c r="BB1123" s="9"/>
      <c r="BC1123" s="9">
        <v>2</v>
      </c>
      <c r="BD1123" s="9">
        <v>1</v>
      </c>
      <c r="BE1123" s="9">
        <v>2</v>
      </c>
      <c r="BF1123" s="9">
        <v>2</v>
      </c>
      <c r="BG1123" s="9" t="s">
        <v>125</v>
      </c>
      <c r="BH1123">
        <v>1</v>
      </c>
      <c r="BI1123">
        <v>1</v>
      </c>
      <c r="BJ1123" s="58">
        <v>2</v>
      </c>
      <c r="BK1123">
        <v>1</v>
      </c>
      <c r="BL1123">
        <v>2</v>
      </c>
      <c r="BM1123">
        <v>1</v>
      </c>
      <c r="BN1123">
        <v>2</v>
      </c>
      <c r="BO1123">
        <v>2</v>
      </c>
      <c r="BP1123">
        <v>2</v>
      </c>
      <c r="BQ1123" t="s">
        <v>125</v>
      </c>
      <c r="BR1123">
        <v>1</v>
      </c>
      <c r="BS1123">
        <v>2</v>
      </c>
      <c r="BT1123" t="s">
        <v>125</v>
      </c>
      <c r="BU1123">
        <v>1</v>
      </c>
      <c r="BV1123">
        <v>2</v>
      </c>
      <c r="BW1123">
        <v>2</v>
      </c>
      <c r="BX1123">
        <v>2</v>
      </c>
      <c r="BY1123">
        <v>2</v>
      </c>
      <c r="BZ1123">
        <v>2</v>
      </c>
      <c r="CA1123">
        <v>2</v>
      </c>
      <c r="CB1123">
        <v>2</v>
      </c>
      <c r="CC1123">
        <v>2</v>
      </c>
      <c r="CD1123">
        <v>2</v>
      </c>
      <c r="CE1123">
        <v>2</v>
      </c>
      <c r="CF1123">
        <v>1</v>
      </c>
      <c r="CG1123">
        <v>1</v>
      </c>
      <c r="CH1123">
        <v>1</v>
      </c>
      <c r="CI1123">
        <v>2</v>
      </c>
      <c r="CJ1123">
        <v>1</v>
      </c>
      <c r="CK1123">
        <v>2</v>
      </c>
      <c r="CL1123">
        <v>2</v>
      </c>
      <c r="CM1123" t="s">
        <v>125</v>
      </c>
      <c r="CN1123" t="s">
        <v>125</v>
      </c>
      <c r="CO1123">
        <v>4</v>
      </c>
      <c r="CP1123">
        <v>3</v>
      </c>
      <c r="CQ1123">
        <v>3</v>
      </c>
      <c r="CR1123">
        <v>4</v>
      </c>
      <c r="CS1123">
        <v>4</v>
      </c>
      <c r="CT1123">
        <v>3</v>
      </c>
      <c r="CU1123">
        <v>3</v>
      </c>
      <c r="CV1123">
        <v>2</v>
      </c>
      <c r="CW1123">
        <v>1</v>
      </c>
      <c r="CX1123">
        <v>2</v>
      </c>
      <c r="CY1123">
        <v>1</v>
      </c>
      <c r="CZ1123">
        <v>0</v>
      </c>
      <c r="DA1123" s="57" t="s">
        <v>125</v>
      </c>
    </row>
    <row r="1124" spans="1:105">
      <c r="A1124">
        <v>1117</v>
      </c>
      <c r="B1124" s="9">
        <v>2</v>
      </c>
      <c r="C1124" s="9">
        <v>4</v>
      </c>
      <c r="D1124" s="9">
        <v>1</v>
      </c>
      <c r="E1124" s="9">
        <v>7</v>
      </c>
      <c r="F1124" s="9">
        <v>0</v>
      </c>
      <c r="G1124" s="9">
        <v>0</v>
      </c>
      <c r="H1124" s="9">
        <v>0</v>
      </c>
      <c r="I1124" s="9">
        <v>0</v>
      </c>
      <c r="J1124" s="9">
        <v>1</v>
      </c>
      <c r="K1124" s="9">
        <v>0</v>
      </c>
      <c r="L1124" s="9">
        <v>0</v>
      </c>
      <c r="M1124" s="9">
        <v>1</v>
      </c>
      <c r="N1124" s="9">
        <v>1</v>
      </c>
      <c r="O1124" s="9">
        <v>4</v>
      </c>
      <c r="P1124" s="9">
        <v>3</v>
      </c>
      <c r="Q1124" s="9">
        <v>3</v>
      </c>
      <c r="R1124" s="9">
        <v>4</v>
      </c>
      <c r="S1124" s="9">
        <v>4</v>
      </c>
      <c r="T1124" s="9"/>
      <c r="U1124" s="9">
        <v>0</v>
      </c>
      <c r="V1124" s="9">
        <v>0</v>
      </c>
      <c r="W1124" s="9">
        <v>0</v>
      </c>
      <c r="X1124" s="9">
        <v>0</v>
      </c>
      <c r="Y1124" s="9">
        <v>1</v>
      </c>
      <c r="Z1124" s="9">
        <v>0</v>
      </c>
      <c r="AA1124" s="9">
        <v>0</v>
      </c>
      <c r="AB1124" s="9">
        <v>0</v>
      </c>
      <c r="AC1124" s="9"/>
      <c r="AD1124" s="9">
        <v>1</v>
      </c>
      <c r="AE1124" s="9"/>
      <c r="AF1124" s="9">
        <v>1</v>
      </c>
      <c r="AG1124" s="9">
        <v>1</v>
      </c>
      <c r="AH1124" s="9">
        <v>0</v>
      </c>
      <c r="AI1124" s="9">
        <v>0</v>
      </c>
      <c r="AJ1124" s="9">
        <v>0</v>
      </c>
      <c r="AK1124" s="9">
        <v>0</v>
      </c>
      <c r="AL1124" s="9"/>
      <c r="AM1124" s="9">
        <v>1</v>
      </c>
      <c r="AN1124" s="9">
        <v>1</v>
      </c>
      <c r="AO1124" s="9">
        <v>1</v>
      </c>
      <c r="AP1124" s="9">
        <v>0</v>
      </c>
      <c r="AQ1124" s="9">
        <v>0</v>
      </c>
      <c r="AR1124" s="9">
        <v>0</v>
      </c>
      <c r="AS1124" s="9"/>
      <c r="AT1124" s="9">
        <v>2</v>
      </c>
      <c r="AU1124" s="9">
        <v>3</v>
      </c>
      <c r="AV1124" s="75">
        <v>1</v>
      </c>
      <c r="AW1124" s="75">
        <v>2</v>
      </c>
      <c r="AX1124" s="75">
        <v>2</v>
      </c>
      <c r="AY1124" s="9" t="s">
        <v>125</v>
      </c>
      <c r="AZ1124" s="9">
        <v>1</v>
      </c>
      <c r="BA1124" s="9">
        <v>1</v>
      </c>
      <c r="BB1124" s="9">
        <v>1</v>
      </c>
      <c r="BC1124" s="9">
        <v>1</v>
      </c>
      <c r="BD1124" s="9">
        <v>1</v>
      </c>
      <c r="BE1124" s="9">
        <v>2</v>
      </c>
      <c r="BF1124" s="9">
        <v>1</v>
      </c>
      <c r="BG1124" s="9">
        <v>1</v>
      </c>
      <c r="BH1124">
        <v>2</v>
      </c>
      <c r="BI1124">
        <v>2</v>
      </c>
      <c r="BJ1124" s="58">
        <v>1</v>
      </c>
      <c r="BK1124">
        <v>2</v>
      </c>
      <c r="BL1124">
        <v>2</v>
      </c>
      <c r="BM1124">
        <v>1</v>
      </c>
      <c r="BN1124">
        <v>1</v>
      </c>
      <c r="BO1124">
        <v>1</v>
      </c>
      <c r="BP1124">
        <v>2</v>
      </c>
      <c r="BQ1124" t="s">
        <v>125</v>
      </c>
      <c r="BR1124">
        <v>2</v>
      </c>
      <c r="BS1124">
        <v>1</v>
      </c>
      <c r="BT1124">
        <v>1</v>
      </c>
      <c r="BU1124">
        <v>1</v>
      </c>
      <c r="BV1124">
        <v>2</v>
      </c>
      <c r="BW1124">
        <v>2</v>
      </c>
      <c r="BX1124">
        <v>2</v>
      </c>
      <c r="BY1124">
        <v>1</v>
      </c>
      <c r="BZ1124">
        <v>2</v>
      </c>
      <c r="CA1124">
        <v>2</v>
      </c>
      <c r="CB1124">
        <v>2</v>
      </c>
      <c r="CC1124">
        <v>2</v>
      </c>
      <c r="CD1124">
        <v>2</v>
      </c>
      <c r="CE1124">
        <v>1</v>
      </c>
      <c r="CF1124">
        <v>2</v>
      </c>
      <c r="CG1124">
        <v>2</v>
      </c>
      <c r="CH1124">
        <v>2</v>
      </c>
      <c r="CI1124">
        <v>2</v>
      </c>
      <c r="CJ1124">
        <v>1</v>
      </c>
      <c r="CK1124">
        <v>2</v>
      </c>
      <c r="CL1124">
        <v>2</v>
      </c>
      <c r="CM1124" t="s">
        <v>125</v>
      </c>
      <c r="CN1124" t="s">
        <v>125</v>
      </c>
      <c r="CO1124">
        <v>4</v>
      </c>
      <c r="CP1124">
        <v>3</v>
      </c>
      <c r="CQ1124">
        <v>3</v>
      </c>
      <c r="CR1124">
        <v>3</v>
      </c>
      <c r="CS1124">
        <v>2</v>
      </c>
      <c r="CT1124">
        <v>4</v>
      </c>
      <c r="CU1124">
        <v>3</v>
      </c>
      <c r="CV1124">
        <v>2</v>
      </c>
      <c r="CW1124">
        <v>1</v>
      </c>
      <c r="CX1124">
        <v>3</v>
      </c>
      <c r="CY1124">
        <v>1</v>
      </c>
      <c r="CZ1124">
        <v>2</v>
      </c>
      <c r="DA1124" s="57" t="s">
        <v>125</v>
      </c>
    </row>
    <row r="1125" spans="1:105">
      <c r="A1125">
        <v>1118</v>
      </c>
      <c r="B1125" s="9">
        <v>1</v>
      </c>
      <c r="C1125" s="9">
        <v>4</v>
      </c>
      <c r="D1125" s="9">
        <v>2</v>
      </c>
      <c r="E1125" s="9">
        <v>3</v>
      </c>
      <c r="F1125" s="9">
        <v>0</v>
      </c>
      <c r="G1125" s="9">
        <v>0</v>
      </c>
      <c r="H1125" s="9">
        <v>0</v>
      </c>
      <c r="I1125" s="9">
        <v>1</v>
      </c>
      <c r="J1125" s="9">
        <v>0</v>
      </c>
      <c r="K1125" s="9">
        <v>0</v>
      </c>
      <c r="L1125" s="9">
        <v>0</v>
      </c>
      <c r="M1125" s="9">
        <v>2</v>
      </c>
      <c r="N1125" s="9">
        <v>0</v>
      </c>
      <c r="O1125" s="9">
        <v>0</v>
      </c>
      <c r="P1125" s="9">
        <v>0</v>
      </c>
      <c r="Q1125" s="9">
        <v>0</v>
      </c>
      <c r="R1125" s="9">
        <v>4</v>
      </c>
      <c r="S1125" s="9">
        <v>0</v>
      </c>
      <c r="T1125" s="9"/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1</v>
      </c>
      <c r="AB1125" s="9">
        <v>0</v>
      </c>
      <c r="AC1125" s="9"/>
      <c r="AD1125" s="9">
        <v>2</v>
      </c>
      <c r="AE1125" s="9"/>
      <c r="AF1125" s="9">
        <v>1</v>
      </c>
      <c r="AG1125" s="9">
        <v>0</v>
      </c>
      <c r="AH1125" s="9">
        <v>1</v>
      </c>
      <c r="AI1125" s="9">
        <v>1</v>
      </c>
      <c r="AJ1125" s="9">
        <v>0</v>
      </c>
      <c r="AK1125" s="9">
        <v>0</v>
      </c>
      <c r="AL1125" s="9"/>
      <c r="AM1125" s="9">
        <v>1</v>
      </c>
      <c r="AN1125" s="9">
        <v>1</v>
      </c>
      <c r="AO1125" s="9">
        <v>0</v>
      </c>
      <c r="AP1125" s="9">
        <v>0</v>
      </c>
      <c r="AQ1125" s="9">
        <v>0</v>
      </c>
      <c r="AR1125" s="9">
        <v>0</v>
      </c>
      <c r="AS1125" s="9"/>
      <c r="AT1125" s="9">
        <v>4</v>
      </c>
      <c r="AU1125" s="9">
        <v>1</v>
      </c>
      <c r="AV1125" s="75">
        <v>1</v>
      </c>
      <c r="AW1125" s="75">
        <v>1</v>
      </c>
      <c r="AX1125" s="75">
        <v>1</v>
      </c>
      <c r="AY1125" s="9">
        <v>2</v>
      </c>
      <c r="AZ1125" s="9">
        <v>1</v>
      </c>
      <c r="BA1125" s="9">
        <v>1</v>
      </c>
      <c r="BB1125" s="9">
        <v>2</v>
      </c>
      <c r="BC1125" s="9">
        <v>1</v>
      </c>
      <c r="BD1125" s="9">
        <v>1</v>
      </c>
      <c r="BE1125" s="9">
        <v>1</v>
      </c>
      <c r="BF1125" s="9">
        <v>1</v>
      </c>
      <c r="BG1125" s="9">
        <v>1</v>
      </c>
      <c r="BH1125">
        <v>1</v>
      </c>
      <c r="BI1125">
        <v>2</v>
      </c>
      <c r="BJ1125" s="58">
        <v>2</v>
      </c>
      <c r="BK1125">
        <v>2</v>
      </c>
      <c r="BL1125">
        <v>1</v>
      </c>
      <c r="BM1125">
        <v>1</v>
      </c>
      <c r="BN1125">
        <v>1</v>
      </c>
      <c r="BO1125">
        <v>2</v>
      </c>
      <c r="BP1125">
        <v>2</v>
      </c>
      <c r="BQ1125" t="s">
        <v>125</v>
      </c>
      <c r="BR1125">
        <v>1</v>
      </c>
      <c r="BS1125">
        <v>2</v>
      </c>
      <c r="BT1125" t="s">
        <v>125</v>
      </c>
      <c r="BU1125">
        <v>1</v>
      </c>
      <c r="BV1125">
        <v>2</v>
      </c>
      <c r="BW1125">
        <v>2</v>
      </c>
      <c r="BX1125">
        <v>2</v>
      </c>
      <c r="BY1125">
        <v>2</v>
      </c>
      <c r="BZ1125">
        <v>2</v>
      </c>
      <c r="CA1125">
        <v>2</v>
      </c>
      <c r="CB1125">
        <v>2</v>
      </c>
      <c r="CC1125">
        <v>2</v>
      </c>
      <c r="CD1125">
        <v>2</v>
      </c>
      <c r="CE1125">
        <v>2</v>
      </c>
      <c r="CF1125">
        <v>2</v>
      </c>
      <c r="CG1125">
        <v>1</v>
      </c>
      <c r="CH1125">
        <v>2</v>
      </c>
      <c r="CI1125">
        <v>2</v>
      </c>
      <c r="CJ1125">
        <v>2</v>
      </c>
      <c r="CK1125">
        <v>2</v>
      </c>
      <c r="CL1125">
        <v>1</v>
      </c>
      <c r="CM1125">
        <v>3</v>
      </c>
      <c r="CN1125">
        <v>2</v>
      </c>
      <c r="CO1125">
        <v>4</v>
      </c>
      <c r="CP1125">
        <v>1</v>
      </c>
      <c r="CQ1125">
        <v>3</v>
      </c>
      <c r="CR1125">
        <v>1</v>
      </c>
      <c r="CS1125">
        <v>3</v>
      </c>
      <c r="CT1125">
        <v>3</v>
      </c>
      <c r="CU1125">
        <v>2</v>
      </c>
      <c r="CV1125">
        <v>1</v>
      </c>
      <c r="CW1125">
        <v>1</v>
      </c>
      <c r="CX1125">
        <v>2</v>
      </c>
      <c r="CY1125">
        <v>3</v>
      </c>
      <c r="CZ1125">
        <v>0</v>
      </c>
      <c r="DA1125" s="57" t="s">
        <v>125</v>
      </c>
    </row>
    <row r="1126" spans="1:105">
      <c r="A1126">
        <v>1119</v>
      </c>
      <c r="B1126" s="9">
        <v>2</v>
      </c>
      <c r="C1126" s="9">
        <v>4</v>
      </c>
      <c r="D1126" s="9">
        <v>4</v>
      </c>
      <c r="E1126" s="9">
        <v>2</v>
      </c>
      <c r="F1126" s="9">
        <v>0</v>
      </c>
      <c r="G1126" s="9">
        <v>0</v>
      </c>
      <c r="H1126" s="9">
        <v>0</v>
      </c>
      <c r="I1126" s="9">
        <v>1</v>
      </c>
      <c r="J1126" s="9">
        <v>0</v>
      </c>
      <c r="K1126" s="9">
        <v>0</v>
      </c>
      <c r="L1126" s="9">
        <v>0</v>
      </c>
      <c r="M1126" s="9">
        <v>1</v>
      </c>
      <c r="N1126" s="9">
        <v>3</v>
      </c>
      <c r="O1126" s="9">
        <v>3</v>
      </c>
      <c r="P1126" s="9">
        <v>3</v>
      </c>
      <c r="Q1126" s="9">
        <v>3</v>
      </c>
      <c r="R1126" s="9">
        <v>3</v>
      </c>
      <c r="S1126" s="9">
        <v>3</v>
      </c>
      <c r="T1126" s="9"/>
      <c r="U1126" s="9">
        <v>0</v>
      </c>
      <c r="V1126" s="9">
        <v>0</v>
      </c>
      <c r="W1126" s="9">
        <v>1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  <c r="AC1126" s="9"/>
      <c r="AD1126" s="9">
        <v>1</v>
      </c>
      <c r="AE1126" s="9"/>
      <c r="AF1126" s="9">
        <v>1</v>
      </c>
      <c r="AG1126" s="9">
        <v>0</v>
      </c>
      <c r="AH1126" s="9">
        <v>1</v>
      </c>
      <c r="AI1126" s="9">
        <v>0</v>
      </c>
      <c r="AJ1126" s="9">
        <v>0</v>
      </c>
      <c r="AK1126" s="9">
        <v>0</v>
      </c>
      <c r="AL1126" s="9"/>
      <c r="AM1126" s="9">
        <v>1</v>
      </c>
      <c r="AN1126" s="9">
        <v>1</v>
      </c>
      <c r="AO1126" s="9">
        <v>1</v>
      </c>
      <c r="AP1126" s="9">
        <v>1</v>
      </c>
      <c r="AQ1126" s="9">
        <v>0</v>
      </c>
      <c r="AR1126" s="9">
        <v>0</v>
      </c>
      <c r="AS1126" s="9"/>
      <c r="AT1126" s="9">
        <v>1</v>
      </c>
      <c r="AU1126" s="9">
        <v>2</v>
      </c>
      <c r="AV1126" s="75">
        <v>2</v>
      </c>
      <c r="AW1126" s="75">
        <v>1</v>
      </c>
      <c r="AX1126" s="75">
        <v>1</v>
      </c>
      <c r="AY1126" s="9">
        <v>1</v>
      </c>
      <c r="AZ1126" s="9">
        <v>1</v>
      </c>
      <c r="BA1126" s="9">
        <v>1</v>
      </c>
      <c r="BB1126" s="9">
        <v>2</v>
      </c>
      <c r="BC1126" s="9">
        <v>2</v>
      </c>
      <c r="BD1126" s="9">
        <v>1</v>
      </c>
      <c r="BE1126" s="9">
        <v>1</v>
      </c>
      <c r="BF1126" s="9">
        <v>1</v>
      </c>
      <c r="BG1126" s="9">
        <v>1</v>
      </c>
      <c r="BH1126">
        <v>1</v>
      </c>
      <c r="BI1126">
        <v>1</v>
      </c>
      <c r="BJ1126" s="58">
        <v>1</v>
      </c>
      <c r="BK1126">
        <v>2</v>
      </c>
      <c r="BL1126">
        <v>1</v>
      </c>
      <c r="BM1126">
        <v>2</v>
      </c>
      <c r="BN1126">
        <v>2</v>
      </c>
      <c r="BO1126">
        <v>2</v>
      </c>
      <c r="BP1126">
        <v>2</v>
      </c>
      <c r="BQ1126" t="s">
        <v>125</v>
      </c>
      <c r="BR1126">
        <v>2</v>
      </c>
      <c r="BS1126">
        <v>2</v>
      </c>
      <c r="BT1126" t="s">
        <v>125</v>
      </c>
      <c r="BU1126">
        <v>2</v>
      </c>
      <c r="BV1126">
        <v>2</v>
      </c>
      <c r="BW1126">
        <v>1</v>
      </c>
      <c r="BX1126">
        <v>2</v>
      </c>
      <c r="BY1126">
        <v>1</v>
      </c>
      <c r="BZ1126">
        <v>2</v>
      </c>
      <c r="CA1126">
        <v>2</v>
      </c>
      <c r="CB1126">
        <v>2</v>
      </c>
      <c r="CC1126">
        <v>1</v>
      </c>
      <c r="CD1126">
        <v>2</v>
      </c>
      <c r="CE1126">
        <v>2</v>
      </c>
      <c r="CF1126">
        <v>1</v>
      </c>
      <c r="CG1126">
        <v>2</v>
      </c>
      <c r="CH1126">
        <v>2</v>
      </c>
      <c r="CI1126">
        <v>2</v>
      </c>
      <c r="CJ1126">
        <v>2</v>
      </c>
      <c r="CK1126">
        <v>2</v>
      </c>
      <c r="CL1126">
        <v>2</v>
      </c>
      <c r="CM1126" t="s">
        <v>125</v>
      </c>
      <c r="CN1126" t="s">
        <v>125</v>
      </c>
      <c r="CO1126">
        <v>3</v>
      </c>
      <c r="CP1126">
        <v>3</v>
      </c>
      <c r="CQ1126">
        <v>3</v>
      </c>
      <c r="CR1126">
        <v>3</v>
      </c>
      <c r="CS1126">
        <v>3</v>
      </c>
      <c r="CT1126">
        <v>3</v>
      </c>
      <c r="CU1126">
        <v>3</v>
      </c>
      <c r="CV1126">
        <v>3</v>
      </c>
      <c r="CW1126">
        <v>1</v>
      </c>
      <c r="CX1126">
        <v>3</v>
      </c>
      <c r="CY1126">
        <v>1</v>
      </c>
      <c r="CZ1126">
        <v>3</v>
      </c>
      <c r="DA1126" s="57" t="s">
        <v>125</v>
      </c>
    </row>
    <row r="1127" spans="1:105">
      <c r="A1127">
        <v>1120</v>
      </c>
      <c r="B1127" s="9">
        <v>1</v>
      </c>
      <c r="C1127" s="9">
        <v>7</v>
      </c>
      <c r="D1127" s="9">
        <v>3</v>
      </c>
      <c r="E1127" s="9">
        <v>16</v>
      </c>
      <c r="F1127" s="9">
        <v>0</v>
      </c>
      <c r="G1127" s="9">
        <v>0</v>
      </c>
      <c r="H1127" s="9">
        <v>0</v>
      </c>
      <c r="I1127" s="9">
        <v>0</v>
      </c>
      <c r="J1127" s="9">
        <v>1</v>
      </c>
      <c r="K1127" s="9">
        <v>0</v>
      </c>
      <c r="L1127" s="9">
        <v>0</v>
      </c>
      <c r="M1127" s="9">
        <v>1</v>
      </c>
      <c r="N1127" s="9">
        <v>0</v>
      </c>
      <c r="O1127" s="9">
        <v>0</v>
      </c>
      <c r="P1127" s="9">
        <v>0</v>
      </c>
      <c r="Q1127" s="9">
        <v>4</v>
      </c>
      <c r="R1127" s="9">
        <v>4</v>
      </c>
      <c r="S1127" s="9">
        <v>0</v>
      </c>
      <c r="T1127" s="9"/>
      <c r="U1127" s="9">
        <v>1</v>
      </c>
      <c r="V1127" s="9">
        <v>1</v>
      </c>
      <c r="W1127" s="9">
        <v>0</v>
      </c>
      <c r="X1127" s="9">
        <v>0</v>
      </c>
      <c r="Y1127" s="9">
        <v>1</v>
      </c>
      <c r="Z1127" s="9">
        <v>0</v>
      </c>
      <c r="AA1127" s="9">
        <v>0</v>
      </c>
      <c r="AB1127" s="9">
        <v>0</v>
      </c>
      <c r="AC1127" s="9"/>
      <c r="AD1127" s="9">
        <v>2</v>
      </c>
      <c r="AE1127" s="9"/>
      <c r="AF1127" s="9">
        <v>1</v>
      </c>
      <c r="AG1127" s="9">
        <v>0</v>
      </c>
      <c r="AH1127" s="9">
        <v>1</v>
      </c>
      <c r="AI1127" s="9">
        <v>0</v>
      </c>
      <c r="AJ1127" s="9">
        <v>0</v>
      </c>
      <c r="AK1127" s="9">
        <v>0</v>
      </c>
      <c r="AL1127" s="9"/>
      <c r="AM1127" s="9">
        <v>1</v>
      </c>
      <c r="AN1127" s="9">
        <v>1</v>
      </c>
      <c r="AO1127" s="9">
        <v>1</v>
      </c>
      <c r="AP1127" s="9">
        <v>0</v>
      </c>
      <c r="AQ1127" s="9">
        <v>0</v>
      </c>
      <c r="AR1127" s="9">
        <v>0</v>
      </c>
      <c r="AS1127" s="9"/>
      <c r="AT1127" s="9">
        <v>1</v>
      </c>
      <c r="AU1127" s="9">
        <v>4</v>
      </c>
      <c r="AV1127" s="75">
        <v>1</v>
      </c>
      <c r="AW1127" s="75">
        <v>1</v>
      </c>
      <c r="AX1127" s="75">
        <v>1</v>
      </c>
      <c r="AY1127" s="9">
        <v>1</v>
      </c>
      <c r="AZ1127" s="9">
        <v>1</v>
      </c>
      <c r="BA1127" s="9">
        <v>1</v>
      </c>
      <c r="BB1127" s="9">
        <v>2</v>
      </c>
      <c r="BC1127" s="9">
        <v>2</v>
      </c>
      <c r="BD1127" s="9">
        <v>1</v>
      </c>
      <c r="BE1127" s="9">
        <v>2</v>
      </c>
      <c r="BF1127" s="9">
        <v>2</v>
      </c>
      <c r="BG1127" s="9" t="s">
        <v>125</v>
      </c>
      <c r="BH1127">
        <v>1</v>
      </c>
      <c r="BI1127">
        <v>2</v>
      </c>
      <c r="BJ1127" s="58">
        <v>1</v>
      </c>
      <c r="BK1127">
        <v>1</v>
      </c>
      <c r="BL1127">
        <v>1</v>
      </c>
      <c r="BM1127">
        <v>2</v>
      </c>
      <c r="BN1127">
        <v>1</v>
      </c>
      <c r="BO1127">
        <v>2</v>
      </c>
      <c r="BP1127">
        <v>2</v>
      </c>
      <c r="BQ1127" t="s">
        <v>125</v>
      </c>
      <c r="BR1127">
        <v>2</v>
      </c>
      <c r="BS1127">
        <v>2</v>
      </c>
      <c r="BT1127" t="s">
        <v>125</v>
      </c>
      <c r="BU1127">
        <v>1</v>
      </c>
      <c r="BV1127">
        <v>2</v>
      </c>
      <c r="BW1127">
        <v>2</v>
      </c>
      <c r="BX1127">
        <v>2</v>
      </c>
      <c r="BY1127">
        <v>2</v>
      </c>
      <c r="BZ1127">
        <v>2</v>
      </c>
      <c r="CA1127">
        <v>2</v>
      </c>
      <c r="CB1127">
        <v>2</v>
      </c>
      <c r="CC1127">
        <v>2</v>
      </c>
      <c r="CD1127">
        <v>2</v>
      </c>
      <c r="CE1127">
        <v>2</v>
      </c>
      <c r="CF1127">
        <v>2</v>
      </c>
      <c r="CG1127">
        <v>2</v>
      </c>
      <c r="CH1127">
        <v>1</v>
      </c>
      <c r="CI1127">
        <v>2</v>
      </c>
      <c r="CJ1127">
        <v>2</v>
      </c>
      <c r="CK1127">
        <v>2</v>
      </c>
      <c r="CL1127">
        <v>2</v>
      </c>
      <c r="CM1127" t="s">
        <v>125</v>
      </c>
      <c r="CN1127" t="s">
        <v>125</v>
      </c>
      <c r="CO1127">
        <v>4</v>
      </c>
      <c r="CP1127">
        <v>4</v>
      </c>
      <c r="CQ1127">
        <v>4</v>
      </c>
      <c r="CR1127">
        <v>4</v>
      </c>
      <c r="CS1127">
        <v>4</v>
      </c>
      <c r="CT1127">
        <v>4</v>
      </c>
      <c r="CU1127">
        <v>4</v>
      </c>
      <c r="CV1127">
        <v>2</v>
      </c>
      <c r="CW1127">
        <v>1</v>
      </c>
      <c r="CX1127">
        <v>4</v>
      </c>
      <c r="CY1127">
        <v>1</v>
      </c>
      <c r="CZ1127">
        <v>0</v>
      </c>
      <c r="DA1127" s="57" t="s">
        <v>125</v>
      </c>
    </row>
    <row r="1128" spans="1:105">
      <c r="A1128">
        <v>1121</v>
      </c>
      <c r="B1128" s="9">
        <v>1</v>
      </c>
      <c r="C1128" s="9">
        <v>9</v>
      </c>
      <c r="D1128" s="9">
        <v>7</v>
      </c>
      <c r="E1128" s="9">
        <v>8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1</v>
      </c>
      <c r="L1128" s="9">
        <v>0</v>
      </c>
      <c r="M1128" s="9">
        <v>2</v>
      </c>
      <c r="N1128" s="9">
        <v>4</v>
      </c>
      <c r="O1128" s="9">
        <v>4</v>
      </c>
      <c r="P1128" s="9">
        <v>4</v>
      </c>
      <c r="Q1128" s="9">
        <v>4</v>
      </c>
      <c r="R1128" s="9">
        <v>4</v>
      </c>
      <c r="S1128" s="9">
        <v>4</v>
      </c>
      <c r="T1128" s="9"/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1</v>
      </c>
      <c r="AA1128" s="9">
        <v>0</v>
      </c>
      <c r="AB1128" s="9">
        <v>0</v>
      </c>
      <c r="AC1128" s="9"/>
      <c r="AD1128" s="9">
        <v>4</v>
      </c>
      <c r="AE1128" s="9"/>
      <c r="AF1128" s="9">
        <v>1</v>
      </c>
      <c r="AG1128" s="9">
        <v>1</v>
      </c>
      <c r="AH1128" s="9">
        <v>0</v>
      </c>
      <c r="AI1128" s="9">
        <v>0</v>
      </c>
      <c r="AJ1128" s="9">
        <v>1</v>
      </c>
      <c r="AK1128" s="9">
        <v>0</v>
      </c>
      <c r="AL1128" s="9"/>
      <c r="AM1128" s="9">
        <v>1</v>
      </c>
      <c r="AN1128" s="9">
        <v>1</v>
      </c>
      <c r="AO1128" s="9">
        <v>1</v>
      </c>
      <c r="AP1128" s="9">
        <v>0</v>
      </c>
      <c r="AQ1128" s="9">
        <v>0</v>
      </c>
      <c r="AR1128" s="9">
        <v>0</v>
      </c>
      <c r="AS1128" s="9"/>
      <c r="AT1128" s="9">
        <v>1</v>
      </c>
      <c r="AU1128" s="9">
        <v>1</v>
      </c>
      <c r="AV1128" s="75">
        <v>2</v>
      </c>
      <c r="AW1128" s="75">
        <v>2</v>
      </c>
      <c r="AX1128" s="75">
        <v>1</v>
      </c>
      <c r="AY1128" s="9">
        <v>2</v>
      </c>
      <c r="AZ1128" s="9">
        <v>1</v>
      </c>
      <c r="BA1128" s="9">
        <v>1</v>
      </c>
      <c r="BB1128" s="9">
        <v>1</v>
      </c>
      <c r="BC1128" s="9">
        <v>1</v>
      </c>
      <c r="BD1128" s="9">
        <v>1</v>
      </c>
      <c r="BE1128" s="9">
        <v>2</v>
      </c>
      <c r="BF1128" s="9">
        <v>2</v>
      </c>
      <c r="BG1128" s="9" t="s">
        <v>125</v>
      </c>
      <c r="BH1128">
        <v>1</v>
      </c>
      <c r="BI1128">
        <v>2</v>
      </c>
      <c r="BJ1128" s="58">
        <v>1</v>
      </c>
      <c r="BK1128">
        <v>2</v>
      </c>
      <c r="BL1128">
        <v>1</v>
      </c>
      <c r="BM1128">
        <v>2</v>
      </c>
      <c r="BN1128">
        <v>1</v>
      </c>
      <c r="BO1128">
        <v>2</v>
      </c>
      <c r="BP1128">
        <v>2</v>
      </c>
      <c r="BQ1128" t="s">
        <v>125</v>
      </c>
      <c r="BR1128">
        <v>1</v>
      </c>
      <c r="BS1128">
        <v>1</v>
      </c>
      <c r="BT1128">
        <v>2</v>
      </c>
      <c r="BU1128">
        <v>1</v>
      </c>
      <c r="BV1128">
        <v>1</v>
      </c>
      <c r="BW1128">
        <v>1</v>
      </c>
      <c r="BX1128">
        <v>2</v>
      </c>
      <c r="BY1128">
        <v>2</v>
      </c>
      <c r="BZ1128">
        <v>2</v>
      </c>
      <c r="CA1128">
        <v>2</v>
      </c>
      <c r="CB1128">
        <v>2</v>
      </c>
      <c r="CC1128">
        <v>2</v>
      </c>
      <c r="CD1128">
        <v>2</v>
      </c>
      <c r="CE1128">
        <v>2</v>
      </c>
      <c r="CF1128">
        <v>1</v>
      </c>
      <c r="CG1128">
        <v>2</v>
      </c>
      <c r="CH1128">
        <v>2</v>
      </c>
      <c r="CI1128">
        <v>2</v>
      </c>
      <c r="CJ1128">
        <v>2</v>
      </c>
      <c r="CK1128">
        <v>2</v>
      </c>
      <c r="CL1128">
        <v>2</v>
      </c>
      <c r="CM1128" t="s">
        <v>125</v>
      </c>
      <c r="CN1128" t="s">
        <v>125</v>
      </c>
      <c r="CO1128">
        <v>4</v>
      </c>
      <c r="CP1128">
        <v>4</v>
      </c>
      <c r="CQ1128">
        <v>4</v>
      </c>
      <c r="CR1128">
        <v>4</v>
      </c>
      <c r="CS1128">
        <v>4</v>
      </c>
      <c r="CT1128">
        <v>4</v>
      </c>
      <c r="CU1128">
        <v>4</v>
      </c>
      <c r="CV1128">
        <v>2</v>
      </c>
      <c r="CW1128">
        <v>2</v>
      </c>
      <c r="CX1128">
        <v>4</v>
      </c>
      <c r="CY1128">
        <v>3</v>
      </c>
      <c r="CZ1128">
        <v>4</v>
      </c>
      <c r="DA1128" s="57" t="s">
        <v>125</v>
      </c>
    </row>
    <row r="1129" spans="1:105">
      <c r="A1129">
        <v>1122</v>
      </c>
      <c r="B1129" s="9">
        <v>2</v>
      </c>
      <c r="C1129" s="9">
        <v>9</v>
      </c>
      <c r="D1129" s="9">
        <v>4</v>
      </c>
      <c r="E1129" s="9">
        <v>14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1</v>
      </c>
      <c r="L1129" s="9">
        <v>0</v>
      </c>
      <c r="M1129" s="9">
        <v>2</v>
      </c>
      <c r="N1129" s="9">
        <v>4</v>
      </c>
      <c r="O1129" s="9">
        <v>4</v>
      </c>
      <c r="P1129" s="9">
        <v>4</v>
      </c>
      <c r="Q1129" s="9">
        <v>4</v>
      </c>
      <c r="R1129" s="9">
        <v>4</v>
      </c>
      <c r="S1129" s="9">
        <v>4</v>
      </c>
      <c r="T1129" s="9"/>
      <c r="U1129" s="9">
        <v>0</v>
      </c>
      <c r="V1129" s="9">
        <v>0</v>
      </c>
      <c r="W1129" s="9">
        <v>0</v>
      </c>
      <c r="X1129" s="9">
        <v>0</v>
      </c>
      <c r="Y1129" s="9">
        <v>1</v>
      </c>
      <c r="Z1129" s="9">
        <v>0</v>
      </c>
      <c r="AA1129" s="9">
        <v>0</v>
      </c>
      <c r="AB1129" s="9">
        <v>0</v>
      </c>
      <c r="AC1129" s="9"/>
      <c r="AD1129" s="9">
        <v>4</v>
      </c>
      <c r="AE1129" s="9"/>
      <c r="AF1129" s="9">
        <v>1</v>
      </c>
      <c r="AG1129" s="9">
        <v>1</v>
      </c>
      <c r="AH1129" s="9">
        <v>0</v>
      </c>
      <c r="AI1129" s="9">
        <v>0</v>
      </c>
      <c r="AJ1129" s="9">
        <v>1</v>
      </c>
      <c r="AK1129" s="9">
        <v>0</v>
      </c>
      <c r="AL1129" s="9"/>
      <c r="AM1129" s="9">
        <v>1</v>
      </c>
      <c r="AN1129" s="9">
        <v>1</v>
      </c>
      <c r="AO1129" s="9">
        <v>1</v>
      </c>
      <c r="AP1129" s="9">
        <v>0</v>
      </c>
      <c r="AQ1129" s="9">
        <v>0</v>
      </c>
      <c r="AR1129" s="9">
        <v>0</v>
      </c>
      <c r="AS1129" s="9"/>
      <c r="AT1129" s="9">
        <v>1</v>
      </c>
      <c r="AU1129" s="9">
        <v>3</v>
      </c>
      <c r="AV1129" s="75">
        <v>2</v>
      </c>
      <c r="AW1129" s="75">
        <v>2</v>
      </c>
      <c r="AX1129" s="75">
        <v>1</v>
      </c>
      <c r="AY1129" s="9">
        <v>2</v>
      </c>
      <c r="AZ1129" s="9">
        <v>1</v>
      </c>
      <c r="BA1129" s="9">
        <v>1</v>
      </c>
      <c r="BB1129" s="9">
        <v>1</v>
      </c>
      <c r="BC1129" s="9">
        <v>2</v>
      </c>
      <c r="BD1129" s="9">
        <v>2</v>
      </c>
      <c r="BE1129" s="9" t="s">
        <v>125</v>
      </c>
      <c r="BF1129" s="9"/>
      <c r="BG1129" s="9" t="s">
        <v>125</v>
      </c>
      <c r="BH1129">
        <v>2</v>
      </c>
      <c r="BI1129">
        <v>2</v>
      </c>
      <c r="BJ1129" s="58">
        <v>1</v>
      </c>
      <c r="BK1129">
        <v>2</v>
      </c>
      <c r="BL1129">
        <v>1</v>
      </c>
      <c r="BM1129">
        <v>1</v>
      </c>
      <c r="BN1129">
        <v>1</v>
      </c>
      <c r="BO1129">
        <v>2</v>
      </c>
      <c r="BP1129">
        <v>1</v>
      </c>
      <c r="BR1129">
        <v>2</v>
      </c>
      <c r="BS1129">
        <v>2</v>
      </c>
      <c r="BT1129" t="s">
        <v>125</v>
      </c>
      <c r="BU1129">
        <v>1</v>
      </c>
      <c r="BV1129">
        <v>1</v>
      </c>
      <c r="BW1129">
        <v>1</v>
      </c>
      <c r="BX1129">
        <v>2</v>
      </c>
      <c r="BY1129">
        <v>1</v>
      </c>
      <c r="BZ1129">
        <v>1</v>
      </c>
      <c r="CA1129">
        <v>2</v>
      </c>
      <c r="CB1129">
        <v>2</v>
      </c>
      <c r="CC1129">
        <v>1</v>
      </c>
      <c r="CD1129">
        <v>2</v>
      </c>
      <c r="CE1129">
        <v>1</v>
      </c>
      <c r="CF1129">
        <v>2</v>
      </c>
      <c r="CG1129">
        <v>2</v>
      </c>
      <c r="CH1129">
        <v>2</v>
      </c>
      <c r="CI1129">
        <v>2</v>
      </c>
      <c r="CJ1129">
        <v>1</v>
      </c>
      <c r="CK1129">
        <v>2</v>
      </c>
      <c r="CL1129">
        <v>2</v>
      </c>
      <c r="CM1129" t="s">
        <v>125</v>
      </c>
      <c r="CN1129" t="s">
        <v>125</v>
      </c>
      <c r="CO1129">
        <v>4</v>
      </c>
      <c r="CP1129">
        <v>4</v>
      </c>
      <c r="CQ1129">
        <v>4</v>
      </c>
      <c r="CR1129">
        <v>4</v>
      </c>
      <c r="CS1129">
        <v>4</v>
      </c>
      <c r="CT1129">
        <v>4</v>
      </c>
      <c r="CU1129">
        <v>4</v>
      </c>
      <c r="CV1129">
        <v>4</v>
      </c>
      <c r="CW1129">
        <v>3</v>
      </c>
      <c r="CX1129">
        <v>4</v>
      </c>
      <c r="CY1129">
        <v>3</v>
      </c>
      <c r="CZ1129">
        <v>0</v>
      </c>
      <c r="DA1129" s="57" t="s">
        <v>125</v>
      </c>
    </row>
    <row r="1130" spans="1:105">
      <c r="A1130">
        <v>1123</v>
      </c>
      <c r="B1130" s="9">
        <v>1</v>
      </c>
      <c r="C1130" s="9">
        <v>6</v>
      </c>
      <c r="D1130" s="9">
        <v>1</v>
      </c>
      <c r="E1130" s="9">
        <v>8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1</v>
      </c>
      <c r="M1130" s="9">
        <v>2</v>
      </c>
      <c r="N1130" s="9">
        <v>3</v>
      </c>
      <c r="O1130" s="9">
        <v>4</v>
      </c>
      <c r="P1130" s="9">
        <v>4</v>
      </c>
      <c r="Q1130" s="9">
        <v>3</v>
      </c>
      <c r="R1130" s="9">
        <v>4</v>
      </c>
      <c r="S1130" s="9"/>
      <c r="T1130" s="9"/>
      <c r="U1130" s="9">
        <v>0</v>
      </c>
      <c r="V1130" s="9">
        <v>0</v>
      </c>
      <c r="W1130" s="9">
        <v>1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  <c r="AC1130" s="9"/>
      <c r="AD1130" s="9"/>
      <c r="AE1130" s="9"/>
      <c r="AF1130" s="9">
        <v>1</v>
      </c>
      <c r="AG1130" s="9">
        <v>1</v>
      </c>
      <c r="AH1130" s="9">
        <v>0</v>
      </c>
      <c r="AI1130" s="9">
        <v>0</v>
      </c>
      <c r="AJ1130" s="9">
        <v>0</v>
      </c>
      <c r="AK1130" s="9">
        <v>0</v>
      </c>
      <c r="AL1130" s="9"/>
      <c r="AM1130" s="9">
        <v>1</v>
      </c>
      <c r="AN1130" s="9">
        <v>1</v>
      </c>
      <c r="AO1130" s="9">
        <v>1</v>
      </c>
      <c r="AP1130" s="9">
        <v>1</v>
      </c>
      <c r="AQ1130" s="9">
        <v>0</v>
      </c>
      <c r="AR1130" s="9">
        <v>0</v>
      </c>
      <c r="AS1130" s="9"/>
      <c r="AT1130" s="9">
        <v>3</v>
      </c>
      <c r="AU1130" s="9">
        <v>1</v>
      </c>
      <c r="AV1130" s="75">
        <v>2</v>
      </c>
      <c r="AW1130" s="75">
        <v>2</v>
      </c>
      <c r="AX1130" s="75">
        <v>1</v>
      </c>
      <c r="AY1130" s="9">
        <v>1</v>
      </c>
      <c r="AZ1130" s="9">
        <v>2</v>
      </c>
      <c r="BA1130" s="9" t="s">
        <v>125</v>
      </c>
      <c r="BB1130" s="9" t="s">
        <v>125</v>
      </c>
      <c r="BC1130" s="9">
        <v>2</v>
      </c>
      <c r="BD1130" s="9">
        <v>2</v>
      </c>
      <c r="BE1130" s="9" t="s">
        <v>125</v>
      </c>
      <c r="BF1130" s="9">
        <v>2</v>
      </c>
      <c r="BG1130" s="9" t="s">
        <v>125</v>
      </c>
      <c r="BH1130">
        <v>1</v>
      </c>
      <c r="BI1130">
        <v>1</v>
      </c>
      <c r="BJ1130" s="58">
        <v>1</v>
      </c>
      <c r="BK1130">
        <v>1</v>
      </c>
      <c r="BL1130">
        <v>1</v>
      </c>
      <c r="BM1130">
        <v>1</v>
      </c>
      <c r="BN1130">
        <v>1</v>
      </c>
      <c r="BO1130">
        <v>2</v>
      </c>
      <c r="BP1130">
        <v>2</v>
      </c>
      <c r="BQ1130" t="s">
        <v>125</v>
      </c>
      <c r="BR1130">
        <v>2</v>
      </c>
      <c r="BS1130">
        <v>1</v>
      </c>
      <c r="BT1130">
        <v>1</v>
      </c>
      <c r="BU1130">
        <v>1</v>
      </c>
      <c r="BV1130">
        <v>2</v>
      </c>
      <c r="BW1130">
        <v>2</v>
      </c>
      <c r="BX1130">
        <v>1</v>
      </c>
      <c r="BY1130">
        <v>2</v>
      </c>
      <c r="BZ1130">
        <v>2</v>
      </c>
      <c r="CA1130">
        <v>2</v>
      </c>
      <c r="CB1130">
        <v>2</v>
      </c>
      <c r="CC1130">
        <v>2</v>
      </c>
      <c r="CD1130">
        <v>2</v>
      </c>
      <c r="CE1130">
        <v>2</v>
      </c>
      <c r="CF1130">
        <v>2</v>
      </c>
      <c r="CG1130">
        <v>2</v>
      </c>
      <c r="CH1130">
        <v>2</v>
      </c>
      <c r="CI1130">
        <v>2</v>
      </c>
      <c r="CJ1130">
        <v>2</v>
      </c>
      <c r="CK1130">
        <v>2</v>
      </c>
      <c r="CL1130">
        <v>1</v>
      </c>
      <c r="CM1130">
        <v>3</v>
      </c>
      <c r="CN1130">
        <v>3</v>
      </c>
      <c r="CO1130">
        <v>3</v>
      </c>
      <c r="CP1130">
        <v>2</v>
      </c>
      <c r="CQ1130">
        <v>2</v>
      </c>
      <c r="CR1130">
        <v>2</v>
      </c>
      <c r="CS1130">
        <v>1</v>
      </c>
      <c r="CT1130">
        <v>3</v>
      </c>
      <c r="CU1130">
        <v>3</v>
      </c>
      <c r="CV1130">
        <v>1</v>
      </c>
      <c r="CW1130">
        <v>2</v>
      </c>
      <c r="CX1130">
        <v>3</v>
      </c>
      <c r="CY1130">
        <v>1</v>
      </c>
      <c r="CZ1130">
        <v>3</v>
      </c>
      <c r="DA1130" s="57" t="s">
        <v>125</v>
      </c>
    </row>
    <row r="1131" spans="1:105">
      <c r="A1131">
        <v>1124</v>
      </c>
      <c r="B1131" s="9">
        <v>1</v>
      </c>
      <c r="C1131" s="9">
        <v>9</v>
      </c>
      <c r="D1131" s="9">
        <v>3</v>
      </c>
      <c r="E1131" s="9">
        <v>13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1</v>
      </c>
      <c r="L1131" s="9">
        <v>0</v>
      </c>
      <c r="M1131" s="9">
        <v>1</v>
      </c>
      <c r="N1131" s="9"/>
      <c r="O1131" s="9"/>
      <c r="P1131" s="9"/>
      <c r="Q1131" s="9">
        <v>3</v>
      </c>
      <c r="R1131" s="9"/>
      <c r="S1131" s="9"/>
      <c r="T1131" s="9"/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1</v>
      </c>
      <c r="AC1131" s="9"/>
      <c r="AD1131" s="9">
        <v>5</v>
      </c>
      <c r="AE1131" s="9"/>
      <c r="AF1131" s="9">
        <v>1</v>
      </c>
      <c r="AG1131" s="9">
        <v>1</v>
      </c>
      <c r="AH1131" s="9">
        <v>0</v>
      </c>
      <c r="AI1131" s="9">
        <v>1</v>
      </c>
      <c r="AJ1131" s="9">
        <v>0</v>
      </c>
      <c r="AK1131" s="9">
        <v>0</v>
      </c>
      <c r="AL1131" s="9"/>
      <c r="AM1131" s="9">
        <v>1</v>
      </c>
      <c r="AN1131" s="9">
        <v>1</v>
      </c>
      <c r="AO1131" s="9">
        <v>0</v>
      </c>
      <c r="AP1131" s="9">
        <v>0</v>
      </c>
      <c r="AQ1131" s="9">
        <v>0</v>
      </c>
      <c r="AR1131" s="9">
        <v>0</v>
      </c>
      <c r="AS1131" s="9"/>
      <c r="AT1131" s="9">
        <v>3</v>
      </c>
      <c r="AU1131" s="9">
        <v>1</v>
      </c>
      <c r="AV1131" s="75">
        <v>1</v>
      </c>
      <c r="AW1131" s="75">
        <v>1</v>
      </c>
      <c r="AX1131" s="75">
        <v>1</v>
      </c>
      <c r="AY1131" s="9">
        <v>2</v>
      </c>
      <c r="AZ1131" s="9">
        <v>1</v>
      </c>
      <c r="BA1131" s="9">
        <v>2</v>
      </c>
      <c r="BB1131" s="9">
        <v>1</v>
      </c>
      <c r="BC1131" s="9">
        <v>2</v>
      </c>
      <c r="BD1131" s="9">
        <v>1</v>
      </c>
      <c r="BE1131" s="9">
        <v>2</v>
      </c>
      <c r="BF1131" s="9">
        <v>1</v>
      </c>
      <c r="BG1131" s="9">
        <v>1</v>
      </c>
      <c r="BH1131">
        <v>1</v>
      </c>
      <c r="BI1131">
        <v>2</v>
      </c>
      <c r="BJ1131" s="58">
        <v>2</v>
      </c>
      <c r="BK1131">
        <v>2</v>
      </c>
      <c r="BL1131">
        <v>1</v>
      </c>
      <c r="BM1131">
        <v>1</v>
      </c>
      <c r="BN1131">
        <v>2</v>
      </c>
      <c r="BO1131">
        <v>2</v>
      </c>
      <c r="BP1131">
        <v>2</v>
      </c>
      <c r="BQ1131" t="s">
        <v>125</v>
      </c>
      <c r="BR1131">
        <v>1</v>
      </c>
      <c r="BS1131">
        <v>1</v>
      </c>
      <c r="BT1131">
        <v>2</v>
      </c>
      <c r="BU1131">
        <v>1</v>
      </c>
      <c r="BV1131">
        <v>2</v>
      </c>
      <c r="BW1131">
        <v>2</v>
      </c>
      <c r="BX1131">
        <v>2</v>
      </c>
      <c r="BY1131">
        <v>1</v>
      </c>
      <c r="BZ1131">
        <v>2</v>
      </c>
      <c r="CA1131">
        <v>2</v>
      </c>
      <c r="CB1131">
        <v>2</v>
      </c>
      <c r="CC1131">
        <v>2</v>
      </c>
      <c r="CD1131">
        <v>2</v>
      </c>
      <c r="CE1131">
        <v>2</v>
      </c>
      <c r="CF1131">
        <v>2</v>
      </c>
      <c r="CG1131">
        <v>2</v>
      </c>
      <c r="CH1131">
        <v>2</v>
      </c>
      <c r="CI1131">
        <v>1</v>
      </c>
      <c r="CJ1131">
        <v>1</v>
      </c>
      <c r="CK1131">
        <v>2</v>
      </c>
      <c r="CL1131">
        <v>2</v>
      </c>
      <c r="CM1131" t="s">
        <v>125</v>
      </c>
      <c r="CN1131" t="s">
        <v>125</v>
      </c>
      <c r="CO1131">
        <v>4</v>
      </c>
      <c r="CP1131">
        <v>3</v>
      </c>
      <c r="CQ1131">
        <v>3</v>
      </c>
      <c r="CR1131">
        <v>3</v>
      </c>
      <c r="CS1131">
        <v>3</v>
      </c>
      <c r="CT1131">
        <v>3</v>
      </c>
      <c r="CU1131">
        <v>3</v>
      </c>
      <c r="CV1131">
        <v>3</v>
      </c>
      <c r="CW1131">
        <v>4</v>
      </c>
      <c r="CX1131">
        <v>4</v>
      </c>
      <c r="CY1131">
        <v>3</v>
      </c>
      <c r="CZ1131">
        <v>3</v>
      </c>
      <c r="DA1131" s="57" t="s">
        <v>125</v>
      </c>
    </row>
    <row r="1132" spans="1:105">
      <c r="A1132">
        <v>1125</v>
      </c>
      <c r="B1132" s="9">
        <v>2</v>
      </c>
      <c r="C1132" s="9">
        <v>8</v>
      </c>
      <c r="D1132" s="9">
        <v>5</v>
      </c>
      <c r="E1132" s="9">
        <v>12</v>
      </c>
      <c r="F1132" s="9">
        <v>0</v>
      </c>
      <c r="G1132" s="9">
        <v>0</v>
      </c>
      <c r="H1132" s="9">
        <v>0</v>
      </c>
      <c r="I1132" s="9">
        <v>1</v>
      </c>
      <c r="J1132" s="9">
        <v>0</v>
      </c>
      <c r="K1132" s="9">
        <v>0</v>
      </c>
      <c r="L1132" s="9">
        <v>0</v>
      </c>
      <c r="M1132" s="9">
        <v>2</v>
      </c>
      <c r="N1132" s="9">
        <v>4</v>
      </c>
      <c r="O1132" s="9">
        <v>4</v>
      </c>
      <c r="P1132" s="9">
        <v>4</v>
      </c>
      <c r="Q1132" s="9">
        <v>4</v>
      </c>
      <c r="R1132" s="9">
        <v>4</v>
      </c>
      <c r="S1132" s="9">
        <v>4</v>
      </c>
      <c r="T1132" s="9"/>
      <c r="U1132" s="9">
        <v>0</v>
      </c>
      <c r="V1132" s="9">
        <v>0</v>
      </c>
      <c r="W1132" s="9">
        <v>0</v>
      </c>
      <c r="X1132" s="9">
        <v>0</v>
      </c>
      <c r="Y1132" s="9">
        <v>1</v>
      </c>
      <c r="Z1132" s="9">
        <v>1</v>
      </c>
      <c r="AA1132" s="9">
        <v>0</v>
      </c>
      <c r="AB1132" s="9">
        <v>0</v>
      </c>
      <c r="AC1132" s="9"/>
      <c r="AD1132" s="9">
        <v>4</v>
      </c>
      <c r="AE1132" s="9"/>
      <c r="AF1132" s="9">
        <v>1</v>
      </c>
      <c r="AG1132" s="9">
        <v>1</v>
      </c>
      <c r="AH1132" s="9">
        <v>0</v>
      </c>
      <c r="AI1132" s="9">
        <v>0</v>
      </c>
      <c r="AJ1132" s="9">
        <v>0</v>
      </c>
      <c r="AK1132" s="9">
        <v>0</v>
      </c>
      <c r="AL1132" s="9"/>
      <c r="AM1132" s="9">
        <v>1</v>
      </c>
      <c r="AN1132" s="9">
        <v>1</v>
      </c>
      <c r="AO1132" s="9">
        <v>0</v>
      </c>
      <c r="AP1132" s="9">
        <v>0</v>
      </c>
      <c r="AQ1132" s="9">
        <v>0</v>
      </c>
      <c r="AR1132" s="9">
        <v>0</v>
      </c>
      <c r="AS1132" s="9"/>
      <c r="AT1132" s="9">
        <v>1</v>
      </c>
      <c r="AU1132" s="9">
        <v>3</v>
      </c>
      <c r="AV1132" s="75">
        <v>1</v>
      </c>
      <c r="AW1132" s="75">
        <v>1</v>
      </c>
      <c r="AX1132" s="75">
        <v>1</v>
      </c>
      <c r="AY1132" s="9">
        <v>1</v>
      </c>
      <c r="AZ1132" s="9">
        <v>1</v>
      </c>
      <c r="BA1132" s="9">
        <v>1</v>
      </c>
      <c r="BB1132" s="9">
        <v>2</v>
      </c>
      <c r="BC1132" s="9"/>
      <c r="BD1132" s="9">
        <v>1</v>
      </c>
      <c r="BE1132" s="9">
        <v>2</v>
      </c>
      <c r="BF1132" s="9">
        <v>1</v>
      </c>
      <c r="BG1132" s="9">
        <v>1</v>
      </c>
      <c r="BH1132">
        <v>2</v>
      </c>
      <c r="BI1132">
        <v>2</v>
      </c>
      <c r="BJ1132" s="58">
        <v>1</v>
      </c>
      <c r="BK1132">
        <v>1</v>
      </c>
      <c r="BL1132">
        <v>1</v>
      </c>
      <c r="BM1132">
        <v>1</v>
      </c>
      <c r="BN1132">
        <v>1</v>
      </c>
      <c r="BO1132">
        <v>2</v>
      </c>
      <c r="BP1132">
        <v>2</v>
      </c>
      <c r="BQ1132" t="s">
        <v>125</v>
      </c>
      <c r="BR1132">
        <v>2</v>
      </c>
      <c r="BS1132">
        <v>2</v>
      </c>
      <c r="BT1132" t="s">
        <v>125</v>
      </c>
      <c r="BU1132">
        <v>1</v>
      </c>
      <c r="BV1132">
        <v>1</v>
      </c>
      <c r="BW1132">
        <v>2</v>
      </c>
      <c r="BX1132">
        <v>2</v>
      </c>
      <c r="BY1132">
        <v>1</v>
      </c>
      <c r="BZ1132">
        <v>1</v>
      </c>
      <c r="CA1132">
        <v>2</v>
      </c>
      <c r="CB1132">
        <v>2</v>
      </c>
      <c r="CC1132">
        <v>1</v>
      </c>
      <c r="CD1132">
        <v>2</v>
      </c>
      <c r="CE1132">
        <v>1</v>
      </c>
      <c r="CF1132">
        <v>1</v>
      </c>
      <c r="CG1132">
        <v>2</v>
      </c>
      <c r="CH1132">
        <v>1</v>
      </c>
      <c r="CI1132">
        <v>2</v>
      </c>
      <c r="CJ1132">
        <v>1</v>
      </c>
      <c r="CK1132">
        <v>2</v>
      </c>
      <c r="CL1132">
        <v>2</v>
      </c>
      <c r="CM1132" t="s">
        <v>125</v>
      </c>
      <c r="CN1132" t="s">
        <v>125</v>
      </c>
      <c r="CO1132">
        <v>4</v>
      </c>
      <c r="CP1132">
        <v>4</v>
      </c>
      <c r="CQ1132">
        <v>4</v>
      </c>
      <c r="CR1132">
        <v>4</v>
      </c>
      <c r="CS1132">
        <v>4</v>
      </c>
      <c r="CT1132">
        <v>4</v>
      </c>
      <c r="CU1132">
        <v>3</v>
      </c>
      <c r="CV1132">
        <v>2</v>
      </c>
      <c r="CW1132">
        <v>2</v>
      </c>
      <c r="CX1132">
        <v>3</v>
      </c>
      <c r="CY1132">
        <v>3</v>
      </c>
      <c r="CZ1132">
        <v>3</v>
      </c>
      <c r="DA1132" s="57" t="s">
        <v>125</v>
      </c>
    </row>
    <row r="1133" spans="1:105">
      <c r="A1133">
        <v>1126</v>
      </c>
      <c r="B1133" s="9">
        <v>1</v>
      </c>
      <c r="C1133" s="9">
        <v>4</v>
      </c>
      <c r="D1133" s="9">
        <v>1</v>
      </c>
      <c r="E1133" s="9">
        <v>14</v>
      </c>
      <c r="F1133" s="9">
        <v>1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2</v>
      </c>
      <c r="N1133" s="9">
        <v>4</v>
      </c>
      <c r="O1133" s="9">
        <v>0</v>
      </c>
      <c r="P1133" s="9">
        <v>4</v>
      </c>
      <c r="Q1133" s="9">
        <v>0</v>
      </c>
      <c r="R1133" s="9">
        <v>0</v>
      </c>
      <c r="S1133" s="9">
        <v>0</v>
      </c>
      <c r="T1133" s="9"/>
      <c r="U1133" s="9">
        <v>0</v>
      </c>
      <c r="V1133" s="9">
        <v>0</v>
      </c>
      <c r="W1133" s="9">
        <v>0</v>
      </c>
      <c r="X1133" s="9">
        <v>1</v>
      </c>
      <c r="Y1133" s="9">
        <v>1</v>
      </c>
      <c r="Z1133" s="9">
        <v>1</v>
      </c>
      <c r="AA1133" s="9">
        <v>0</v>
      </c>
      <c r="AB1133" s="9">
        <v>0</v>
      </c>
      <c r="AC1133" s="9"/>
      <c r="AD1133" s="9">
        <v>1</v>
      </c>
      <c r="AE1133" s="9"/>
      <c r="AF1133" s="9">
        <v>1</v>
      </c>
      <c r="AG1133" s="9">
        <v>0</v>
      </c>
      <c r="AH1133" s="9">
        <v>1</v>
      </c>
      <c r="AI1133" s="9">
        <v>1</v>
      </c>
      <c r="AJ1133" s="9">
        <v>0</v>
      </c>
      <c r="AK1133" s="9">
        <v>0</v>
      </c>
      <c r="AL1133" s="9"/>
      <c r="AM1133" s="9">
        <v>1</v>
      </c>
      <c r="AN1133" s="9">
        <v>1</v>
      </c>
      <c r="AO1133" s="9">
        <v>1</v>
      </c>
      <c r="AP1133" s="9">
        <v>1</v>
      </c>
      <c r="AQ1133" s="9">
        <v>0</v>
      </c>
      <c r="AR1133" s="9">
        <v>0</v>
      </c>
      <c r="AS1133" s="9"/>
      <c r="AT1133" s="9">
        <v>4</v>
      </c>
      <c r="AU1133" s="9">
        <v>2</v>
      </c>
      <c r="AV1133" s="75">
        <v>1</v>
      </c>
      <c r="AW1133" s="75">
        <v>1</v>
      </c>
      <c r="AX1133" s="75">
        <v>1</v>
      </c>
      <c r="AY1133" s="9">
        <v>2</v>
      </c>
      <c r="AZ1133" s="9">
        <v>1</v>
      </c>
      <c r="BA1133" s="9">
        <v>1</v>
      </c>
      <c r="BB1133" s="9">
        <v>2</v>
      </c>
      <c r="BC1133" s="9">
        <v>1</v>
      </c>
      <c r="BD1133" s="9">
        <v>1</v>
      </c>
      <c r="BE1133" s="9">
        <v>1</v>
      </c>
      <c r="BF1133" s="9">
        <v>1</v>
      </c>
      <c r="BG1133" s="9">
        <v>1</v>
      </c>
      <c r="BH1133">
        <v>1</v>
      </c>
      <c r="BI1133">
        <v>2</v>
      </c>
      <c r="BJ1133" s="58">
        <v>1</v>
      </c>
      <c r="BK1133">
        <v>2</v>
      </c>
      <c r="BL1133">
        <v>1</v>
      </c>
      <c r="BM1133">
        <v>2</v>
      </c>
      <c r="BN1133">
        <v>1</v>
      </c>
      <c r="BO1133">
        <v>2</v>
      </c>
      <c r="BP1133">
        <v>1</v>
      </c>
      <c r="BQ1133">
        <v>1</v>
      </c>
      <c r="BR1133">
        <v>2</v>
      </c>
      <c r="BS1133">
        <v>2</v>
      </c>
      <c r="BT1133" t="s">
        <v>125</v>
      </c>
      <c r="BU1133">
        <v>1</v>
      </c>
      <c r="BV1133">
        <v>2</v>
      </c>
      <c r="BW1133">
        <v>1</v>
      </c>
      <c r="BX1133">
        <v>2</v>
      </c>
      <c r="BY1133">
        <v>2</v>
      </c>
      <c r="BZ1133">
        <v>2</v>
      </c>
      <c r="CA1133">
        <v>2</v>
      </c>
      <c r="CB1133">
        <v>2</v>
      </c>
      <c r="CC1133">
        <v>1</v>
      </c>
      <c r="CD1133">
        <v>2</v>
      </c>
      <c r="CE1133">
        <v>2</v>
      </c>
      <c r="CF1133">
        <v>1</v>
      </c>
      <c r="CG1133">
        <v>1</v>
      </c>
      <c r="CH1133">
        <v>2</v>
      </c>
      <c r="CI1133">
        <v>2</v>
      </c>
      <c r="CJ1133">
        <v>1</v>
      </c>
      <c r="CK1133">
        <v>2</v>
      </c>
      <c r="CL1133">
        <v>1</v>
      </c>
      <c r="CM1133">
        <v>3</v>
      </c>
      <c r="CN1133">
        <v>3</v>
      </c>
      <c r="CO1133">
        <v>4</v>
      </c>
      <c r="CP1133">
        <v>1</v>
      </c>
      <c r="CQ1133">
        <v>1</v>
      </c>
      <c r="CR1133">
        <v>1</v>
      </c>
      <c r="CS1133">
        <v>3</v>
      </c>
      <c r="CT1133">
        <v>3</v>
      </c>
      <c r="CU1133">
        <v>3</v>
      </c>
      <c r="CV1133">
        <v>2</v>
      </c>
      <c r="CW1133">
        <v>1</v>
      </c>
      <c r="CX1133">
        <v>1</v>
      </c>
      <c r="CY1133">
        <v>1</v>
      </c>
      <c r="CZ1133">
        <v>3</v>
      </c>
      <c r="DA1133" s="57">
        <v>3</v>
      </c>
    </row>
    <row r="1134" spans="1:105">
      <c r="A1134">
        <v>1127</v>
      </c>
      <c r="B1134" s="9">
        <v>1</v>
      </c>
      <c r="C1134" s="9">
        <v>6</v>
      </c>
      <c r="D1134" s="9">
        <v>1</v>
      </c>
      <c r="E1134" s="9">
        <v>9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1</v>
      </c>
      <c r="L1134" s="9">
        <v>0</v>
      </c>
      <c r="M1134" s="9">
        <v>2</v>
      </c>
      <c r="N1134" s="9">
        <v>0</v>
      </c>
      <c r="O1134" s="9">
        <v>0</v>
      </c>
      <c r="P1134" s="9">
        <v>0</v>
      </c>
      <c r="Q1134" s="9">
        <v>0</v>
      </c>
      <c r="R1134" s="9">
        <v>4</v>
      </c>
      <c r="S1134" s="9">
        <v>4</v>
      </c>
      <c r="T1134" s="9"/>
      <c r="U1134" s="9">
        <v>0</v>
      </c>
      <c r="V1134" s="9">
        <v>0</v>
      </c>
      <c r="W1134" s="9">
        <v>0</v>
      </c>
      <c r="X1134" s="9">
        <v>0</v>
      </c>
      <c r="Y1134" s="9">
        <v>1</v>
      </c>
      <c r="Z1134" s="9">
        <v>0</v>
      </c>
      <c r="AA1134" s="9">
        <v>0</v>
      </c>
      <c r="AB1134" s="9">
        <v>0</v>
      </c>
      <c r="AC1134" s="9"/>
      <c r="AD1134" s="9">
        <v>4</v>
      </c>
      <c r="AE1134" s="9"/>
      <c r="AF1134" s="9">
        <v>0</v>
      </c>
      <c r="AG1134" s="9">
        <v>0</v>
      </c>
      <c r="AH1134" s="9">
        <v>1</v>
      </c>
      <c r="AI1134" s="9">
        <v>0</v>
      </c>
      <c r="AJ1134" s="9">
        <v>0</v>
      </c>
      <c r="AK1134" s="9">
        <v>0</v>
      </c>
      <c r="AL1134" s="9"/>
      <c r="AM1134" s="9">
        <v>1</v>
      </c>
      <c r="AN1134" s="9">
        <v>1</v>
      </c>
      <c r="AO1134" s="9">
        <v>0</v>
      </c>
      <c r="AP1134" s="9">
        <v>0</v>
      </c>
      <c r="AQ1134" s="9">
        <v>0</v>
      </c>
      <c r="AR1134" s="9">
        <v>1</v>
      </c>
      <c r="AS1134" s="9"/>
      <c r="AT1134" s="9">
        <v>4</v>
      </c>
      <c r="AU1134" s="9">
        <v>1</v>
      </c>
      <c r="AV1134" s="75"/>
      <c r="AW1134" s="75">
        <v>2</v>
      </c>
      <c r="AX1134" s="75">
        <v>1</v>
      </c>
      <c r="AY1134" s="9">
        <v>2</v>
      </c>
      <c r="AZ1134" s="9">
        <v>1</v>
      </c>
      <c r="BA1134" s="9">
        <v>2</v>
      </c>
      <c r="BB1134" s="9"/>
      <c r="BC1134" s="9">
        <v>2</v>
      </c>
      <c r="BD1134" s="9">
        <v>1</v>
      </c>
      <c r="BE1134" s="9">
        <v>2</v>
      </c>
      <c r="BF1134" s="9">
        <v>1</v>
      </c>
      <c r="BG1134" s="9">
        <v>2</v>
      </c>
      <c r="BH1134">
        <v>2</v>
      </c>
      <c r="BI1134">
        <v>2</v>
      </c>
      <c r="BJ1134" s="58">
        <v>2</v>
      </c>
      <c r="BK1134">
        <v>2</v>
      </c>
      <c r="BL1134">
        <v>2</v>
      </c>
      <c r="BM1134">
        <v>1</v>
      </c>
      <c r="BN1134">
        <v>1</v>
      </c>
      <c r="BO1134">
        <v>2</v>
      </c>
      <c r="BP1134">
        <v>2</v>
      </c>
      <c r="BQ1134" t="s">
        <v>125</v>
      </c>
      <c r="BR1134">
        <v>2</v>
      </c>
      <c r="BS1134">
        <v>2</v>
      </c>
      <c r="BT1134" t="s">
        <v>125</v>
      </c>
      <c r="BU1134">
        <v>1</v>
      </c>
      <c r="BV1134">
        <v>2</v>
      </c>
      <c r="BW1134">
        <v>1</v>
      </c>
      <c r="BX1134">
        <v>2</v>
      </c>
      <c r="BY1134">
        <v>2</v>
      </c>
      <c r="BZ1134">
        <v>2</v>
      </c>
      <c r="CA1134">
        <v>2</v>
      </c>
      <c r="CB1134">
        <v>2</v>
      </c>
      <c r="CC1134">
        <v>2</v>
      </c>
      <c r="CD1134">
        <v>2</v>
      </c>
      <c r="CE1134">
        <v>2</v>
      </c>
      <c r="CF1134">
        <v>2</v>
      </c>
      <c r="CG1134">
        <v>2</v>
      </c>
      <c r="CH1134">
        <v>2</v>
      </c>
      <c r="CI1134">
        <v>2</v>
      </c>
      <c r="CJ1134">
        <v>2</v>
      </c>
      <c r="CK1134">
        <v>2</v>
      </c>
      <c r="CL1134">
        <v>1</v>
      </c>
      <c r="CM1134">
        <v>4</v>
      </c>
      <c r="CN1134">
        <v>4</v>
      </c>
      <c r="CO1134">
        <v>4</v>
      </c>
      <c r="CP1134">
        <v>1</v>
      </c>
      <c r="CQ1134">
        <v>4</v>
      </c>
      <c r="CR1134">
        <v>2</v>
      </c>
      <c r="CS1134">
        <v>3</v>
      </c>
      <c r="CU1134">
        <v>4</v>
      </c>
      <c r="CV1134">
        <v>1</v>
      </c>
      <c r="CW1134">
        <v>1</v>
      </c>
      <c r="CX1134">
        <v>2</v>
      </c>
      <c r="CY1134">
        <v>1</v>
      </c>
      <c r="CZ1134">
        <v>0</v>
      </c>
      <c r="DA1134" s="57" t="s">
        <v>125</v>
      </c>
    </row>
    <row r="1135" spans="1:105">
      <c r="A1135">
        <v>1128</v>
      </c>
      <c r="B1135" s="9">
        <v>1</v>
      </c>
      <c r="C1135" s="9">
        <v>5</v>
      </c>
      <c r="D1135" s="9"/>
      <c r="E1135" s="9"/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1</v>
      </c>
      <c r="M1135" s="9">
        <v>2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/>
      <c r="U1135" s="9">
        <v>1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  <c r="AC1135" s="9"/>
      <c r="AD1135" s="9">
        <v>1</v>
      </c>
      <c r="AE1135" s="9"/>
      <c r="AF1135" s="9">
        <v>1</v>
      </c>
      <c r="AG1135" s="9">
        <v>0</v>
      </c>
      <c r="AH1135" s="9">
        <v>0</v>
      </c>
      <c r="AI1135" s="9">
        <v>0</v>
      </c>
      <c r="AJ1135" s="9">
        <v>0</v>
      </c>
      <c r="AK1135" s="9">
        <v>1</v>
      </c>
      <c r="AL1135" s="9"/>
      <c r="AM1135" s="9">
        <v>1</v>
      </c>
      <c r="AN1135" s="9">
        <v>1</v>
      </c>
      <c r="AO1135" s="9">
        <v>1</v>
      </c>
      <c r="AP1135" s="9">
        <v>1</v>
      </c>
      <c r="AQ1135" s="9">
        <v>0</v>
      </c>
      <c r="AR1135" s="9">
        <v>0</v>
      </c>
      <c r="AS1135" s="9"/>
      <c r="AT1135" s="9">
        <v>3</v>
      </c>
      <c r="AU1135" s="9">
        <v>3</v>
      </c>
      <c r="AV1135" s="75">
        <v>1</v>
      </c>
      <c r="AW1135" s="75">
        <v>2</v>
      </c>
      <c r="AX1135" s="75">
        <v>2</v>
      </c>
      <c r="AY1135" s="9" t="s">
        <v>125</v>
      </c>
      <c r="AZ1135" s="9">
        <v>1</v>
      </c>
      <c r="BA1135" s="9">
        <v>1</v>
      </c>
      <c r="BB1135" s="9">
        <v>2</v>
      </c>
      <c r="BC1135" s="9">
        <v>2</v>
      </c>
      <c r="BD1135" s="9">
        <v>1</v>
      </c>
      <c r="BE1135" s="9">
        <v>2</v>
      </c>
      <c r="BF1135" s="9">
        <v>2</v>
      </c>
      <c r="BG1135" s="9" t="s">
        <v>125</v>
      </c>
      <c r="BH1135">
        <v>1</v>
      </c>
      <c r="BI1135">
        <v>1</v>
      </c>
      <c r="BJ1135" s="58">
        <v>1</v>
      </c>
      <c r="BK1135">
        <v>2</v>
      </c>
      <c r="BL1135">
        <v>2</v>
      </c>
      <c r="BM1135">
        <v>1</v>
      </c>
      <c r="BN1135">
        <v>2</v>
      </c>
      <c r="BO1135">
        <v>2</v>
      </c>
      <c r="BP1135">
        <v>2</v>
      </c>
      <c r="BQ1135" t="s">
        <v>125</v>
      </c>
      <c r="BR1135">
        <v>1</v>
      </c>
      <c r="BS1135">
        <v>2</v>
      </c>
      <c r="BT1135" t="s">
        <v>125</v>
      </c>
      <c r="BU1135">
        <v>2</v>
      </c>
      <c r="BV1135">
        <v>2</v>
      </c>
      <c r="BW1135">
        <v>1</v>
      </c>
      <c r="BX1135">
        <v>2</v>
      </c>
      <c r="BY1135">
        <v>2</v>
      </c>
      <c r="BZ1135">
        <v>2</v>
      </c>
      <c r="CA1135">
        <v>2</v>
      </c>
      <c r="CB1135">
        <v>2</v>
      </c>
      <c r="CC1135">
        <v>2</v>
      </c>
      <c r="CD1135">
        <v>2</v>
      </c>
      <c r="CE1135">
        <v>2</v>
      </c>
      <c r="CF1135">
        <v>2</v>
      </c>
      <c r="CG1135">
        <v>2</v>
      </c>
      <c r="CH1135">
        <v>2</v>
      </c>
      <c r="CI1135">
        <v>2</v>
      </c>
      <c r="CJ1135">
        <v>2</v>
      </c>
      <c r="CK1135">
        <v>2</v>
      </c>
      <c r="CL1135">
        <v>2</v>
      </c>
      <c r="CM1135" t="s">
        <v>125</v>
      </c>
      <c r="CN1135" t="s">
        <v>125</v>
      </c>
      <c r="CO1135">
        <v>4</v>
      </c>
      <c r="CP1135">
        <v>3</v>
      </c>
      <c r="CQ1135">
        <v>4</v>
      </c>
      <c r="CR1135">
        <v>3</v>
      </c>
      <c r="CS1135">
        <v>4</v>
      </c>
      <c r="CT1135">
        <v>3</v>
      </c>
      <c r="CU1135">
        <v>2</v>
      </c>
      <c r="CV1135">
        <v>3</v>
      </c>
      <c r="CW1135">
        <v>1</v>
      </c>
      <c r="CX1135">
        <v>2</v>
      </c>
      <c r="CY1135">
        <v>1</v>
      </c>
      <c r="CZ1135">
        <v>0</v>
      </c>
      <c r="DA1135" s="57" t="s">
        <v>125</v>
      </c>
    </row>
    <row r="1136" spans="1:105">
      <c r="A1136">
        <v>1129</v>
      </c>
      <c r="B1136" s="9">
        <v>1</v>
      </c>
      <c r="C1136" s="9">
        <v>8</v>
      </c>
      <c r="D1136" s="9">
        <v>7</v>
      </c>
      <c r="E1136" s="9">
        <v>1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1</v>
      </c>
      <c r="L1136" s="9">
        <v>0</v>
      </c>
      <c r="M1136" s="9">
        <v>2</v>
      </c>
      <c r="N1136" s="9">
        <v>4</v>
      </c>
      <c r="O1136" s="9">
        <v>4</v>
      </c>
      <c r="P1136" s="9">
        <v>4</v>
      </c>
      <c r="Q1136" s="9">
        <v>4</v>
      </c>
      <c r="R1136" s="9">
        <v>4</v>
      </c>
      <c r="S1136" s="9">
        <v>4</v>
      </c>
      <c r="T1136" s="9"/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1</v>
      </c>
      <c r="AA1136" s="9">
        <v>0</v>
      </c>
      <c r="AB1136" s="9">
        <v>0</v>
      </c>
      <c r="AC1136" s="9"/>
      <c r="AD1136" s="9">
        <v>1</v>
      </c>
      <c r="AE1136" s="9"/>
      <c r="AF1136" s="9">
        <v>1</v>
      </c>
      <c r="AG1136" s="9">
        <v>1</v>
      </c>
      <c r="AH1136" s="9">
        <v>1</v>
      </c>
      <c r="AI1136" s="9">
        <v>0</v>
      </c>
      <c r="AJ1136" s="9">
        <v>0</v>
      </c>
      <c r="AK1136" s="9">
        <v>0</v>
      </c>
      <c r="AL1136" s="9"/>
      <c r="AM1136" s="9">
        <v>1</v>
      </c>
      <c r="AN1136" s="9">
        <v>1</v>
      </c>
      <c r="AO1136" s="9">
        <v>1</v>
      </c>
      <c r="AP1136" s="9">
        <v>1</v>
      </c>
      <c r="AQ1136" s="9">
        <v>0</v>
      </c>
      <c r="AR1136" s="9">
        <v>1</v>
      </c>
      <c r="AS1136" s="9"/>
      <c r="AT1136" s="9"/>
      <c r="AU1136" s="9"/>
      <c r="AV1136" s="75"/>
      <c r="AW1136" s="75"/>
      <c r="AX1136" s="75"/>
      <c r="AY1136" s="9" t="s">
        <v>125</v>
      </c>
      <c r="AZ1136" s="9"/>
      <c r="BA1136" s="9" t="s">
        <v>125</v>
      </c>
      <c r="BB1136" s="9" t="s">
        <v>125</v>
      </c>
      <c r="BC1136" s="9"/>
      <c r="BD1136" s="9"/>
      <c r="BE1136" s="9" t="s">
        <v>125</v>
      </c>
      <c r="BF1136" s="9"/>
      <c r="BG1136" s="9" t="s">
        <v>125</v>
      </c>
      <c r="BQ1136" t="s">
        <v>125</v>
      </c>
      <c r="BR1136">
        <v>2</v>
      </c>
      <c r="BS1136">
        <v>2</v>
      </c>
      <c r="BT1136" t="s">
        <v>125</v>
      </c>
      <c r="BU1136">
        <v>1</v>
      </c>
      <c r="BV1136">
        <v>2</v>
      </c>
      <c r="BW1136">
        <v>1</v>
      </c>
      <c r="BX1136">
        <v>2</v>
      </c>
      <c r="BY1136">
        <v>1</v>
      </c>
      <c r="BZ1136">
        <v>2</v>
      </c>
      <c r="CA1136">
        <v>2</v>
      </c>
      <c r="CB1136">
        <v>2</v>
      </c>
      <c r="CC1136">
        <v>1</v>
      </c>
      <c r="CD1136">
        <v>2</v>
      </c>
      <c r="CE1136">
        <v>2</v>
      </c>
      <c r="CF1136">
        <v>1</v>
      </c>
      <c r="CG1136">
        <v>2</v>
      </c>
      <c r="CH1136">
        <v>2</v>
      </c>
      <c r="CI1136">
        <v>2</v>
      </c>
      <c r="CJ1136">
        <v>1</v>
      </c>
      <c r="CK1136">
        <v>2</v>
      </c>
      <c r="CL1136">
        <v>1</v>
      </c>
      <c r="CM1136">
        <v>4</v>
      </c>
      <c r="CN1136">
        <v>4</v>
      </c>
      <c r="CO1136">
        <v>4</v>
      </c>
      <c r="CP1136">
        <v>4</v>
      </c>
      <c r="CQ1136">
        <v>4</v>
      </c>
      <c r="CR1136">
        <v>4</v>
      </c>
      <c r="CS1136">
        <v>4</v>
      </c>
      <c r="CT1136">
        <v>4</v>
      </c>
      <c r="CU1136">
        <v>4</v>
      </c>
      <c r="CV1136">
        <v>4</v>
      </c>
      <c r="CW1136">
        <v>1</v>
      </c>
      <c r="CX1136">
        <v>4</v>
      </c>
      <c r="CY1136">
        <v>3</v>
      </c>
      <c r="CZ1136">
        <v>3</v>
      </c>
      <c r="DA1136" s="57" t="s">
        <v>125</v>
      </c>
    </row>
    <row r="1137" spans="1:105">
      <c r="A1137">
        <v>1130</v>
      </c>
      <c r="B1137" s="9">
        <v>2</v>
      </c>
      <c r="C1137" s="9">
        <v>7</v>
      </c>
      <c r="D1137" s="9">
        <v>5</v>
      </c>
      <c r="E1137" s="9">
        <v>6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1</v>
      </c>
      <c r="L1137" s="9">
        <v>0</v>
      </c>
      <c r="M1137" s="9">
        <v>2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/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1</v>
      </c>
      <c r="AA1137" s="9">
        <v>0</v>
      </c>
      <c r="AB1137" s="9">
        <v>0</v>
      </c>
      <c r="AC1137" s="9"/>
      <c r="AD1137" s="9">
        <v>3</v>
      </c>
      <c r="AE1137" s="9"/>
      <c r="AF1137" s="9">
        <v>1</v>
      </c>
      <c r="AG1137" s="9">
        <v>1</v>
      </c>
      <c r="AH1137" s="9">
        <v>1</v>
      </c>
      <c r="AI1137" s="9">
        <v>0</v>
      </c>
      <c r="AJ1137" s="9">
        <v>0</v>
      </c>
      <c r="AK1137" s="9">
        <v>0</v>
      </c>
      <c r="AL1137" s="9"/>
      <c r="AM1137" s="9">
        <v>1</v>
      </c>
      <c r="AN1137" s="9">
        <v>1</v>
      </c>
      <c r="AO1137" s="9">
        <v>1</v>
      </c>
      <c r="AP1137" s="9">
        <v>1</v>
      </c>
      <c r="AQ1137" s="9">
        <v>0</v>
      </c>
      <c r="AR1137" s="9">
        <v>0</v>
      </c>
      <c r="AS1137" s="9"/>
      <c r="AT1137" s="9">
        <v>1</v>
      </c>
      <c r="AU1137" s="9">
        <v>1</v>
      </c>
      <c r="AV1137" s="75">
        <v>1</v>
      </c>
      <c r="AW1137" s="75">
        <v>1</v>
      </c>
      <c r="AX1137" s="75">
        <v>1</v>
      </c>
      <c r="AY1137" s="9">
        <v>1</v>
      </c>
      <c r="AZ1137" s="9">
        <v>1</v>
      </c>
      <c r="BA1137" s="9">
        <v>1</v>
      </c>
      <c r="BB1137" s="9">
        <v>2</v>
      </c>
      <c r="BC1137" s="9">
        <v>1</v>
      </c>
      <c r="BD1137" s="9">
        <v>1</v>
      </c>
      <c r="BE1137" s="9">
        <v>1</v>
      </c>
      <c r="BF1137" s="9">
        <v>2</v>
      </c>
      <c r="BG1137" s="9" t="s">
        <v>125</v>
      </c>
      <c r="BH1137">
        <v>1</v>
      </c>
      <c r="BI1137">
        <v>2</v>
      </c>
      <c r="BJ1137" s="58">
        <v>1</v>
      </c>
      <c r="BK1137">
        <v>1</v>
      </c>
      <c r="BL1137">
        <v>2</v>
      </c>
      <c r="BM1137">
        <v>1</v>
      </c>
      <c r="BN1137">
        <v>1</v>
      </c>
      <c r="BO1137">
        <v>2</v>
      </c>
      <c r="BP1137">
        <v>2</v>
      </c>
      <c r="BQ1137" t="s">
        <v>125</v>
      </c>
      <c r="BR1137">
        <v>1</v>
      </c>
      <c r="BS1137">
        <v>1</v>
      </c>
      <c r="BT1137">
        <v>1</v>
      </c>
      <c r="BU1137">
        <v>1</v>
      </c>
      <c r="BV1137">
        <v>1</v>
      </c>
      <c r="BW1137">
        <v>2</v>
      </c>
      <c r="BX1137">
        <v>2</v>
      </c>
      <c r="BY1137">
        <v>1</v>
      </c>
      <c r="BZ1137">
        <v>1</v>
      </c>
      <c r="CA1137">
        <v>1</v>
      </c>
      <c r="CB1137">
        <v>2</v>
      </c>
      <c r="CC1137">
        <v>2</v>
      </c>
      <c r="CD1137">
        <v>2</v>
      </c>
      <c r="CE1137">
        <v>2</v>
      </c>
      <c r="CF1137">
        <v>2</v>
      </c>
      <c r="CG1137">
        <v>2</v>
      </c>
      <c r="CH1137">
        <v>2</v>
      </c>
      <c r="CI1137">
        <v>1</v>
      </c>
      <c r="CJ1137">
        <v>1</v>
      </c>
      <c r="CK1137">
        <v>2</v>
      </c>
      <c r="CL1137">
        <v>1</v>
      </c>
      <c r="CM1137">
        <v>4</v>
      </c>
      <c r="CN1137">
        <v>3</v>
      </c>
      <c r="CO1137">
        <v>4</v>
      </c>
      <c r="CP1137">
        <v>2</v>
      </c>
      <c r="CQ1137">
        <v>2</v>
      </c>
      <c r="CR1137">
        <v>3</v>
      </c>
      <c r="CS1137">
        <v>3</v>
      </c>
      <c r="CT1137">
        <v>3</v>
      </c>
      <c r="CU1137">
        <v>3</v>
      </c>
      <c r="CV1137">
        <v>2</v>
      </c>
      <c r="CW1137">
        <v>1</v>
      </c>
      <c r="CX1137">
        <v>3</v>
      </c>
      <c r="CY1137">
        <v>3</v>
      </c>
      <c r="CZ1137">
        <v>3</v>
      </c>
      <c r="DA1137" s="57" t="s">
        <v>125</v>
      </c>
    </row>
    <row r="1138" spans="1:105">
      <c r="A1138">
        <v>1131</v>
      </c>
      <c r="B1138" s="9">
        <v>2</v>
      </c>
      <c r="C1138" s="9">
        <v>4</v>
      </c>
      <c r="D1138" s="9">
        <v>5</v>
      </c>
      <c r="E1138" s="9">
        <v>3</v>
      </c>
      <c r="F1138" s="9">
        <v>0</v>
      </c>
      <c r="G1138" s="9">
        <v>0</v>
      </c>
      <c r="H1138" s="9">
        <v>1</v>
      </c>
      <c r="I1138" s="9">
        <v>0</v>
      </c>
      <c r="J1138" s="9">
        <v>1</v>
      </c>
      <c r="K1138" s="9">
        <v>0</v>
      </c>
      <c r="L1138" s="9">
        <v>0</v>
      </c>
      <c r="M1138" s="9">
        <v>2</v>
      </c>
      <c r="N1138" s="9">
        <v>3</v>
      </c>
      <c r="O1138" s="9">
        <v>4</v>
      </c>
      <c r="P1138" s="9">
        <v>4</v>
      </c>
      <c r="Q1138" s="9">
        <v>3</v>
      </c>
      <c r="R1138" s="9">
        <v>4</v>
      </c>
      <c r="S1138" s="9">
        <v>4</v>
      </c>
      <c r="T1138" s="9"/>
      <c r="U1138" s="9">
        <v>1</v>
      </c>
      <c r="V1138" s="9">
        <v>1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  <c r="AC1138" s="9"/>
      <c r="AD1138" s="9">
        <v>3</v>
      </c>
      <c r="AE1138" s="9"/>
      <c r="AF1138" s="9">
        <v>1</v>
      </c>
      <c r="AG1138" s="9">
        <v>0</v>
      </c>
      <c r="AH1138" s="9">
        <v>0</v>
      </c>
      <c r="AI1138" s="9">
        <v>1</v>
      </c>
      <c r="AJ1138" s="9">
        <v>0</v>
      </c>
      <c r="AK1138" s="9">
        <v>0</v>
      </c>
      <c r="AL1138" s="9"/>
      <c r="AM1138" s="9">
        <v>1</v>
      </c>
      <c r="AN1138" s="9">
        <v>1</v>
      </c>
      <c r="AO1138" s="9">
        <v>1</v>
      </c>
      <c r="AP1138" s="9">
        <v>0</v>
      </c>
      <c r="AQ1138" s="9">
        <v>0</v>
      </c>
      <c r="AR1138" s="9">
        <v>0</v>
      </c>
      <c r="AS1138" s="9"/>
      <c r="AT1138" s="9">
        <v>1</v>
      </c>
      <c r="AU1138" s="9">
        <v>3</v>
      </c>
      <c r="AV1138" s="75">
        <v>2</v>
      </c>
      <c r="AW1138" s="75">
        <v>2</v>
      </c>
      <c r="AX1138" s="75">
        <v>1</v>
      </c>
      <c r="AY1138" s="9">
        <v>2</v>
      </c>
      <c r="AZ1138" s="9">
        <v>1</v>
      </c>
      <c r="BA1138" s="9">
        <v>1</v>
      </c>
      <c r="BB1138" s="9">
        <v>2</v>
      </c>
      <c r="BC1138" s="9">
        <v>1</v>
      </c>
      <c r="BD1138" s="9">
        <v>1</v>
      </c>
      <c r="BE1138" s="9">
        <v>2</v>
      </c>
      <c r="BF1138" s="9">
        <v>1</v>
      </c>
      <c r="BG1138" s="9">
        <v>1</v>
      </c>
      <c r="BH1138">
        <v>1</v>
      </c>
      <c r="BI1138">
        <v>2</v>
      </c>
      <c r="BJ1138" s="58">
        <v>1</v>
      </c>
      <c r="BK1138">
        <v>1</v>
      </c>
      <c r="BL1138">
        <v>1</v>
      </c>
      <c r="BM1138">
        <v>2</v>
      </c>
      <c r="BN1138">
        <v>1</v>
      </c>
      <c r="BO1138">
        <v>2</v>
      </c>
      <c r="BP1138">
        <v>2</v>
      </c>
      <c r="BQ1138" t="s">
        <v>125</v>
      </c>
      <c r="BR1138">
        <v>1</v>
      </c>
      <c r="BS1138">
        <v>2</v>
      </c>
      <c r="BT1138" t="s">
        <v>125</v>
      </c>
      <c r="BU1138">
        <v>1</v>
      </c>
      <c r="BV1138">
        <v>1</v>
      </c>
      <c r="BW1138">
        <v>1</v>
      </c>
      <c r="BX1138">
        <v>2</v>
      </c>
      <c r="BY1138">
        <v>2</v>
      </c>
      <c r="BZ1138">
        <v>2</v>
      </c>
      <c r="CA1138">
        <v>1</v>
      </c>
      <c r="CB1138">
        <v>2</v>
      </c>
      <c r="CC1138">
        <v>2</v>
      </c>
      <c r="CD1138">
        <v>2</v>
      </c>
      <c r="CE1138">
        <v>2</v>
      </c>
      <c r="CF1138">
        <v>1</v>
      </c>
      <c r="CG1138">
        <v>1</v>
      </c>
      <c r="CH1138">
        <v>1</v>
      </c>
      <c r="CI1138">
        <v>1</v>
      </c>
      <c r="CJ1138">
        <v>1</v>
      </c>
      <c r="CK1138">
        <v>2</v>
      </c>
      <c r="CL1138">
        <v>1</v>
      </c>
      <c r="CM1138">
        <v>4</v>
      </c>
      <c r="CN1138">
        <v>4</v>
      </c>
      <c r="CO1138">
        <v>4</v>
      </c>
      <c r="CP1138">
        <v>3</v>
      </c>
      <c r="CQ1138">
        <v>4</v>
      </c>
      <c r="CR1138">
        <v>4</v>
      </c>
      <c r="CS1138">
        <v>4</v>
      </c>
      <c r="CT1138">
        <v>3</v>
      </c>
      <c r="CU1138">
        <v>3</v>
      </c>
      <c r="CV1138">
        <v>3</v>
      </c>
      <c r="CW1138">
        <v>2</v>
      </c>
      <c r="CX1138">
        <v>4</v>
      </c>
      <c r="CY1138">
        <v>3</v>
      </c>
      <c r="CZ1138">
        <v>4</v>
      </c>
      <c r="DA1138" s="57">
        <v>4</v>
      </c>
    </row>
    <row r="1139" spans="1:105">
      <c r="A1139">
        <v>1132</v>
      </c>
      <c r="B1139" s="9">
        <v>1</v>
      </c>
      <c r="C1139" s="9">
        <v>3</v>
      </c>
      <c r="D1139" s="9">
        <v>3</v>
      </c>
      <c r="E1139" s="9">
        <v>11</v>
      </c>
      <c r="F1139" s="9">
        <v>0</v>
      </c>
      <c r="G1139" s="9">
        <v>0</v>
      </c>
      <c r="H1139" s="9">
        <v>1</v>
      </c>
      <c r="I1139" s="9">
        <v>1</v>
      </c>
      <c r="J1139" s="9">
        <v>0</v>
      </c>
      <c r="K1139" s="9">
        <v>0</v>
      </c>
      <c r="L1139" s="9">
        <v>0</v>
      </c>
      <c r="M1139" s="9">
        <v>1</v>
      </c>
      <c r="N1139" s="9">
        <v>1</v>
      </c>
      <c r="O1139" s="9">
        <v>3</v>
      </c>
      <c r="P1139" s="9">
        <v>3</v>
      </c>
      <c r="Q1139" s="9">
        <v>3</v>
      </c>
      <c r="R1139" s="9">
        <v>3</v>
      </c>
      <c r="S1139" s="9">
        <v>3</v>
      </c>
      <c r="T1139" s="9"/>
      <c r="U1139" s="9">
        <v>1</v>
      </c>
      <c r="V1139" s="9">
        <v>1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  <c r="AC1139" s="9"/>
      <c r="AD1139" s="9">
        <v>6</v>
      </c>
      <c r="AE1139" s="9"/>
      <c r="AF1139" s="9">
        <v>0</v>
      </c>
      <c r="AG1139" s="9">
        <v>0</v>
      </c>
      <c r="AH1139" s="9">
        <v>1</v>
      </c>
      <c r="AI1139" s="9">
        <v>0</v>
      </c>
      <c r="AJ1139" s="9">
        <v>0</v>
      </c>
      <c r="AK1139" s="9">
        <v>0</v>
      </c>
      <c r="AL1139" s="9"/>
      <c r="AM1139" s="9">
        <v>1</v>
      </c>
      <c r="AN1139" s="9">
        <v>1</v>
      </c>
      <c r="AO1139" s="9">
        <v>1</v>
      </c>
      <c r="AP1139" s="9">
        <v>1</v>
      </c>
      <c r="AQ1139" s="9">
        <v>0</v>
      </c>
      <c r="AR1139" s="9">
        <v>0</v>
      </c>
      <c r="AS1139" s="9"/>
      <c r="AT1139" s="9">
        <v>3</v>
      </c>
      <c r="AU1139" s="9">
        <v>3</v>
      </c>
      <c r="AV1139" s="75">
        <v>2</v>
      </c>
      <c r="AW1139" s="75">
        <v>2</v>
      </c>
      <c r="AX1139" s="75">
        <v>1</v>
      </c>
      <c r="AY1139" s="9">
        <v>1</v>
      </c>
      <c r="AZ1139" s="9">
        <v>1</v>
      </c>
      <c r="BA1139" s="9">
        <v>1</v>
      </c>
      <c r="BB1139" s="9">
        <v>2</v>
      </c>
      <c r="BC1139" s="9">
        <v>1</v>
      </c>
      <c r="BD1139" s="9">
        <v>1</v>
      </c>
      <c r="BE1139" s="9">
        <v>2</v>
      </c>
      <c r="BF1139" s="9">
        <v>1</v>
      </c>
      <c r="BG1139" s="9">
        <v>1</v>
      </c>
      <c r="BH1139">
        <v>1</v>
      </c>
      <c r="BI1139">
        <v>1</v>
      </c>
      <c r="BJ1139" s="58">
        <v>1</v>
      </c>
      <c r="BK1139">
        <v>2</v>
      </c>
      <c r="BL1139">
        <v>1</v>
      </c>
      <c r="BM1139">
        <v>1</v>
      </c>
      <c r="BN1139">
        <v>2</v>
      </c>
      <c r="BO1139">
        <v>1</v>
      </c>
      <c r="BP1139">
        <v>2</v>
      </c>
      <c r="BQ1139" t="s">
        <v>125</v>
      </c>
      <c r="BR1139">
        <v>2</v>
      </c>
      <c r="BS1139">
        <v>2</v>
      </c>
      <c r="BT1139" t="s">
        <v>125</v>
      </c>
      <c r="BU1139">
        <v>1</v>
      </c>
      <c r="BV1139">
        <v>1</v>
      </c>
      <c r="BW1139">
        <v>2</v>
      </c>
      <c r="BX1139">
        <v>2</v>
      </c>
      <c r="BY1139">
        <v>2</v>
      </c>
      <c r="BZ1139">
        <v>2</v>
      </c>
      <c r="CA1139">
        <v>2</v>
      </c>
      <c r="CB1139">
        <v>2</v>
      </c>
      <c r="CC1139">
        <v>1</v>
      </c>
      <c r="CD1139">
        <v>2</v>
      </c>
      <c r="CE1139">
        <v>2</v>
      </c>
      <c r="CF1139">
        <v>1</v>
      </c>
      <c r="CG1139">
        <v>2</v>
      </c>
      <c r="CH1139">
        <v>2</v>
      </c>
      <c r="CI1139">
        <v>2</v>
      </c>
      <c r="CJ1139">
        <v>2</v>
      </c>
      <c r="CK1139">
        <v>2</v>
      </c>
      <c r="CL1139">
        <v>1</v>
      </c>
      <c r="CM1139">
        <v>2</v>
      </c>
      <c r="CN1139">
        <v>1</v>
      </c>
      <c r="CO1139">
        <v>4</v>
      </c>
      <c r="CP1139">
        <v>4</v>
      </c>
      <c r="CQ1139">
        <v>4</v>
      </c>
      <c r="CR1139">
        <v>4</v>
      </c>
      <c r="CS1139">
        <v>4</v>
      </c>
      <c r="CT1139">
        <v>2</v>
      </c>
      <c r="CU1139">
        <v>3</v>
      </c>
      <c r="CV1139">
        <v>1</v>
      </c>
      <c r="CW1139">
        <v>1</v>
      </c>
      <c r="CX1139">
        <v>4</v>
      </c>
      <c r="CY1139">
        <v>3</v>
      </c>
      <c r="CZ1139">
        <v>3</v>
      </c>
      <c r="DA1139" s="57">
        <v>3</v>
      </c>
    </row>
    <row r="1140" spans="1:105">
      <c r="A1140">
        <v>1133</v>
      </c>
      <c r="B1140" s="9">
        <v>1</v>
      </c>
      <c r="C1140" s="9">
        <v>5</v>
      </c>
      <c r="D1140" s="9">
        <v>1</v>
      </c>
      <c r="E1140" s="9">
        <v>12</v>
      </c>
      <c r="F1140" s="9">
        <v>0</v>
      </c>
      <c r="G1140" s="9">
        <v>0</v>
      </c>
      <c r="H1140" s="9">
        <v>1</v>
      </c>
      <c r="I1140" s="9">
        <v>1</v>
      </c>
      <c r="J1140" s="9">
        <v>1</v>
      </c>
      <c r="K1140" s="9">
        <v>0</v>
      </c>
      <c r="L1140" s="9">
        <v>0</v>
      </c>
      <c r="M1140" s="9">
        <v>2</v>
      </c>
      <c r="N1140" s="9">
        <v>4</v>
      </c>
      <c r="O1140" s="9">
        <v>4</v>
      </c>
      <c r="P1140" s="9">
        <v>4</v>
      </c>
      <c r="Q1140" s="9">
        <v>4</v>
      </c>
      <c r="R1140" s="9">
        <v>4</v>
      </c>
      <c r="S1140" s="9">
        <v>4</v>
      </c>
      <c r="T1140" s="9"/>
      <c r="U1140" s="9">
        <v>0</v>
      </c>
      <c r="V1140" s="9">
        <v>0</v>
      </c>
      <c r="W1140" s="9">
        <v>0</v>
      </c>
      <c r="X1140" s="9">
        <v>1</v>
      </c>
      <c r="Y1140" s="9">
        <v>1</v>
      </c>
      <c r="Z1140" s="9">
        <v>1</v>
      </c>
      <c r="AA1140" s="9">
        <v>0</v>
      </c>
      <c r="AB1140" s="9">
        <v>0</v>
      </c>
      <c r="AC1140" s="9"/>
      <c r="AD1140" s="9">
        <v>2</v>
      </c>
      <c r="AE1140" s="9"/>
      <c r="AF1140" s="9">
        <v>1</v>
      </c>
      <c r="AG1140" s="9">
        <v>1</v>
      </c>
      <c r="AH1140" s="9">
        <v>1</v>
      </c>
      <c r="AI1140" s="9">
        <v>0</v>
      </c>
      <c r="AJ1140" s="9">
        <v>0</v>
      </c>
      <c r="AK1140" s="9">
        <v>0</v>
      </c>
      <c r="AL1140" s="9"/>
      <c r="AM1140" s="9">
        <v>0</v>
      </c>
      <c r="AN1140" s="9">
        <v>1</v>
      </c>
      <c r="AO1140" s="9">
        <v>1</v>
      </c>
      <c r="AP1140" s="9">
        <v>1</v>
      </c>
      <c r="AQ1140" s="9">
        <v>0</v>
      </c>
      <c r="AR1140" s="9">
        <v>0</v>
      </c>
      <c r="AS1140" s="9"/>
      <c r="AT1140" s="9">
        <v>1</v>
      </c>
      <c r="AU1140" s="9">
        <v>2</v>
      </c>
      <c r="AV1140" s="75">
        <v>2</v>
      </c>
      <c r="AW1140" s="75">
        <v>1</v>
      </c>
      <c r="AX1140" s="75">
        <v>1</v>
      </c>
      <c r="AY1140" s="9">
        <v>2</v>
      </c>
      <c r="AZ1140" s="9">
        <v>1</v>
      </c>
      <c r="BA1140" s="9">
        <v>1</v>
      </c>
      <c r="BB1140" s="9">
        <v>2</v>
      </c>
      <c r="BC1140" s="9">
        <v>2</v>
      </c>
      <c r="BD1140" s="9">
        <v>1</v>
      </c>
      <c r="BE1140" s="9">
        <v>2</v>
      </c>
      <c r="BF1140" s="9">
        <v>1</v>
      </c>
      <c r="BG1140" s="9">
        <v>1</v>
      </c>
      <c r="BH1140">
        <v>1</v>
      </c>
      <c r="BI1140">
        <v>2</v>
      </c>
      <c r="BJ1140" s="58">
        <v>1</v>
      </c>
      <c r="BK1140">
        <v>2</v>
      </c>
      <c r="BL1140">
        <v>1</v>
      </c>
      <c r="BM1140">
        <v>2</v>
      </c>
      <c r="BN1140">
        <v>1</v>
      </c>
      <c r="BO1140">
        <v>2</v>
      </c>
      <c r="BP1140">
        <v>2</v>
      </c>
      <c r="BQ1140" t="s">
        <v>125</v>
      </c>
      <c r="BR1140">
        <v>1</v>
      </c>
      <c r="BS1140">
        <v>2</v>
      </c>
      <c r="BT1140" t="s">
        <v>125</v>
      </c>
      <c r="BU1140">
        <v>1</v>
      </c>
      <c r="BV1140">
        <v>1</v>
      </c>
      <c r="BW1140">
        <v>2</v>
      </c>
      <c r="BX1140">
        <v>1</v>
      </c>
      <c r="BY1140">
        <v>1</v>
      </c>
      <c r="BZ1140">
        <v>2</v>
      </c>
      <c r="CA1140">
        <v>1</v>
      </c>
      <c r="CB1140">
        <v>2</v>
      </c>
      <c r="CC1140">
        <v>1</v>
      </c>
      <c r="CD1140">
        <v>2</v>
      </c>
      <c r="CE1140">
        <v>2</v>
      </c>
      <c r="CF1140">
        <v>1</v>
      </c>
      <c r="CG1140">
        <v>1</v>
      </c>
      <c r="CH1140">
        <v>2</v>
      </c>
      <c r="CI1140">
        <v>1</v>
      </c>
      <c r="CJ1140">
        <v>2</v>
      </c>
      <c r="CK1140">
        <v>2</v>
      </c>
      <c r="CL1140">
        <v>2</v>
      </c>
      <c r="CM1140" t="s">
        <v>125</v>
      </c>
      <c r="CN1140" t="s">
        <v>125</v>
      </c>
      <c r="CO1140">
        <v>4</v>
      </c>
      <c r="CP1140">
        <v>3</v>
      </c>
      <c r="CQ1140">
        <v>4</v>
      </c>
      <c r="CR1140">
        <v>3</v>
      </c>
      <c r="CS1140">
        <v>4</v>
      </c>
      <c r="CT1140">
        <v>3</v>
      </c>
      <c r="CU1140">
        <v>3</v>
      </c>
      <c r="CV1140">
        <v>4</v>
      </c>
      <c r="CW1140">
        <v>2</v>
      </c>
      <c r="CX1140">
        <v>3</v>
      </c>
      <c r="CY1140">
        <v>3</v>
      </c>
      <c r="CZ1140">
        <v>3</v>
      </c>
      <c r="DA1140" s="57">
        <v>3</v>
      </c>
    </row>
    <row r="1141" spans="1:105">
      <c r="A1141">
        <v>1134</v>
      </c>
      <c r="B1141" s="9">
        <v>2</v>
      </c>
      <c r="C1141" s="9">
        <v>2</v>
      </c>
      <c r="D1141" s="9">
        <v>6</v>
      </c>
      <c r="E1141" s="9">
        <v>1</v>
      </c>
      <c r="F1141" s="9">
        <v>0</v>
      </c>
      <c r="G1141" s="9">
        <v>0</v>
      </c>
      <c r="H1141" s="9">
        <v>1</v>
      </c>
      <c r="I1141" s="9">
        <v>1</v>
      </c>
      <c r="J1141" s="9">
        <v>0</v>
      </c>
      <c r="K1141" s="9">
        <v>0</v>
      </c>
      <c r="L1141" s="9">
        <v>0</v>
      </c>
      <c r="M1141" s="9">
        <v>1</v>
      </c>
      <c r="N1141" s="9">
        <v>4</v>
      </c>
      <c r="O1141" s="9">
        <v>4</v>
      </c>
      <c r="P1141" s="9">
        <v>4</v>
      </c>
      <c r="Q1141" s="9">
        <v>4</v>
      </c>
      <c r="R1141" s="9">
        <v>4</v>
      </c>
      <c r="S1141" s="9">
        <v>4</v>
      </c>
      <c r="T1141" s="9"/>
      <c r="U1141" s="9">
        <v>0</v>
      </c>
      <c r="V1141" s="9">
        <v>0</v>
      </c>
      <c r="W1141" s="9">
        <v>0</v>
      </c>
      <c r="X1141" s="9">
        <v>0</v>
      </c>
      <c r="Y1141" s="9">
        <v>1</v>
      </c>
      <c r="Z1141" s="9">
        <v>0</v>
      </c>
      <c r="AA1141" s="9">
        <v>0</v>
      </c>
      <c r="AB1141" s="9">
        <v>0</v>
      </c>
      <c r="AC1141" s="9"/>
      <c r="AD1141" s="9">
        <v>1</v>
      </c>
      <c r="AE1141" s="9"/>
      <c r="AF1141" s="9">
        <v>1</v>
      </c>
      <c r="AG1141" s="9">
        <v>0</v>
      </c>
      <c r="AH1141" s="9">
        <v>0</v>
      </c>
      <c r="AI1141" s="9">
        <v>1</v>
      </c>
      <c r="AJ1141" s="9">
        <v>0</v>
      </c>
      <c r="AK1141" s="9">
        <v>0</v>
      </c>
      <c r="AL1141" s="9"/>
      <c r="AM1141" s="9">
        <v>1</v>
      </c>
      <c r="AN1141" s="9">
        <v>1</v>
      </c>
      <c r="AO1141" s="9">
        <v>0</v>
      </c>
      <c r="AP1141" s="9">
        <v>0</v>
      </c>
      <c r="AQ1141" s="9">
        <v>0</v>
      </c>
      <c r="AR1141" s="9">
        <v>0</v>
      </c>
      <c r="AS1141" s="9"/>
      <c r="AT1141" s="9">
        <v>4</v>
      </c>
      <c r="AU1141" s="9">
        <v>1</v>
      </c>
      <c r="AV1141" s="75">
        <v>2</v>
      </c>
      <c r="AW1141" s="75">
        <v>2</v>
      </c>
      <c r="AX1141" s="75">
        <v>1</v>
      </c>
      <c r="AY1141" s="9">
        <v>1</v>
      </c>
      <c r="AZ1141" s="9">
        <v>2</v>
      </c>
      <c r="BA1141" s="9" t="s">
        <v>125</v>
      </c>
      <c r="BB1141" s="9" t="s">
        <v>125</v>
      </c>
      <c r="BC1141" s="9">
        <v>2</v>
      </c>
      <c r="BD1141" s="9">
        <v>1</v>
      </c>
      <c r="BE1141" s="9">
        <v>2</v>
      </c>
      <c r="BF1141" s="9">
        <v>1</v>
      </c>
      <c r="BG1141" s="9">
        <v>1</v>
      </c>
      <c r="BH1141">
        <v>2</v>
      </c>
      <c r="BI1141">
        <v>1</v>
      </c>
      <c r="BJ1141" s="58">
        <v>1</v>
      </c>
      <c r="BK1141">
        <v>2</v>
      </c>
      <c r="BL1141">
        <v>1</v>
      </c>
      <c r="BM1141">
        <v>2</v>
      </c>
      <c r="BN1141">
        <v>1</v>
      </c>
      <c r="BO1141">
        <v>2</v>
      </c>
      <c r="BP1141">
        <v>1</v>
      </c>
      <c r="BQ1141">
        <v>1</v>
      </c>
      <c r="BR1141">
        <v>1</v>
      </c>
      <c r="BS1141">
        <v>2</v>
      </c>
      <c r="BT1141" t="s">
        <v>125</v>
      </c>
      <c r="BU1141">
        <v>1</v>
      </c>
      <c r="BV1141">
        <v>1</v>
      </c>
      <c r="BW1141">
        <v>1</v>
      </c>
      <c r="BX1141">
        <v>2</v>
      </c>
      <c r="BY1141">
        <v>1</v>
      </c>
      <c r="BZ1141">
        <v>1</v>
      </c>
      <c r="CA1141">
        <v>1</v>
      </c>
      <c r="CB1141">
        <v>2</v>
      </c>
      <c r="CC1141">
        <v>2</v>
      </c>
      <c r="CD1141">
        <v>2</v>
      </c>
      <c r="CE1141">
        <v>1</v>
      </c>
      <c r="CF1141">
        <v>1</v>
      </c>
      <c r="CG1141">
        <v>2</v>
      </c>
      <c r="CH1141">
        <v>2</v>
      </c>
      <c r="CI1141">
        <v>2</v>
      </c>
      <c r="CJ1141">
        <v>2</v>
      </c>
      <c r="CK1141">
        <v>2</v>
      </c>
      <c r="CL1141">
        <v>2</v>
      </c>
      <c r="CM1141" t="s">
        <v>125</v>
      </c>
      <c r="CN1141" t="s">
        <v>125</v>
      </c>
      <c r="CO1141">
        <v>4</v>
      </c>
      <c r="CP1141">
        <v>3</v>
      </c>
      <c r="CQ1141">
        <v>3</v>
      </c>
      <c r="CR1141">
        <v>2</v>
      </c>
      <c r="CS1141">
        <v>2</v>
      </c>
      <c r="CT1141">
        <v>4</v>
      </c>
      <c r="CU1141">
        <v>3</v>
      </c>
      <c r="CV1141">
        <v>2</v>
      </c>
      <c r="CW1141">
        <v>1</v>
      </c>
      <c r="CX1141">
        <v>3</v>
      </c>
      <c r="CY1141">
        <v>3</v>
      </c>
      <c r="CZ1141">
        <v>0</v>
      </c>
      <c r="DA1141" s="57">
        <v>0</v>
      </c>
    </row>
    <row r="1142" spans="1:105">
      <c r="A1142">
        <v>1135</v>
      </c>
      <c r="B1142" s="9">
        <v>1</v>
      </c>
      <c r="C1142" s="9">
        <v>4</v>
      </c>
      <c r="D1142" s="9">
        <v>1</v>
      </c>
      <c r="E1142" s="9">
        <v>2</v>
      </c>
      <c r="F1142" s="9">
        <v>0</v>
      </c>
      <c r="G1142" s="9">
        <v>1</v>
      </c>
      <c r="H1142" s="9">
        <v>1</v>
      </c>
      <c r="I1142" s="9">
        <v>0</v>
      </c>
      <c r="J1142" s="9">
        <v>0</v>
      </c>
      <c r="K1142" s="9">
        <v>0</v>
      </c>
      <c r="L1142" s="9">
        <v>0</v>
      </c>
      <c r="M1142" s="9">
        <v>2</v>
      </c>
      <c r="N1142" s="9">
        <v>4</v>
      </c>
      <c r="O1142" s="9">
        <v>4</v>
      </c>
      <c r="P1142" s="9">
        <v>4</v>
      </c>
      <c r="Q1142" s="9">
        <v>4</v>
      </c>
      <c r="R1142" s="9">
        <v>4</v>
      </c>
      <c r="S1142" s="9">
        <v>4</v>
      </c>
      <c r="T1142" s="9"/>
      <c r="U1142" s="9">
        <v>0</v>
      </c>
      <c r="V1142" s="9">
        <v>1</v>
      </c>
      <c r="W1142" s="9">
        <v>0</v>
      </c>
      <c r="X1142" s="9">
        <v>1</v>
      </c>
      <c r="Y1142" s="9">
        <v>1</v>
      </c>
      <c r="Z1142" s="9">
        <v>0</v>
      </c>
      <c r="AA1142" s="9">
        <v>0</v>
      </c>
      <c r="AB1142" s="9">
        <v>0</v>
      </c>
      <c r="AC1142" s="9"/>
      <c r="AD1142" s="9">
        <v>2</v>
      </c>
      <c r="AE1142" s="9"/>
      <c r="AF1142" s="9">
        <v>1</v>
      </c>
      <c r="AG1142" s="9">
        <v>0</v>
      </c>
      <c r="AH1142" s="9">
        <v>1</v>
      </c>
      <c r="AI1142" s="9">
        <v>0</v>
      </c>
      <c r="AJ1142" s="9">
        <v>0</v>
      </c>
      <c r="AK1142" s="9">
        <v>0</v>
      </c>
      <c r="AL1142" s="9"/>
      <c r="AM1142" s="9">
        <v>1</v>
      </c>
      <c r="AN1142" s="9">
        <v>1</v>
      </c>
      <c r="AO1142" s="9">
        <v>1</v>
      </c>
      <c r="AP1142" s="9">
        <v>1</v>
      </c>
      <c r="AQ1142" s="9">
        <v>0</v>
      </c>
      <c r="AR1142" s="9">
        <v>0</v>
      </c>
      <c r="AS1142" s="9"/>
      <c r="AT1142" s="9">
        <v>1</v>
      </c>
      <c r="AU1142" s="9">
        <v>2</v>
      </c>
      <c r="AV1142" s="75">
        <v>2</v>
      </c>
      <c r="AW1142" s="75">
        <v>1</v>
      </c>
      <c r="AX1142" s="75">
        <v>1</v>
      </c>
      <c r="AY1142" s="9">
        <v>1</v>
      </c>
      <c r="AZ1142" s="9">
        <v>1</v>
      </c>
      <c r="BA1142" s="9">
        <v>1</v>
      </c>
      <c r="BB1142" s="9">
        <v>2</v>
      </c>
      <c r="BC1142" s="9">
        <v>1</v>
      </c>
      <c r="BD1142" s="9">
        <v>1</v>
      </c>
      <c r="BE1142" s="9">
        <v>2</v>
      </c>
      <c r="BF1142" s="9">
        <v>1</v>
      </c>
      <c r="BG1142" s="9">
        <v>1</v>
      </c>
      <c r="BH1142">
        <v>2</v>
      </c>
      <c r="BI1142">
        <v>1</v>
      </c>
      <c r="BJ1142" s="58">
        <v>1</v>
      </c>
      <c r="BK1142">
        <v>1</v>
      </c>
      <c r="BL1142">
        <v>1</v>
      </c>
      <c r="BM1142">
        <v>1</v>
      </c>
      <c r="BN1142">
        <v>1</v>
      </c>
      <c r="BO1142">
        <v>2</v>
      </c>
      <c r="BP1142">
        <v>1</v>
      </c>
      <c r="BQ1142">
        <v>1</v>
      </c>
      <c r="BR1142">
        <v>1</v>
      </c>
      <c r="BS1142">
        <v>2</v>
      </c>
      <c r="BT1142" t="s">
        <v>125</v>
      </c>
      <c r="BU1142">
        <v>1</v>
      </c>
      <c r="BV1142">
        <v>1</v>
      </c>
      <c r="BW1142">
        <v>1</v>
      </c>
      <c r="BX1142">
        <v>2</v>
      </c>
      <c r="BY1142">
        <v>1</v>
      </c>
      <c r="BZ1142">
        <v>2</v>
      </c>
      <c r="CA1142">
        <v>2</v>
      </c>
      <c r="CB1142">
        <v>2</v>
      </c>
      <c r="CC1142">
        <v>1</v>
      </c>
      <c r="CD1142">
        <v>2</v>
      </c>
      <c r="CE1142">
        <v>1</v>
      </c>
      <c r="CF1142">
        <v>1</v>
      </c>
      <c r="CG1142">
        <v>1</v>
      </c>
      <c r="CH1142">
        <v>2</v>
      </c>
      <c r="CI1142">
        <v>2</v>
      </c>
      <c r="CJ1142">
        <v>2</v>
      </c>
      <c r="CK1142">
        <v>2</v>
      </c>
      <c r="CL1142">
        <v>2</v>
      </c>
      <c r="CM1142" t="s">
        <v>125</v>
      </c>
      <c r="CN1142" t="s">
        <v>125</v>
      </c>
      <c r="CO1142">
        <v>4</v>
      </c>
      <c r="CP1142">
        <v>4</v>
      </c>
      <c r="CQ1142">
        <v>4</v>
      </c>
      <c r="CR1142">
        <v>3</v>
      </c>
      <c r="CS1142">
        <v>3</v>
      </c>
      <c r="CT1142">
        <v>4</v>
      </c>
      <c r="CU1142">
        <v>4</v>
      </c>
      <c r="CV1142">
        <v>2</v>
      </c>
      <c r="CW1142">
        <v>1</v>
      </c>
      <c r="CX1142">
        <v>3</v>
      </c>
      <c r="CY1142">
        <v>3</v>
      </c>
      <c r="CZ1142">
        <v>3</v>
      </c>
      <c r="DA1142" s="57">
        <v>3</v>
      </c>
    </row>
    <row r="1143" spans="1:105">
      <c r="A1143">
        <v>1136</v>
      </c>
      <c r="B1143" s="9">
        <v>2</v>
      </c>
      <c r="C1143" s="9">
        <v>8</v>
      </c>
      <c r="D1143" s="9">
        <v>7</v>
      </c>
      <c r="E1143" s="9">
        <v>11</v>
      </c>
      <c r="F1143" s="9">
        <v>0</v>
      </c>
      <c r="G1143" s="9">
        <v>0</v>
      </c>
      <c r="H1143" s="9">
        <v>0</v>
      </c>
      <c r="I1143" s="9">
        <v>0</v>
      </c>
      <c r="J1143" s="9">
        <v>1</v>
      </c>
      <c r="K1143" s="9">
        <v>0</v>
      </c>
      <c r="L1143" s="9">
        <v>0</v>
      </c>
      <c r="M1143" s="9">
        <v>1</v>
      </c>
      <c r="N1143" s="9">
        <v>3</v>
      </c>
      <c r="O1143" s="9">
        <v>3</v>
      </c>
      <c r="P1143" s="9">
        <v>3</v>
      </c>
      <c r="Q1143" s="9">
        <v>3</v>
      </c>
      <c r="R1143" s="9">
        <v>3</v>
      </c>
      <c r="S1143" s="9">
        <v>3</v>
      </c>
      <c r="T1143" s="9"/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1</v>
      </c>
      <c r="AA1143" s="9">
        <v>0</v>
      </c>
      <c r="AB1143" s="9">
        <v>0</v>
      </c>
      <c r="AC1143" s="9"/>
      <c r="AD1143" s="9">
        <v>3</v>
      </c>
      <c r="AE1143" s="9"/>
      <c r="AF1143" s="9">
        <v>1</v>
      </c>
      <c r="AG1143" s="9">
        <v>1</v>
      </c>
      <c r="AH1143" s="9">
        <v>0</v>
      </c>
      <c r="AI1143" s="9">
        <v>0</v>
      </c>
      <c r="AJ1143" s="9">
        <v>0</v>
      </c>
      <c r="AK1143" s="9">
        <v>0</v>
      </c>
      <c r="AL1143" s="9"/>
      <c r="AM1143" s="9">
        <v>1</v>
      </c>
      <c r="AN1143" s="9">
        <v>1</v>
      </c>
      <c r="AO1143" s="9">
        <v>1</v>
      </c>
      <c r="AP1143" s="9">
        <v>1</v>
      </c>
      <c r="AQ1143" s="9">
        <v>0</v>
      </c>
      <c r="AR1143" s="9">
        <v>0</v>
      </c>
      <c r="AS1143" s="9"/>
      <c r="AT1143" s="9">
        <v>1</v>
      </c>
      <c r="AU1143" s="9">
        <v>3</v>
      </c>
      <c r="AV1143" s="75">
        <v>1</v>
      </c>
      <c r="AW1143" s="75">
        <v>1</v>
      </c>
      <c r="AX1143" s="75">
        <v>2</v>
      </c>
      <c r="AY1143" s="9" t="s">
        <v>125</v>
      </c>
      <c r="AZ1143" s="9">
        <v>1</v>
      </c>
      <c r="BA1143" s="9">
        <v>1</v>
      </c>
      <c r="BB1143" s="9">
        <v>2</v>
      </c>
      <c r="BC1143" s="9">
        <v>1</v>
      </c>
      <c r="BD1143" s="9">
        <v>1</v>
      </c>
      <c r="BE1143" s="9">
        <v>1</v>
      </c>
      <c r="BF1143" s="9">
        <v>1</v>
      </c>
      <c r="BG1143" s="9">
        <v>2</v>
      </c>
      <c r="BH1143">
        <v>1</v>
      </c>
      <c r="BI1143">
        <v>2</v>
      </c>
      <c r="BJ1143" s="58">
        <v>1</v>
      </c>
      <c r="BK1143">
        <v>2</v>
      </c>
      <c r="BL1143">
        <v>1</v>
      </c>
      <c r="BM1143">
        <v>1</v>
      </c>
      <c r="BN1143">
        <v>1</v>
      </c>
      <c r="BO1143">
        <v>2</v>
      </c>
      <c r="BP1143">
        <v>2</v>
      </c>
      <c r="BQ1143" t="s">
        <v>125</v>
      </c>
      <c r="BR1143">
        <v>1</v>
      </c>
      <c r="BS1143">
        <v>2</v>
      </c>
      <c r="BT1143" t="s">
        <v>125</v>
      </c>
      <c r="BU1143">
        <v>1</v>
      </c>
      <c r="BV1143">
        <v>2</v>
      </c>
      <c r="BW1143">
        <v>2</v>
      </c>
      <c r="BX1143">
        <v>2</v>
      </c>
      <c r="BY1143">
        <v>1</v>
      </c>
      <c r="BZ1143">
        <v>2</v>
      </c>
      <c r="CA1143">
        <v>2</v>
      </c>
      <c r="CB1143">
        <v>2</v>
      </c>
      <c r="CC1143">
        <v>2</v>
      </c>
      <c r="CD1143">
        <v>2</v>
      </c>
      <c r="CE1143">
        <v>2</v>
      </c>
      <c r="CF1143">
        <v>1</v>
      </c>
      <c r="CG1143">
        <v>2</v>
      </c>
      <c r="CH1143">
        <v>2</v>
      </c>
      <c r="CI1143">
        <v>2</v>
      </c>
      <c r="CJ1143">
        <v>1</v>
      </c>
      <c r="CK1143">
        <v>2</v>
      </c>
      <c r="CL1143">
        <v>2</v>
      </c>
      <c r="CM1143" t="s">
        <v>125</v>
      </c>
      <c r="CN1143" t="s">
        <v>125</v>
      </c>
      <c r="CO1143">
        <v>4</v>
      </c>
      <c r="CP1143">
        <v>3</v>
      </c>
      <c r="CQ1143">
        <v>4</v>
      </c>
      <c r="CR1143">
        <v>3</v>
      </c>
      <c r="CS1143">
        <v>3</v>
      </c>
      <c r="CT1143">
        <v>4</v>
      </c>
      <c r="CU1143">
        <v>3</v>
      </c>
      <c r="CV1143">
        <v>3</v>
      </c>
      <c r="CW1143">
        <v>1</v>
      </c>
      <c r="CX1143">
        <v>3</v>
      </c>
      <c r="CY1143">
        <v>3</v>
      </c>
      <c r="CZ1143">
        <v>3</v>
      </c>
      <c r="DA1143" s="57" t="s">
        <v>125</v>
      </c>
    </row>
    <row r="1144" spans="1:105">
      <c r="A1144">
        <v>1137</v>
      </c>
      <c r="B1144" s="9">
        <v>1</v>
      </c>
      <c r="C1144" s="9">
        <v>6</v>
      </c>
      <c r="D1144" s="9">
        <v>1</v>
      </c>
      <c r="E1144" s="9">
        <v>7</v>
      </c>
      <c r="F1144" s="9">
        <v>0</v>
      </c>
      <c r="G1144" s="9">
        <v>0</v>
      </c>
      <c r="H1144" s="9">
        <v>0</v>
      </c>
      <c r="I1144" s="9">
        <v>0</v>
      </c>
      <c r="J1144" s="9">
        <v>1</v>
      </c>
      <c r="K1144" s="9">
        <v>0</v>
      </c>
      <c r="L1144" s="9">
        <v>0</v>
      </c>
      <c r="M1144" s="9">
        <v>2</v>
      </c>
      <c r="N1144" s="9">
        <v>4</v>
      </c>
      <c r="O1144" s="9">
        <v>4</v>
      </c>
      <c r="P1144" s="9">
        <v>3</v>
      </c>
      <c r="Q1144" s="9">
        <v>4</v>
      </c>
      <c r="R1144" s="9">
        <v>4</v>
      </c>
      <c r="S1144" s="9">
        <v>4</v>
      </c>
      <c r="T1144" s="9"/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1</v>
      </c>
      <c r="AB1144" s="9">
        <v>0</v>
      </c>
      <c r="AC1144" s="9"/>
      <c r="AD1144" s="9">
        <v>4</v>
      </c>
      <c r="AE1144" s="9"/>
      <c r="AF1144" s="9">
        <v>1</v>
      </c>
      <c r="AG1144" s="9">
        <v>0</v>
      </c>
      <c r="AH1144" s="9">
        <v>0</v>
      </c>
      <c r="AI1144" s="9">
        <v>0</v>
      </c>
      <c r="AJ1144" s="9">
        <v>0</v>
      </c>
      <c r="AK1144" s="9">
        <v>0</v>
      </c>
      <c r="AL1144" s="9"/>
      <c r="AM1144" s="9">
        <v>0</v>
      </c>
      <c r="AN1144" s="9">
        <v>1</v>
      </c>
      <c r="AO1144" s="9">
        <v>0</v>
      </c>
      <c r="AP1144" s="9">
        <v>0</v>
      </c>
      <c r="AQ1144" s="9">
        <v>0</v>
      </c>
      <c r="AR1144" s="9">
        <v>0</v>
      </c>
      <c r="AS1144" s="9"/>
      <c r="AT1144" s="9">
        <v>2</v>
      </c>
      <c r="AU1144" s="9">
        <v>4</v>
      </c>
      <c r="AV1144" s="75">
        <v>2</v>
      </c>
      <c r="AW1144" s="75">
        <v>2</v>
      </c>
      <c r="AX1144" s="75">
        <v>2</v>
      </c>
      <c r="AY1144" s="9" t="s">
        <v>125</v>
      </c>
      <c r="AZ1144" s="9">
        <v>1</v>
      </c>
      <c r="BA1144" s="9">
        <v>1</v>
      </c>
      <c r="BB1144" s="9">
        <v>2</v>
      </c>
      <c r="BC1144" s="9">
        <v>2</v>
      </c>
      <c r="BD1144" s="9">
        <v>1</v>
      </c>
      <c r="BE1144" s="9"/>
      <c r="BF1144" s="9">
        <v>2</v>
      </c>
      <c r="BG1144" s="9" t="s">
        <v>125</v>
      </c>
      <c r="BH1144">
        <v>2</v>
      </c>
      <c r="BI1144">
        <v>2</v>
      </c>
      <c r="BJ1144" s="58">
        <v>1</v>
      </c>
      <c r="BK1144">
        <v>2</v>
      </c>
      <c r="BL1144">
        <v>2</v>
      </c>
      <c r="BM1144">
        <v>2</v>
      </c>
      <c r="BN1144">
        <v>1</v>
      </c>
      <c r="BO1144">
        <v>2</v>
      </c>
      <c r="BP1144">
        <v>2</v>
      </c>
      <c r="BQ1144" t="s">
        <v>125</v>
      </c>
      <c r="BR1144">
        <v>1</v>
      </c>
      <c r="BS1144">
        <v>2</v>
      </c>
      <c r="BT1144" t="s">
        <v>125</v>
      </c>
      <c r="BU1144">
        <v>1</v>
      </c>
      <c r="BV1144">
        <v>2</v>
      </c>
      <c r="BW1144">
        <v>2</v>
      </c>
      <c r="BX1144">
        <v>2</v>
      </c>
      <c r="BY1144">
        <v>2</v>
      </c>
      <c r="BZ1144">
        <v>2</v>
      </c>
      <c r="CA1144">
        <v>2</v>
      </c>
      <c r="CB1144">
        <v>2</v>
      </c>
      <c r="CC1144">
        <v>1</v>
      </c>
      <c r="CD1144">
        <v>2</v>
      </c>
      <c r="CE1144">
        <v>2</v>
      </c>
      <c r="CF1144">
        <v>1</v>
      </c>
      <c r="CG1144">
        <v>2</v>
      </c>
      <c r="CH1144">
        <v>2</v>
      </c>
      <c r="CI1144">
        <v>2</v>
      </c>
      <c r="CJ1144">
        <v>2</v>
      </c>
      <c r="CK1144">
        <v>2</v>
      </c>
      <c r="CL1144">
        <v>1</v>
      </c>
      <c r="CM1144">
        <v>4</v>
      </c>
      <c r="CN1144">
        <v>4</v>
      </c>
      <c r="CO1144">
        <v>4</v>
      </c>
      <c r="CP1144">
        <v>4</v>
      </c>
      <c r="CQ1144">
        <v>4</v>
      </c>
      <c r="CR1144">
        <v>4</v>
      </c>
      <c r="CS1144">
        <v>4</v>
      </c>
      <c r="CT1144">
        <v>4</v>
      </c>
      <c r="CU1144">
        <v>2</v>
      </c>
      <c r="CV1144">
        <v>4</v>
      </c>
      <c r="CW1144">
        <v>3</v>
      </c>
      <c r="CX1144">
        <v>4</v>
      </c>
      <c r="CY1144">
        <v>1</v>
      </c>
      <c r="CZ1144">
        <v>4</v>
      </c>
      <c r="DA1144" s="57" t="s">
        <v>125</v>
      </c>
    </row>
    <row r="1145" spans="1:105">
      <c r="A1145">
        <v>1138</v>
      </c>
      <c r="B1145" s="9">
        <v>2</v>
      </c>
      <c r="C1145" s="9">
        <v>9</v>
      </c>
      <c r="D1145" s="9">
        <v>5</v>
      </c>
      <c r="E1145" s="9">
        <v>8</v>
      </c>
      <c r="F1145" s="9">
        <v>0</v>
      </c>
      <c r="G1145" s="9">
        <v>0</v>
      </c>
      <c r="H1145" s="9">
        <v>0</v>
      </c>
      <c r="I1145" s="9">
        <v>1</v>
      </c>
      <c r="J1145" s="9">
        <v>0</v>
      </c>
      <c r="K1145" s="9">
        <v>0</v>
      </c>
      <c r="L1145" s="9">
        <v>0</v>
      </c>
      <c r="M1145" s="9">
        <v>2</v>
      </c>
      <c r="N1145" s="9">
        <v>4</v>
      </c>
      <c r="O1145" s="9">
        <v>4</v>
      </c>
      <c r="P1145" s="9">
        <v>4</v>
      </c>
      <c r="Q1145" s="9">
        <v>4</v>
      </c>
      <c r="R1145" s="9">
        <v>4</v>
      </c>
      <c r="S1145" s="9">
        <v>4</v>
      </c>
      <c r="T1145" s="9"/>
      <c r="U1145" s="9">
        <v>0</v>
      </c>
      <c r="V1145" s="9">
        <v>0</v>
      </c>
      <c r="W1145" s="9">
        <v>0</v>
      </c>
      <c r="X1145" s="9">
        <v>0</v>
      </c>
      <c r="Y1145" s="9">
        <v>1</v>
      </c>
      <c r="Z1145" s="9">
        <v>1</v>
      </c>
      <c r="AA1145" s="9">
        <v>0</v>
      </c>
      <c r="AB1145" s="9">
        <v>0</v>
      </c>
      <c r="AC1145" s="9"/>
      <c r="AD1145" s="9">
        <v>2</v>
      </c>
      <c r="AE1145" s="9"/>
      <c r="AF1145" s="9">
        <v>1</v>
      </c>
      <c r="AG1145" s="9">
        <v>1</v>
      </c>
      <c r="AH1145" s="9">
        <v>0</v>
      </c>
      <c r="AI1145" s="9">
        <v>0</v>
      </c>
      <c r="AJ1145" s="9">
        <v>0</v>
      </c>
      <c r="AK1145" s="9">
        <v>0</v>
      </c>
      <c r="AL1145" s="9"/>
      <c r="AM1145" s="9">
        <v>1</v>
      </c>
      <c r="AN1145" s="9">
        <v>1</v>
      </c>
      <c r="AO1145" s="9">
        <v>1</v>
      </c>
      <c r="AP1145" s="9">
        <v>1</v>
      </c>
      <c r="AQ1145" s="9">
        <v>0</v>
      </c>
      <c r="AR1145" s="9">
        <v>0</v>
      </c>
      <c r="AS1145" s="9"/>
      <c r="AT1145" s="9">
        <v>3</v>
      </c>
      <c r="AU1145" s="9">
        <v>3</v>
      </c>
      <c r="AV1145" s="75">
        <v>1</v>
      </c>
      <c r="AW1145" s="75">
        <v>1</v>
      </c>
      <c r="AX1145" s="75">
        <v>1</v>
      </c>
      <c r="AY1145" s="9">
        <v>2</v>
      </c>
      <c r="AZ1145" s="9">
        <v>1</v>
      </c>
      <c r="BA1145" s="9">
        <v>1</v>
      </c>
      <c r="BB1145" s="9">
        <v>1</v>
      </c>
      <c r="BC1145" s="9">
        <v>1</v>
      </c>
      <c r="BD1145" s="9">
        <v>1</v>
      </c>
      <c r="BE1145" s="9">
        <v>2</v>
      </c>
      <c r="BF1145" s="9">
        <v>1</v>
      </c>
      <c r="BG1145" s="9">
        <v>2</v>
      </c>
      <c r="BH1145">
        <v>1</v>
      </c>
      <c r="BI1145">
        <v>2</v>
      </c>
      <c r="BJ1145" s="58">
        <v>2</v>
      </c>
      <c r="BK1145">
        <v>2</v>
      </c>
      <c r="BL1145">
        <v>1</v>
      </c>
      <c r="BM1145">
        <v>1</v>
      </c>
      <c r="BN1145">
        <v>1</v>
      </c>
      <c r="BO1145">
        <v>2</v>
      </c>
      <c r="BP1145">
        <v>2</v>
      </c>
      <c r="BQ1145" t="s">
        <v>125</v>
      </c>
      <c r="BR1145">
        <v>1</v>
      </c>
      <c r="BS1145">
        <v>1</v>
      </c>
      <c r="BT1145">
        <v>1</v>
      </c>
      <c r="BU1145">
        <v>1</v>
      </c>
      <c r="BV1145">
        <v>2</v>
      </c>
      <c r="BW1145">
        <v>2</v>
      </c>
      <c r="BX1145">
        <v>2</v>
      </c>
      <c r="BY1145">
        <v>1</v>
      </c>
      <c r="BZ1145">
        <v>2</v>
      </c>
      <c r="CA1145">
        <v>2</v>
      </c>
      <c r="CB1145">
        <v>2</v>
      </c>
      <c r="CC1145">
        <v>1</v>
      </c>
      <c r="CD1145">
        <v>2</v>
      </c>
      <c r="CE1145">
        <v>2</v>
      </c>
      <c r="CF1145">
        <v>2</v>
      </c>
      <c r="CG1145">
        <v>2</v>
      </c>
      <c r="CH1145">
        <v>1</v>
      </c>
      <c r="CI1145">
        <v>2</v>
      </c>
      <c r="CJ1145">
        <v>1</v>
      </c>
      <c r="CK1145">
        <v>2</v>
      </c>
      <c r="CL1145">
        <v>2</v>
      </c>
      <c r="CM1145" t="s">
        <v>125</v>
      </c>
      <c r="CN1145" t="s">
        <v>125</v>
      </c>
      <c r="CO1145">
        <v>4</v>
      </c>
      <c r="CP1145">
        <v>4</v>
      </c>
      <c r="CQ1145">
        <v>4</v>
      </c>
      <c r="CR1145">
        <v>4</v>
      </c>
      <c r="CS1145">
        <v>4</v>
      </c>
      <c r="CT1145">
        <v>4</v>
      </c>
      <c r="CU1145">
        <v>4</v>
      </c>
      <c r="CV1145">
        <v>4</v>
      </c>
      <c r="CW1145">
        <v>2</v>
      </c>
      <c r="CX1145">
        <v>4</v>
      </c>
      <c r="CY1145">
        <v>3</v>
      </c>
      <c r="CZ1145">
        <v>4</v>
      </c>
      <c r="DA1145" s="57" t="s">
        <v>125</v>
      </c>
    </row>
    <row r="1146" spans="1:105">
      <c r="A1146">
        <v>1139</v>
      </c>
      <c r="B1146" s="9">
        <v>2</v>
      </c>
      <c r="C1146" s="9">
        <v>2</v>
      </c>
      <c r="D1146" s="9">
        <v>4</v>
      </c>
      <c r="E1146" s="9">
        <v>5</v>
      </c>
      <c r="F1146" s="9"/>
      <c r="G1146" s="9"/>
      <c r="H1146" s="9"/>
      <c r="I1146" s="9"/>
      <c r="J1146" s="9"/>
      <c r="K1146" s="9"/>
      <c r="L1146" s="9"/>
      <c r="M1146" s="9">
        <v>3</v>
      </c>
      <c r="N1146" s="9">
        <v>4</v>
      </c>
      <c r="O1146" s="9">
        <v>4</v>
      </c>
      <c r="P1146" s="9">
        <v>4</v>
      </c>
      <c r="Q1146" s="9">
        <v>3</v>
      </c>
      <c r="R1146" s="9">
        <v>3</v>
      </c>
      <c r="S1146" s="9">
        <v>3</v>
      </c>
      <c r="T1146" s="9"/>
      <c r="U1146" s="9">
        <v>1</v>
      </c>
      <c r="V1146" s="9">
        <v>1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  <c r="AC1146" s="9"/>
      <c r="AD1146" s="9">
        <v>1</v>
      </c>
      <c r="AE1146" s="9"/>
      <c r="AF1146" s="9">
        <v>1</v>
      </c>
      <c r="AG1146" s="9">
        <v>0</v>
      </c>
      <c r="AH1146" s="9">
        <v>1</v>
      </c>
      <c r="AI1146" s="9">
        <v>1</v>
      </c>
      <c r="AJ1146" s="9">
        <v>0</v>
      </c>
      <c r="AK1146" s="9">
        <v>0</v>
      </c>
      <c r="AL1146" s="9"/>
      <c r="AM1146" s="9">
        <v>1</v>
      </c>
      <c r="AN1146" s="9">
        <v>1</v>
      </c>
      <c r="AO1146" s="9">
        <v>1</v>
      </c>
      <c r="AP1146" s="9">
        <v>1</v>
      </c>
      <c r="AQ1146" s="9">
        <v>0</v>
      </c>
      <c r="AR1146" s="9">
        <v>0</v>
      </c>
      <c r="AS1146" s="9"/>
      <c r="AT1146" s="9">
        <v>1</v>
      </c>
      <c r="AU1146" s="9">
        <v>3</v>
      </c>
      <c r="AV1146" s="75">
        <v>1</v>
      </c>
      <c r="AW1146" s="75">
        <v>1</v>
      </c>
      <c r="AX1146" s="75">
        <v>2</v>
      </c>
      <c r="AY1146" s="9" t="s">
        <v>125</v>
      </c>
      <c r="AZ1146" s="9">
        <v>1</v>
      </c>
      <c r="BA1146" s="9">
        <v>1</v>
      </c>
      <c r="BB1146" s="9">
        <v>2</v>
      </c>
      <c r="BC1146" s="9">
        <v>2</v>
      </c>
      <c r="BD1146" s="9">
        <v>1</v>
      </c>
      <c r="BE1146" s="9">
        <v>2</v>
      </c>
      <c r="BF1146" s="9">
        <v>1</v>
      </c>
      <c r="BG1146" s="9">
        <v>1</v>
      </c>
      <c r="BH1146">
        <v>1</v>
      </c>
      <c r="BI1146">
        <v>1</v>
      </c>
      <c r="BJ1146" s="58">
        <v>2</v>
      </c>
      <c r="BK1146">
        <v>2</v>
      </c>
      <c r="BL1146">
        <v>2</v>
      </c>
      <c r="BM1146">
        <v>1</v>
      </c>
      <c r="BN1146">
        <v>2</v>
      </c>
      <c r="BO1146">
        <v>2</v>
      </c>
      <c r="BP1146">
        <v>2</v>
      </c>
      <c r="BQ1146" t="s">
        <v>125</v>
      </c>
      <c r="BR1146">
        <v>1</v>
      </c>
      <c r="BS1146">
        <v>1</v>
      </c>
      <c r="BT1146">
        <v>2</v>
      </c>
      <c r="BU1146">
        <v>1</v>
      </c>
      <c r="BV1146">
        <v>1</v>
      </c>
      <c r="BW1146">
        <v>2</v>
      </c>
      <c r="BX1146">
        <v>2</v>
      </c>
      <c r="BY1146">
        <v>1</v>
      </c>
      <c r="BZ1146">
        <v>2</v>
      </c>
      <c r="CA1146">
        <v>2</v>
      </c>
      <c r="CB1146">
        <v>2</v>
      </c>
      <c r="CC1146">
        <v>1</v>
      </c>
      <c r="CD1146">
        <v>2</v>
      </c>
      <c r="CE1146">
        <v>1</v>
      </c>
      <c r="CF1146">
        <v>1</v>
      </c>
      <c r="CG1146">
        <v>2</v>
      </c>
      <c r="CH1146">
        <v>2</v>
      </c>
      <c r="CI1146">
        <v>2</v>
      </c>
      <c r="CJ1146">
        <v>1</v>
      </c>
      <c r="CK1146">
        <v>2</v>
      </c>
      <c r="CL1146">
        <v>1</v>
      </c>
      <c r="CM1146">
        <v>4</v>
      </c>
      <c r="CN1146">
        <v>3</v>
      </c>
      <c r="CO1146">
        <v>4</v>
      </c>
      <c r="CP1146">
        <v>4</v>
      </c>
      <c r="CQ1146">
        <v>4</v>
      </c>
      <c r="CR1146">
        <v>4</v>
      </c>
      <c r="CS1146">
        <v>4</v>
      </c>
      <c r="CT1146">
        <v>3</v>
      </c>
      <c r="CU1146">
        <v>3</v>
      </c>
      <c r="CV1146">
        <v>2</v>
      </c>
      <c r="CW1146">
        <v>2</v>
      </c>
      <c r="CX1146">
        <v>3</v>
      </c>
      <c r="CY1146">
        <v>3</v>
      </c>
      <c r="CZ1146">
        <v>2</v>
      </c>
      <c r="DA1146" s="57" t="s">
        <v>125</v>
      </c>
    </row>
    <row r="1147" spans="1:105">
      <c r="A1147">
        <v>1140</v>
      </c>
      <c r="B1147" s="9">
        <v>1</v>
      </c>
      <c r="C1147" s="9">
        <v>5</v>
      </c>
      <c r="D1147" s="9">
        <v>1</v>
      </c>
      <c r="E1147" s="9">
        <v>9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1</v>
      </c>
      <c r="M1147" s="9">
        <v>2</v>
      </c>
      <c r="N1147" s="9">
        <v>4</v>
      </c>
      <c r="O1147" s="9">
        <v>4</v>
      </c>
      <c r="P1147" s="9">
        <v>3</v>
      </c>
      <c r="Q1147" s="9">
        <v>3</v>
      </c>
      <c r="R1147" s="9">
        <v>3</v>
      </c>
      <c r="S1147" s="9">
        <v>3</v>
      </c>
      <c r="T1147" s="9"/>
      <c r="U1147" s="9">
        <v>0</v>
      </c>
      <c r="V1147" s="9">
        <v>0</v>
      </c>
      <c r="W1147" s="9">
        <v>0</v>
      </c>
      <c r="X1147" s="9">
        <v>0</v>
      </c>
      <c r="Y1147" s="9">
        <v>1</v>
      </c>
      <c r="Z1147" s="9">
        <v>0</v>
      </c>
      <c r="AA1147" s="9">
        <v>0</v>
      </c>
      <c r="AB1147" s="9">
        <v>0</v>
      </c>
      <c r="AC1147" s="9"/>
      <c r="AD1147" s="9">
        <v>1</v>
      </c>
      <c r="AE1147" s="9"/>
      <c r="AF1147" s="9">
        <v>0</v>
      </c>
      <c r="AG1147" s="9">
        <v>0</v>
      </c>
      <c r="AH1147" s="9">
        <v>0</v>
      </c>
      <c r="AI1147" s="9">
        <v>1</v>
      </c>
      <c r="AJ1147" s="9">
        <v>0</v>
      </c>
      <c r="AK1147" s="9">
        <v>0</v>
      </c>
      <c r="AL1147" s="9"/>
      <c r="AM1147" s="9">
        <v>1</v>
      </c>
      <c r="AN1147" s="9">
        <v>1</v>
      </c>
      <c r="AO1147" s="9">
        <v>1</v>
      </c>
      <c r="AP1147" s="9">
        <v>0</v>
      </c>
      <c r="AQ1147" s="9">
        <v>0</v>
      </c>
      <c r="AR1147" s="9">
        <v>0</v>
      </c>
      <c r="AS1147" s="9"/>
      <c r="AT1147" s="9">
        <v>1</v>
      </c>
      <c r="AU1147" s="9">
        <v>3</v>
      </c>
      <c r="AV1147" s="75">
        <v>1</v>
      </c>
      <c r="AW1147" s="75">
        <v>2</v>
      </c>
      <c r="AX1147" s="75">
        <v>2</v>
      </c>
      <c r="AY1147" s="9" t="s">
        <v>125</v>
      </c>
      <c r="AZ1147" s="9">
        <v>1</v>
      </c>
      <c r="BA1147" s="9">
        <v>1</v>
      </c>
      <c r="BB1147" s="9">
        <v>2</v>
      </c>
      <c r="BC1147" s="9">
        <v>1</v>
      </c>
      <c r="BD1147" s="9">
        <v>1</v>
      </c>
      <c r="BE1147" s="9">
        <v>2</v>
      </c>
      <c r="BF1147" s="9">
        <v>2</v>
      </c>
      <c r="BG1147" s="9" t="s">
        <v>125</v>
      </c>
      <c r="BH1147">
        <v>2</v>
      </c>
      <c r="BI1147">
        <v>2</v>
      </c>
      <c r="BJ1147" s="58">
        <v>2</v>
      </c>
      <c r="BK1147">
        <v>2</v>
      </c>
      <c r="BL1147">
        <v>2</v>
      </c>
      <c r="BM1147">
        <v>2</v>
      </c>
      <c r="BN1147">
        <v>2</v>
      </c>
      <c r="BO1147">
        <v>2</v>
      </c>
      <c r="BP1147">
        <v>2</v>
      </c>
      <c r="BQ1147" t="s">
        <v>125</v>
      </c>
      <c r="BR1147">
        <v>1</v>
      </c>
      <c r="BS1147">
        <v>2</v>
      </c>
      <c r="BT1147" t="s">
        <v>125</v>
      </c>
      <c r="BU1147">
        <v>1</v>
      </c>
      <c r="BV1147">
        <v>2</v>
      </c>
      <c r="BW1147">
        <v>2</v>
      </c>
      <c r="BX1147">
        <v>2</v>
      </c>
      <c r="BY1147">
        <v>2</v>
      </c>
      <c r="BZ1147">
        <v>2</v>
      </c>
      <c r="CA1147">
        <v>2</v>
      </c>
      <c r="CB1147">
        <v>2</v>
      </c>
      <c r="CC1147">
        <v>2</v>
      </c>
      <c r="CD1147">
        <v>2</v>
      </c>
      <c r="CE1147">
        <v>2</v>
      </c>
      <c r="CF1147">
        <v>2</v>
      </c>
      <c r="CG1147">
        <v>2</v>
      </c>
      <c r="CH1147">
        <v>2</v>
      </c>
      <c r="CI1147">
        <v>2</v>
      </c>
      <c r="CJ1147">
        <v>2</v>
      </c>
      <c r="CK1147">
        <v>2</v>
      </c>
      <c r="CL1147">
        <v>2</v>
      </c>
      <c r="CM1147" t="s">
        <v>125</v>
      </c>
      <c r="CN1147" t="s">
        <v>125</v>
      </c>
      <c r="CO1147">
        <v>3</v>
      </c>
      <c r="CP1147">
        <v>2</v>
      </c>
      <c r="CQ1147">
        <v>4</v>
      </c>
      <c r="CR1147">
        <v>2</v>
      </c>
      <c r="CS1147">
        <v>3</v>
      </c>
      <c r="CT1147">
        <v>3</v>
      </c>
      <c r="CU1147">
        <v>3</v>
      </c>
      <c r="CV1147">
        <v>2</v>
      </c>
      <c r="CW1147">
        <v>1</v>
      </c>
      <c r="CX1147">
        <v>2</v>
      </c>
      <c r="CY1147">
        <v>1</v>
      </c>
      <c r="CZ1147">
        <v>0</v>
      </c>
      <c r="DA1147" s="57" t="s">
        <v>125</v>
      </c>
    </row>
    <row r="1148" spans="1:105">
      <c r="A1148">
        <v>1141</v>
      </c>
      <c r="B1148" s="9">
        <v>1</v>
      </c>
      <c r="C1148" s="9">
        <v>3</v>
      </c>
      <c r="D1148" s="9">
        <v>1</v>
      </c>
      <c r="E1148" s="9">
        <v>1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1</v>
      </c>
      <c r="L1148" s="9">
        <v>0</v>
      </c>
      <c r="M1148" s="9">
        <v>3</v>
      </c>
      <c r="N1148" s="9">
        <v>1</v>
      </c>
      <c r="O1148" s="9">
        <v>3</v>
      </c>
      <c r="P1148" s="9">
        <v>2</v>
      </c>
      <c r="Q1148" s="9">
        <v>1</v>
      </c>
      <c r="R1148" s="9">
        <v>3</v>
      </c>
      <c r="S1148" s="9">
        <v>3</v>
      </c>
      <c r="T1148" s="9"/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1</v>
      </c>
      <c r="AB1148" s="9">
        <v>0</v>
      </c>
      <c r="AC1148" s="9"/>
      <c r="AD1148" s="9">
        <v>2</v>
      </c>
      <c r="AE1148" s="9"/>
      <c r="AF1148" s="9">
        <v>1</v>
      </c>
      <c r="AG1148" s="9">
        <v>0</v>
      </c>
      <c r="AH1148" s="9">
        <v>1</v>
      </c>
      <c r="AI1148" s="9">
        <v>0</v>
      </c>
      <c r="AJ1148" s="9">
        <v>0</v>
      </c>
      <c r="AK1148" s="9">
        <v>0</v>
      </c>
      <c r="AL1148" s="9"/>
      <c r="AM1148" s="9">
        <v>1</v>
      </c>
      <c r="AN1148" s="9">
        <v>1</v>
      </c>
      <c r="AO1148" s="9">
        <v>0</v>
      </c>
      <c r="AP1148" s="9">
        <v>0</v>
      </c>
      <c r="AQ1148" s="9">
        <v>0</v>
      </c>
      <c r="AR1148" s="9">
        <v>0</v>
      </c>
      <c r="AS1148" s="9"/>
      <c r="AT1148" s="9">
        <v>1</v>
      </c>
      <c r="AU1148" s="9">
        <v>2</v>
      </c>
      <c r="AV1148" s="75">
        <v>1</v>
      </c>
      <c r="AW1148" s="75">
        <v>2</v>
      </c>
      <c r="AX1148" s="75">
        <v>1</v>
      </c>
      <c r="AY1148" s="9">
        <v>2</v>
      </c>
      <c r="AZ1148" s="9">
        <v>1</v>
      </c>
      <c r="BA1148" s="9">
        <v>2</v>
      </c>
      <c r="BB1148" s="9">
        <v>2</v>
      </c>
      <c r="BC1148" s="9">
        <v>2</v>
      </c>
      <c r="BD1148" s="9">
        <v>1</v>
      </c>
      <c r="BE1148" s="9">
        <v>2</v>
      </c>
      <c r="BF1148" s="9">
        <v>2</v>
      </c>
      <c r="BG1148" s="9" t="s">
        <v>125</v>
      </c>
      <c r="BH1148">
        <v>2</v>
      </c>
      <c r="BI1148">
        <v>2</v>
      </c>
      <c r="BJ1148" s="58">
        <v>2</v>
      </c>
      <c r="BK1148">
        <v>2</v>
      </c>
      <c r="BL1148">
        <v>1</v>
      </c>
      <c r="BM1148">
        <v>2</v>
      </c>
      <c r="BN1148">
        <v>1</v>
      </c>
      <c r="BO1148">
        <v>2</v>
      </c>
      <c r="BP1148">
        <v>2</v>
      </c>
      <c r="BQ1148" t="s">
        <v>125</v>
      </c>
      <c r="BR1148">
        <v>2</v>
      </c>
      <c r="BS1148">
        <v>2</v>
      </c>
      <c r="BT1148" t="s">
        <v>125</v>
      </c>
      <c r="BU1148">
        <v>1</v>
      </c>
      <c r="BV1148">
        <v>1</v>
      </c>
      <c r="BW1148">
        <v>1</v>
      </c>
      <c r="BX1148">
        <v>2</v>
      </c>
      <c r="BY1148">
        <v>2</v>
      </c>
      <c r="BZ1148">
        <v>2</v>
      </c>
      <c r="CA1148">
        <v>2</v>
      </c>
      <c r="CB1148">
        <v>2</v>
      </c>
      <c r="CC1148">
        <v>2</v>
      </c>
      <c r="CD1148">
        <v>2</v>
      </c>
      <c r="CE1148">
        <v>2</v>
      </c>
      <c r="CF1148">
        <v>1</v>
      </c>
      <c r="CG1148">
        <v>2</v>
      </c>
      <c r="CH1148">
        <v>2</v>
      </c>
      <c r="CI1148">
        <v>2</v>
      </c>
      <c r="CJ1148">
        <v>1</v>
      </c>
      <c r="CK1148">
        <v>2</v>
      </c>
      <c r="CL1148">
        <v>2</v>
      </c>
      <c r="CM1148" t="s">
        <v>125</v>
      </c>
      <c r="CN1148" t="s">
        <v>125</v>
      </c>
      <c r="CO1148">
        <v>4</v>
      </c>
      <c r="CP1148">
        <v>2</v>
      </c>
      <c r="CQ1148">
        <v>3</v>
      </c>
      <c r="CR1148">
        <v>2</v>
      </c>
      <c r="CS1148">
        <v>2</v>
      </c>
      <c r="CT1148">
        <v>1</v>
      </c>
      <c r="CU1148">
        <v>2</v>
      </c>
      <c r="CV1148">
        <v>2</v>
      </c>
      <c r="CW1148">
        <v>1</v>
      </c>
      <c r="CX1148">
        <v>3</v>
      </c>
      <c r="CY1148">
        <v>1</v>
      </c>
      <c r="CZ1148">
        <v>2</v>
      </c>
      <c r="DA1148" s="57" t="s">
        <v>125</v>
      </c>
    </row>
    <row r="1149" spans="1:105">
      <c r="A1149">
        <v>1142</v>
      </c>
      <c r="B1149" s="9">
        <v>1</v>
      </c>
      <c r="C1149" s="9">
        <v>4</v>
      </c>
      <c r="D1149" s="9">
        <v>1</v>
      </c>
      <c r="E1149" s="9">
        <v>11</v>
      </c>
      <c r="F1149" s="9">
        <v>0</v>
      </c>
      <c r="G1149" s="9">
        <v>1</v>
      </c>
      <c r="H1149" s="9">
        <v>1</v>
      </c>
      <c r="I1149" s="9">
        <v>0</v>
      </c>
      <c r="J1149" s="9">
        <v>0</v>
      </c>
      <c r="K1149" s="9">
        <v>0</v>
      </c>
      <c r="L1149" s="9">
        <v>0</v>
      </c>
      <c r="M1149" s="9">
        <v>2</v>
      </c>
      <c r="N1149" s="9">
        <v>2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/>
      <c r="U1149" s="9">
        <v>1</v>
      </c>
      <c r="V1149" s="9">
        <v>0</v>
      </c>
      <c r="W1149" s="9">
        <v>0</v>
      </c>
      <c r="X1149" s="9">
        <v>1</v>
      </c>
      <c r="Y1149" s="9">
        <v>1</v>
      </c>
      <c r="Z1149" s="9">
        <v>0</v>
      </c>
      <c r="AA1149" s="9">
        <v>0</v>
      </c>
      <c r="AB1149" s="9">
        <v>0</v>
      </c>
      <c r="AC1149" s="9"/>
      <c r="AD1149" s="9">
        <v>2</v>
      </c>
      <c r="AE1149" s="9"/>
      <c r="AF1149" s="9">
        <v>1</v>
      </c>
      <c r="AG1149" s="9">
        <v>0</v>
      </c>
      <c r="AH1149" s="9">
        <v>1</v>
      </c>
      <c r="AI1149" s="9">
        <v>1</v>
      </c>
      <c r="AJ1149" s="9">
        <v>0</v>
      </c>
      <c r="AK1149" s="9">
        <v>0</v>
      </c>
      <c r="AL1149" s="9"/>
      <c r="AM1149" s="9">
        <v>1</v>
      </c>
      <c r="AN1149" s="9">
        <v>1</v>
      </c>
      <c r="AO1149" s="9">
        <v>0</v>
      </c>
      <c r="AP1149" s="9">
        <v>1</v>
      </c>
      <c r="AQ1149" s="9">
        <v>0</v>
      </c>
      <c r="AR1149" s="9">
        <v>0</v>
      </c>
      <c r="AS1149" s="9"/>
      <c r="AT1149" s="9">
        <v>1</v>
      </c>
      <c r="AU1149" s="9">
        <v>4</v>
      </c>
      <c r="AV1149" s="75">
        <v>2</v>
      </c>
      <c r="AW1149" s="75">
        <v>2</v>
      </c>
      <c r="AX1149" s="75">
        <v>1</v>
      </c>
      <c r="AY1149" s="9">
        <v>2</v>
      </c>
      <c r="AZ1149" s="9">
        <v>1</v>
      </c>
      <c r="BA1149" s="9">
        <v>1</v>
      </c>
      <c r="BB1149" s="9">
        <v>2</v>
      </c>
      <c r="BC1149" s="9">
        <v>1</v>
      </c>
      <c r="BD1149" s="9">
        <v>1</v>
      </c>
      <c r="BE1149" s="9">
        <v>1</v>
      </c>
      <c r="BF1149" s="9">
        <v>1</v>
      </c>
      <c r="BG1149" s="9">
        <v>1</v>
      </c>
      <c r="BH1149">
        <v>1</v>
      </c>
      <c r="BI1149">
        <v>2</v>
      </c>
      <c r="BJ1149" s="58">
        <v>2</v>
      </c>
      <c r="BK1149">
        <v>2</v>
      </c>
      <c r="BL1149">
        <v>1</v>
      </c>
      <c r="BM1149">
        <v>1</v>
      </c>
      <c r="BN1149">
        <v>2</v>
      </c>
      <c r="BO1149">
        <v>2</v>
      </c>
      <c r="BP1149">
        <v>1</v>
      </c>
      <c r="BQ1149">
        <v>1</v>
      </c>
      <c r="BR1149">
        <v>1</v>
      </c>
      <c r="BS1149">
        <v>2</v>
      </c>
      <c r="BT1149" t="s">
        <v>125</v>
      </c>
      <c r="BU1149">
        <v>1</v>
      </c>
      <c r="BV1149">
        <v>2</v>
      </c>
      <c r="BW1149">
        <v>2</v>
      </c>
      <c r="BX1149">
        <v>2</v>
      </c>
      <c r="BY1149">
        <v>2</v>
      </c>
      <c r="BZ1149">
        <v>2</v>
      </c>
      <c r="CA1149">
        <v>2</v>
      </c>
      <c r="CB1149">
        <v>2</v>
      </c>
      <c r="CC1149">
        <v>1</v>
      </c>
      <c r="CD1149">
        <v>1</v>
      </c>
      <c r="CE1149">
        <v>2</v>
      </c>
      <c r="CF1149">
        <v>1</v>
      </c>
      <c r="CG1149">
        <v>1</v>
      </c>
      <c r="CH1149">
        <v>1</v>
      </c>
      <c r="CI1149">
        <v>2</v>
      </c>
      <c r="CJ1149">
        <v>1</v>
      </c>
      <c r="CK1149">
        <v>2</v>
      </c>
      <c r="CL1149">
        <v>2</v>
      </c>
      <c r="CM1149" t="s">
        <v>125</v>
      </c>
      <c r="CN1149" t="s">
        <v>125</v>
      </c>
      <c r="CO1149">
        <v>4</v>
      </c>
      <c r="CP1149">
        <v>1</v>
      </c>
      <c r="CQ1149">
        <v>4</v>
      </c>
      <c r="CR1149">
        <v>3</v>
      </c>
      <c r="CS1149">
        <v>3</v>
      </c>
      <c r="CT1149">
        <v>4</v>
      </c>
      <c r="CU1149">
        <v>4</v>
      </c>
      <c r="CV1149">
        <v>2</v>
      </c>
      <c r="CW1149">
        <v>1</v>
      </c>
      <c r="CX1149">
        <v>3</v>
      </c>
      <c r="CY1149">
        <v>3</v>
      </c>
      <c r="CZ1149">
        <v>4</v>
      </c>
      <c r="DA1149" s="57">
        <v>4</v>
      </c>
    </row>
    <row r="1150" spans="1:105">
      <c r="A1150">
        <v>1143</v>
      </c>
      <c r="B1150" s="9">
        <v>1</v>
      </c>
      <c r="C1150" s="9">
        <v>3</v>
      </c>
      <c r="D1150" s="9">
        <v>2</v>
      </c>
      <c r="E1150" s="9">
        <v>11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1</v>
      </c>
      <c r="L1150" s="9">
        <v>0</v>
      </c>
      <c r="M1150" s="9">
        <v>3</v>
      </c>
      <c r="N1150" s="9">
        <v>4</v>
      </c>
      <c r="O1150" s="9">
        <v>3</v>
      </c>
      <c r="P1150" s="9">
        <v>3</v>
      </c>
      <c r="Q1150" s="9">
        <v>1</v>
      </c>
      <c r="R1150" s="9">
        <v>4</v>
      </c>
      <c r="S1150" s="9">
        <v>3</v>
      </c>
      <c r="T1150" s="9"/>
      <c r="U1150" s="9">
        <v>1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  <c r="AC1150" s="9"/>
      <c r="AD1150" s="9">
        <v>3</v>
      </c>
      <c r="AE1150" s="9"/>
      <c r="AF1150" s="9">
        <v>1</v>
      </c>
      <c r="AG1150" s="9">
        <v>0</v>
      </c>
      <c r="AH1150" s="9">
        <v>1</v>
      </c>
      <c r="AI1150" s="9">
        <v>0</v>
      </c>
      <c r="AJ1150" s="9">
        <v>0</v>
      </c>
      <c r="AK1150" s="9">
        <v>0</v>
      </c>
      <c r="AL1150" s="9"/>
      <c r="AM1150" s="9">
        <v>1</v>
      </c>
      <c r="AN1150" s="9">
        <v>1</v>
      </c>
      <c r="AO1150" s="9">
        <v>1</v>
      </c>
      <c r="AP1150" s="9">
        <v>0</v>
      </c>
      <c r="AQ1150" s="9">
        <v>0</v>
      </c>
      <c r="AR1150" s="9">
        <v>0</v>
      </c>
      <c r="AS1150" s="9"/>
      <c r="AT1150" s="9">
        <v>1</v>
      </c>
      <c r="AU1150" s="9">
        <v>1</v>
      </c>
      <c r="AV1150" s="75">
        <v>1</v>
      </c>
      <c r="AW1150" s="75">
        <v>2</v>
      </c>
      <c r="AX1150" s="75">
        <v>2</v>
      </c>
      <c r="AY1150" s="9" t="s">
        <v>125</v>
      </c>
      <c r="AZ1150" s="9">
        <v>1</v>
      </c>
      <c r="BA1150" s="9">
        <v>1</v>
      </c>
      <c r="BB1150" s="9">
        <v>2</v>
      </c>
      <c r="BC1150" s="9">
        <v>2</v>
      </c>
      <c r="BD1150" s="9">
        <v>1</v>
      </c>
      <c r="BE1150" s="9">
        <v>2</v>
      </c>
      <c r="BF1150" s="9">
        <v>1</v>
      </c>
      <c r="BG1150" s="9">
        <v>1</v>
      </c>
      <c r="BH1150">
        <v>2</v>
      </c>
      <c r="BI1150">
        <v>1</v>
      </c>
      <c r="BJ1150" s="58">
        <v>1</v>
      </c>
      <c r="BK1150">
        <v>1</v>
      </c>
      <c r="BL1150">
        <v>1</v>
      </c>
      <c r="BM1150">
        <v>1</v>
      </c>
      <c r="BN1150">
        <v>1</v>
      </c>
      <c r="BO1150">
        <v>2</v>
      </c>
      <c r="BP1150">
        <v>2</v>
      </c>
      <c r="BQ1150" t="s">
        <v>125</v>
      </c>
      <c r="BR1150">
        <v>1</v>
      </c>
      <c r="BS1150">
        <v>1</v>
      </c>
      <c r="BT1150">
        <v>1</v>
      </c>
      <c r="BU1150">
        <v>1</v>
      </c>
      <c r="BV1150">
        <v>2</v>
      </c>
      <c r="BW1150">
        <v>1</v>
      </c>
      <c r="BX1150">
        <v>2</v>
      </c>
      <c r="BY1150">
        <v>2</v>
      </c>
      <c r="BZ1150">
        <v>2</v>
      </c>
      <c r="CA1150">
        <v>2</v>
      </c>
      <c r="CB1150">
        <v>2</v>
      </c>
      <c r="CC1150">
        <v>1</v>
      </c>
      <c r="CD1150">
        <v>2</v>
      </c>
      <c r="CE1150">
        <v>2</v>
      </c>
      <c r="CF1150">
        <v>1</v>
      </c>
      <c r="CG1150">
        <v>2</v>
      </c>
      <c r="CH1150">
        <v>2</v>
      </c>
      <c r="CI1150">
        <v>2</v>
      </c>
      <c r="CJ1150">
        <v>1</v>
      </c>
      <c r="CK1150">
        <v>2</v>
      </c>
      <c r="CL1150">
        <v>1</v>
      </c>
      <c r="CM1150">
        <v>3</v>
      </c>
      <c r="CN1150">
        <v>3</v>
      </c>
      <c r="CO1150">
        <v>4</v>
      </c>
      <c r="CP1150">
        <v>3</v>
      </c>
      <c r="CQ1150">
        <v>4</v>
      </c>
      <c r="CR1150">
        <v>2</v>
      </c>
      <c r="CS1150">
        <v>3</v>
      </c>
      <c r="CT1150">
        <v>3</v>
      </c>
      <c r="CU1150">
        <v>2</v>
      </c>
      <c r="CV1150">
        <v>1</v>
      </c>
      <c r="CW1150">
        <v>1</v>
      </c>
      <c r="CX1150">
        <v>2</v>
      </c>
      <c r="CY1150">
        <v>4</v>
      </c>
      <c r="CZ1150">
        <v>3</v>
      </c>
      <c r="DA1150" s="57" t="s">
        <v>125</v>
      </c>
    </row>
    <row r="1151" spans="1:105">
      <c r="A1151">
        <v>1144</v>
      </c>
      <c r="B1151" s="9">
        <v>2</v>
      </c>
      <c r="C1151" s="9">
        <v>2</v>
      </c>
      <c r="D1151" s="9">
        <v>2</v>
      </c>
      <c r="E1151" s="9">
        <v>1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1</v>
      </c>
      <c r="M1151" s="9">
        <v>3</v>
      </c>
      <c r="N1151" s="9">
        <v>3</v>
      </c>
      <c r="O1151" s="9">
        <v>3</v>
      </c>
      <c r="P1151" s="9">
        <v>3</v>
      </c>
      <c r="Q1151" s="9">
        <v>3</v>
      </c>
      <c r="R1151" s="9">
        <v>4</v>
      </c>
      <c r="S1151" s="9">
        <v>3</v>
      </c>
      <c r="T1151" s="9"/>
      <c r="U1151" s="9">
        <v>1</v>
      </c>
      <c r="V1151" s="9">
        <v>0</v>
      </c>
      <c r="W1151" s="9">
        <v>0</v>
      </c>
      <c r="X1151" s="9">
        <v>0</v>
      </c>
      <c r="Y1151" s="9">
        <v>1</v>
      </c>
      <c r="Z1151" s="9">
        <v>0</v>
      </c>
      <c r="AA1151" s="9">
        <v>0</v>
      </c>
      <c r="AB1151" s="9">
        <v>0</v>
      </c>
      <c r="AC1151" s="9"/>
      <c r="AD1151" s="9">
        <v>1</v>
      </c>
      <c r="AE1151" s="9"/>
      <c r="AF1151" s="9">
        <v>1</v>
      </c>
      <c r="AG1151" s="9">
        <v>0</v>
      </c>
      <c r="AH1151" s="9">
        <v>0</v>
      </c>
      <c r="AI1151" s="9">
        <v>1</v>
      </c>
      <c r="AJ1151" s="9">
        <v>0</v>
      </c>
      <c r="AK1151" s="9">
        <v>0</v>
      </c>
      <c r="AL1151" s="9"/>
      <c r="AM1151" s="9">
        <v>1</v>
      </c>
      <c r="AN1151" s="9">
        <v>1</v>
      </c>
      <c r="AO1151" s="9">
        <v>0</v>
      </c>
      <c r="AP1151" s="9">
        <v>0</v>
      </c>
      <c r="AQ1151" s="9">
        <v>0</v>
      </c>
      <c r="AR1151" s="9">
        <v>0</v>
      </c>
      <c r="AS1151" s="9"/>
      <c r="AT1151" s="9">
        <v>1</v>
      </c>
      <c r="AU1151" s="9">
        <v>4</v>
      </c>
      <c r="AV1151" s="75">
        <v>2</v>
      </c>
      <c r="AW1151" s="75">
        <v>2</v>
      </c>
      <c r="AX1151" s="75">
        <v>2</v>
      </c>
      <c r="AY1151" s="9" t="s">
        <v>125</v>
      </c>
      <c r="AZ1151" s="9">
        <v>1</v>
      </c>
      <c r="BA1151" s="9">
        <v>1</v>
      </c>
      <c r="BB1151" s="9">
        <v>2</v>
      </c>
      <c r="BC1151" s="9">
        <v>1</v>
      </c>
      <c r="BD1151" s="9">
        <v>1</v>
      </c>
      <c r="BE1151" s="9">
        <v>2</v>
      </c>
      <c r="BF1151" s="9">
        <v>1</v>
      </c>
      <c r="BG1151" s="9">
        <v>1</v>
      </c>
      <c r="BH1151">
        <v>1</v>
      </c>
      <c r="BI1151">
        <v>1</v>
      </c>
      <c r="BJ1151" s="58">
        <v>2</v>
      </c>
      <c r="BK1151">
        <v>2</v>
      </c>
      <c r="BL1151">
        <v>1</v>
      </c>
      <c r="BM1151">
        <v>1</v>
      </c>
      <c r="BN1151">
        <v>1</v>
      </c>
      <c r="BO1151">
        <v>2</v>
      </c>
      <c r="BP1151">
        <v>2</v>
      </c>
      <c r="BQ1151" t="s">
        <v>125</v>
      </c>
      <c r="BR1151">
        <v>1</v>
      </c>
      <c r="BS1151">
        <v>1</v>
      </c>
      <c r="BT1151">
        <v>1</v>
      </c>
      <c r="BU1151">
        <v>1</v>
      </c>
      <c r="BV1151">
        <v>1</v>
      </c>
      <c r="BW1151">
        <v>1</v>
      </c>
      <c r="BX1151">
        <v>2</v>
      </c>
      <c r="BY1151">
        <v>2</v>
      </c>
      <c r="BZ1151">
        <v>2</v>
      </c>
      <c r="CA1151">
        <v>1</v>
      </c>
      <c r="CB1151">
        <v>2</v>
      </c>
      <c r="CC1151">
        <v>1</v>
      </c>
      <c r="CD1151">
        <v>2</v>
      </c>
      <c r="CE1151">
        <v>2</v>
      </c>
      <c r="CF1151">
        <v>2</v>
      </c>
      <c r="CG1151">
        <v>2</v>
      </c>
      <c r="CH1151">
        <v>2</v>
      </c>
      <c r="CI1151">
        <v>2</v>
      </c>
      <c r="CJ1151">
        <v>2</v>
      </c>
      <c r="CK1151">
        <v>2</v>
      </c>
      <c r="CL1151">
        <v>2</v>
      </c>
      <c r="CM1151" t="s">
        <v>125</v>
      </c>
      <c r="CN1151" t="s">
        <v>125</v>
      </c>
      <c r="CO1151">
        <v>3</v>
      </c>
      <c r="CP1151">
        <v>2</v>
      </c>
      <c r="CQ1151">
        <v>4</v>
      </c>
      <c r="CR1151">
        <v>3</v>
      </c>
      <c r="CS1151">
        <v>2</v>
      </c>
      <c r="CT1151">
        <v>3</v>
      </c>
      <c r="CU1151">
        <v>3</v>
      </c>
      <c r="CV1151">
        <v>1</v>
      </c>
      <c r="CW1151">
        <v>1</v>
      </c>
      <c r="CX1151">
        <v>3</v>
      </c>
      <c r="CY1151">
        <v>4</v>
      </c>
      <c r="CZ1151">
        <v>4</v>
      </c>
      <c r="DA1151" s="57" t="s">
        <v>125</v>
      </c>
    </row>
    <row r="1152" spans="1:105">
      <c r="A1152">
        <v>1145</v>
      </c>
      <c r="B1152" s="9">
        <v>1</v>
      </c>
      <c r="C1152" s="9">
        <v>3</v>
      </c>
      <c r="D1152" s="9">
        <v>1</v>
      </c>
      <c r="E1152" s="9">
        <v>1</v>
      </c>
      <c r="F1152" s="9">
        <v>0</v>
      </c>
      <c r="G1152" s="9">
        <v>0</v>
      </c>
      <c r="H1152" s="9">
        <v>0</v>
      </c>
      <c r="I1152" s="9">
        <v>1</v>
      </c>
      <c r="J1152" s="9">
        <v>0</v>
      </c>
      <c r="K1152" s="9">
        <v>0</v>
      </c>
      <c r="L1152" s="9">
        <v>0</v>
      </c>
      <c r="M1152" s="9">
        <v>2</v>
      </c>
      <c r="N1152" s="9">
        <v>4</v>
      </c>
      <c r="O1152" s="9">
        <v>4</v>
      </c>
      <c r="P1152" s="9">
        <v>4</v>
      </c>
      <c r="Q1152" s="9">
        <v>3</v>
      </c>
      <c r="R1152" s="9">
        <v>3</v>
      </c>
      <c r="S1152" s="9">
        <v>4</v>
      </c>
      <c r="T1152" s="9"/>
      <c r="U1152" s="9">
        <v>1</v>
      </c>
      <c r="V1152" s="9">
        <v>0</v>
      </c>
      <c r="W1152" s="9">
        <v>0</v>
      </c>
      <c r="X1152" s="9">
        <v>0</v>
      </c>
      <c r="Y1152" s="9">
        <v>1</v>
      </c>
      <c r="Z1152" s="9">
        <v>0</v>
      </c>
      <c r="AA1152" s="9">
        <v>0</v>
      </c>
      <c r="AB1152" s="9">
        <v>0</v>
      </c>
      <c r="AC1152" s="9"/>
      <c r="AD1152" s="9">
        <v>2</v>
      </c>
      <c r="AE1152" s="9"/>
      <c r="AF1152" s="9">
        <v>1</v>
      </c>
      <c r="AG1152" s="9">
        <v>0</v>
      </c>
      <c r="AH1152" s="9">
        <v>0</v>
      </c>
      <c r="AI1152" s="9">
        <v>1</v>
      </c>
      <c r="AJ1152" s="9">
        <v>0</v>
      </c>
      <c r="AK1152" s="9">
        <v>0</v>
      </c>
      <c r="AL1152" s="9"/>
      <c r="AM1152" s="9">
        <v>1</v>
      </c>
      <c r="AN1152" s="9">
        <v>0</v>
      </c>
      <c r="AO1152" s="9">
        <v>0</v>
      </c>
      <c r="AP1152" s="9">
        <v>1</v>
      </c>
      <c r="AQ1152" s="9">
        <v>0</v>
      </c>
      <c r="AR1152" s="9">
        <v>0</v>
      </c>
      <c r="AS1152" s="9"/>
      <c r="AT1152" s="9">
        <v>1</v>
      </c>
      <c r="AU1152" s="9">
        <v>3</v>
      </c>
      <c r="AV1152" s="75">
        <v>1</v>
      </c>
      <c r="AW1152" s="75">
        <v>2</v>
      </c>
      <c r="AX1152" s="75">
        <v>2</v>
      </c>
      <c r="AY1152" s="9" t="s">
        <v>125</v>
      </c>
      <c r="AZ1152" s="9">
        <v>1</v>
      </c>
      <c r="BA1152" s="9">
        <v>2</v>
      </c>
      <c r="BB1152" s="9"/>
      <c r="BC1152" s="9">
        <v>2</v>
      </c>
      <c r="BD1152" s="9">
        <v>1</v>
      </c>
      <c r="BE1152" s="9">
        <v>2</v>
      </c>
      <c r="BF1152" s="9">
        <v>1</v>
      </c>
      <c r="BG1152" s="9">
        <v>1</v>
      </c>
      <c r="BH1152">
        <v>2</v>
      </c>
      <c r="BI1152">
        <v>2</v>
      </c>
      <c r="BJ1152" s="58">
        <v>1</v>
      </c>
      <c r="BK1152">
        <v>2</v>
      </c>
      <c r="BL1152">
        <v>2</v>
      </c>
      <c r="BM1152">
        <v>1</v>
      </c>
      <c r="BN1152">
        <v>2</v>
      </c>
      <c r="BO1152">
        <v>1</v>
      </c>
      <c r="BP1152">
        <v>2</v>
      </c>
      <c r="BQ1152" t="s">
        <v>125</v>
      </c>
      <c r="BR1152">
        <v>2</v>
      </c>
      <c r="BS1152">
        <v>2</v>
      </c>
      <c r="BT1152" t="s">
        <v>125</v>
      </c>
      <c r="BU1152">
        <v>1</v>
      </c>
      <c r="BV1152">
        <v>1</v>
      </c>
      <c r="BW1152">
        <v>2</v>
      </c>
      <c r="BX1152">
        <v>2</v>
      </c>
      <c r="BY1152">
        <v>2</v>
      </c>
      <c r="BZ1152">
        <v>2</v>
      </c>
      <c r="CA1152">
        <v>2</v>
      </c>
      <c r="CB1152">
        <v>2</v>
      </c>
      <c r="CC1152">
        <v>2</v>
      </c>
      <c r="CD1152">
        <v>1</v>
      </c>
      <c r="CE1152">
        <v>1</v>
      </c>
      <c r="CF1152">
        <v>1</v>
      </c>
      <c r="CG1152">
        <v>2</v>
      </c>
      <c r="CH1152">
        <v>2</v>
      </c>
      <c r="CI1152">
        <v>2</v>
      </c>
      <c r="CJ1152">
        <v>1</v>
      </c>
      <c r="CK1152">
        <v>2</v>
      </c>
      <c r="CL1152">
        <v>1</v>
      </c>
      <c r="CM1152">
        <v>4</v>
      </c>
      <c r="CN1152">
        <v>4</v>
      </c>
      <c r="CO1152">
        <v>3</v>
      </c>
      <c r="CP1152">
        <v>1</v>
      </c>
      <c r="CQ1152">
        <v>3</v>
      </c>
      <c r="CR1152">
        <v>3</v>
      </c>
      <c r="CS1152">
        <v>3</v>
      </c>
      <c r="CT1152">
        <v>3</v>
      </c>
      <c r="CU1152">
        <v>3</v>
      </c>
      <c r="CV1152">
        <v>3</v>
      </c>
      <c r="CW1152">
        <v>1</v>
      </c>
      <c r="CX1152">
        <v>1</v>
      </c>
      <c r="CY1152">
        <v>1</v>
      </c>
      <c r="CZ1152">
        <v>4</v>
      </c>
      <c r="DA1152" s="57" t="s">
        <v>125</v>
      </c>
    </row>
    <row r="1153" spans="1:105">
      <c r="A1153">
        <v>1146</v>
      </c>
      <c r="B1153" s="9">
        <v>1</v>
      </c>
      <c r="C1153" s="9">
        <v>8</v>
      </c>
      <c r="D1153" s="9">
        <v>7</v>
      </c>
      <c r="E1153" s="9">
        <v>12</v>
      </c>
      <c r="F1153" s="9">
        <v>0</v>
      </c>
      <c r="G1153" s="9">
        <v>0</v>
      </c>
      <c r="H1153" s="9">
        <v>0</v>
      </c>
      <c r="I1153" s="9">
        <v>1</v>
      </c>
      <c r="J1153" s="9">
        <v>1</v>
      </c>
      <c r="K1153" s="9">
        <v>0</v>
      </c>
      <c r="L1153" s="9">
        <v>0</v>
      </c>
      <c r="M1153" s="9">
        <v>2</v>
      </c>
      <c r="N1153" s="9">
        <v>0</v>
      </c>
      <c r="O1153" s="9">
        <v>0</v>
      </c>
      <c r="P1153" s="9">
        <v>0</v>
      </c>
      <c r="Q1153" s="9">
        <v>0</v>
      </c>
      <c r="R1153" s="9">
        <v>3</v>
      </c>
      <c r="S1153" s="9">
        <v>0</v>
      </c>
      <c r="T1153" s="9"/>
      <c r="U1153" s="9">
        <v>0</v>
      </c>
      <c r="V1153" s="9">
        <v>0</v>
      </c>
      <c r="W1153" s="9">
        <v>0</v>
      </c>
      <c r="X1153" s="9">
        <v>0</v>
      </c>
      <c r="Y1153" s="9">
        <v>1</v>
      </c>
      <c r="Z1153" s="9">
        <v>1</v>
      </c>
      <c r="AA1153" s="9">
        <v>0</v>
      </c>
      <c r="AB1153" s="9">
        <v>0</v>
      </c>
      <c r="AC1153" s="9"/>
      <c r="AD1153" s="9">
        <v>4</v>
      </c>
      <c r="AE1153" s="9"/>
      <c r="AF1153" s="9">
        <v>1</v>
      </c>
      <c r="AG1153" s="9">
        <v>1</v>
      </c>
      <c r="AH1153" s="9">
        <v>1</v>
      </c>
      <c r="AI1153" s="9">
        <v>0</v>
      </c>
      <c r="AJ1153" s="9">
        <v>0</v>
      </c>
      <c r="AK1153" s="9">
        <v>0</v>
      </c>
      <c r="AL1153" s="9"/>
      <c r="AM1153" s="9">
        <v>1</v>
      </c>
      <c r="AN1153" s="9">
        <v>1</v>
      </c>
      <c r="AO1153" s="9">
        <v>0</v>
      </c>
      <c r="AP1153" s="9">
        <v>0</v>
      </c>
      <c r="AQ1153" s="9">
        <v>0</v>
      </c>
      <c r="AR1153" s="9">
        <v>0</v>
      </c>
      <c r="AS1153" s="9"/>
      <c r="AT1153" s="9">
        <v>1</v>
      </c>
      <c r="AU1153" s="9">
        <v>4</v>
      </c>
      <c r="AV1153" s="75">
        <v>1</v>
      </c>
      <c r="AW1153" s="75">
        <v>2</v>
      </c>
      <c r="AX1153" s="75">
        <v>1</v>
      </c>
      <c r="AY1153" s="9">
        <v>2</v>
      </c>
      <c r="AZ1153" s="9">
        <v>1</v>
      </c>
      <c r="BA1153" s="9">
        <v>2</v>
      </c>
      <c r="BB1153" s="9"/>
      <c r="BC1153" s="9">
        <v>2</v>
      </c>
      <c r="BD1153" s="9">
        <v>1</v>
      </c>
      <c r="BE1153" s="9">
        <v>2</v>
      </c>
      <c r="BF1153" s="9">
        <v>1</v>
      </c>
      <c r="BG1153" s="9">
        <v>1</v>
      </c>
      <c r="BH1153">
        <v>2</v>
      </c>
      <c r="BI1153">
        <v>2</v>
      </c>
      <c r="BJ1153" s="58">
        <v>1</v>
      </c>
      <c r="BK1153">
        <v>1</v>
      </c>
      <c r="BL1153">
        <v>2</v>
      </c>
      <c r="BM1153">
        <v>1</v>
      </c>
      <c r="BN1153">
        <v>1</v>
      </c>
      <c r="BO1153">
        <v>2</v>
      </c>
      <c r="BP1153">
        <v>2</v>
      </c>
      <c r="BQ1153" t="s">
        <v>125</v>
      </c>
      <c r="BR1153">
        <v>1</v>
      </c>
      <c r="BS1153">
        <v>2</v>
      </c>
      <c r="BT1153" t="s">
        <v>125</v>
      </c>
      <c r="BU1153">
        <v>1</v>
      </c>
      <c r="BV1153">
        <v>2</v>
      </c>
      <c r="BW1153">
        <v>2</v>
      </c>
      <c r="BX1153">
        <v>2</v>
      </c>
      <c r="BY1153">
        <v>2</v>
      </c>
      <c r="BZ1153">
        <v>2</v>
      </c>
      <c r="CA1153">
        <v>2</v>
      </c>
      <c r="CB1153">
        <v>2</v>
      </c>
      <c r="CC1153">
        <v>2</v>
      </c>
      <c r="CD1153">
        <v>2</v>
      </c>
      <c r="CE1153">
        <v>2</v>
      </c>
      <c r="CF1153">
        <v>1</v>
      </c>
      <c r="CG1153">
        <v>1</v>
      </c>
      <c r="CH1153">
        <v>2</v>
      </c>
      <c r="CI1153">
        <v>1</v>
      </c>
      <c r="CJ1153">
        <v>1</v>
      </c>
      <c r="CK1153">
        <v>2</v>
      </c>
      <c r="CL1153">
        <v>1</v>
      </c>
      <c r="CM1153">
        <v>4</v>
      </c>
      <c r="CN1153">
        <v>4</v>
      </c>
      <c r="CO1153">
        <v>4</v>
      </c>
      <c r="CP1153">
        <v>3</v>
      </c>
      <c r="CQ1153">
        <v>4</v>
      </c>
      <c r="CR1153">
        <v>4</v>
      </c>
      <c r="CS1153">
        <v>4</v>
      </c>
      <c r="CT1153">
        <v>3</v>
      </c>
      <c r="CU1153">
        <v>3</v>
      </c>
      <c r="CV1153">
        <v>3</v>
      </c>
      <c r="CW1153">
        <v>1</v>
      </c>
      <c r="CX1153">
        <v>3</v>
      </c>
      <c r="CY1153">
        <v>1</v>
      </c>
      <c r="CZ1153">
        <v>3</v>
      </c>
      <c r="DA1153" s="57" t="s">
        <v>125</v>
      </c>
    </row>
    <row r="1154" spans="1:105">
      <c r="A1154">
        <v>1147</v>
      </c>
      <c r="B1154" s="9">
        <v>2</v>
      </c>
      <c r="C1154" s="9">
        <v>9</v>
      </c>
      <c r="D1154" s="9">
        <v>5</v>
      </c>
      <c r="E1154" s="9">
        <v>2</v>
      </c>
      <c r="F1154" s="9">
        <v>0</v>
      </c>
      <c r="G1154" s="9">
        <v>0</v>
      </c>
      <c r="H1154" s="9">
        <v>0</v>
      </c>
      <c r="I1154" s="9">
        <v>1</v>
      </c>
      <c r="J1154" s="9">
        <v>0</v>
      </c>
      <c r="K1154" s="9">
        <v>0</v>
      </c>
      <c r="L1154" s="9">
        <v>0</v>
      </c>
      <c r="M1154" s="9">
        <v>2</v>
      </c>
      <c r="N1154" s="9">
        <v>4</v>
      </c>
      <c r="O1154" s="9">
        <v>4</v>
      </c>
      <c r="P1154" s="9">
        <v>3</v>
      </c>
      <c r="Q1154" s="9">
        <v>4</v>
      </c>
      <c r="R1154" s="9">
        <v>3</v>
      </c>
      <c r="S1154" s="9">
        <v>4</v>
      </c>
      <c r="T1154" s="9"/>
      <c r="U1154" s="9">
        <v>0</v>
      </c>
      <c r="V1154" s="9">
        <v>0</v>
      </c>
      <c r="W1154" s="9">
        <v>0</v>
      </c>
      <c r="X1154" s="9">
        <v>0</v>
      </c>
      <c r="Y1154" s="9">
        <v>1</v>
      </c>
      <c r="Z1154" s="9">
        <v>0</v>
      </c>
      <c r="AA1154" s="9">
        <v>0</v>
      </c>
      <c r="AB1154" s="9">
        <v>1</v>
      </c>
      <c r="AC1154" s="9"/>
      <c r="AD1154" s="9">
        <v>4</v>
      </c>
      <c r="AE1154" s="9"/>
      <c r="AF1154" s="9">
        <v>1</v>
      </c>
      <c r="AG1154" s="9">
        <v>1</v>
      </c>
      <c r="AH1154" s="9">
        <v>0</v>
      </c>
      <c r="AI1154" s="9">
        <v>0</v>
      </c>
      <c r="AJ1154" s="9">
        <v>1</v>
      </c>
      <c r="AK1154" s="9">
        <v>1</v>
      </c>
      <c r="AL1154" s="9"/>
      <c r="AM1154" s="9">
        <v>1</v>
      </c>
      <c r="AN1154" s="9">
        <v>1</v>
      </c>
      <c r="AO1154" s="9">
        <v>0</v>
      </c>
      <c r="AP1154" s="9">
        <v>0</v>
      </c>
      <c r="AQ1154" s="9">
        <v>0</v>
      </c>
      <c r="AR1154" s="9">
        <v>1</v>
      </c>
      <c r="AS1154" s="9"/>
      <c r="AT1154" s="9">
        <v>1</v>
      </c>
      <c r="AU1154" s="9">
        <v>1</v>
      </c>
      <c r="AV1154" s="75">
        <v>1</v>
      </c>
      <c r="AW1154" s="75">
        <v>2</v>
      </c>
      <c r="AX1154" s="75">
        <v>1</v>
      </c>
      <c r="AY1154" s="9">
        <v>1</v>
      </c>
      <c r="AZ1154" s="9">
        <v>2</v>
      </c>
      <c r="BA1154" s="9" t="s">
        <v>125</v>
      </c>
      <c r="BB1154" s="9" t="s">
        <v>125</v>
      </c>
      <c r="BC1154" s="9">
        <v>1</v>
      </c>
      <c r="BD1154" s="9">
        <v>1</v>
      </c>
      <c r="BE1154" s="9">
        <v>1</v>
      </c>
      <c r="BF1154" s="9">
        <v>1</v>
      </c>
      <c r="BG1154" s="9">
        <v>1</v>
      </c>
      <c r="BH1154">
        <v>1</v>
      </c>
      <c r="BI1154">
        <v>2</v>
      </c>
      <c r="BJ1154" s="58">
        <v>1</v>
      </c>
      <c r="BK1154">
        <v>2</v>
      </c>
      <c r="BL1154">
        <v>1</v>
      </c>
      <c r="BM1154">
        <v>1</v>
      </c>
      <c r="BN1154">
        <v>1</v>
      </c>
      <c r="BO1154">
        <v>2</v>
      </c>
      <c r="BP1154">
        <v>2</v>
      </c>
      <c r="BQ1154" t="s">
        <v>125</v>
      </c>
      <c r="BR1154">
        <v>1</v>
      </c>
      <c r="BS1154">
        <v>1</v>
      </c>
      <c r="BT1154">
        <v>1</v>
      </c>
      <c r="BU1154">
        <v>1</v>
      </c>
      <c r="BV1154">
        <v>2</v>
      </c>
      <c r="BW1154">
        <v>2</v>
      </c>
      <c r="BX1154">
        <v>2</v>
      </c>
      <c r="BY1154">
        <v>1</v>
      </c>
      <c r="BZ1154">
        <v>2</v>
      </c>
      <c r="CA1154">
        <v>2</v>
      </c>
      <c r="CB1154">
        <v>2</v>
      </c>
      <c r="CC1154">
        <v>1</v>
      </c>
      <c r="CD1154">
        <v>1</v>
      </c>
      <c r="CE1154">
        <v>2</v>
      </c>
      <c r="CF1154">
        <v>1</v>
      </c>
      <c r="CG1154">
        <v>2</v>
      </c>
      <c r="CH1154">
        <v>2</v>
      </c>
      <c r="CI1154">
        <v>2</v>
      </c>
      <c r="CJ1154">
        <v>1</v>
      </c>
      <c r="CK1154">
        <v>2</v>
      </c>
      <c r="CL1154">
        <v>1</v>
      </c>
      <c r="CM1154">
        <v>4</v>
      </c>
      <c r="CN1154">
        <v>4</v>
      </c>
      <c r="CO1154">
        <v>4</v>
      </c>
      <c r="CP1154">
        <v>3</v>
      </c>
      <c r="CQ1154">
        <v>4</v>
      </c>
      <c r="CR1154">
        <v>4</v>
      </c>
      <c r="CS1154">
        <v>4</v>
      </c>
      <c r="CT1154">
        <v>3</v>
      </c>
      <c r="CU1154">
        <v>3</v>
      </c>
      <c r="CV1154">
        <v>3</v>
      </c>
      <c r="CW1154">
        <v>1</v>
      </c>
      <c r="CX1154">
        <v>4</v>
      </c>
      <c r="CY1154">
        <v>3</v>
      </c>
      <c r="CZ1154">
        <v>3</v>
      </c>
      <c r="DA1154" s="57" t="s">
        <v>125</v>
      </c>
    </row>
    <row r="1155" spans="1:105">
      <c r="A1155">
        <v>1148</v>
      </c>
      <c r="B1155" s="9">
        <v>2</v>
      </c>
      <c r="C1155" s="9">
        <v>8</v>
      </c>
      <c r="D1155" s="9">
        <v>5</v>
      </c>
      <c r="E1155" s="9">
        <v>10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1</v>
      </c>
      <c r="L1155" s="9">
        <v>0</v>
      </c>
      <c r="M1155" s="9">
        <v>2</v>
      </c>
      <c r="N1155" s="9">
        <v>4</v>
      </c>
      <c r="O1155" s="9">
        <v>4</v>
      </c>
      <c r="P1155" s="9">
        <v>4</v>
      </c>
      <c r="Q1155" s="9">
        <v>2</v>
      </c>
      <c r="R1155" s="9">
        <v>2</v>
      </c>
      <c r="S1155" s="9">
        <v>4</v>
      </c>
      <c r="T1155" s="9"/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1</v>
      </c>
      <c r="AB1155" s="9">
        <v>0</v>
      </c>
      <c r="AC1155" s="9"/>
      <c r="AD1155" s="9">
        <v>2</v>
      </c>
      <c r="AE1155" s="9"/>
      <c r="AF1155" s="9">
        <v>1</v>
      </c>
      <c r="AG1155" s="9">
        <v>0</v>
      </c>
      <c r="AH1155" s="9">
        <v>0</v>
      </c>
      <c r="AI1155" s="9">
        <v>0</v>
      </c>
      <c r="AJ1155" s="9">
        <v>0</v>
      </c>
      <c r="AK1155" s="9">
        <v>0</v>
      </c>
      <c r="AL1155" s="9"/>
      <c r="AM1155" s="9">
        <v>1</v>
      </c>
      <c r="AN1155" s="9">
        <v>1</v>
      </c>
      <c r="AO1155" s="9">
        <v>1</v>
      </c>
      <c r="AP1155" s="9">
        <v>1</v>
      </c>
      <c r="AQ1155" s="9">
        <v>0</v>
      </c>
      <c r="AR1155" s="9">
        <v>0</v>
      </c>
      <c r="AS1155" s="9"/>
      <c r="AT1155" s="9">
        <v>1</v>
      </c>
      <c r="AU1155" s="9">
        <v>3</v>
      </c>
      <c r="AV1155" s="75">
        <v>2</v>
      </c>
      <c r="AW1155" s="75">
        <v>1</v>
      </c>
      <c r="AX1155" s="75">
        <v>1</v>
      </c>
      <c r="AY1155" s="9">
        <v>2</v>
      </c>
      <c r="AZ1155" s="9">
        <v>1</v>
      </c>
      <c r="BA1155" s="9">
        <v>2</v>
      </c>
      <c r="BB1155" s="9">
        <v>1</v>
      </c>
      <c r="BC1155" s="9">
        <v>1</v>
      </c>
      <c r="BD1155" s="9">
        <v>1</v>
      </c>
      <c r="BE1155" s="9">
        <v>1</v>
      </c>
      <c r="BF1155" s="9">
        <v>2</v>
      </c>
      <c r="BG1155" s="9" t="s">
        <v>125</v>
      </c>
      <c r="BH1155">
        <v>2</v>
      </c>
      <c r="BI1155">
        <v>2</v>
      </c>
      <c r="BJ1155" s="58">
        <v>2</v>
      </c>
      <c r="BK1155">
        <v>2</v>
      </c>
      <c r="BL1155">
        <v>1</v>
      </c>
      <c r="BM1155">
        <v>1</v>
      </c>
      <c r="BN1155">
        <v>2</v>
      </c>
      <c r="BO1155">
        <v>2</v>
      </c>
      <c r="BP1155">
        <v>2</v>
      </c>
      <c r="BQ1155" t="s">
        <v>125</v>
      </c>
      <c r="BR1155">
        <v>1</v>
      </c>
      <c r="BS1155">
        <v>2</v>
      </c>
      <c r="BT1155" t="s">
        <v>125</v>
      </c>
      <c r="BU1155">
        <v>1</v>
      </c>
      <c r="BV1155">
        <v>1</v>
      </c>
      <c r="BW1155">
        <v>2</v>
      </c>
      <c r="BX1155">
        <v>2</v>
      </c>
      <c r="BY1155">
        <v>1</v>
      </c>
      <c r="BZ1155">
        <v>1</v>
      </c>
      <c r="CA1155">
        <v>1</v>
      </c>
      <c r="CB1155">
        <v>2</v>
      </c>
      <c r="CC1155">
        <v>2</v>
      </c>
      <c r="CD1155">
        <v>2</v>
      </c>
      <c r="CE1155">
        <v>2</v>
      </c>
      <c r="CF1155">
        <v>2</v>
      </c>
      <c r="CG1155">
        <v>2</v>
      </c>
      <c r="CH1155">
        <v>2</v>
      </c>
      <c r="CI1155">
        <v>2</v>
      </c>
      <c r="CJ1155">
        <v>1</v>
      </c>
      <c r="CK1155">
        <v>2</v>
      </c>
      <c r="CL1155">
        <v>1</v>
      </c>
      <c r="CM1155">
        <v>2</v>
      </c>
      <c r="CN1155">
        <v>4</v>
      </c>
      <c r="CO1155">
        <v>4</v>
      </c>
      <c r="CP1155">
        <v>3</v>
      </c>
      <c r="CQ1155">
        <v>4</v>
      </c>
      <c r="CR1155">
        <v>2</v>
      </c>
      <c r="CS1155">
        <v>2</v>
      </c>
      <c r="CT1155">
        <v>4</v>
      </c>
      <c r="CU1155">
        <v>3</v>
      </c>
      <c r="CV1155">
        <v>2</v>
      </c>
      <c r="CW1155">
        <v>1</v>
      </c>
      <c r="CX1155">
        <v>3</v>
      </c>
      <c r="CY1155">
        <v>1</v>
      </c>
      <c r="CZ1155">
        <v>0</v>
      </c>
      <c r="DA1155" s="57" t="s">
        <v>125</v>
      </c>
    </row>
    <row r="1156" spans="1:105">
      <c r="A1156">
        <v>1149</v>
      </c>
      <c r="B1156" s="9">
        <v>1</v>
      </c>
      <c r="C1156" s="9">
        <v>3</v>
      </c>
      <c r="D1156" s="9">
        <v>1</v>
      </c>
      <c r="E1156" s="9">
        <v>8</v>
      </c>
      <c r="F1156" s="9">
        <v>1</v>
      </c>
      <c r="G1156" s="9">
        <v>1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2</v>
      </c>
      <c r="N1156" s="9">
        <v>4</v>
      </c>
      <c r="O1156" s="9">
        <v>0</v>
      </c>
      <c r="P1156" s="9">
        <v>4</v>
      </c>
      <c r="Q1156" s="9">
        <v>0</v>
      </c>
      <c r="R1156" s="9">
        <v>4</v>
      </c>
      <c r="S1156" s="9">
        <v>0</v>
      </c>
      <c r="T1156" s="9"/>
      <c r="U1156" s="9">
        <v>1</v>
      </c>
      <c r="V1156" s="9">
        <v>1</v>
      </c>
      <c r="W1156" s="9">
        <v>0</v>
      </c>
      <c r="X1156" s="9">
        <v>1</v>
      </c>
      <c r="Y1156" s="9">
        <v>0</v>
      </c>
      <c r="Z1156" s="9">
        <v>0</v>
      </c>
      <c r="AA1156" s="9">
        <v>0</v>
      </c>
      <c r="AB1156" s="9">
        <v>0</v>
      </c>
      <c r="AC1156" s="9"/>
      <c r="AD1156" s="9">
        <v>2</v>
      </c>
      <c r="AE1156" s="9"/>
      <c r="AF1156" s="9">
        <v>0</v>
      </c>
      <c r="AG1156" s="9">
        <v>0</v>
      </c>
      <c r="AH1156" s="9">
        <v>1</v>
      </c>
      <c r="AI1156" s="9">
        <v>0</v>
      </c>
      <c r="AJ1156" s="9">
        <v>0</v>
      </c>
      <c r="AK1156" s="9">
        <v>0</v>
      </c>
      <c r="AL1156" s="9"/>
      <c r="AM1156" s="9">
        <v>1</v>
      </c>
      <c r="AN1156" s="9">
        <v>1</v>
      </c>
      <c r="AO1156" s="9">
        <v>1</v>
      </c>
      <c r="AP1156" s="9">
        <v>0</v>
      </c>
      <c r="AQ1156" s="9">
        <v>0</v>
      </c>
      <c r="AR1156" s="9">
        <v>0</v>
      </c>
      <c r="AS1156" s="9"/>
      <c r="AT1156" s="9">
        <v>1</v>
      </c>
      <c r="AU1156" s="9">
        <v>3</v>
      </c>
      <c r="AV1156" s="75">
        <v>1</v>
      </c>
      <c r="AW1156" s="75">
        <v>2</v>
      </c>
      <c r="AX1156" s="75">
        <v>1</v>
      </c>
      <c r="AY1156" s="9">
        <v>1</v>
      </c>
      <c r="AZ1156" s="9">
        <v>1</v>
      </c>
      <c r="BA1156" s="9">
        <v>2</v>
      </c>
      <c r="BB1156" s="9"/>
      <c r="BC1156" s="9">
        <v>1</v>
      </c>
      <c r="BD1156" s="9">
        <v>2</v>
      </c>
      <c r="BE1156" s="9" t="s">
        <v>125</v>
      </c>
      <c r="BF1156" s="9">
        <v>1</v>
      </c>
      <c r="BG1156" s="9">
        <v>1</v>
      </c>
      <c r="BH1156">
        <v>1</v>
      </c>
      <c r="BI1156">
        <v>2</v>
      </c>
      <c r="BJ1156" s="58">
        <v>1</v>
      </c>
      <c r="BK1156">
        <v>2</v>
      </c>
      <c r="BL1156">
        <v>1</v>
      </c>
      <c r="BM1156">
        <v>1</v>
      </c>
      <c r="BN1156">
        <v>1</v>
      </c>
      <c r="BO1156">
        <v>2</v>
      </c>
      <c r="BP1156">
        <v>1</v>
      </c>
      <c r="BQ1156">
        <v>1</v>
      </c>
      <c r="BR1156">
        <v>1</v>
      </c>
      <c r="BS1156">
        <v>1</v>
      </c>
      <c r="BT1156">
        <v>2</v>
      </c>
      <c r="BU1156">
        <v>1</v>
      </c>
      <c r="BV1156">
        <v>2</v>
      </c>
      <c r="BW1156">
        <v>2</v>
      </c>
      <c r="BX1156">
        <v>2</v>
      </c>
      <c r="BY1156">
        <v>1</v>
      </c>
      <c r="BZ1156">
        <v>1</v>
      </c>
      <c r="CA1156">
        <v>2</v>
      </c>
      <c r="CB1156">
        <v>2</v>
      </c>
      <c r="CC1156">
        <v>1</v>
      </c>
      <c r="CD1156">
        <v>2</v>
      </c>
      <c r="CE1156">
        <v>1</v>
      </c>
      <c r="CF1156">
        <v>1</v>
      </c>
      <c r="CG1156">
        <v>1</v>
      </c>
      <c r="CH1156">
        <v>2</v>
      </c>
      <c r="CI1156">
        <v>2</v>
      </c>
      <c r="CJ1156">
        <v>1</v>
      </c>
      <c r="CK1156">
        <v>2</v>
      </c>
      <c r="CL1156">
        <v>1</v>
      </c>
      <c r="CM1156">
        <v>3</v>
      </c>
      <c r="CN1156">
        <v>3</v>
      </c>
      <c r="CO1156">
        <v>4</v>
      </c>
      <c r="CP1156">
        <v>3</v>
      </c>
      <c r="CQ1156">
        <v>3</v>
      </c>
      <c r="CR1156">
        <v>3</v>
      </c>
      <c r="CS1156">
        <v>3</v>
      </c>
      <c r="CT1156">
        <v>2</v>
      </c>
      <c r="CU1156">
        <v>3</v>
      </c>
      <c r="CV1156">
        <v>3</v>
      </c>
      <c r="CW1156">
        <v>1</v>
      </c>
      <c r="CX1156">
        <v>3</v>
      </c>
      <c r="CY1156">
        <v>4</v>
      </c>
      <c r="CZ1156">
        <v>4</v>
      </c>
      <c r="DA1156" s="57">
        <v>4</v>
      </c>
    </row>
    <row r="1157" spans="1:105">
      <c r="A1157">
        <v>1150</v>
      </c>
      <c r="B1157" s="9">
        <v>2</v>
      </c>
      <c r="C1157" s="9">
        <v>9</v>
      </c>
      <c r="D1157" s="9">
        <v>5</v>
      </c>
      <c r="E1157" s="9">
        <v>9</v>
      </c>
      <c r="F1157" s="9">
        <v>0</v>
      </c>
      <c r="G1157" s="9">
        <v>0</v>
      </c>
      <c r="H1157" s="9">
        <v>0</v>
      </c>
      <c r="I1157" s="9">
        <v>1</v>
      </c>
      <c r="J1157" s="9">
        <v>0</v>
      </c>
      <c r="K1157" s="9">
        <v>0</v>
      </c>
      <c r="L1157" s="9">
        <v>0</v>
      </c>
      <c r="M1157" s="9">
        <v>2</v>
      </c>
      <c r="N1157" s="9">
        <v>3</v>
      </c>
      <c r="O1157" s="9">
        <v>3</v>
      </c>
      <c r="P1157" s="9">
        <v>3</v>
      </c>
      <c r="Q1157" s="9">
        <v>4</v>
      </c>
      <c r="R1157" s="9">
        <v>4</v>
      </c>
      <c r="S1157" s="9">
        <v>4</v>
      </c>
      <c r="T1157" s="9"/>
      <c r="U1157" s="9">
        <v>0</v>
      </c>
      <c r="V1157" s="9">
        <v>0</v>
      </c>
      <c r="W1157" s="9">
        <v>1</v>
      </c>
      <c r="X1157" s="9">
        <v>0</v>
      </c>
      <c r="Y1157" s="9">
        <v>1</v>
      </c>
      <c r="Z1157" s="9">
        <v>1</v>
      </c>
      <c r="AA1157" s="9">
        <v>0</v>
      </c>
      <c r="AB1157" s="9">
        <v>0</v>
      </c>
      <c r="AC1157" s="9"/>
      <c r="AD1157" s="9">
        <v>4</v>
      </c>
      <c r="AE1157" s="9"/>
      <c r="AF1157" s="9">
        <v>1</v>
      </c>
      <c r="AG1157" s="9">
        <v>0</v>
      </c>
      <c r="AH1157" s="9">
        <v>0</v>
      </c>
      <c r="AI1157" s="9">
        <v>0</v>
      </c>
      <c r="AJ1157" s="9">
        <v>0</v>
      </c>
      <c r="AK1157" s="9">
        <v>0</v>
      </c>
      <c r="AL1157" s="9"/>
      <c r="AM1157" s="9">
        <v>1</v>
      </c>
      <c r="AN1157" s="9">
        <v>1</v>
      </c>
      <c r="AO1157" s="9">
        <v>1</v>
      </c>
      <c r="AP1157" s="9">
        <v>1</v>
      </c>
      <c r="AQ1157" s="9">
        <v>0</v>
      </c>
      <c r="AR1157" s="9">
        <v>0</v>
      </c>
      <c r="AS1157" s="9"/>
      <c r="AT1157" s="9">
        <v>1</v>
      </c>
      <c r="AU1157" s="9">
        <v>3</v>
      </c>
      <c r="AV1157" s="75">
        <v>2</v>
      </c>
      <c r="AW1157" s="75">
        <v>1</v>
      </c>
      <c r="AX1157" s="75">
        <v>2</v>
      </c>
      <c r="AY1157" s="9" t="s">
        <v>125</v>
      </c>
      <c r="AZ1157" s="9">
        <v>2</v>
      </c>
      <c r="BA1157" s="9" t="s">
        <v>125</v>
      </c>
      <c r="BB1157" s="9" t="s">
        <v>125</v>
      </c>
      <c r="BC1157" s="9">
        <v>2</v>
      </c>
      <c r="BD1157" s="9">
        <v>1</v>
      </c>
      <c r="BE1157" s="9">
        <v>1</v>
      </c>
      <c r="BF1157" s="9">
        <v>1</v>
      </c>
      <c r="BG1157" s="9">
        <v>1</v>
      </c>
      <c r="BH1157">
        <v>1</v>
      </c>
      <c r="BI1157">
        <v>2</v>
      </c>
      <c r="BJ1157" s="58">
        <v>2</v>
      </c>
      <c r="BK1157">
        <v>1</v>
      </c>
      <c r="BL1157">
        <v>1</v>
      </c>
      <c r="BM1157">
        <v>1</v>
      </c>
      <c r="BN1157">
        <v>1</v>
      </c>
      <c r="BO1157">
        <v>2</v>
      </c>
      <c r="BP1157">
        <v>2</v>
      </c>
      <c r="BQ1157" t="s">
        <v>125</v>
      </c>
      <c r="BR1157">
        <v>2</v>
      </c>
      <c r="BS1157">
        <v>2</v>
      </c>
      <c r="BT1157" t="s">
        <v>125</v>
      </c>
      <c r="BU1157">
        <v>1</v>
      </c>
      <c r="BV1157">
        <v>1</v>
      </c>
      <c r="BW1157">
        <v>2</v>
      </c>
      <c r="BX1157">
        <v>1</v>
      </c>
      <c r="BY1157">
        <v>2</v>
      </c>
      <c r="BZ1157">
        <v>2</v>
      </c>
      <c r="CA1157">
        <v>2</v>
      </c>
      <c r="CB1157">
        <v>2</v>
      </c>
      <c r="CC1157">
        <v>2</v>
      </c>
      <c r="CD1157">
        <v>1</v>
      </c>
      <c r="CE1157">
        <v>2</v>
      </c>
      <c r="CF1157">
        <v>2</v>
      </c>
      <c r="CG1157">
        <v>1</v>
      </c>
      <c r="CH1157">
        <v>1</v>
      </c>
      <c r="CI1157">
        <v>2</v>
      </c>
      <c r="CJ1157">
        <v>1</v>
      </c>
      <c r="CK1157">
        <v>2</v>
      </c>
      <c r="CL1157">
        <v>2</v>
      </c>
      <c r="CM1157" t="s">
        <v>125</v>
      </c>
      <c r="CN1157" t="s">
        <v>125</v>
      </c>
      <c r="CO1157">
        <v>4</v>
      </c>
      <c r="CP1157">
        <v>4</v>
      </c>
      <c r="CQ1157">
        <v>4</v>
      </c>
      <c r="CR1157">
        <v>3</v>
      </c>
      <c r="CS1157">
        <v>4</v>
      </c>
      <c r="CT1157">
        <v>3</v>
      </c>
      <c r="CU1157">
        <v>2</v>
      </c>
      <c r="CV1157">
        <v>4</v>
      </c>
      <c r="CW1157">
        <v>2</v>
      </c>
      <c r="CX1157">
        <v>4</v>
      </c>
      <c r="CY1157">
        <v>4</v>
      </c>
      <c r="CZ1157">
        <v>3</v>
      </c>
      <c r="DA1157" s="57" t="s">
        <v>125</v>
      </c>
    </row>
    <row r="1158" spans="1:105">
      <c r="A1158">
        <v>1151</v>
      </c>
      <c r="B1158" s="9">
        <v>2</v>
      </c>
      <c r="C1158" s="9">
        <v>7</v>
      </c>
      <c r="D1158" s="9">
        <v>4</v>
      </c>
      <c r="E1158" s="9">
        <v>7</v>
      </c>
      <c r="F1158" s="9">
        <v>0</v>
      </c>
      <c r="G1158" s="9">
        <v>0</v>
      </c>
      <c r="H1158" s="9">
        <v>0</v>
      </c>
      <c r="I1158" s="9">
        <v>1</v>
      </c>
      <c r="J1158" s="9">
        <v>1</v>
      </c>
      <c r="K1158" s="9">
        <v>0</v>
      </c>
      <c r="L1158" s="9">
        <v>0</v>
      </c>
      <c r="M1158" s="9">
        <v>2</v>
      </c>
      <c r="N1158" s="9">
        <v>3</v>
      </c>
      <c r="O1158" s="9">
        <v>4</v>
      </c>
      <c r="P1158" s="9">
        <v>4</v>
      </c>
      <c r="Q1158" s="9">
        <v>4</v>
      </c>
      <c r="R1158" s="9">
        <v>4</v>
      </c>
      <c r="S1158" s="9">
        <v>3</v>
      </c>
      <c r="T1158" s="9"/>
      <c r="U1158" s="9">
        <v>0</v>
      </c>
      <c r="V1158" s="9">
        <v>0</v>
      </c>
      <c r="W1158" s="9">
        <v>1</v>
      </c>
      <c r="X1158" s="9">
        <v>0</v>
      </c>
      <c r="Y1158" s="9">
        <v>1</v>
      </c>
      <c r="Z1158" s="9">
        <v>0</v>
      </c>
      <c r="AA1158" s="9">
        <v>0</v>
      </c>
      <c r="AB1158" s="9">
        <v>0</v>
      </c>
      <c r="AC1158" s="9"/>
      <c r="AD1158" s="9">
        <v>3</v>
      </c>
      <c r="AE1158" s="9"/>
      <c r="AF1158" s="9">
        <v>1</v>
      </c>
      <c r="AG1158" s="9">
        <v>1</v>
      </c>
      <c r="AH1158" s="9">
        <v>1</v>
      </c>
      <c r="AI1158" s="9">
        <v>0</v>
      </c>
      <c r="AJ1158" s="9">
        <v>0</v>
      </c>
      <c r="AK1158" s="9">
        <v>0</v>
      </c>
      <c r="AL1158" s="9"/>
      <c r="AM1158" s="9">
        <v>1</v>
      </c>
      <c r="AN1158" s="9">
        <v>1</v>
      </c>
      <c r="AO1158" s="9">
        <v>1</v>
      </c>
      <c r="AP1158" s="9">
        <v>0</v>
      </c>
      <c r="AQ1158" s="9">
        <v>0</v>
      </c>
      <c r="AR1158" s="9">
        <v>0</v>
      </c>
      <c r="AS1158" s="9"/>
      <c r="AT1158" s="9">
        <v>1</v>
      </c>
      <c r="AU1158" s="9">
        <v>2</v>
      </c>
      <c r="AV1158" s="75">
        <v>2</v>
      </c>
      <c r="AW1158" s="75">
        <v>2</v>
      </c>
      <c r="AX1158" s="75">
        <v>1</v>
      </c>
      <c r="AY1158" s="9">
        <v>2</v>
      </c>
      <c r="AZ1158" s="9">
        <v>2</v>
      </c>
      <c r="BA1158" s="9" t="s">
        <v>125</v>
      </c>
      <c r="BB1158" s="9" t="s">
        <v>125</v>
      </c>
      <c r="BC1158" s="9">
        <v>1</v>
      </c>
      <c r="BD1158" s="9">
        <v>1</v>
      </c>
      <c r="BE1158" s="9">
        <v>2</v>
      </c>
      <c r="BF1158" s="9">
        <v>1</v>
      </c>
      <c r="BG1158" s="9">
        <v>1</v>
      </c>
      <c r="BH1158">
        <v>2</v>
      </c>
      <c r="BI1158">
        <v>2</v>
      </c>
      <c r="BJ1158" s="58">
        <v>1</v>
      </c>
      <c r="BK1158">
        <v>2</v>
      </c>
      <c r="BL1158">
        <v>1</v>
      </c>
      <c r="BM1158">
        <v>1</v>
      </c>
      <c r="BN1158">
        <v>1</v>
      </c>
      <c r="BO1158">
        <v>2</v>
      </c>
      <c r="BP1158">
        <v>2</v>
      </c>
      <c r="BQ1158" t="s">
        <v>125</v>
      </c>
      <c r="BR1158">
        <v>1</v>
      </c>
      <c r="BS1158">
        <v>2</v>
      </c>
      <c r="BT1158" t="s">
        <v>125</v>
      </c>
      <c r="BU1158">
        <v>1</v>
      </c>
      <c r="BV1158">
        <v>2</v>
      </c>
      <c r="BW1158">
        <v>1</v>
      </c>
      <c r="BX1158">
        <v>2</v>
      </c>
      <c r="BY1158">
        <v>1</v>
      </c>
      <c r="BZ1158">
        <v>2</v>
      </c>
      <c r="CA1158">
        <v>1</v>
      </c>
      <c r="CB1158">
        <v>2</v>
      </c>
      <c r="CC1158">
        <v>2</v>
      </c>
      <c r="CD1158">
        <v>1</v>
      </c>
      <c r="CE1158">
        <v>1</v>
      </c>
      <c r="CF1158">
        <v>2</v>
      </c>
      <c r="CG1158">
        <v>2</v>
      </c>
      <c r="CH1158">
        <v>2</v>
      </c>
      <c r="CI1158">
        <v>2</v>
      </c>
      <c r="CJ1158">
        <v>1</v>
      </c>
      <c r="CK1158">
        <v>2</v>
      </c>
      <c r="CL1158">
        <v>1</v>
      </c>
      <c r="CM1158">
        <v>3</v>
      </c>
      <c r="CN1158">
        <v>3</v>
      </c>
      <c r="CO1158">
        <v>4</v>
      </c>
      <c r="CP1158">
        <v>3</v>
      </c>
      <c r="CQ1158">
        <v>4</v>
      </c>
      <c r="CR1158">
        <v>3</v>
      </c>
      <c r="CS1158">
        <v>4</v>
      </c>
      <c r="CT1158">
        <v>4</v>
      </c>
      <c r="CU1158">
        <v>3</v>
      </c>
      <c r="CV1158">
        <v>2</v>
      </c>
      <c r="CW1158">
        <v>1</v>
      </c>
      <c r="CX1158">
        <v>3</v>
      </c>
      <c r="CY1158">
        <v>3</v>
      </c>
      <c r="CZ1158">
        <v>3</v>
      </c>
      <c r="DA1158" s="57" t="s">
        <v>125</v>
      </c>
    </row>
    <row r="1159" spans="1:105">
      <c r="A1159">
        <v>1152</v>
      </c>
      <c r="B1159" s="9">
        <v>2</v>
      </c>
      <c r="C1159" s="9">
        <v>7</v>
      </c>
      <c r="D1159" s="9">
        <v>7</v>
      </c>
      <c r="E1159" s="9">
        <v>4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1</v>
      </c>
      <c r="L1159" s="9">
        <v>0</v>
      </c>
      <c r="M1159" s="9">
        <v>2</v>
      </c>
      <c r="N1159" s="9">
        <v>4</v>
      </c>
      <c r="O1159" s="9">
        <v>3</v>
      </c>
      <c r="P1159" s="9">
        <v>3</v>
      </c>
      <c r="Q1159" s="9">
        <v>3</v>
      </c>
      <c r="R1159" s="9">
        <v>3</v>
      </c>
      <c r="S1159" s="9">
        <v>3</v>
      </c>
      <c r="T1159" s="9"/>
      <c r="U1159" s="9">
        <v>1</v>
      </c>
      <c r="V1159" s="9">
        <v>0</v>
      </c>
      <c r="W1159" s="9">
        <v>0</v>
      </c>
      <c r="X1159" s="9">
        <v>0</v>
      </c>
      <c r="Y1159" s="9">
        <v>1</v>
      </c>
      <c r="Z1159" s="9">
        <v>0</v>
      </c>
      <c r="AA1159" s="9">
        <v>0</v>
      </c>
      <c r="AB1159" s="9">
        <v>0</v>
      </c>
      <c r="AC1159" s="9"/>
      <c r="AD1159" s="9">
        <v>4</v>
      </c>
      <c r="AE1159" s="9"/>
      <c r="AF1159" s="9">
        <v>1</v>
      </c>
      <c r="AG1159" s="9">
        <v>0</v>
      </c>
      <c r="AH1159" s="9">
        <v>0</v>
      </c>
      <c r="AI1159" s="9">
        <v>0</v>
      </c>
      <c r="AJ1159" s="9">
        <v>0</v>
      </c>
      <c r="AK1159" s="9">
        <v>0</v>
      </c>
      <c r="AL1159" s="9"/>
      <c r="AM1159" s="9">
        <v>1</v>
      </c>
      <c r="AN1159" s="9">
        <v>1</v>
      </c>
      <c r="AO1159" s="9">
        <v>1</v>
      </c>
      <c r="AP1159" s="9">
        <v>1</v>
      </c>
      <c r="AQ1159" s="9">
        <v>0</v>
      </c>
      <c r="AR1159" s="9">
        <v>0</v>
      </c>
      <c r="AS1159" s="9"/>
      <c r="AT1159" s="9">
        <v>3</v>
      </c>
      <c r="AU1159" s="9">
        <v>1</v>
      </c>
      <c r="AV1159" s="75">
        <v>2</v>
      </c>
      <c r="AW1159" s="75">
        <v>2</v>
      </c>
      <c r="AX1159" s="75">
        <v>1</v>
      </c>
      <c r="AY1159" s="9">
        <v>1</v>
      </c>
      <c r="AZ1159" s="9">
        <v>2</v>
      </c>
      <c r="BA1159" s="9" t="s">
        <v>125</v>
      </c>
      <c r="BB1159" s="9" t="s">
        <v>125</v>
      </c>
      <c r="BC1159" s="9">
        <v>1</v>
      </c>
      <c r="BD1159" s="9">
        <v>2</v>
      </c>
      <c r="BE1159" s="9" t="s">
        <v>125</v>
      </c>
      <c r="BF1159" s="9">
        <v>1</v>
      </c>
      <c r="BG1159" s="9">
        <v>1</v>
      </c>
      <c r="BH1159">
        <v>1</v>
      </c>
      <c r="BI1159">
        <v>2</v>
      </c>
      <c r="BJ1159" s="58">
        <v>1</v>
      </c>
      <c r="BK1159">
        <v>2</v>
      </c>
      <c r="BL1159">
        <v>2</v>
      </c>
      <c r="BM1159">
        <v>1</v>
      </c>
      <c r="BN1159">
        <v>2</v>
      </c>
      <c r="BO1159">
        <v>2</v>
      </c>
      <c r="BP1159">
        <v>2</v>
      </c>
      <c r="BQ1159" t="s">
        <v>125</v>
      </c>
      <c r="BR1159">
        <v>2</v>
      </c>
      <c r="BS1159">
        <v>1</v>
      </c>
      <c r="BT1159">
        <v>1</v>
      </c>
      <c r="BU1159">
        <v>1</v>
      </c>
      <c r="BV1159">
        <v>1</v>
      </c>
      <c r="BW1159">
        <v>1</v>
      </c>
      <c r="BX1159">
        <v>2</v>
      </c>
      <c r="BY1159">
        <v>2</v>
      </c>
      <c r="BZ1159">
        <v>2</v>
      </c>
      <c r="CA1159">
        <v>2</v>
      </c>
      <c r="CB1159">
        <v>2</v>
      </c>
      <c r="CC1159">
        <v>1</v>
      </c>
      <c r="CD1159">
        <v>2</v>
      </c>
      <c r="CE1159">
        <v>1</v>
      </c>
      <c r="CF1159">
        <v>2</v>
      </c>
      <c r="CG1159">
        <v>1</v>
      </c>
      <c r="CH1159">
        <v>1</v>
      </c>
      <c r="CI1159">
        <v>1</v>
      </c>
      <c r="CJ1159">
        <v>1</v>
      </c>
      <c r="CK1159">
        <v>2</v>
      </c>
      <c r="CL1159">
        <v>1</v>
      </c>
      <c r="CM1159">
        <v>3</v>
      </c>
      <c r="CN1159">
        <v>3</v>
      </c>
      <c r="CO1159">
        <v>3</v>
      </c>
      <c r="CP1159">
        <v>3</v>
      </c>
      <c r="CQ1159">
        <v>3</v>
      </c>
      <c r="CR1159">
        <v>3</v>
      </c>
      <c r="CS1159">
        <v>3</v>
      </c>
      <c r="CT1159">
        <v>3</v>
      </c>
      <c r="CU1159">
        <v>3</v>
      </c>
      <c r="CV1159">
        <v>3</v>
      </c>
      <c r="CW1159">
        <v>1</v>
      </c>
      <c r="CX1159">
        <v>3</v>
      </c>
      <c r="CY1159">
        <v>3</v>
      </c>
      <c r="CZ1159">
        <v>3</v>
      </c>
      <c r="DA1159" s="57" t="s">
        <v>125</v>
      </c>
    </row>
    <row r="1160" spans="1:105">
      <c r="A1160">
        <v>1153</v>
      </c>
      <c r="B1160" s="9">
        <v>1</v>
      </c>
      <c r="C1160" s="9">
        <v>5</v>
      </c>
      <c r="D1160" s="9">
        <v>1</v>
      </c>
      <c r="E1160" s="9">
        <v>2</v>
      </c>
      <c r="F1160" s="9">
        <v>0</v>
      </c>
      <c r="G1160" s="9">
        <v>0</v>
      </c>
      <c r="H1160" s="9">
        <v>0</v>
      </c>
      <c r="I1160" s="9">
        <v>1</v>
      </c>
      <c r="J1160" s="9">
        <v>1</v>
      </c>
      <c r="K1160" s="9">
        <v>0</v>
      </c>
      <c r="L1160" s="9">
        <v>0</v>
      </c>
      <c r="M1160" s="9">
        <v>3</v>
      </c>
      <c r="N1160" s="9">
        <v>0</v>
      </c>
      <c r="O1160" s="9">
        <v>3</v>
      </c>
      <c r="P1160" s="9">
        <v>0</v>
      </c>
      <c r="Q1160" s="9">
        <v>4</v>
      </c>
      <c r="R1160" s="9">
        <v>4</v>
      </c>
      <c r="S1160" s="9">
        <v>4</v>
      </c>
      <c r="T1160" s="9"/>
      <c r="U1160" s="9">
        <v>0</v>
      </c>
      <c r="V1160" s="9">
        <v>1</v>
      </c>
      <c r="W1160" s="9">
        <v>0</v>
      </c>
      <c r="X1160" s="9">
        <v>0</v>
      </c>
      <c r="Y1160" s="9">
        <v>1</v>
      </c>
      <c r="Z1160" s="9">
        <v>1</v>
      </c>
      <c r="AA1160" s="9">
        <v>0</v>
      </c>
      <c r="AB1160" s="9">
        <v>0</v>
      </c>
      <c r="AC1160" s="9"/>
      <c r="AD1160" s="9">
        <v>1</v>
      </c>
      <c r="AE1160" s="9"/>
      <c r="AF1160" s="9">
        <v>1</v>
      </c>
      <c r="AG1160" s="9">
        <v>1</v>
      </c>
      <c r="AH1160" s="9">
        <v>1</v>
      </c>
      <c r="AI1160" s="9">
        <v>1</v>
      </c>
      <c r="AJ1160" s="9">
        <v>1</v>
      </c>
      <c r="AK1160" s="9">
        <v>0</v>
      </c>
      <c r="AL1160" s="9"/>
      <c r="AM1160" s="9">
        <v>1</v>
      </c>
      <c r="AN1160" s="9">
        <v>1</v>
      </c>
      <c r="AO1160" s="9">
        <v>1</v>
      </c>
      <c r="AP1160" s="9">
        <v>1</v>
      </c>
      <c r="AQ1160" s="9">
        <v>0</v>
      </c>
      <c r="AR1160" s="9">
        <v>0</v>
      </c>
      <c r="AS1160" s="9"/>
      <c r="AT1160" s="9">
        <v>1</v>
      </c>
      <c r="AU1160" s="9">
        <v>4</v>
      </c>
      <c r="AV1160" s="75">
        <v>1</v>
      </c>
      <c r="AW1160" s="75">
        <v>2</v>
      </c>
      <c r="AX1160" s="75">
        <v>2</v>
      </c>
      <c r="AY1160" s="9" t="s">
        <v>125</v>
      </c>
      <c r="AZ1160" s="9">
        <v>1</v>
      </c>
      <c r="BA1160" s="9">
        <v>1</v>
      </c>
      <c r="BB1160" s="9">
        <v>2</v>
      </c>
      <c r="BC1160" s="9">
        <v>1</v>
      </c>
      <c r="BD1160" s="9">
        <v>1</v>
      </c>
      <c r="BE1160" s="9">
        <v>2</v>
      </c>
      <c r="BF1160" s="9">
        <v>1</v>
      </c>
      <c r="BG1160" s="9">
        <v>1</v>
      </c>
      <c r="BH1160">
        <v>2</v>
      </c>
      <c r="BI1160">
        <v>2</v>
      </c>
      <c r="BJ1160" s="58">
        <v>1</v>
      </c>
      <c r="BK1160">
        <v>1</v>
      </c>
      <c r="BL1160">
        <v>1</v>
      </c>
      <c r="BM1160">
        <v>1</v>
      </c>
      <c r="BN1160">
        <v>1</v>
      </c>
      <c r="BO1160">
        <v>2</v>
      </c>
      <c r="BP1160">
        <v>2</v>
      </c>
      <c r="BQ1160" t="s">
        <v>125</v>
      </c>
      <c r="BR1160">
        <v>2</v>
      </c>
      <c r="BS1160">
        <v>1</v>
      </c>
      <c r="BT1160">
        <v>1</v>
      </c>
      <c r="BU1160">
        <v>2</v>
      </c>
      <c r="BV1160">
        <v>2</v>
      </c>
      <c r="BW1160">
        <v>1</v>
      </c>
      <c r="BX1160">
        <v>2</v>
      </c>
      <c r="BY1160">
        <v>1</v>
      </c>
      <c r="BZ1160">
        <v>2</v>
      </c>
      <c r="CA1160">
        <v>2</v>
      </c>
      <c r="CB1160">
        <v>2</v>
      </c>
      <c r="CC1160">
        <v>1</v>
      </c>
      <c r="CD1160">
        <v>1</v>
      </c>
      <c r="CE1160">
        <v>2</v>
      </c>
      <c r="CF1160">
        <v>1</v>
      </c>
      <c r="CG1160">
        <v>1</v>
      </c>
      <c r="CH1160">
        <v>1</v>
      </c>
      <c r="CI1160">
        <v>2</v>
      </c>
      <c r="CJ1160">
        <v>1</v>
      </c>
      <c r="CK1160">
        <v>1</v>
      </c>
      <c r="CL1160">
        <v>1</v>
      </c>
      <c r="CM1160">
        <v>4</v>
      </c>
      <c r="CN1160">
        <v>3</v>
      </c>
      <c r="CO1160">
        <v>4</v>
      </c>
      <c r="CP1160">
        <v>3</v>
      </c>
      <c r="CQ1160">
        <v>4</v>
      </c>
      <c r="CR1160">
        <v>4</v>
      </c>
      <c r="CS1160">
        <v>4</v>
      </c>
      <c r="CT1160">
        <v>4</v>
      </c>
      <c r="CU1160">
        <v>3</v>
      </c>
      <c r="CV1160">
        <v>2</v>
      </c>
      <c r="CW1160">
        <v>1</v>
      </c>
      <c r="CX1160">
        <v>4</v>
      </c>
      <c r="CY1160">
        <v>3</v>
      </c>
      <c r="CZ1160">
        <v>0</v>
      </c>
      <c r="DA1160" s="57" t="s">
        <v>125</v>
      </c>
    </row>
    <row r="1161" spans="1:105">
      <c r="A1161">
        <v>1154</v>
      </c>
      <c r="B1161" s="9">
        <v>1</v>
      </c>
      <c r="C1161" s="9">
        <v>9</v>
      </c>
      <c r="D1161" s="9">
        <v>7</v>
      </c>
      <c r="E1161" s="9">
        <v>11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1</v>
      </c>
      <c r="M1161" s="9">
        <v>2</v>
      </c>
      <c r="N1161" s="9"/>
      <c r="O1161" s="9"/>
      <c r="P1161" s="9"/>
      <c r="Q1161" s="9"/>
      <c r="R1161" s="9"/>
      <c r="S1161" s="9"/>
      <c r="T1161" s="9"/>
      <c r="U1161" s="9">
        <v>0</v>
      </c>
      <c r="V1161" s="9">
        <v>0</v>
      </c>
      <c r="W1161" s="9">
        <v>0</v>
      </c>
      <c r="X1161" s="9">
        <v>1</v>
      </c>
      <c r="Y1161" s="9">
        <v>1</v>
      </c>
      <c r="Z1161" s="9">
        <v>0</v>
      </c>
      <c r="AA1161" s="9">
        <v>0</v>
      </c>
      <c r="AB1161" s="9">
        <v>0</v>
      </c>
      <c r="AC1161" s="9"/>
      <c r="AD1161" s="9">
        <v>4</v>
      </c>
      <c r="AE1161" s="9"/>
      <c r="AF1161" s="9">
        <v>1</v>
      </c>
      <c r="AG1161" s="9">
        <v>1</v>
      </c>
      <c r="AH1161" s="9">
        <v>0</v>
      </c>
      <c r="AI1161" s="9">
        <v>0</v>
      </c>
      <c r="AJ1161" s="9">
        <v>1</v>
      </c>
      <c r="AK1161" s="9">
        <v>0</v>
      </c>
      <c r="AL1161" s="9"/>
      <c r="AM1161" s="9">
        <v>1</v>
      </c>
      <c r="AN1161" s="9">
        <v>1</v>
      </c>
      <c r="AO1161" s="9">
        <v>1</v>
      </c>
      <c r="AP1161" s="9">
        <v>0</v>
      </c>
      <c r="AQ1161" s="9">
        <v>0</v>
      </c>
      <c r="AR1161" s="9">
        <v>0</v>
      </c>
      <c r="AS1161" s="9"/>
      <c r="AT1161" s="9">
        <v>3</v>
      </c>
      <c r="AU1161" s="9">
        <v>1</v>
      </c>
      <c r="AV1161" s="75">
        <v>1</v>
      </c>
      <c r="AW1161" s="75">
        <v>1</v>
      </c>
      <c r="AX1161" s="75">
        <v>1</v>
      </c>
      <c r="AY1161" s="9">
        <v>2</v>
      </c>
      <c r="AZ1161" s="9">
        <v>1</v>
      </c>
      <c r="BA1161" s="9">
        <v>1</v>
      </c>
      <c r="BB1161" s="9"/>
      <c r="BC1161" s="9">
        <v>1</v>
      </c>
      <c r="BD1161" s="9">
        <v>1</v>
      </c>
      <c r="BE1161" s="9">
        <v>1</v>
      </c>
      <c r="BF1161" s="9">
        <v>2</v>
      </c>
      <c r="BG1161" s="9" t="s">
        <v>125</v>
      </c>
      <c r="BH1161">
        <v>1</v>
      </c>
      <c r="BI1161">
        <v>2</v>
      </c>
      <c r="BJ1161" s="58">
        <v>1</v>
      </c>
      <c r="BK1161">
        <v>2</v>
      </c>
      <c r="BL1161">
        <v>1</v>
      </c>
      <c r="BM1161">
        <v>1</v>
      </c>
      <c r="BN1161">
        <v>2</v>
      </c>
      <c r="BO1161">
        <v>2</v>
      </c>
      <c r="BP1161">
        <v>1</v>
      </c>
      <c r="BQ1161">
        <v>1</v>
      </c>
      <c r="BR1161">
        <v>1</v>
      </c>
      <c r="BS1161">
        <v>1</v>
      </c>
      <c r="BT1161">
        <v>1</v>
      </c>
      <c r="BU1161">
        <v>1</v>
      </c>
      <c r="BV1161">
        <v>1</v>
      </c>
      <c r="BW1161">
        <v>2</v>
      </c>
      <c r="BX1161">
        <v>2</v>
      </c>
      <c r="BY1161">
        <v>1</v>
      </c>
      <c r="BZ1161">
        <v>2</v>
      </c>
      <c r="CA1161">
        <v>2</v>
      </c>
      <c r="CB1161">
        <v>2</v>
      </c>
      <c r="CC1161">
        <v>1</v>
      </c>
      <c r="CD1161">
        <v>2</v>
      </c>
      <c r="CE1161">
        <v>2</v>
      </c>
      <c r="CF1161">
        <v>1</v>
      </c>
      <c r="CG1161">
        <v>2</v>
      </c>
      <c r="CH1161">
        <v>2</v>
      </c>
      <c r="CI1161">
        <v>2</v>
      </c>
      <c r="CJ1161">
        <v>1</v>
      </c>
      <c r="CK1161">
        <v>1</v>
      </c>
      <c r="CL1161">
        <v>1</v>
      </c>
      <c r="CM1161">
        <v>4</v>
      </c>
      <c r="CN1161">
        <v>4</v>
      </c>
      <c r="CO1161">
        <v>4</v>
      </c>
      <c r="CP1161">
        <v>4</v>
      </c>
      <c r="CQ1161">
        <v>4</v>
      </c>
      <c r="CR1161">
        <v>4</v>
      </c>
      <c r="CS1161">
        <v>4</v>
      </c>
      <c r="CT1161">
        <v>3</v>
      </c>
      <c r="CU1161">
        <v>4</v>
      </c>
      <c r="CV1161">
        <v>3</v>
      </c>
      <c r="CW1161">
        <v>1</v>
      </c>
      <c r="CX1161">
        <v>3</v>
      </c>
      <c r="CY1161">
        <v>4</v>
      </c>
      <c r="CZ1161">
        <v>4</v>
      </c>
      <c r="DA1161" s="57" t="s">
        <v>125</v>
      </c>
    </row>
    <row r="1162" spans="1:105">
      <c r="A1162">
        <v>1155</v>
      </c>
      <c r="B1162" s="9">
        <v>1</v>
      </c>
      <c r="C1162" s="9">
        <v>3</v>
      </c>
      <c r="D1162" s="9">
        <v>1</v>
      </c>
      <c r="E1162" s="9">
        <v>7</v>
      </c>
      <c r="F1162" s="9">
        <v>0</v>
      </c>
      <c r="G1162" s="9">
        <v>1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2</v>
      </c>
      <c r="N1162" s="9">
        <v>4</v>
      </c>
      <c r="O1162" s="9">
        <v>0</v>
      </c>
      <c r="P1162" s="9">
        <v>0</v>
      </c>
      <c r="Q1162" s="9">
        <v>3</v>
      </c>
      <c r="R1162" s="9">
        <v>4</v>
      </c>
      <c r="S1162" s="9">
        <v>3</v>
      </c>
      <c r="T1162" s="9"/>
      <c r="U1162" s="9">
        <v>0</v>
      </c>
      <c r="V1162" s="9">
        <v>0</v>
      </c>
      <c r="W1162" s="9">
        <v>1</v>
      </c>
      <c r="X1162" s="9">
        <v>1</v>
      </c>
      <c r="Y1162" s="9">
        <v>1</v>
      </c>
      <c r="Z1162" s="9">
        <v>0</v>
      </c>
      <c r="AA1162" s="9">
        <v>0</v>
      </c>
      <c r="AB1162" s="9">
        <v>0</v>
      </c>
      <c r="AC1162" s="9"/>
      <c r="AD1162" s="9">
        <v>2</v>
      </c>
      <c r="AE1162" s="9"/>
      <c r="AF1162" s="9">
        <v>1</v>
      </c>
      <c r="AG1162" s="9">
        <v>0</v>
      </c>
      <c r="AH1162" s="9">
        <v>1</v>
      </c>
      <c r="AI1162" s="9">
        <v>0</v>
      </c>
      <c r="AJ1162" s="9">
        <v>0</v>
      </c>
      <c r="AK1162" s="9">
        <v>0</v>
      </c>
      <c r="AL1162" s="9"/>
      <c r="AM1162" s="9">
        <v>1</v>
      </c>
      <c r="AN1162" s="9">
        <v>1</v>
      </c>
      <c r="AO1162" s="9">
        <v>0</v>
      </c>
      <c r="AP1162" s="9">
        <v>0</v>
      </c>
      <c r="AQ1162" s="9">
        <v>0</v>
      </c>
      <c r="AR1162" s="9">
        <v>0</v>
      </c>
      <c r="AS1162" s="9"/>
      <c r="AT1162" s="9">
        <v>1</v>
      </c>
      <c r="AU1162" s="9">
        <v>2</v>
      </c>
      <c r="AV1162" s="75">
        <v>2</v>
      </c>
      <c r="AW1162" s="75">
        <v>2</v>
      </c>
      <c r="AX1162" s="75">
        <v>1</v>
      </c>
      <c r="AY1162" s="9">
        <v>2</v>
      </c>
      <c r="AZ1162" s="9">
        <v>1</v>
      </c>
      <c r="BA1162" s="9">
        <v>1</v>
      </c>
      <c r="BB1162" s="9">
        <v>2</v>
      </c>
      <c r="BC1162" s="9">
        <v>1</v>
      </c>
      <c r="BD1162" s="9">
        <v>1</v>
      </c>
      <c r="BE1162" s="9">
        <v>2</v>
      </c>
      <c r="BF1162" s="9">
        <v>1</v>
      </c>
      <c r="BG1162" s="9">
        <v>1</v>
      </c>
      <c r="BH1162">
        <v>1</v>
      </c>
      <c r="BI1162">
        <v>2</v>
      </c>
      <c r="BJ1162" s="58">
        <v>2</v>
      </c>
      <c r="BK1162">
        <v>2</v>
      </c>
      <c r="BL1162">
        <v>2</v>
      </c>
      <c r="BM1162">
        <v>2</v>
      </c>
      <c r="BN1162">
        <v>1</v>
      </c>
      <c r="BO1162">
        <v>2</v>
      </c>
      <c r="BP1162">
        <v>1</v>
      </c>
      <c r="BQ1162">
        <v>1</v>
      </c>
      <c r="BR1162">
        <v>1</v>
      </c>
      <c r="BS1162">
        <v>1</v>
      </c>
      <c r="BT1162">
        <v>1</v>
      </c>
      <c r="BU1162">
        <v>1</v>
      </c>
      <c r="BV1162">
        <v>2</v>
      </c>
      <c r="BW1162">
        <v>2</v>
      </c>
      <c r="BX1162">
        <v>2</v>
      </c>
      <c r="BY1162">
        <v>2</v>
      </c>
      <c r="BZ1162">
        <v>2</v>
      </c>
      <c r="CA1162">
        <v>2</v>
      </c>
      <c r="CB1162">
        <v>2</v>
      </c>
      <c r="CC1162">
        <v>1</v>
      </c>
      <c r="CD1162">
        <v>2</v>
      </c>
      <c r="CE1162">
        <v>1</v>
      </c>
      <c r="CF1162">
        <v>1</v>
      </c>
      <c r="CG1162">
        <v>1</v>
      </c>
      <c r="CH1162">
        <v>2</v>
      </c>
      <c r="CI1162">
        <v>1</v>
      </c>
      <c r="CJ1162">
        <v>2</v>
      </c>
      <c r="CK1162">
        <v>2</v>
      </c>
      <c r="CL1162">
        <v>1</v>
      </c>
      <c r="CM1162">
        <v>3</v>
      </c>
      <c r="CN1162">
        <v>2</v>
      </c>
      <c r="CO1162">
        <v>3</v>
      </c>
      <c r="CP1162">
        <v>2</v>
      </c>
      <c r="CQ1162">
        <v>3</v>
      </c>
      <c r="CR1162">
        <v>2</v>
      </c>
      <c r="CS1162">
        <v>3</v>
      </c>
      <c r="CT1162">
        <v>3</v>
      </c>
      <c r="CU1162">
        <v>2</v>
      </c>
      <c r="CV1162">
        <v>1</v>
      </c>
      <c r="CW1162">
        <v>1</v>
      </c>
      <c r="CX1162">
        <v>1</v>
      </c>
      <c r="CY1162">
        <v>3</v>
      </c>
      <c r="CZ1162">
        <v>3</v>
      </c>
      <c r="DA1162" s="57">
        <v>3</v>
      </c>
    </row>
    <row r="1163" spans="1:105">
      <c r="A1163">
        <v>1156</v>
      </c>
      <c r="B1163" s="9">
        <v>2</v>
      </c>
      <c r="C1163" s="9">
        <v>3</v>
      </c>
      <c r="D1163" s="9">
        <v>5</v>
      </c>
      <c r="E1163" s="9">
        <v>1</v>
      </c>
      <c r="F1163" s="9">
        <v>0</v>
      </c>
      <c r="G1163" s="9">
        <v>1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2</v>
      </c>
      <c r="N1163" s="9">
        <v>4</v>
      </c>
      <c r="O1163" s="9">
        <v>0</v>
      </c>
      <c r="P1163" s="9">
        <v>0</v>
      </c>
      <c r="Q1163" s="9">
        <v>0</v>
      </c>
      <c r="R1163" s="9">
        <v>4</v>
      </c>
      <c r="S1163" s="9">
        <v>0</v>
      </c>
      <c r="T1163" s="9"/>
      <c r="U1163" s="9">
        <v>0</v>
      </c>
      <c r="V1163" s="9">
        <v>1</v>
      </c>
      <c r="W1163" s="9">
        <v>0</v>
      </c>
      <c r="X1163" s="9">
        <v>1</v>
      </c>
      <c r="Y1163" s="9">
        <v>0</v>
      </c>
      <c r="Z1163" s="9">
        <v>0</v>
      </c>
      <c r="AA1163" s="9">
        <v>0</v>
      </c>
      <c r="AB1163" s="9">
        <v>0</v>
      </c>
      <c r="AC1163" s="9"/>
      <c r="AD1163" s="9">
        <v>1</v>
      </c>
      <c r="AE1163" s="9"/>
      <c r="AF1163" s="9">
        <v>1</v>
      </c>
      <c r="AG1163" s="9">
        <v>0</v>
      </c>
      <c r="AH1163" s="9">
        <v>1</v>
      </c>
      <c r="AI1163" s="9">
        <v>0</v>
      </c>
      <c r="AJ1163" s="9">
        <v>1</v>
      </c>
      <c r="AK1163" s="9">
        <v>0</v>
      </c>
      <c r="AL1163" s="9"/>
      <c r="AM1163" s="9">
        <v>1</v>
      </c>
      <c r="AN1163" s="9">
        <v>1</v>
      </c>
      <c r="AO1163" s="9">
        <v>1</v>
      </c>
      <c r="AP1163" s="9">
        <v>1</v>
      </c>
      <c r="AQ1163" s="9">
        <v>0</v>
      </c>
      <c r="AR1163" s="9">
        <v>0</v>
      </c>
      <c r="AS1163" s="9"/>
      <c r="AT1163" s="9">
        <v>1</v>
      </c>
      <c r="AU1163" s="9">
        <v>2</v>
      </c>
      <c r="AV1163" s="75">
        <v>1</v>
      </c>
      <c r="AW1163" s="75">
        <v>1</v>
      </c>
      <c r="AX1163" s="75">
        <v>1</v>
      </c>
      <c r="AY1163" s="9">
        <v>1</v>
      </c>
      <c r="AZ1163" s="9">
        <v>1</v>
      </c>
      <c r="BA1163" s="9">
        <v>1</v>
      </c>
      <c r="BB1163" s="9">
        <v>2</v>
      </c>
      <c r="BC1163" s="9">
        <v>1</v>
      </c>
      <c r="BD1163" s="9">
        <v>1</v>
      </c>
      <c r="BE1163" s="9">
        <v>2</v>
      </c>
      <c r="BF1163" s="9">
        <v>1</v>
      </c>
      <c r="BG1163" s="9">
        <v>1</v>
      </c>
      <c r="BH1163">
        <v>2</v>
      </c>
      <c r="BI1163">
        <v>1</v>
      </c>
      <c r="BJ1163" s="58">
        <v>1</v>
      </c>
      <c r="BK1163">
        <v>1</v>
      </c>
      <c r="BL1163">
        <v>2</v>
      </c>
      <c r="BM1163">
        <v>2</v>
      </c>
      <c r="BN1163">
        <v>1</v>
      </c>
      <c r="BO1163">
        <v>2</v>
      </c>
      <c r="BP1163">
        <v>1</v>
      </c>
      <c r="BQ1163">
        <v>1</v>
      </c>
      <c r="BR1163">
        <v>2</v>
      </c>
      <c r="BS1163">
        <v>2</v>
      </c>
      <c r="BT1163" t="s">
        <v>125</v>
      </c>
      <c r="BU1163">
        <v>1</v>
      </c>
      <c r="BV1163">
        <v>1</v>
      </c>
      <c r="BW1163">
        <v>2</v>
      </c>
      <c r="BX1163">
        <v>2</v>
      </c>
      <c r="BY1163">
        <v>1</v>
      </c>
      <c r="BZ1163">
        <v>2</v>
      </c>
      <c r="CA1163">
        <v>2</v>
      </c>
      <c r="CB1163">
        <v>2</v>
      </c>
      <c r="CC1163">
        <v>1</v>
      </c>
      <c r="CD1163">
        <v>2</v>
      </c>
      <c r="CE1163">
        <v>2</v>
      </c>
      <c r="CF1163">
        <v>1</v>
      </c>
      <c r="CG1163">
        <v>1</v>
      </c>
      <c r="CH1163">
        <v>1</v>
      </c>
      <c r="CI1163">
        <v>1</v>
      </c>
      <c r="CJ1163">
        <v>1</v>
      </c>
      <c r="CK1163">
        <v>2</v>
      </c>
      <c r="CL1163">
        <v>1</v>
      </c>
      <c r="CM1163">
        <v>4</v>
      </c>
      <c r="CN1163">
        <v>3</v>
      </c>
      <c r="CO1163">
        <v>4</v>
      </c>
      <c r="CP1163">
        <v>3</v>
      </c>
      <c r="CQ1163">
        <v>4</v>
      </c>
      <c r="CR1163">
        <v>3</v>
      </c>
      <c r="CS1163">
        <v>4</v>
      </c>
      <c r="CT1163">
        <v>3</v>
      </c>
      <c r="CU1163">
        <v>3</v>
      </c>
      <c r="CV1163">
        <v>3</v>
      </c>
      <c r="CW1163">
        <v>1</v>
      </c>
      <c r="CX1163">
        <v>2</v>
      </c>
      <c r="CY1163">
        <v>4</v>
      </c>
      <c r="CZ1163">
        <v>4</v>
      </c>
      <c r="DA1163" s="57">
        <v>4</v>
      </c>
    </row>
    <row r="1164" spans="1:105">
      <c r="A1164">
        <v>1157</v>
      </c>
      <c r="B1164" s="9">
        <v>1</v>
      </c>
      <c r="C1164" s="9">
        <v>8</v>
      </c>
      <c r="D1164" s="9">
        <v>7</v>
      </c>
      <c r="E1164" s="9">
        <v>11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1</v>
      </c>
      <c r="L1164" s="9">
        <v>0</v>
      </c>
      <c r="M1164" s="9">
        <v>2</v>
      </c>
      <c r="N1164" s="9">
        <v>4</v>
      </c>
      <c r="O1164" s="9">
        <v>4</v>
      </c>
      <c r="P1164" s="9">
        <v>4</v>
      </c>
      <c r="Q1164" s="9">
        <v>3</v>
      </c>
      <c r="R1164" s="9">
        <v>4</v>
      </c>
      <c r="S1164" s="9">
        <v>3</v>
      </c>
      <c r="T1164" s="9"/>
      <c r="U1164" s="9">
        <v>0</v>
      </c>
      <c r="V1164" s="9">
        <v>0</v>
      </c>
      <c r="W1164" s="9">
        <v>1</v>
      </c>
      <c r="X1164" s="9">
        <v>0</v>
      </c>
      <c r="Y1164" s="9">
        <v>0</v>
      </c>
      <c r="Z1164" s="9">
        <v>1</v>
      </c>
      <c r="AA1164" s="9">
        <v>0</v>
      </c>
      <c r="AB1164" s="9">
        <v>0</v>
      </c>
      <c r="AC1164" s="9"/>
      <c r="AD1164" s="9">
        <v>2</v>
      </c>
      <c r="AE1164" s="9"/>
      <c r="AF1164" s="9">
        <v>1</v>
      </c>
      <c r="AG1164" s="9">
        <v>1</v>
      </c>
      <c r="AH1164" s="9">
        <v>0</v>
      </c>
      <c r="AI1164" s="9">
        <v>0</v>
      </c>
      <c r="AJ1164" s="9">
        <v>1</v>
      </c>
      <c r="AK1164" s="9">
        <v>0</v>
      </c>
      <c r="AL1164" s="9"/>
      <c r="AM1164" s="9">
        <v>1</v>
      </c>
      <c r="AN1164" s="9">
        <v>1</v>
      </c>
      <c r="AO1164" s="9">
        <v>1</v>
      </c>
      <c r="AP1164" s="9">
        <v>0</v>
      </c>
      <c r="AQ1164" s="9">
        <v>0</v>
      </c>
      <c r="AR1164" s="9">
        <v>0</v>
      </c>
      <c r="AS1164" s="9"/>
      <c r="AT1164" s="9">
        <v>3</v>
      </c>
      <c r="AU1164" s="9">
        <v>3</v>
      </c>
      <c r="AV1164" s="75">
        <v>2</v>
      </c>
      <c r="AW1164" s="75">
        <v>1</v>
      </c>
      <c r="AX1164" s="75">
        <v>1</v>
      </c>
      <c r="AY1164" s="9">
        <v>2</v>
      </c>
      <c r="AZ1164" s="9">
        <v>1</v>
      </c>
      <c r="BA1164" s="9">
        <v>1</v>
      </c>
      <c r="BB1164" s="9">
        <v>1</v>
      </c>
      <c r="BC1164" s="9">
        <v>1</v>
      </c>
      <c r="BD1164" s="9">
        <v>1</v>
      </c>
      <c r="BE1164" s="9">
        <v>1</v>
      </c>
      <c r="BF1164" s="9">
        <v>1</v>
      </c>
      <c r="BG1164" s="9">
        <v>1</v>
      </c>
      <c r="BH1164">
        <v>2</v>
      </c>
      <c r="BI1164">
        <v>2</v>
      </c>
      <c r="BJ1164" s="58">
        <v>1</v>
      </c>
      <c r="BK1164">
        <v>2</v>
      </c>
      <c r="BL1164">
        <v>1</v>
      </c>
      <c r="BM1164">
        <v>1</v>
      </c>
      <c r="BN1164">
        <v>2</v>
      </c>
      <c r="BO1164">
        <v>2</v>
      </c>
      <c r="BP1164">
        <v>2</v>
      </c>
      <c r="BQ1164" t="s">
        <v>125</v>
      </c>
      <c r="BR1164">
        <v>1</v>
      </c>
      <c r="BT1164" t="s">
        <v>125</v>
      </c>
      <c r="BU1164">
        <v>1</v>
      </c>
      <c r="BV1164">
        <v>1</v>
      </c>
      <c r="BW1164">
        <v>2</v>
      </c>
      <c r="BX1164">
        <v>2</v>
      </c>
      <c r="BY1164">
        <v>2</v>
      </c>
      <c r="BZ1164">
        <v>2</v>
      </c>
      <c r="CA1164">
        <v>2</v>
      </c>
      <c r="CB1164">
        <v>2</v>
      </c>
      <c r="CC1164">
        <v>2</v>
      </c>
      <c r="CD1164">
        <v>2</v>
      </c>
      <c r="CE1164">
        <v>2</v>
      </c>
      <c r="CF1164">
        <v>1</v>
      </c>
      <c r="CG1164">
        <v>1</v>
      </c>
      <c r="CH1164">
        <v>2</v>
      </c>
      <c r="CI1164">
        <v>1</v>
      </c>
      <c r="CJ1164">
        <v>1</v>
      </c>
      <c r="CK1164">
        <v>2</v>
      </c>
      <c r="CL1164">
        <v>2</v>
      </c>
      <c r="CM1164" t="s">
        <v>125</v>
      </c>
      <c r="CN1164" t="s">
        <v>125</v>
      </c>
      <c r="CO1164">
        <v>4</v>
      </c>
      <c r="CP1164">
        <v>4</v>
      </c>
      <c r="CQ1164">
        <v>4</v>
      </c>
      <c r="CR1164">
        <v>4</v>
      </c>
      <c r="CS1164">
        <v>4</v>
      </c>
      <c r="CT1164">
        <v>3</v>
      </c>
      <c r="CU1164">
        <v>3</v>
      </c>
      <c r="CV1164">
        <v>3</v>
      </c>
      <c r="CW1164">
        <v>1</v>
      </c>
      <c r="CX1164">
        <v>3</v>
      </c>
      <c r="CY1164">
        <v>1</v>
      </c>
      <c r="CZ1164">
        <v>3</v>
      </c>
      <c r="DA1164" s="57" t="s">
        <v>125</v>
      </c>
    </row>
    <row r="1165" spans="1:105">
      <c r="A1165">
        <v>1158</v>
      </c>
      <c r="B1165" s="9">
        <v>1</v>
      </c>
      <c r="C1165" s="9">
        <v>5</v>
      </c>
      <c r="D1165" s="9">
        <v>1</v>
      </c>
      <c r="E1165" s="9">
        <v>9</v>
      </c>
      <c r="F1165" s="9">
        <v>0</v>
      </c>
      <c r="G1165" s="9">
        <v>0</v>
      </c>
      <c r="H1165" s="9">
        <v>0</v>
      </c>
      <c r="I1165" s="9">
        <v>1</v>
      </c>
      <c r="J1165" s="9">
        <v>0</v>
      </c>
      <c r="K1165" s="9">
        <v>0</v>
      </c>
      <c r="L1165" s="9">
        <v>0</v>
      </c>
      <c r="M1165" s="9">
        <v>2</v>
      </c>
      <c r="N1165" s="9">
        <v>3</v>
      </c>
      <c r="O1165" s="9">
        <v>3</v>
      </c>
      <c r="P1165" s="9">
        <v>3</v>
      </c>
      <c r="Q1165" s="9">
        <v>3</v>
      </c>
      <c r="R1165" s="9">
        <v>3</v>
      </c>
      <c r="S1165" s="9">
        <v>3</v>
      </c>
      <c r="T1165" s="9"/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1</v>
      </c>
      <c r="AB1165" s="9">
        <v>0</v>
      </c>
      <c r="AC1165" s="9"/>
      <c r="AD1165" s="9">
        <v>2</v>
      </c>
      <c r="AE1165" s="9"/>
      <c r="AF1165" s="9">
        <v>1</v>
      </c>
      <c r="AG1165" s="9">
        <v>1</v>
      </c>
      <c r="AH1165" s="9">
        <v>1</v>
      </c>
      <c r="AI1165" s="9">
        <v>0</v>
      </c>
      <c r="AJ1165" s="9">
        <v>0</v>
      </c>
      <c r="AK1165" s="9">
        <v>0</v>
      </c>
      <c r="AL1165" s="9"/>
      <c r="AM1165" s="9">
        <v>1</v>
      </c>
      <c r="AN1165" s="9">
        <v>1</v>
      </c>
      <c r="AO1165" s="9">
        <v>0</v>
      </c>
      <c r="AP1165" s="9">
        <v>0</v>
      </c>
      <c r="AQ1165" s="9">
        <v>0</v>
      </c>
      <c r="AR1165" s="9">
        <v>0</v>
      </c>
      <c r="AS1165" s="9"/>
      <c r="AT1165" s="9">
        <v>3</v>
      </c>
      <c r="AU1165" s="9">
        <v>1</v>
      </c>
      <c r="AV1165" s="75">
        <v>2</v>
      </c>
      <c r="AW1165" s="75">
        <v>2</v>
      </c>
      <c r="AX1165" s="75">
        <v>2</v>
      </c>
      <c r="AY1165" s="9" t="s">
        <v>125</v>
      </c>
      <c r="AZ1165" s="9">
        <v>1</v>
      </c>
      <c r="BA1165" s="9">
        <v>1</v>
      </c>
      <c r="BB1165" s="9">
        <v>2</v>
      </c>
      <c r="BC1165" s="9">
        <v>2</v>
      </c>
      <c r="BD1165" s="9">
        <v>1</v>
      </c>
      <c r="BE1165" s="9">
        <v>2</v>
      </c>
      <c r="BF1165" s="9">
        <v>1</v>
      </c>
      <c r="BG1165" s="9">
        <v>2</v>
      </c>
      <c r="BH1165">
        <v>2</v>
      </c>
      <c r="BI1165">
        <v>2</v>
      </c>
      <c r="BJ1165" s="58">
        <v>2</v>
      </c>
      <c r="BK1165">
        <v>2</v>
      </c>
      <c r="BL1165">
        <v>2</v>
      </c>
      <c r="BM1165">
        <v>2</v>
      </c>
      <c r="BN1165">
        <v>2</v>
      </c>
      <c r="BO1165">
        <v>2</v>
      </c>
      <c r="BP1165">
        <v>2</v>
      </c>
      <c r="BQ1165" t="s">
        <v>125</v>
      </c>
      <c r="BR1165">
        <v>2</v>
      </c>
      <c r="BS1165">
        <v>2</v>
      </c>
      <c r="BT1165" t="s">
        <v>125</v>
      </c>
      <c r="BU1165">
        <v>2</v>
      </c>
      <c r="BV1165">
        <v>2</v>
      </c>
      <c r="BW1165">
        <v>2</v>
      </c>
      <c r="BX1165">
        <v>2</v>
      </c>
      <c r="BY1165">
        <v>2</v>
      </c>
      <c r="BZ1165">
        <v>2</v>
      </c>
      <c r="CA1165">
        <v>2</v>
      </c>
      <c r="CB1165">
        <v>2</v>
      </c>
      <c r="CC1165">
        <v>2</v>
      </c>
      <c r="CD1165">
        <v>2</v>
      </c>
      <c r="CE1165">
        <v>2</v>
      </c>
      <c r="CF1165">
        <v>1</v>
      </c>
      <c r="CG1165">
        <v>1</v>
      </c>
      <c r="CH1165">
        <v>2</v>
      </c>
      <c r="CI1165">
        <v>2</v>
      </c>
      <c r="CJ1165">
        <v>2</v>
      </c>
      <c r="CK1165">
        <v>2</v>
      </c>
      <c r="CL1165">
        <v>1</v>
      </c>
      <c r="CM1165">
        <v>3</v>
      </c>
      <c r="CN1165">
        <v>3</v>
      </c>
      <c r="CO1165">
        <v>4</v>
      </c>
      <c r="CP1165">
        <v>2</v>
      </c>
      <c r="CQ1165">
        <v>2</v>
      </c>
      <c r="CR1165">
        <v>3</v>
      </c>
      <c r="CS1165">
        <v>4</v>
      </c>
      <c r="CT1165">
        <v>2</v>
      </c>
      <c r="CU1165">
        <v>3</v>
      </c>
      <c r="CV1165">
        <v>2</v>
      </c>
      <c r="CW1165">
        <v>1</v>
      </c>
      <c r="CX1165">
        <v>1</v>
      </c>
      <c r="CY1165">
        <v>3</v>
      </c>
      <c r="CZ1165">
        <v>3</v>
      </c>
      <c r="DA1165" s="57" t="s">
        <v>125</v>
      </c>
    </row>
    <row r="1166" spans="1:105">
      <c r="A1166">
        <v>1159</v>
      </c>
      <c r="B1166" s="9">
        <v>2</v>
      </c>
      <c r="C1166" s="9">
        <v>4</v>
      </c>
      <c r="D1166" s="9">
        <v>1</v>
      </c>
      <c r="E1166" s="9">
        <v>2</v>
      </c>
      <c r="F1166" s="9">
        <v>1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2</v>
      </c>
      <c r="N1166" s="9">
        <v>4</v>
      </c>
      <c r="O1166" s="9">
        <v>0</v>
      </c>
      <c r="P1166" s="9">
        <v>3</v>
      </c>
      <c r="Q1166" s="9">
        <v>0</v>
      </c>
      <c r="R1166" s="9">
        <v>2</v>
      </c>
      <c r="S1166" s="9">
        <v>0</v>
      </c>
      <c r="T1166" s="9"/>
      <c r="U1166" s="9">
        <v>0</v>
      </c>
      <c r="V1166" s="9">
        <v>1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  <c r="AC1166" s="9"/>
      <c r="AD1166" s="9">
        <v>3</v>
      </c>
      <c r="AE1166" s="9"/>
      <c r="AF1166" s="9">
        <v>1</v>
      </c>
      <c r="AG1166" s="9">
        <v>0</v>
      </c>
      <c r="AH1166" s="9">
        <v>1</v>
      </c>
      <c r="AI1166" s="9">
        <v>0</v>
      </c>
      <c r="AJ1166" s="9">
        <v>0</v>
      </c>
      <c r="AK1166" s="9">
        <v>0</v>
      </c>
      <c r="AL1166" s="9"/>
      <c r="AM1166" s="9">
        <v>1</v>
      </c>
      <c r="AN1166" s="9">
        <v>1</v>
      </c>
      <c r="AO1166" s="9">
        <v>1</v>
      </c>
      <c r="AP1166" s="9">
        <v>1</v>
      </c>
      <c r="AQ1166" s="9">
        <v>0</v>
      </c>
      <c r="AR1166" s="9">
        <v>0</v>
      </c>
      <c r="AS1166" s="9"/>
      <c r="AT1166" s="9">
        <v>3</v>
      </c>
      <c r="AU1166" s="9">
        <v>3</v>
      </c>
      <c r="AV1166" s="75">
        <v>2</v>
      </c>
      <c r="AW1166" s="75">
        <v>2</v>
      </c>
      <c r="AX1166" s="75">
        <v>2</v>
      </c>
      <c r="AY1166" s="9" t="s">
        <v>125</v>
      </c>
      <c r="AZ1166" s="9">
        <v>1</v>
      </c>
      <c r="BA1166" s="9">
        <v>1</v>
      </c>
      <c r="BB1166" s="9">
        <v>2</v>
      </c>
      <c r="BC1166" s="9">
        <v>1</v>
      </c>
      <c r="BD1166" s="9">
        <v>1</v>
      </c>
      <c r="BE1166" s="9">
        <v>2</v>
      </c>
      <c r="BF1166" s="9">
        <v>2</v>
      </c>
      <c r="BG1166" s="9" t="s">
        <v>125</v>
      </c>
      <c r="BH1166">
        <v>1</v>
      </c>
      <c r="BI1166">
        <v>1</v>
      </c>
      <c r="BJ1166" s="58">
        <v>1</v>
      </c>
      <c r="BK1166">
        <v>2</v>
      </c>
      <c r="BL1166">
        <v>1</v>
      </c>
      <c r="BM1166">
        <v>1</v>
      </c>
      <c r="BN1166">
        <v>1</v>
      </c>
      <c r="BO1166">
        <v>2</v>
      </c>
      <c r="BP1166">
        <v>1</v>
      </c>
      <c r="BQ1166">
        <v>1</v>
      </c>
      <c r="BR1166">
        <v>2</v>
      </c>
      <c r="BS1166">
        <v>1</v>
      </c>
      <c r="BT1166">
        <v>1</v>
      </c>
      <c r="BU1166">
        <v>1</v>
      </c>
      <c r="BV1166">
        <v>2</v>
      </c>
      <c r="BW1166">
        <v>2</v>
      </c>
      <c r="BX1166">
        <v>2</v>
      </c>
      <c r="BY1166">
        <v>1</v>
      </c>
      <c r="BZ1166">
        <v>2</v>
      </c>
      <c r="CA1166">
        <v>2</v>
      </c>
      <c r="CB1166">
        <v>2</v>
      </c>
      <c r="CC1166">
        <v>2</v>
      </c>
      <c r="CD1166">
        <v>1</v>
      </c>
      <c r="CE1166">
        <v>2</v>
      </c>
      <c r="CF1166">
        <v>1</v>
      </c>
      <c r="CG1166">
        <v>2</v>
      </c>
      <c r="CH1166">
        <v>2</v>
      </c>
      <c r="CI1166">
        <v>2</v>
      </c>
      <c r="CJ1166">
        <v>1</v>
      </c>
      <c r="CK1166">
        <v>2</v>
      </c>
      <c r="CL1166">
        <v>1</v>
      </c>
      <c r="CM1166">
        <v>3</v>
      </c>
      <c r="CN1166">
        <v>2</v>
      </c>
      <c r="CO1166">
        <v>3</v>
      </c>
      <c r="CP1166">
        <v>1</v>
      </c>
      <c r="CQ1166">
        <v>3</v>
      </c>
      <c r="CR1166">
        <v>2</v>
      </c>
      <c r="CS1166">
        <v>3</v>
      </c>
      <c r="CT1166">
        <v>4</v>
      </c>
      <c r="CU1166">
        <v>2</v>
      </c>
      <c r="CV1166">
        <v>1</v>
      </c>
      <c r="CW1166">
        <v>1</v>
      </c>
      <c r="CX1166">
        <v>1</v>
      </c>
      <c r="CY1166">
        <v>3</v>
      </c>
      <c r="CZ1166">
        <v>3</v>
      </c>
      <c r="DA1166" s="57">
        <v>3</v>
      </c>
    </row>
    <row r="1167" spans="1:105">
      <c r="A1167">
        <v>1160</v>
      </c>
      <c r="B1167" s="9">
        <v>1</v>
      </c>
      <c r="C1167" s="9">
        <v>9</v>
      </c>
      <c r="D1167" s="9">
        <v>7</v>
      </c>
      <c r="E1167" s="9">
        <v>3</v>
      </c>
      <c r="F1167" s="9">
        <v>1</v>
      </c>
      <c r="G1167" s="9">
        <v>0</v>
      </c>
      <c r="H1167" s="9">
        <v>0</v>
      </c>
      <c r="I1167" s="9">
        <v>1</v>
      </c>
      <c r="J1167" s="9">
        <v>1</v>
      </c>
      <c r="K1167" s="9">
        <v>0</v>
      </c>
      <c r="L1167" s="9">
        <v>0</v>
      </c>
      <c r="M1167" s="9">
        <v>1</v>
      </c>
      <c r="N1167" s="9">
        <v>4</v>
      </c>
      <c r="O1167" s="9">
        <v>4</v>
      </c>
      <c r="P1167" s="9">
        <v>4</v>
      </c>
      <c r="Q1167" s="9">
        <v>4</v>
      </c>
      <c r="R1167" s="9">
        <v>4</v>
      </c>
      <c r="S1167" s="9">
        <v>4</v>
      </c>
      <c r="T1167" s="9"/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1</v>
      </c>
      <c r="AB1167" s="9">
        <v>0</v>
      </c>
      <c r="AC1167" s="9"/>
      <c r="AD1167" s="9">
        <v>2</v>
      </c>
      <c r="AE1167" s="9"/>
      <c r="AF1167" s="9">
        <v>1</v>
      </c>
      <c r="AG1167" s="9">
        <v>1</v>
      </c>
      <c r="AH1167" s="9">
        <v>0</v>
      </c>
      <c r="AI1167" s="9">
        <v>0</v>
      </c>
      <c r="AJ1167" s="9">
        <v>1</v>
      </c>
      <c r="AK1167" s="9">
        <v>0</v>
      </c>
      <c r="AL1167" s="9"/>
      <c r="AM1167" s="9">
        <v>1</v>
      </c>
      <c r="AN1167" s="9">
        <v>1</v>
      </c>
      <c r="AO1167" s="9">
        <v>1</v>
      </c>
      <c r="AP1167" s="9">
        <v>1</v>
      </c>
      <c r="AQ1167" s="9">
        <v>0</v>
      </c>
      <c r="AR1167" s="9">
        <v>0</v>
      </c>
      <c r="AS1167" s="9"/>
      <c r="AT1167" s="9">
        <v>3</v>
      </c>
      <c r="AU1167" s="9">
        <v>1</v>
      </c>
      <c r="AV1167" s="75">
        <v>2</v>
      </c>
      <c r="AW1167" s="75">
        <v>1</v>
      </c>
      <c r="AX1167" s="75">
        <v>1</v>
      </c>
      <c r="AY1167" s="9">
        <v>1</v>
      </c>
      <c r="AZ1167" s="9">
        <v>1</v>
      </c>
      <c r="BA1167" s="9">
        <v>1</v>
      </c>
      <c r="BB1167" s="9">
        <v>1</v>
      </c>
      <c r="BC1167" s="9">
        <v>2</v>
      </c>
      <c r="BD1167" s="9">
        <v>1</v>
      </c>
      <c r="BE1167" s="9">
        <v>1</v>
      </c>
      <c r="BF1167" s="9">
        <v>1</v>
      </c>
      <c r="BG1167" s="9">
        <v>1</v>
      </c>
      <c r="BH1167">
        <v>1</v>
      </c>
      <c r="BI1167">
        <v>2</v>
      </c>
      <c r="BJ1167" s="58">
        <v>1</v>
      </c>
      <c r="BK1167">
        <v>2</v>
      </c>
      <c r="BL1167">
        <v>1</v>
      </c>
      <c r="BM1167">
        <v>1</v>
      </c>
      <c r="BN1167">
        <v>1</v>
      </c>
      <c r="BO1167">
        <v>2</v>
      </c>
      <c r="BP1167">
        <v>1</v>
      </c>
      <c r="BQ1167">
        <v>1</v>
      </c>
      <c r="BR1167">
        <v>1</v>
      </c>
      <c r="BS1167">
        <v>1</v>
      </c>
      <c r="BT1167">
        <v>1</v>
      </c>
      <c r="BU1167">
        <v>2</v>
      </c>
      <c r="BV1167">
        <v>1</v>
      </c>
      <c r="BW1167">
        <v>2</v>
      </c>
      <c r="BX1167">
        <v>1</v>
      </c>
      <c r="BY1167">
        <v>1</v>
      </c>
      <c r="BZ1167">
        <v>1</v>
      </c>
      <c r="CA1167">
        <v>1</v>
      </c>
      <c r="CB1167">
        <v>2</v>
      </c>
      <c r="CC1167">
        <v>1</v>
      </c>
      <c r="CD1167">
        <v>1</v>
      </c>
      <c r="CE1167">
        <v>2</v>
      </c>
      <c r="CF1167">
        <v>1</v>
      </c>
      <c r="CG1167">
        <v>1</v>
      </c>
      <c r="CH1167">
        <v>2</v>
      </c>
      <c r="CI1167">
        <v>1</v>
      </c>
      <c r="CJ1167">
        <v>1</v>
      </c>
      <c r="CK1167">
        <v>1</v>
      </c>
      <c r="CL1167">
        <v>1</v>
      </c>
      <c r="CM1167">
        <v>4</v>
      </c>
      <c r="CN1167">
        <v>4</v>
      </c>
      <c r="CO1167">
        <v>4</v>
      </c>
      <c r="CP1167">
        <v>4</v>
      </c>
      <c r="CQ1167">
        <v>4</v>
      </c>
      <c r="CR1167">
        <v>4</v>
      </c>
      <c r="CS1167">
        <v>4</v>
      </c>
      <c r="CT1167">
        <v>3</v>
      </c>
      <c r="CU1167">
        <v>3</v>
      </c>
      <c r="CV1167">
        <v>3</v>
      </c>
      <c r="CW1167">
        <v>3</v>
      </c>
      <c r="CX1167">
        <v>4</v>
      </c>
      <c r="CY1167">
        <v>3</v>
      </c>
      <c r="CZ1167">
        <v>4</v>
      </c>
      <c r="DA1167" s="57">
        <v>4</v>
      </c>
    </row>
    <row r="1168" spans="1:105">
      <c r="A1168">
        <v>1161</v>
      </c>
      <c r="B1168" s="9">
        <v>2</v>
      </c>
      <c r="C1168" s="9">
        <v>3</v>
      </c>
      <c r="D1168" s="9">
        <v>2</v>
      </c>
      <c r="E1168" s="9">
        <v>14</v>
      </c>
      <c r="F1168" s="9">
        <v>1</v>
      </c>
      <c r="G1168" s="9">
        <v>1</v>
      </c>
      <c r="H1168" s="9">
        <v>0</v>
      </c>
      <c r="I1168" s="9">
        <v>1</v>
      </c>
      <c r="J1168" s="9">
        <v>0</v>
      </c>
      <c r="K1168" s="9">
        <v>0</v>
      </c>
      <c r="L1168" s="9">
        <v>0</v>
      </c>
      <c r="M1168" s="9">
        <v>2</v>
      </c>
      <c r="N1168" s="9">
        <v>4</v>
      </c>
      <c r="O1168" s="9">
        <v>3</v>
      </c>
      <c r="P1168" s="9">
        <v>4</v>
      </c>
      <c r="Q1168" s="9">
        <v>1</v>
      </c>
      <c r="R1168" s="9">
        <v>4</v>
      </c>
      <c r="S1168" s="9">
        <v>4</v>
      </c>
      <c r="T1168" s="9"/>
      <c r="U1168" s="9">
        <v>0</v>
      </c>
      <c r="V1168" s="9">
        <v>0</v>
      </c>
      <c r="W1168" s="9">
        <v>0</v>
      </c>
      <c r="X1168" s="9">
        <v>1</v>
      </c>
      <c r="Y1168" s="9">
        <v>0</v>
      </c>
      <c r="Z1168" s="9">
        <v>0</v>
      </c>
      <c r="AA1168" s="9">
        <v>0</v>
      </c>
      <c r="AB1168" s="9">
        <v>0</v>
      </c>
      <c r="AC1168" s="9"/>
      <c r="AD1168" s="9">
        <v>2</v>
      </c>
      <c r="AE1168" s="9"/>
      <c r="AF1168" s="9">
        <v>1</v>
      </c>
      <c r="AG1168" s="9">
        <v>1</v>
      </c>
      <c r="AH1168" s="9">
        <v>1</v>
      </c>
      <c r="AI1168" s="9">
        <v>1</v>
      </c>
      <c r="AJ1168" s="9">
        <v>0</v>
      </c>
      <c r="AK1168" s="9">
        <v>0</v>
      </c>
      <c r="AL1168" s="9"/>
      <c r="AM1168" s="9">
        <v>1</v>
      </c>
      <c r="AN1168" s="9">
        <v>1</v>
      </c>
      <c r="AO1168" s="9">
        <v>1</v>
      </c>
      <c r="AP1168" s="9">
        <v>1</v>
      </c>
      <c r="AQ1168" s="9">
        <v>0</v>
      </c>
      <c r="AR1168" s="9">
        <v>1</v>
      </c>
      <c r="AS1168" s="9"/>
      <c r="AT1168" s="9">
        <v>1</v>
      </c>
      <c r="AU1168" s="9">
        <v>1</v>
      </c>
      <c r="AV1168" s="75">
        <v>1</v>
      </c>
      <c r="AW1168" s="75">
        <v>1</v>
      </c>
      <c r="AX1168" s="75">
        <v>1</v>
      </c>
      <c r="AY1168" s="9">
        <v>2</v>
      </c>
      <c r="AZ1168" s="9">
        <v>1</v>
      </c>
      <c r="BA1168" s="9">
        <v>2</v>
      </c>
      <c r="BB1168" s="9"/>
      <c r="BC1168" s="9">
        <v>1</v>
      </c>
      <c r="BD1168" s="9">
        <v>1</v>
      </c>
      <c r="BE1168" s="9">
        <v>2</v>
      </c>
      <c r="BF1168" s="9">
        <v>1</v>
      </c>
      <c r="BG1168" s="9">
        <v>1</v>
      </c>
      <c r="BH1168">
        <v>1</v>
      </c>
      <c r="BI1168">
        <v>1</v>
      </c>
      <c r="BJ1168" s="58">
        <v>1</v>
      </c>
      <c r="BK1168">
        <v>2</v>
      </c>
      <c r="BL1168">
        <v>1</v>
      </c>
      <c r="BM1168">
        <v>1</v>
      </c>
      <c r="BN1168">
        <v>1</v>
      </c>
      <c r="BO1168">
        <v>2</v>
      </c>
      <c r="BP1168">
        <v>1</v>
      </c>
      <c r="BQ1168">
        <v>1</v>
      </c>
      <c r="BR1168">
        <v>1</v>
      </c>
      <c r="BS1168">
        <v>1</v>
      </c>
      <c r="BT1168">
        <v>1</v>
      </c>
      <c r="BU1168">
        <v>1</v>
      </c>
      <c r="BV1168">
        <v>1</v>
      </c>
      <c r="BW1168">
        <v>1</v>
      </c>
      <c r="BX1168">
        <v>1</v>
      </c>
      <c r="BY1168">
        <v>2</v>
      </c>
      <c r="BZ1168">
        <v>2</v>
      </c>
      <c r="CA1168">
        <v>2</v>
      </c>
      <c r="CB1168">
        <v>2</v>
      </c>
      <c r="CC1168">
        <v>1</v>
      </c>
      <c r="CD1168">
        <v>2</v>
      </c>
      <c r="CE1168">
        <v>2</v>
      </c>
      <c r="CF1168">
        <v>1</v>
      </c>
      <c r="CG1168">
        <v>1</v>
      </c>
      <c r="CH1168">
        <v>2</v>
      </c>
      <c r="CI1168">
        <v>1</v>
      </c>
      <c r="CJ1168">
        <v>1</v>
      </c>
      <c r="CK1168">
        <v>2</v>
      </c>
      <c r="CL1168">
        <v>1</v>
      </c>
      <c r="CM1168">
        <v>4</v>
      </c>
      <c r="CN1168">
        <v>4</v>
      </c>
      <c r="CO1168">
        <v>4</v>
      </c>
      <c r="CP1168">
        <v>3</v>
      </c>
      <c r="CQ1168">
        <v>3</v>
      </c>
      <c r="CR1168">
        <v>3</v>
      </c>
      <c r="CS1168">
        <v>3</v>
      </c>
      <c r="CT1168">
        <v>4</v>
      </c>
      <c r="CU1168">
        <v>3</v>
      </c>
      <c r="CV1168">
        <v>3</v>
      </c>
      <c r="CW1168">
        <v>1</v>
      </c>
      <c r="CX1168">
        <v>4</v>
      </c>
      <c r="CY1168">
        <v>3</v>
      </c>
      <c r="CZ1168">
        <v>4</v>
      </c>
      <c r="DA1168" s="57">
        <v>4</v>
      </c>
    </row>
    <row r="1169" spans="1:105">
      <c r="A1169">
        <v>1162</v>
      </c>
      <c r="B1169" s="9">
        <v>2</v>
      </c>
      <c r="C1169" s="9">
        <v>3</v>
      </c>
      <c r="D1169" s="9">
        <v>7</v>
      </c>
      <c r="E1169" s="9">
        <v>10</v>
      </c>
      <c r="F1169" s="9">
        <v>0</v>
      </c>
      <c r="G1169" s="9">
        <v>0</v>
      </c>
      <c r="H1169" s="9">
        <v>0</v>
      </c>
      <c r="I1169" s="9">
        <v>1</v>
      </c>
      <c r="J1169" s="9">
        <v>0</v>
      </c>
      <c r="K1169" s="9">
        <v>0</v>
      </c>
      <c r="L1169" s="9">
        <v>0</v>
      </c>
      <c r="M1169" s="9">
        <v>1</v>
      </c>
      <c r="N1169" s="9">
        <v>4</v>
      </c>
      <c r="O1169" s="9">
        <v>4</v>
      </c>
      <c r="P1169" s="9">
        <v>4</v>
      </c>
      <c r="Q1169" s="9">
        <v>4</v>
      </c>
      <c r="R1169" s="9">
        <v>3</v>
      </c>
      <c r="S1169" s="9">
        <v>4</v>
      </c>
      <c r="T1169" s="9"/>
      <c r="U1169" s="9">
        <v>1</v>
      </c>
      <c r="V1169" s="9">
        <v>1</v>
      </c>
      <c r="W1169" s="9">
        <v>0</v>
      </c>
      <c r="X1169" s="9">
        <v>0</v>
      </c>
      <c r="Y1169" s="9">
        <v>1</v>
      </c>
      <c r="Z1169" s="9">
        <v>0</v>
      </c>
      <c r="AA1169" s="9">
        <v>0</v>
      </c>
      <c r="AB1169" s="9">
        <v>0</v>
      </c>
      <c r="AC1169" s="9"/>
      <c r="AD1169" s="9">
        <v>1</v>
      </c>
      <c r="AE1169" s="9"/>
      <c r="AF1169" s="9">
        <v>1</v>
      </c>
      <c r="AG1169" s="9">
        <v>1</v>
      </c>
      <c r="AH1169" s="9">
        <v>1</v>
      </c>
      <c r="AI1169" s="9">
        <v>0</v>
      </c>
      <c r="AJ1169" s="9">
        <v>0</v>
      </c>
      <c r="AK1169" s="9">
        <v>0</v>
      </c>
      <c r="AL1169" s="9"/>
      <c r="AM1169" s="9">
        <v>1</v>
      </c>
      <c r="AN1169" s="9">
        <v>1</v>
      </c>
      <c r="AO1169" s="9">
        <v>1</v>
      </c>
      <c r="AP1169" s="9">
        <v>1</v>
      </c>
      <c r="AQ1169" s="9">
        <v>0</v>
      </c>
      <c r="AR1169" s="9">
        <v>0</v>
      </c>
      <c r="AS1169" s="9"/>
      <c r="AT1169" s="9">
        <v>1</v>
      </c>
      <c r="AU1169" s="9">
        <v>3</v>
      </c>
      <c r="AV1169" s="75">
        <v>1</v>
      </c>
      <c r="AW1169" s="75">
        <v>1</v>
      </c>
      <c r="AX1169" s="75">
        <v>1</v>
      </c>
      <c r="AY1169" s="9">
        <v>2</v>
      </c>
      <c r="AZ1169" s="9">
        <v>1</v>
      </c>
      <c r="BA1169" s="9">
        <v>1</v>
      </c>
      <c r="BB1169" s="9">
        <v>2</v>
      </c>
      <c r="BC1169" s="9">
        <v>1</v>
      </c>
      <c r="BD1169" s="9">
        <v>1</v>
      </c>
      <c r="BE1169" s="9">
        <v>2</v>
      </c>
      <c r="BF1169" s="9">
        <v>2</v>
      </c>
      <c r="BG1169" s="9" t="s">
        <v>125</v>
      </c>
      <c r="BH1169">
        <v>2</v>
      </c>
      <c r="BI1169">
        <v>2</v>
      </c>
      <c r="BJ1169" s="58">
        <v>1</v>
      </c>
      <c r="BK1169">
        <v>1</v>
      </c>
      <c r="BL1169">
        <v>2</v>
      </c>
      <c r="BM1169">
        <v>1</v>
      </c>
      <c r="BN1169">
        <v>1</v>
      </c>
      <c r="BO1169">
        <v>2</v>
      </c>
      <c r="BP1169">
        <v>2</v>
      </c>
      <c r="BQ1169" t="s">
        <v>125</v>
      </c>
      <c r="BR1169">
        <v>1</v>
      </c>
      <c r="BS1169">
        <v>2</v>
      </c>
      <c r="BT1169" t="s">
        <v>125</v>
      </c>
      <c r="BU1169">
        <v>1</v>
      </c>
      <c r="BV1169">
        <v>2</v>
      </c>
      <c r="BW1169">
        <v>2</v>
      </c>
      <c r="BX1169">
        <v>2</v>
      </c>
      <c r="BY1169">
        <v>1</v>
      </c>
      <c r="BZ1169">
        <v>2</v>
      </c>
      <c r="CA1169">
        <v>2</v>
      </c>
      <c r="CB1169">
        <v>2</v>
      </c>
      <c r="CC1169">
        <v>2</v>
      </c>
      <c r="CD1169">
        <v>2</v>
      </c>
      <c r="CE1169">
        <v>2</v>
      </c>
      <c r="CF1169">
        <v>2</v>
      </c>
      <c r="CG1169">
        <v>2</v>
      </c>
      <c r="CH1169">
        <v>2</v>
      </c>
      <c r="CI1169">
        <v>2</v>
      </c>
      <c r="CJ1169">
        <v>2</v>
      </c>
      <c r="CK1169">
        <v>2</v>
      </c>
      <c r="CL1169">
        <v>1</v>
      </c>
      <c r="CM1169">
        <v>3</v>
      </c>
      <c r="CN1169">
        <v>3</v>
      </c>
      <c r="CO1169">
        <v>4</v>
      </c>
      <c r="CP1169">
        <v>3</v>
      </c>
      <c r="CQ1169">
        <v>3</v>
      </c>
      <c r="CR1169">
        <v>3</v>
      </c>
      <c r="CS1169">
        <v>3</v>
      </c>
      <c r="CT1169">
        <v>4</v>
      </c>
      <c r="CU1169">
        <v>3</v>
      </c>
      <c r="CV1169">
        <v>2</v>
      </c>
      <c r="CW1169">
        <v>1</v>
      </c>
      <c r="CX1169">
        <v>1</v>
      </c>
      <c r="CY1169">
        <v>3</v>
      </c>
      <c r="CZ1169">
        <v>3</v>
      </c>
      <c r="DA1169" s="57" t="s">
        <v>125</v>
      </c>
    </row>
    <row r="1170" spans="1:105">
      <c r="A1170">
        <v>1163</v>
      </c>
      <c r="B1170" s="9">
        <v>1</v>
      </c>
      <c r="C1170" s="9">
        <v>9</v>
      </c>
      <c r="D1170" s="9">
        <v>7</v>
      </c>
      <c r="E1170" s="9">
        <v>3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1</v>
      </c>
      <c r="L1170" s="9">
        <v>0</v>
      </c>
      <c r="M1170" s="9">
        <v>3</v>
      </c>
      <c r="N1170" s="9">
        <v>4</v>
      </c>
      <c r="O1170" s="9">
        <v>4</v>
      </c>
      <c r="P1170" s="9">
        <v>4</v>
      </c>
      <c r="Q1170" s="9">
        <v>4</v>
      </c>
      <c r="R1170" s="9">
        <v>4</v>
      </c>
      <c r="S1170" s="9">
        <v>3</v>
      </c>
      <c r="T1170" s="9"/>
      <c r="U1170" s="9">
        <v>0</v>
      </c>
      <c r="V1170" s="9">
        <v>0</v>
      </c>
      <c r="W1170" s="9">
        <v>0</v>
      </c>
      <c r="X1170" s="9">
        <v>0</v>
      </c>
      <c r="Y1170" s="9">
        <v>1</v>
      </c>
      <c r="Z1170" s="9">
        <v>1</v>
      </c>
      <c r="AA1170" s="9">
        <v>0</v>
      </c>
      <c r="AB1170" s="9">
        <v>0</v>
      </c>
      <c r="AC1170" s="9"/>
      <c r="AD1170" s="9">
        <v>4</v>
      </c>
      <c r="AE1170" s="9"/>
      <c r="AF1170" s="9">
        <v>1</v>
      </c>
      <c r="AG1170" s="9">
        <v>1</v>
      </c>
      <c r="AH1170" s="9">
        <v>0</v>
      </c>
      <c r="AI1170" s="9">
        <v>0</v>
      </c>
      <c r="AJ1170" s="9">
        <v>0</v>
      </c>
      <c r="AK1170" s="9">
        <v>0</v>
      </c>
      <c r="AL1170" s="9"/>
      <c r="AM1170" s="9">
        <v>1</v>
      </c>
      <c r="AN1170" s="9">
        <v>1</v>
      </c>
      <c r="AO1170" s="9">
        <v>1</v>
      </c>
      <c r="AP1170" s="9">
        <v>1</v>
      </c>
      <c r="AQ1170" s="9">
        <v>0</v>
      </c>
      <c r="AR1170" s="9">
        <v>0</v>
      </c>
      <c r="AS1170" s="9"/>
      <c r="AT1170" s="9">
        <v>4</v>
      </c>
      <c r="AU1170" s="9">
        <v>2</v>
      </c>
      <c r="AV1170" s="75">
        <v>2</v>
      </c>
      <c r="AW1170" s="75">
        <v>2</v>
      </c>
      <c r="AX1170" s="75">
        <v>2</v>
      </c>
      <c r="AY1170" s="9" t="s">
        <v>125</v>
      </c>
      <c r="AZ1170" s="9">
        <v>1</v>
      </c>
      <c r="BA1170" s="9">
        <v>2</v>
      </c>
      <c r="BB1170" s="9"/>
      <c r="BC1170" s="9">
        <v>2</v>
      </c>
      <c r="BD1170" s="9">
        <v>2</v>
      </c>
      <c r="BE1170" s="9" t="s">
        <v>125</v>
      </c>
      <c r="BF1170" s="9">
        <v>1</v>
      </c>
      <c r="BG1170" s="9">
        <v>1</v>
      </c>
      <c r="BH1170">
        <v>1</v>
      </c>
      <c r="BI1170">
        <v>2</v>
      </c>
      <c r="BJ1170" s="58">
        <v>2</v>
      </c>
      <c r="BK1170">
        <v>2</v>
      </c>
      <c r="BL1170">
        <v>1</v>
      </c>
      <c r="BM1170">
        <v>2</v>
      </c>
      <c r="BN1170">
        <v>2</v>
      </c>
      <c r="BO1170">
        <v>2</v>
      </c>
      <c r="BP1170">
        <v>2</v>
      </c>
      <c r="BQ1170" t="s">
        <v>125</v>
      </c>
      <c r="BR1170">
        <v>2</v>
      </c>
      <c r="BS1170">
        <v>2</v>
      </c>
      <c r="BT1170" t="s">
        <v>125</v>
      </c>
      <c r="BU1170">
        <v>1</v>
      </c>
      <c r="BV1170">
        <v>1</v>
      </c>
      <c r="BW1170">
        <v>2</v>
      </c>
      <c r="BX1170">
        <v>2</v>
      </c>
      <c r="BY1170">
        <v>2</v>
      </c>
      <c r="BZ1170">
        <v>2</v>
      </c>
      <c r="CA1170">
        <v>2</v>
      </c>
      <c r="CB1170">
        <v>2</v>
      </c>
      <c r="CC1170">
        <v>2</v>
      </c>
      <c r="CD1170">
        <v>2</v>
      </c>
      <c r="CE1170">
        <v>1</v>
      </c>
      <c r="CF1170">
        <v>2</v>
      </c>
      <c r="CG1170">
        <v>2</v>
      </c>
      <c r="CH1170">
        <v>2</v>
      </c>
      <c r="CI1170">
        <v>2</v>
      </c>
      <c r="CJ1170">
        <v>2</v>
      </c>
      <c r="CK1170">
        <v>2</v>
      </c>
      <c r="CL1170">
        <v>2</v>
      </c>
      <c r="CM1170" t="s">
        <v>125</v>
      </c>
      <c r="CN1170" t="s">
        <v>125</v>
      </c>
      <c r="CO1170">
        <v>4</v>
      </c>
      <c r="CP1170">
        <v>2</v>
      </c>
      <c r="CQ1170">
        <v>4</v>
      </c>
      <c r="CR1170">
        <v>3</v>
      </c>
      <c r="CS1170">
        <v>3</v>
      </c>
      <c r="CT1170">
        <v>4</v>
      </c>
      <c r="CU1170">
        <v>3</v>
      </c>
      <c r="CV1170">
        <v>4</v>
      </c>
      <c r="CW1170">
        <v>1</v>
      </c>
      <c r="CX1170">
        <v>3</v>
      </c>
      <c r="CY1170">
        <v>1</v>
      </c>
      <c r="CZ1170">
        <v>4</v>
      </c>
      <c r="DA1170" s="57" t="s">
        <v>125</v>
      </c>
    </row>
    <row r="1171" spans="1:105">
      <c r="A1171">
        <v>1164</v>
      </c>
      <c r="B1171" s="9">
        <v>1</v>
      </c>
      <c r="C1171" s="9">
        <v>8</v>
      </c>
      <c r="D1171" s="9">
        <v>1</v>
      </c>
      <c r="E1171" s="9">
        <v>4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1</v>
      </c>
      <c r="L1171" s="9">
        <v>0</v>
      </c>
      <c r="M1171" s="9">
        <v>2</v>
      </c>
      <c r="N1171" s="9">
        <v>0</v>
      </c>
      <c r="O1171" s="9">
        <v>0</v>
      </c>
      <c r="P1171" s="9">
        <v>0</v>
      </c>
      <c r="Q1171" s="9">
        <v>0</v>
      </c>
      <c r="R1171" s="9">
        <v>4</v>
      </c>
      <c r="S1171" s="9">
        <v>0</v>
      </c>
      <c r="T1171" s="9"/>
      <c r="U1171" s="9">
        <v>0</v>
      </c>
      <c r="V1171" s="9">
        <v>0</v>
      </c>
      <c r="W1171" s="9">
        <v>0</v>
      </c>
      <c r="X1171" s="9">
        <v>0</v>
      </c>
      <c r="Y1171" s="9">
        <v>1</v>
      </c>
      <c r="Z1171" s="9">
        <v>0</v>
      </c>
      <c r="AA1171" s="9">
        <v>0</v>
      </c>
      <c r="AB1171" s="9">
        <v>0</v>
      </c>
      <c r="AC1171" s="9"/>
      <c r="AD1171" s="9">
        <v>5</v>
      </c>
      <c r="AE1171" s="9"/>
      <c r="AF1171" s="9">
        <v>1</v>
      </c>
      <c r="AG1171" s="9">
        <v>1</v>
      </c>
      <c r="AH1171" s="9">
        <v>1</v>
      </c>
      <c r="AI1171" s="9">
        <v>0</v>
      </c>
      <c r="AJ1171" s="9">
        <v>0</v>
      </c>
      <c r="AK1171" s="9">
        <v>0</v>
      </c>
      <c r="AL1171" s="9"/>
      <c r="AM1171" s="9">
        <v>1</v>
      </c>
      <c r="AN1171" s="9">
        <v>1</v>
      </c>
      <c r="AO1171" s="9">
        <v>1</v>
      </c>
      <c r="AP1171" s="9">
        <v>1</v>
      </c>
      <c r="AQ1171" s="9">
        <v>0</v>
      </c>
      <c r="AR1171" s="9">
        <v>0</v>
      </c>
      <c r="AS1171" s="9"/>
      <c r="AT1171" s="9">
        <v>4</v>
      </c>
      <c r="AU1171" s="9">
        <v>3</v>
      </c>
      <c r="AV1171" s="75">
        <v>1</v>
      </c>
      <c r="AW1171" s="75">
        <v>2</v>
      </c>
      <c r="AX1171" s="75">
        <v>2</v>
      </c>
      <c r="AY1171" s="9" t="s">
        <v>125</v>
      </c>
      <c r="AZ1171" s="9">
        <v>1</v>
      </c>
      <c r="BA1171" s="9">
        <v>1</v>
      </c>
      <c r="BB1171" s="9">
        <v>2</v>
      </c>
      <c r="BC1171" s="9">
        <v>2</v>
      </c>
      <c r="BD1171" s="9">
        <v>1</v>
      </c>
      <c r="BE1171" s="9">
        <v>1</v>
      </c>
      <c r="BF1171" s="9">
        <v>1</v>
      </c>
      <c r="BG1171" s="9">
        <v>1</v>
      </c>
      <c r="BH1171">
        <v>1</v>
      </c>
      <c r="BI1171">
        <v>1</v>
      </c>
      <c r="BJ1171" s="58">
        <v>2</v>
      </c>
      <c r="BK1171">
        <v>1</v>
      </c>
      <c r="BL1171">
        <v>1</v>
      </c>
      <c r="BM1171">
        <v>1</v>
      </c>
      <c r="BN1171">
        <v>1</v>
      </c>
      <c r="BO1171">
        <v>2</v>
      </c>
      <c r="BP1171">
        <v>2</v>
      </c>
      <c r="BQ1171" t="s">
        <v>125</v>
      </c>
      <c r="BR1171">
        <v>1</v>
      </c>
      <c r="BS1171">
        <v>1</v>
      </c>
      <c r="BT1171">
        <v>1</v>
      </c>
      <c r="BU1171">
        <v>1</v>
      </c>
      <c r="BV1171">
        <v>2</v>
      </c>
      <c r="BW1171">
        <v>2</v>
      </c>
      <c r="BX1171">
        <v>2</v>
      </c>
      <c r="BY1171">
        <v>1</v>
      </c>
      <c r="BZ1171">
        <v>1</v>
      </c>
      <c r="CA1171">
        <v>1</v>
      </c>
      <c r="CB1171">
        <v>2</v>
      </c>
      <c r="CC1171">
        <v>2</v>
      </c>
      <c r="CD1171">
        <v>2</v>
      </c>
      <c r="CE1171">
        <v>2</v>
      </c>
      <c r="CF1171">
        <v>2</v>
      </c>
      <c r="CG1171">
        <v>2</v>
      </c>
      <c r="CH1171">
        <v>1</v>
      </c>
      <c r="CI1171">
        <v>2</v>
      </c>
      <c r="CJ1171">
        <v>1</v>
      </c>
      <c r="CK1171">
        <v>2</v>
      </c>
      <c r="CL1171">
        <v>2</v>
      </c>
      <c r="CM1171" t="s">
        <v>125</v>
      </c>
      <c r="CN1171" t="s">
        <v>125</v>
      </c>
      <c r="CO1171">
        <v>4</v>
      </c>
      <c r="CP1171">
        <v>1</v>
      </c>
      <c r="CQ1171">
        <v>3</v>
      </c>
      <c r="CR1171">
        <v>1</v>
      </c>
      <c r="CS1171">
        <v>2</v>
      </c>
      <c r="CT1171">
        <v>4</v>
      </c>
      <c r="CU1171">
        <v>1</v>
      </c>
      <c r="CV1171">
        <v>1</v>
      </c>
      <c r="CW1171">
        <v>1</v>
      </c>
      <c r="CX1171">
        <v>3</v>
      </c>
      <c r="CY1171">
        <v>1</v>
      </c>
      <c r="CZ1171">
        <v>2</v>
      </c>
      <c r="DA1171" s="57" t="s">
        <v>125</v>
      </c>
    </row>
    <row r="1172" spans="1:105">
      <c r="A1172">
        <v>1165</v>
      </c>
      <c r="B1172" s="9">
        <v>1</v>
      </c>
      <c r="C1172" s="9">
        <v>9</v>
      </c>
      <c r="D1172" s="9">
        <v>7</v>
      </c>
      <c r="E1172" s="9">
        <v>8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1</v>
      </c>
      <c r="L1172" s="9">
        <v>0</v>
      </c>
      <c r="M1172" s="9">
        <v>2</v>
      </c>
      <c r="N1172" s="9">
        <v>4</v>
      </c>
      <c r="O1172" s="9">
        <v>4</v>
      </c>
      <c r="P1172" s="9">
        <v>4</v>
      </c>
      <c r="Q1172" s="9">
        <v>4</v>
      </c>
      <c r="R1172" s="9">
        <v>4</v>
      </c>
      <c r="S1172" s="9">
        <v>4</v>
      </c>
      <c r="T1172" s="9"/>
      <c r="U1172" s="9">
        <v>0</v>
      </c>
      <c r="V1172" s="9">
        <v>0</v>
      </c>
      <c r="W1172" s="9">
        <v>0</v>
      </c>
      <c r="X1172" s="9">
        <v>0</v>
      </c>
      <c r="Y1172" s="9">
        <v>1</v>
      </c>
      <c r="Z1172" s="9">
        <v>1</v>
      </c>
      <c r="AA1172" s="9">
        <v>0</v>
      </c>
      <c r="AB1172" s="9">
        <v>0</v>
      </c>
      <c r="AC1172" s="9"/>
      <c r="AD1172" s="9">
        <v>2</v>
      </c>
      <c r="AE1172" s="9"/>
      <c r="AF1172" s="9">
        <v>1</v>
      </c>
      <c r="AG1172" s="9">
        <v>1</v>
      </c>
      <c r="AH1172" s="9">
        <v>1</v>
      </c>
      <c r="AI1172" s="9">
        <v>1</v>
      </c>
      <c r="AJ1172" s="9">
        <v>1</v>
      </c>
      <c r="AK1172" s="9">
        <v>0</v>
      </c>
      <c r="AL1172" s="9"/>
      <c r="AM1172" s="9">
        <v>1</v>
      </c>
      <c r="AN1172" s="9">
        <v>1</v>
      </c>
      <c r="AO1172" s="9">
        <v>1</v>
      </c>
      <c r="AP1172" s="9">
        <v>1</v>
      </c>
      <c r="AQ1172" s="9">
        <v>0</v>
      </c>
      <c r="AR1172" s="9">
        <v>0</v>
      </c>
      <c r="AS1172" s="9"/>
      <c r="AT1172" s="9">
        <v>1</v>
      </c>
      <c r="AU1172" s="9">
        <v>3</v>
      </c>
      <c r="AV1172" s="75">
        <v>1</v>
      </c>
      <c r="AW1172" s="75">
        <v>1</v>
      </c>
      <c r="AX1172" s="75">
        <v>1</v>
      </c>
      <c r="AY1172" s="9">
        <v>1</v>
      </c>
      <c r="AZ1172" s="9">
        <v>1</v>
      </c>
      <c r="BA1172" s="9">
        <v>1</v>
      </c>
      <c r="BB1172" s="9">
        <v>1</v>
      </c>
      <c r="BC1172" s="9">
        <v>1</v>
      </c>
      <c r="BD1172" s="9">
        <v>1</v>
      </c>
      <c r="BE1172" s="9">
        <v>1</v>
      </c>
      <c r="BF1172" s="9">
        <v>2</v>
      </c>
      <c r="BG1172" s="9" t="s">
        <v>125</v>
      </c>
      <c r="BH1172">
        <v>1</v>
      </c>
      <c r="BI1172">
        <v>1</v>
      </c>
      <c r="BJ1172" s="58">
        <v>1</v>
      </c>
      <c r="BK1172">
        <v>1</v>
      </c>
      <c r="BL1172">
        <v>1</v>
      </c>
      <c r="BM1172">
        <v>1</v>
      </c>
      <c r="BN1172">
        <v>1</v>
      </c>
      <c r="BO1172">
        <v>2</v>
      </c>
      <c r="BP1172">
        <v>2</v>
      </c>
      <c r="BQ1172" t="s">
        <v>125</v>
      </c>
      <c r="BR1172">
        <v>1</v>
      </c>
      <c r="BS1172">
        <v>1</v>
      </c>
      <c r="BT1172">
        <v>1</v>
      </c>
      <c r="BU1172">
        <v>1</v>
      </c>
      <c r="BV1172">
        <v>1</v>
      </c>
      <c r="BW1172">
        <v>1</v>
      </c>
      <c r="BX1172">
        <v>1</v>
      </c>
      <c r="BY1172">
        <v>1</v>
      </c>
      <c r="BZ1172">
        <v>2</v>
      </c>
      <c r="CA1172">
        <v>1</v>
      </c>
      <c r="CB1172">
        <v>2</v>
      </c>
      <c r="CC1172">
        <v>1</v>
      </c>
      <c r="CD1172">
        <v>1</v>
      </c>
      <c r="CE1172">
        <v>2</v>
      </c>
      <c r="CF1172">
        <v>1</v>
      </c>
      <c r="CG1172">
        <v>1</v>
      </c>
      <c r="CH1172">
        <v>1</v>
      </c>
      <c r="CI1172">
        <v>1</v>
      </c>
      <c r="CJ1172">
        <v>1</v>
      </c>
      <c r="CK1172">
        <v>1</v>
      </c>
      <c r="CL1172">
        <v>1</v>
      </c>
      <c r="CM1172">
        <v>4</v>
      </c>
      <c r="CN1172">
        <v>4</v>
      </c>
      <c r="CO1172">
        <v>4</v>
      </c>
      <c r="CP1172">
        <v>4</v>
      </c>
      <c r="CQ1172">
        <v>4</v>
      </c>
      <c r="CR1172">
        <v>4</v>
      </c>
      <c r="CS1172">
        <v>4</v>
      </c>
      <c r="CT1172">
        <v>4</v>
      </c>
      <c r="CU1172">
        <v>4</v>
      </c>
      <c r="CV1172">
        <v>3</v>
      </c>
      <c r="CW1172">
        <v>4</v>
      </c>
      <c r="CX1172">
        <v>4</v>
      </c>
      <c r="CY1172">
        <v>4</v>
      </c>
      <c r="CZ1172">
        <v>3</v>
      </c>
      <c r="DA1172" s="57" t="s">
        <v>125</v>
      </c>
    </row>
    <row r="1173" spans="1:105">
      <c r="A1173">
        <v>1166</v>
      </c>
      <c r="B1173" s="9">
        <v>1</v>
      </c>
      <c r="C1173" s="9">
        <v>8</v>
      </c>
      <c r="D1173" s="9">
        <v>7</v>
      </c>
      <c r="E1173" s="9">
        <v>4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1</v>
      </c>
      <c r="L1173" s="9">
        <v>0</v>
      </c>
      <c r="M1173" s="9">
        <v>1</v>
      </c>
      <c r="N1173" s="9">
        <v>1</v>
      </c>
      <c r="O1173" s="9">
        <v>3</v>
      </c>
      <c r="P1173" s="9">
        <v>1</v>
      </c>
      <c r="Q1173" s="9">
        <v>1</v>
      </c>
      <c r="R1173" s="9">
        <v>3</v>
      </c>
      <c r="S1173" s="9">
        <v>3</v>
      </c>
      <c r="T1173" s="9"/>
      <c r="U1173" s="9">
        <v>0</v>
      </c>
      <c r="V1173" s="9">
        <v>0</v>
      </c>
      <c r="W1173" s="9">
        <v>1</v>
      </c>
      <c r="X1173" s="9">
        <v>0</v>
      </c>
      <c r="Y1173" s="9">
        <v>0</v>
      </c>
      <c r="Z1173" s="9">
        <v>1</v>
      </c>
      <c r="AA1173" s="9">
        <v>0</v>
      </c>
      <c r="AB1173" s="9">
        <v>0</v>
      </c>
      <c r="AC1173" s="9"/>
      <c r="AD1173" s="9">
        <v>6</v>
      </c>
      <c r="AE1173" s="9"/>
      <c r="AF1173" s="9">
        <v>1</v>
      </c>
      <c r="AG1173" s="9">
        <v>1</v>
      </c>
      <c r="AH1173" s="9">
        <v>0</v>
      </c>
      <c r="AI1173" s="9">
        <v>0</v>
      </c>
      <c r="AJ1173" s="9">
        <v>1</v>
      </c>
      <c r="AK1173" s="9">
        <v>0</v>
      </c>
      <c r="AL1173" s="9"/>
      <c r="AM1173" s="9">
        <v>1</v>
      </c>
      <c r="AN1173" s="9">
        <v>1</v>
      </c>
      <c r="AO1173" s="9">
        <v>1</v>
      </c>
      <c r="AP1173" s="9">
        <v>0</v>
      </c>
      <c r="AQ1173" s="9">
        <v>0</v>
      </c>
      <c r="AR1173" s="9">
        <v>0</v>
      </c>
      <c r="AS1173" s="9"/>
      <c r="AT1173" s="9">
        <v>4</v>
      </c>
      <c r="AU1173" s="9">
        <v>2</v>
      </c>
      <c r="AV1173" s="75">
        <v>2</v>
      </c>
      <c r="AW1173" s="75">
        <v>2</v>
      </c>
      <c r="AX1173" s="75">
        <v>1</v>
      </c>
      <c r="AY1173" s="9">
        <v>1</v>
      </c>
      <c r="AZ1173" s="9">
        <v>1</v>
      </c>
      <c r="BA1173" s="9">
        <v>1</v>
      </c>
      <c r="BB1173" s="9">
        <v>2</v>
      </c>
      <c r="BC1173" s="9">
        <v>1</v>
      </c>
      <c r="BD1173" s="9">
        <v>1</v>
      </c>
      <c r="BE1173" s="9">
        <v>2</v>
      </c>
      <c r="BF1173" s="9">
        <v>1</v>
      </c>
      <c r="BG1173" s="9">
        <v>1</v>
      </c>
      <c r="BH1173">
        <v>1</v>
      </c>
      <c r="BI1173">
        <v>2</v>
      </c>
      <c r="BJ1173" s="58">
        <v>1</v>
      </c>
      <c r="BK1173">
        <v>1</v>
      </c>
      <c r="BL1173">
        <v>1</v>
      </c>
      <c r="BM1173">
        <v>1</v>
      </c>
      <c r="BN1173">
        <v>1</v>
      </c>
      <c r="BO1173">
        <v>2</v>
      </c>
      <c r="BP1173">
        <v>2</v>
      </c>
      <c r="BQ1173" t="s">
        <v>125</v>
      </c>
      <c r="BR1173">
        <v>1</v>
      </c>
      <c r="BS1173">
        <v>1</v>
      </c>
      <c r="BT1173">
        <v>1</v>
      </c>
      <c r="BU1173">
        <v>1</v>
      </c>
      <c r="BV1173">
        <v>1</v>
      </c>
      <c r="BW1173">
        <v>2</v>
      </c>
      <c r="BX1173">
        <v>1</v>
      </c>
      <c r="BY1173">
        <v>2</v>
      </c>
      <c r="BZ1173">
        <v>2</v>
      </c>
      <c r="CA1173">
        <v>1</v>
      </c>
      <c r="CB1173">
        <v>2</v>
      </c>
      <c r="CC1173">
        <v>1</v>
      </c>
      <c r="CD1173">
        <v>2</v>
      </c>
      <c r="CE1173">
        <v>2</v>
      </c>
      <c r="CF1173">
        <v>2</v>
      </c>
      <c r="CG1173">
        <v>1</v>
      </c>
      <c r="CH1173">
        <v>1</v>
      </c>
      <c r="CI1173">
        <v>1</v>
      </c>
      <c r="CJ1173">
        <v>1</v>
      </c>
      <c r="CK1173">
        <v>2</v>
      </c>
      <c r="CL1173">
        <v>1</v>
      </c>
      <c r="CM1173">
        <v>4</v>
      </c>
      <c r="CN1173">
        <v>3</v>
      </c>
      <c r="CO1173">
        <v>4</v>
      </c>
      <c r="CP1173">
        <v>4</v>
      </c>
      <c r="CQ1173">
        <v>4</v>
      </c>
      <c r="CR1173">
        <v>4</v>
      </c>
      <c r="CS1173">
        <v>4</v>
      </c>
      <c r="CT1173">
        <v>4</v>
      </c>
      <c r="CU1173">
        <v>3</v>
      </c>
      <c r="CV1173">
        <v>3</v>
      </c>
      <c r="CW1173">
        <v>2</v>
      </c>
      <c r="CX1173">
        <v>4</v>
      </c>
      <c r="CY1173">
        <v>3</v>
      </c>
      <c r="CZ1173">
        <v>3</v>
      </c>
      <c r="DA1173" s="57" t="s">
        <v>125</v>
      </c>
    </row>
    <row r="1174" spans="1:105">
      <c r="A1174">
        <v>1167</v>
      </c>
      <c r="B1174" s="9">
        <v>2</v>
      </c>
      <c r="C1174" s="9">
        <v>7</v>
      </c>
      <c r="D1174" s="9">
        <v>5</v>
      </c>
      <c r="E1174" s="9">
        <v>8</v>
      </c>
      <c r="F1174" s="9">
        <v>0</v>
      </c>
      <c r="G1174" s="9">
        <v>0</v>
      </c>
      <c r="H1174" s="9">
        <v>0</v>
      </c>
      <c r="I1174" s="9">
        <v>1</v>
      </c>
      <c r="J1174" s="9">
        <v>1</v>
      </c>
      <c r="K1174" s="9">
        <v>0</v>
      </c>
      <c r="L1174" s="9">
        <v>0</v>
      </c>
      <c r="M1174" s="9">
        <v>2</v>
      </c>
      <c r="N1174" s="9">
        <v>3</v>
      </c>
      <c r="O1174" s="9">
        <v>3</v>
      </c>
      <c r="P1174" s="9">
        <v>3</v>
      </c>
      <c r="Q1174" s="9">
        <v>1</v>
      </c>
      <c r="R1174" s="9">
        <v>4</v>
      </c>
      <c r="S1174" s="9">
        <v>4</v>
      </c>
      <c r="T1174" s="9"/>
      <c r="U1174" s="9">
        <v>0</v>
      </c>
      <c r="V1174" s="9">
        <v>0</v>
      </c>
      <c r="W1174" s="9">
        <v>0</v>
      </c>
      <c r="X1174" s="9">
        <v>0</v>
      </c>
      <c r="Y1174" s="9">
        <v>1</v>
      </c>
      <c r="Z1174" s="9">
        <v>0</v>
      </c>
      <c r="AA1174" s="9">
        <v>0</v>
      </c>
      <c r="AB1174" s="9">
        <v>0</v>
      </c>
      <c r="AC1174" s="9"/>
      <c r="AD1174" s="9">
        <v>4</v>
      </c>
      <c r="AE1174" s="9"/>
      <c r="AF1174" s="9">
        <v>1</v>
      </c>
      <c r="AG1174" s="9">
        <v>1</v>
      </c>
      <c r="AH1174" s="9">
        <v>0</v>
      </c>
      <c r="AI1174" s="9">
        <v>0</v>
      </c>
      <c r="AJ1174" s="9">
        <v>0</v>
      </c>
      <c r="AK1174" s="9">
        <v>0</v>
      </c>
      <c r="AL1174" s="9"/>
      <c r="AM1174" s="9">
        <v>1</v>
      </c>
      <c r="AN1174" s="9">
        <v>1</v>
      </c>
      <c r="AO1174" s="9">
        <v>1</v>
      </c>
      <c r="AP1174" s="9">
        <v>1</v>
      </c>
      <c r="AQ1174" s="9">
        <v>0</v>
      </c>
      <c r="AR1174" s="9">
        <v>0</v>
      </c>
      <c r="AS1174" s="9"/>
      <c r="AT1174" s="9">
        <v>1</v>
      </c>
      <c r="AU1174" s="9">
        <v>1</v>
      </c>
      <c r="AV1174" s="75">
        <v>2</v>
      </c>
      <c r="AW1174" s="75">
        <v>1</v>
      </c>
      <c r="AX1174" s="75">
        <v>1</v>
      </c>
      <c r="AY1174" s="9"/>
      <c r="AZ1174" s="9">
        <v>2</v>
      </c>
      <c r="BA1174" s="9" t="s">
        <v>125</v>
      </c>
      <c r="BB1174" s="9" t="s">
        <v>125</v>
      </c>
      <c r="BC1174" s="9">
        <v>2</v>
      </c>
      <c r="BD1174" s="9">
        <v>1</v>
      </c>
      <c r="BE1174" s="9">
        <v>2</v>
      </c>
      <c r="BF1174" s="9">
        <v>1</v>
      </c>
      <c r="BG1174" s="9">
        <v>1</v>
      </c>
      <c r="BH1174">
        <v>1</v>
      </c>
      <c r="BI1174">
        <v>2</v>
      </c>
      <c r="BJ1174" s="58">
        <v>1</v>
      </c>
      <c r="BK1174">
        <v>2</v>
      </c>
      <c r="BL1174">
        <v>2</v>
      </c>
      <c r="BM1174">
        <v>1</v>
      </c>
      <c r="BN1174">
        <v>1</v>
      </c>
      <c r="BO1174">
        <v>2</v>
      </c>
      <c r="BP1174">
        <v>2</v>
      </c>
      <c r="BQ1174" t="s">
        <v>125</v>
      </c>
      <c r="BR1174">
        <v>2</v>
      </c>
      <c r="BS1174">
        <v>1</v>
      </c>
      <c r="BT1174">
        <v>1</v>
      </c>
      <c r="BU1174">
        <v>1</v>
      </c>
      <c r="BV1174">
        <v>1</v>
      </c>
      <c r="BW1174">
        <v>2</v>
      </c>
      <c r="BX1174">
        <v>2</v>
      </c>
      <c r="BY1174">
        <v>2</v>
      </c>
      <c r="BZ1174">
        <v>2</v>
      </c>
      <c r="CA1174">
        <v>2</v>
      </c>
      <c r="CB1174">
        <v>2</v>
      </c>
      <c r="CC1174">
        <v>1</v>
      </c>
      <c r="CD1174">
        <v>1</v>
      </c>
      <c r="CE1174">
        <v>2</v>
      </c>
      <c r="CF1174">
        <v>2</v>
      </c>
      <c r="CG1174">
        <v>2</v>
      </c>
      <c r="CH1174">
        <v>2</v>
      </c>
      <c r="CI1174">
        <v>2</v>
      </c>
      <c r="CJ1174">
        <v>1</v>
      </c>
      <c r="CK1174">
        <v>2</v>
      </c>
      <c r="CL1174">
        <v>1</v>
      </c>
      <c r="CM1174">
        <v>3</v>
      </c>
      <c r="CN1174">
        <v>4</v>
      </c>
      <c r="CO1174">
        <v>4</v>
      </c>
      <c r="CP1174">
        <v>3</v>
      </c>
      <c r="CQ1174">
        <v>4</v>
      </c>
      <c r="CR1174">
        <v>3</v>
      </c>
      <c r="CS1174">
        <v>4</v>
      </c>
      <c r="CT1174">
        <v>4</v>
      </c>
      <c r="CU1174">
        <v>3</v>
      </c>
      <c r="CV1174">
        <v>2</v>
      </c>
      <c r="CW1174">
        <v>1</v>
      </c>
      <c r="CX1174">
        <v>2</v>
      </c>
      <c r="CY1174">
        <v>3</v>
      </c>
      <c r="CZ1174">
        <v>3</v>
      </c>
      <c r="DA1174" s="57" t="s">
        <v>125</v>
      </c>
    </row>
    <row r="1175" spans="1:105">
      <c r="A1175">
        <v>1168</v>
      </c>
      <c r="B1175" s="9">
        <v>2</v>
      </c>
      <c r="C1175" s="9">
        <v>3</v>
      </c>
      <c r="D1175" s="9">
        <v>5</v>
      </c>
      <c r="E1175" s="9">
        <v>11</v>
      </c>
      <c r="F1175" s="9">
        <v>1</v>
      </c>
      <c r="G1175" s="9">
        <v>0</v>
      </c>
      <c r="H1175" s="9">
        <v>0</v>
      </c>
      <c r="I1175" s="9">
        <v>1</v>
      </c>
      <c r="J1175" s="9">
        <v>0</v>
      </c>
      <c r="K1175" s="9">
        <v>0</v>
      </c>
      <c r="L1175" s="9">
        <v>0</v>
      </c>
      <c r="M1175" s="9">
        <v>3</v>
      </c>
      <c r="N1175" s="9">
        <v>4</v>
      </c>
      <c r="O1175" s="9">
        <v>4</v>
      </c>
      <c r="P1175" s="9">
        <v>4</v>
      </c>
      <c r="Q1175" s="9">
        <v>4</v>
      </c>
      <c r="R1175" s="9">
        <v>4</v>
      </c>
      <c r="S1175" s="9">
        <v>4</v>
      </c>
      <c r="T1175" s="9"/>
      <c r="U1175" s="9">
        <v>0</v>
      </c>
      <c r="V1175" s="9">
        <v>0</v>
      </c>
      <c r="W1175" s="9">
        <v>1</v>
      </c>
      <c r="X1175" s="9">
        <v>1</v>
      </c>
      <c r="Y1175" s="9">
        <v>1</v>
      </c>
      <c r="Z1175" s="9">
        <v>0</v>
      </c>
      <c r="AA1175" s="9">
        <v>0</v>
      </c>
      <c r="AB1175" s="9">
        <v>0</v>
      </c>
      <c r="AC1175" s="9"/>
      <c r="AD1175" s="9">
        <v>2</v>
      </c>
      <c r="AE1175" s="9"/>
      <c r="AF1175" s="9">
        <v>0</v>
      </c>
      <c r="AG1175" s="9">
        <v>0</v>
      </c>
      <c r="AH1175" s="9">
        <v>1</v>
      </c>
      <c r="AI1175" s="9">
        <v>1</v>
      </c>
      <c r="AJ1175" s="9">
        <v>0</v>
      </c>
      <c r="AK1175" s="9">
        <v>0</v>
      </c>
      <c r="AL1175" s="9"/>
      <c r="AM1175" s="9">
        <v>1</v>
      </c>
      <c r="AN1175" s="9">
        <v>1</v>
      </c>
      <c r="AO1175" s="9">
        <v>1</v>
      </c>
      <c r="AP1175" s="9">
        <v>1</v>
      </c>
      <c r="AQ1175" s="9">
        <v>0</v>
      </c>
      <c r="AR1175" s="9">
        <v>1</v>
      </c>
      <c r="AS1175" s="9"/>
      <c r="AT1175" s="9">
        <v>1</v>
      </c>
      <c r="AU1175" s="9">
        <v>1</v>
      </c>
      <c r="AV1175" s="75">
        <v>1</v>
      </c>
      <c r="AW1175" s="75">
        <v>1</v>
      </c>
      <c r="AX1175" s="75">
        <v>1</v>
      </c>
      <c r="AY1175" s="9">
        <v>2</v>
      </c>
      <c r="AZ1175" s="9">
        <v>2</v>
      </c>
      <c r="BA1175" s="9" t="s">
        <v>125</v>
      </c>
      <c r="BB1175" s="9" t="s">
        <v>125</v>
      </c>
      <c r="BC1175" s="9">
        <v>1</v>
      </c>
      <c r="BD1175" s="9">
        <v>2</v>
      </c>
      <c r="BE1175" s="9" t="s">
        <v>125</v>
      </c>
      <c r="BF1175" s="9">
        <v>1</v>
      </c>
      <c r="BG1175" s="9">
        <v>1</v>
      </c>
      <c r="BH1175">
        <v>1</v>
      </c>
      <c r="BI1175">
        <v>2</v>
      </c>
      <c r="BJ1175" s="58">
        <v>1</v>
      </c>
      <c r="BK1175">
        <v>1</v>
      </c>
      <c r="BL1175">
        <v>1</v>
      </c>
      <c r="BM1175">
        <v>1</v>
      </c>
      <c r="BN1175">
        <v>1</v>
      </c>
      <c r="BO1175">
        <v>2</v>
      </c>
      <c r="BP1175">
        <v>1</v>
      </c>
      <c r="BQ1175">
        <v>1</v>
      </c>
      <c r="BR1175">
        <v>1</v>
      </c>
      <c r="BS1175">
        <v>1</v>
      </c>
      <c r="BT1175">
        <v>1</v>
      </c>
      <c r="BU1175">
        <v>1</v>
      </c>
      <c r="BV1175">
        <v>1</v>
      </c>
      <c r="BW1175">
        <v>2</v>
      </c>
      <c r="BX1175">
        <v>2</v>
      </c>
      <c r="BY1175">
        <v>1</v>
      </c>
      <c r="BZ1175">
        <v>1</v>
      </c>
      <c r="CA1175">
        <v>1</v>
      </c>
      <c r="CB1175">
        <v>2</v>
      </c>
      <c r="CC1175">
        <v>1</v>
      </c>
      <c r="CD1175">
        <v>2</v>
      </c>
      <c r="CE1175">
        <v>1</v>
      </c>
      <c r="CF1175">
        <v>1</v>
      </c>
      <c r="CG1175">
        <v>1</v>
      </c>
      <c r="CH1175">
        <v>1</v>
      </c>
      <c r="CI1175">
        <v>2</v>
      </c>
      <c r="CJ1175">
        <v>1</v>
      </c>
      <c r="CK1175">
        <v>2</v>
      </c>
      <c r="CL1175">
        <v>1</v>
      </c>
      <c r="CM1175">
        <v>3</v>
      </c>
      <c r="CN1175">
        <v>3</v>
      </c>
      <c r="CO1175">
        <v>4</v>
      </c>
      <c r="CP1175">
        <v>3</v>
      </c>
      <c r="CQ1175">
        <v>4</v>
      </c>
      <c r="CR1175">
        <v>3</v>
      </c>
      <c r="CS1175">
        <v>3</v>
      </c>
      <c r="CT1175">
        <v>3</v>
      </c>
      <c r="CU1175">
        <v>3</v>
      </c>
      <c r="CV1175">
        <v>3</v>
      </c>
      <c r="CW1175">
        <v>3</v>
      </c>
      <c r="CX1175">
        <v>3</v>
      </c>
      <c r="CY1175">
        <v>3</v>
      </c>
      <c r="CZ1175">
        <v>3</v>
      </c>
      <c r="DA1175" s="57">
        <v>3</v>
      </c>
    </row>
    <row r="1176" spans="1:105">
      <c r="A1176">
        <v>1169</v>
      </c>
      <c r="B1176" s="9">
        <v>2</v>
      </c>
      <c r="C1176" s="9">
        <v>9</v>
      </c>
      <c r="D1176" s="9">
        <v>7</v>
      </c>
      <c r="E1176" s="9">
        <v>10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1</v>
      </c>
      <c r="M1176" s="9">
        <v>1</v>
      </c>
      <c r="N1176" s="9">
        <v>3</v>
      </c>
      <c r="O1176" s="9">
        <v>3</v>
      </c>
      <c r="P1176" s="9">
        <v>3</v>
      </c>
      <c r="Q1176" s="9">
        <v>4</v>
      </c>
      <c r="R1176" s="9">
        <v>4</v>
      </c>
      <c r="S1176" s="9">
        <v>4</v>
      </c>
      <c r="T1176" s="9"/>
      <c r="U1176" s="9">
        <v>0</v>
      </c>
      <c r="V1176" s="9">
        <v>0</v>
      </c>
      <c r="W1176" s="9">
        <v>0</v>
      </c>
      <c r="X1176" s="9">
        <v>0</v>
      </c>
      <c r="Y1176" s="9">
        <v>1</v>
      </c>
      <c r="Z1176" s="9">
        <v>1</v>
      </c>
      <c r="AA1176" s="9">
        <v>0</v>
      </c>
      <c r="AB1176" s="9">
        <v>0</v>
      </c>
      <c r="AC1176" s="9"/>
      <c r="AD1176" s="9">
        <v>2</v>
      </c>
      <c r="AE1176" s="9"/>
      <c r="AF1176" s="9">
        <v>1</v>
      </c>
      <c r="AG1176" s="9">
        <v>0</v>
      </c>
      <c r="AH1176" s="9">
        <v>0</v>
      </c>
      <c r="AI1176" s="9">
        <v>0</v>
      </c>
      <c r="AJ1176" s="9">
        <v>0</v>
      </c>
      <c r="AK1176" s="9">
        <v>0</v>
      </c>
      <c r="AL1176" s="9"/>
      <c r="AM1176" s="9">
        <v>1</v>
      </c>
      <c r="AN1176" s="9">
        <v>1</v>
      </c>
      <c r="AO1176" s="9">
        <v>1</v>
      </c>
      <c r="AP1176" s="9">
        <v>0</v>
      </c>
      <c r="AQ1176" s="9">
        <v>0</v>
      </c>
      <c r="AR1176" s="9">
        <v>0</v>
      </c>
      <c r="AS1176" s="9"/>
      <c r="AT1176" s="9">
        <v>3</v>
      </c>
      <c r="AU1176" s="9">
        <v>1</v>
      </c>
      <c r="AV1176" s="75">
        <v>1</v>
      </c>
      <c r="AW1176" s="75">
        <v>2</v>
      </c>
      <c r="AX1176" s="75">
        <v>1</v>
      </c>
      <c r="AY1176" s="9">
        <v>2</v>
      </c>
      <c r="AZ1176" s="9">
        <v>2</v>
      </c>
      <c r="BA1176" s="9" t="s">
        <v>125</v>
      </c>
      <c r="BB1176" s="9" t="s">
        <v>125</v>
      </c>
      <c r="BC1176" s="9">
        <v>1</v>
      </c>
      <c r="BD1176" s="9">
        <v>2</v>
      </c>
      <c r="BE1176" s="9" t="s">
        <v>125</v>
      </c>
      <c r="BF1176" s="9">
        <v>1</v>
      </c>
      <c r="BG1176" s="9">
        <v>1</v>
      </c>
      <c r="BH1176">
        <v>1</v>
      </c>
      <c r="BI1176">
        <v>2</v>
      </c>
      <c r="BJ1176" s="58">
        <v>2</v>
      </c>
      <c r="BK1176">
        <v>2</v>
      </c>
      <c r="BL1176">
        <v>1</v>
      </c>
      <c r="BM1176">
        <v>1</v>
      </c>
      <c r="BN1176">
        <v>2</v>
      </c>
      <c r="BO1176">
        <v>2</v>
      </c>
      <c r="BP1176">
        <v>2</v>
      </c>
      <c r="BQ1176" t="s">
        <v>125</v>
      </c>
      <c r="BR1176">
        <v>2</v>
      </c>
      <c r="BS1176">
        <v>2</v>
      </c>
      <c r="BT1176" t="s">
        <v>125</v>
      </c>
      <c r="BU1176">
        <v>1</v>
      </c>
      <c r="BV1176">
        <v>1</v>
      </c>
      <c r="BW1176">
        <v>2</v>
      </c>
      <c r="BX1176">
        <v>2</v>
      </c>
      <c r="BY1176">
        <v>1</v>
      </c>
      <c r="BZ1176">
        <v>1</v>
      </c>
      <c r="CA1176">
        <v>1</v>
      </c>
      <c r="CB1176">
        <v>2</v>
      </c>
      <c r="CC1176">
        <v>1</v>
      </c>
      <c r="CD1176">
        <v>1</v>
      </c>
      <c r="CE1176">
        <v>1</v>
      </c>
      <c r="CF1176">
        <v>1</v>
      </c>
      <c r="CG1176">
        <v>1</v>
      </c>
      <c r="CH1176">
        <v>1</v>
      </c>
      <c r="CI1176">
        <v>1</v>
      </c>
      <c r="CJ1176">
        <v>1</v>
      </c>
      <c r="CK1176">
        <v>2</v>
      </c>
      <c r="CL1176">
        <v>1</v>
      </c>
      <c r="CM1176">
        <v>4</v>
      </c>
      <c r="CN1176">
        <v>4</v>
      </c>
      <c r="CO1176">
        <v>4</v>
      </c>
      <c r="CP1176">
        <v>4</v>
      </c>
      <c r="CQ1176">
        <v>4</v>
      </c>
      <c r="CR1176">
        <v>4</v>
      </c>
      <c r="CS1176">
        <v>4</v>
      </c>
      <c r="CT1176">
        <v>4</v>
      </c>
      <c r="CU1176">
        <v>4</v>
      </c>
      <c r="CV1176">
        <v>3</v>
      </c>
      <c r="CW1176">
        <v>2</v>
      </c>
      <c r="CX1176">
        <v>3</v>
      </c>
      <c r="CY1176">
        <v>3</v>
      </c>
      <c r="CZ1176">
        <v>3</v>
      </c>
      <c r="DA1176" s="57" t="s">
        <v>125</v>
      </c>
    </row>
    <row r="1177" spans="1:105">
      <c r="A1177">
        <v>1170</v>
      </c>
      <c r="B1177" s="9">
        <v>1</v>
      </c>
      <c r="C1177" s="9">
        <v>9</v>
      </c>
      <c r="D1177" s="9">
        <v>7</v>
      </c>
      <c r="E1177" s="9">
        <v>10</v>
      </c>
      <c r="F1177" s="9">
        <v>0</v>
      </c>
      <c r="G1177" s="9">
        <v>0</v>
      </c>
      <c r="H1177" s="9">
        <v>0</v>
      </c>
      <c r="I1177" s="9">
        <v>1</v>
      </c>
      <c r="J1177" s="9">
        <v>0</v>
      </c>
      <c r="K1177" s="9">
        <v>0</v>
      </c>
      <c r="L1177" s="9">
        <v>0</v>
      </c>
      <c r="M1177" s="9">
        <v>2</v>
      </c>
      <c r="N1177" s="9">
        <v>4</v>
      </c>
      <c r="O1177" s="9">
        <v>4</v>
      </c>
      <c r="P1177" s="9">
        <v>4</v>
      </c>
      <c r="Q1177" s="9">
        <v>4</v>
      </c>
      <c r="R1177" s="9">
        <v>4</v>
      </c>
      <c r="S1177" s="9">
        <v>3</v>
      </c>
      <c r="T1177" s="9"/>
      <c r="U1177" s="9">
        <v>1</v>
      </c>
      <c r="V1177" s="9">
        <v>0</v>
      </c>
      <c r="W1177" s="9">
        <v>1</v>
      </c>
      <c r="X1177" s="9">
        <v>0</v>
      </c>
      <c r="Y1177" s="9">
        <v>1</v>
      </c>
      <c r="Z1177" s="9">
        <v>0</v>
      </c>
      <c r="AA1177" s="9">
        <v>0</v>
      </c>
      <c r="AB1177" s="9">
        <v>0</v>
      </c>
      <c r="AC1177" s="9"/>
      <c r="AD1177" s="9">
        <v>4</v>
      </c>
      <c r="AE1177" s="9"/>
      <c r="AF1177" s="9">
        <v>1</v>
      </c>
      <c r="AG1177" s="9">
        <v>1</v>
      </c>
      <c r="AH1177" s="9">
        <v>0</v>
      </c>
      <c r="AI1177" s="9">
        <v>0</v>
      </c>
      <c r="AJ1177" s="9">
        <v>1</v>
      </c>
      <c r="AK1177" s="9">
        <v>0</v>
      </c>
      <c r="AL1177" s="9"/>
      <c r="AM1177" s="9">
        <v>1</v>
      </c>
      <c r="AN1177" s="9">
        <v>1</v>
      </c>
      <c r="AO1177" s="9">
        <v>1</v>
      </c>
      <c r="AP1177" s="9">
        <v>1</v>
      </c>
      <c r="AQ1177" s="9">
        <v>0</v>
      </c>
      <c r="AR1177" s="9">
        <v>1</v>
      </c>
      <c r="AS1177" s="9"/>
      <c r="AT1177" s="9">
        <v>3</v>
      </c>
      <c r="AU1177" s="9">
        <v>1</v>
      </c>
      <c r="AV1177" s="75">
        <v>1</v>
      </c>
      <c r="AW1177" s="75">
        <v>1</v>
      </c>
      <c r="AX1177" s="75">
        <v>1</v>
      </c>
      <c r="AY1177" s="9">
        <v>2</v>
      </c>
      <c r="AZ1177" s="9">
        <v>1</v>
      </c>
      <c r="BA1177" s="9">
        <v>1</v>
      </c>
      <c r="BB1177" s="9">
        <v>2</v>
      </c>
      <c r="BC1177" s="9">
        <v>1</v>
      </c>
      <c r="BD1177" s="9">
        <v>1</v>
      </c>
      <c r="BE1177" s="9">
        <v>1</v>
      </c>
      <c r="BF1177" s="9">
        <v>1</v>
      </c>
      <c r="BG1177" s="9">
        <v>1</v>
      </c>
      <c r="BH1177">
        <v>1</v>
      </c>
      <c r="BI1177">
        <v>1</v>
      </c>
      <c r="BJ1177" s="58">
        <v>1</v>
      </c>
      <c r="BK1177">
        <v>1</v>
      </c>
      <c r="BL1177">
        <v>1</v>
      </c>
      <c r="BM1177">
        <v>1</v>
      </c>
      <c r="BN1177">
        <v>2</v>
      </c>
      <c r="BO1177">
        <v>2</v>
      </c>
      <c r="BP1177">
        <v>2</v>
      </c>
      <c r="BQ1177" t="s">
        <v>125</v>
      </c>
      <c r="BR1177">
        <v>1</v>
      </c>
      <c r="BS1177">
        <v>1</v>
      </c>
      <c r="BT1177">
        <v>1</v>
      </c>
      <c r="BU1177">
        <v>1</v>
      </c>
      <c r="BV1177">
        <v>1</v>
      </c>
      <c r="BW1177">
        <v>2</v>
      </c>
      <c r="BX1177">
        <v>2</v>
      </c>
      <c r="BY1177">
        <v>1</v>
      </c>
      <c r="BZ1177">
        <v>1</v>
      </c>
      <c r="CA1177">
        <v>1</v>
      </c>
      <c r="CB1177">
        <v>1</v>
      </c>
      <c r="CC1177">
        <v>2</v>
      </c>
      <c r="CD1177">
        <v>1</v>
      </c>
      <c r="CE1177">
        <v>2</v>
      </c>
      <c r="CF1177">
        <v>1</v>
      </c>
      <c r="CG1177">
        <v>1</v>
      </c>
      <c r="CH1177">
        <v>1</v>
      </c>
      <c r="CI1177">
        <v>1</v>
      </c>
      <c r="CJ1177">
        <v>1</v>
      </c>
      <c r="CK1177">
        <v>2</v>
      </c>
      <c r="CL1177">
        <v>2</v>
      </c>
      <c r="CM1177" t="s">
        <v>125</v>
      </c>
      <c r="CN1177" t="s">
        <v>125</v>
      </c>
      <c r="CO1177">
        <v>4</v>
      </c>
      <c r="CP1177">
        <v>4</v>
      </c>
      <c r="CQ1177">
        <v>4</v>
      </c>
      <c r="CR1177">
        <v>3</v>
      </c>
      <c r="CS1177">
        <v>3</v>
      </c>
      <c r="CT1177">
        <v>4</v>
      </c>
      <c r="CU1177">
        <v>3</v>
      </c>
      <c r="CV1177">
        <v>2</v>
      </c>
      <c r="CW1177">
        <v>2</v>
      </c>
      <c r="CX1177">
        <v>4</v>
      </c>
      <c r="CY1177">
        <v>4</v>
      </c>
      <c r="CZ1177">
        <v>3</v>
      </c>
      <c r="DA1177" s="57" t="s">
        <v>125</v>
      </c>
    </row>
    <row r="1178" spans="1:105">
      <c r="A1178">
        <v>1171</v>
      </c>
      <c r="B1178" s="9">
        <v>2</v>
      </c>
      <c r="C1178" s="9">
        <v>3</v>
      </c>
      <c r="D1178" s="9">
        <v>5</v>
      </c>
      <c r="E1178" s="9">
        <v>10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1</v>
      </c>
      <c r="L1178" s="9">
        <v>0</v>
      </c>
      <c r="M1178" s="9">
        <v>3</v>
      </c>
      <c r="N1178" s="9">
        <v>1</v>
      </c>
      <c r="O1178" s="9">
        <v>1</v>
      </c>
      <c r="P1178" s="9">
        <v>1</v>
      </c>
      <c r="Q1178" s="9">
        <v>1</v>
      </c>
      <c r="R1178" s="9">
        <v>4</v>
      </c>
      <c r="S1178" s="9">
        <v>3</v>
      </c>
      <c r="T1178" s="9"/>
      <c r="U1178" s="9">
        <v>1</v>
      </c>
      <c r="V1178" s="9">
        <v>1</v>
      </c>
      <c r="W1178" s="9">
        <v>1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  <c r="AC1178" s="9"/>
      <c r="AD1178" s="9">
        <v>1</v>
      </c>
      <c r="AE1178" s="9"/>
      <c r="AF1178" s="9">
        <v>1</v>
      </c>
      <c r="AG1178" s="9">
        <v>0</v>
      </c>
      <c r="AH1178" s="9">
        <v>0</v>
      </c>
      <c r="AI1178" s="9">
        <v>0</v>
      </c>
      <c r="AJ1178" s="9">
        <v>0</v>
      </c>
      <c r="AK1178" s="9">
        <v>0</v>
      </c>
      <c r="AL1178" s="9"/>
      <c r="AM1178" s="9">
        <v>1</v>
      </c>
      <c r="AN1178" s="9">
        <v>1</v>
      </c>
      <c r="AO1178" s="9">
        <v>1</v>
      </c>
      <c r="AP1178" s="9">
        <v>1</v>
      </c>
      <c r="AQ1178" s="9">
        <v>0</v>
      </c>
      <c r="AR1178" s="9">
        <v>0</v>
      </c>
      <c r="AS1178" s="9"/>
      <c r="AT1178" s="9">
        <v>3</v>
      </c>
      <c r="AU1178" s="9">
        <v>1</v>
      </c>
      <c r="AV1178" s="75">
        <v>1</v>
      </c>
      <c r="AW1178" s="75">
        <v>2</v>
      </c>
      <c r="AX1178" s="75">
        <v>1</v>
      </c>
      <c r="AY1178" s="9">
        <v>2</v>
      </c>
      <c r="AZ1178" s="9">
        <v>1</v>
      </c>
      <c r="BA1178" s="9">
        <v>1</v>
      </c>
      <c r="BB1178" s="9">
        <v>1</v>
      </c>
      <c r="BC1178" s="9">
        <v>2</v>
      </c>
      <c r="BD1178" s="9">
        <v>1</v>
      </c>
      <c r="BE1178" s="9">
        <v>1</v>
      </c>
      <c r="BF1178" s="9">
        <v>2</v>
      </c>
      <c r="BG1178" s="9" t="s">
        <v>125</v>
      </c>
      <c r="BH1178">
        <v>1</v>
      </c>
      <c r="BI1178">
        <v>2</v>
      </c>
      <c r="BJ1178" s="58">
        <v>1</v>
      </c>
      <c r="BK1178">
        <v>2</v>
      </c>
      <c r="BL1178">
        <v>2</v>
      </c>
      <c r="BM1178">
        <v>2</v>
      </c>
      <c r="BN1178">
        <v>1</v>
      </c>
      <c r="BO1178">
        <v>2</v>
      </c>
      <c r="BP1178">
        <v>2</v>
      </c>
      <c r="BQ1178" t="s">
        <v>125</v>
      </c>
      <c r="BR1178">
        <v>2</v>
      </c>
      <c r="BS1178">
        <v>2</v>
      </c>
      <c r="BT1178" t="s">
        <v>125</v>
      </c>
      <c r="BU1178">
        <v>2</v>
      </c>
      <c r="BV1178">
        <v>2</v>
      </c>
      <c r="BW1178">
        <v>2</v>
      </c>
      <c r="BX1178">
        <v>2</v>
      </c>
      <c r="BY1178">
        <v>2</v>
      </c>
      <c r="BZ1178">
        <v>2</v>
      </c>
      <c r="CA1178">
        <v>2</v>
      </c>
      <c r="CB1178">
        <v>2</v>
      </c>
      <c r="CC1178">
        <v>2</v>
      </c>
      <c r="CD1178">
        <v>2</v>
      </c>
      <c r="CE1178">
        <v>2</v>
      </c>
      <c r="CF1178">
        <v>2</v>
      </c>
      <c r="CG1178">
        <v>2</v>
      </c>
      <c r="CH1178">
        <v>2</v>
      </c>
      <c r="CI1178">
        <v>2</v>
      </c>
      <c r="CJ1178">
        <v>2</v>
      </c>
      <c r="CK1178">
        <v>2</v>
      </c>
      <c r="CL1178">
        <v>2</v>
      </c>
      <c r="CM1178" t="s">
        <v>125</v>
      </c>
      <c r="CN1178" t="s">
        <v>125</v>
      </c>
      <c r="CP1178">
        <v>1</v>
      </c>
      <c r="CQ1178">
        <v>1</v>
      </c>
      <c r="CR1178">
        <v>1</v>
      </c>
      <c r="CS1178">
        <v>1</v>
      </c>
      <c r="CT1178">
        <v>1</v>
      </c>
      <c r="CU1178">
        <v>1</v>
      </c>
      <c r="CV1178">
        <v>1</v>
      </c>
      <c r="CW1178">
        <v>1</v>
      </c>
      <c r="CX1178">
        <v>3</v>
      </c>
      <c r="CY1178">
        <v>1</v>
      </c>
      <c r="CZ1178">
        <v>0</v>
      </c>
      <c r="DA1178" s="57" t="s">
        <v>125</v>
      </c>
    </row>
    <row r="1179" spans="1:105">
      <c r="A1179">
        <v>1172</v>
      </c>
      <c r="B1179" s="9">
        <v>2</v>
      </c>
      <c r="C1179" s="9">
        <v>6</v>
      </c>
      <c r="D1179" s="9">
        <v>4</v>
      </c>
      <c r="E1179" s="9">
        <v>13</v>
      </c>
      <c r="F1179" s="9">
        <v>1</v>
      </c>
      <c r="G1179" s="9">
        <v>0</v>
      </c>
      <c r="H1179" s="9">
        <v>0</v>
      </c>
      <c r="I1179" s="9">
        <v>1</v>
      </c>
      <c r="J1179" s="9">
        <v>1</v>
      </c>
      <c r="K1179" s="9">
        <v>0</v>
      </c>
      <c r="L1179" s="9">
        <v>0</v>
      </c>
      <c r="M1179" s="9">
        <v>2</v>
      </c>
      <c r="N1179" s="9">
        <v>4</v>
      </c>
      <c r="O1179" s="9">
        <v>4</v>
      </c>
      <c r="P1179" s="9">
        <v>3</v>
      </c>
      <c r="Q1179" s="9">
        <v>4</v>
      </c>
      <c r="R1179" s="9">
        <v>4</v>
      </c>
      <c r="S1179" s="9">
        <v>4</v>
      </c>
      <c r="T1179" s="9"/>
      <c r="U1179" s="9">
        <v>0</v>
      </c>
      <c r="V1179" s="9">
        <v>0</v>
      </c>
      <c r="W1179" s="9">
        <v>1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  <c r="AC1179" s="9"/>
      <c r="AD1179" s="9">
        <v>1</v>
      </c>
      <c r="AE1179" s="9"/>
      <c r="AF1179" s="9">
        <v>1</v>
      </c>
      <c r="AG1179" s="9">
        <v>1</v>
      </c>
      <c r="AH1179" s="9">
        <v>1</v>
      </c>
      <c r="AI1179" s="9">
        <v>1</v>
      </c>
      <c r="AJ1179" s="9">
        <v>0</v>
      </c>
      <c r="AK1179" s="9">
        <v>0</v>
      </c>
      <c r="AL1179" s="9"/>
      <c r="AM1179" s="9">
        <v>1</v>
      </c>
      <c r="AN1179" s="9">
        <v>1</v>
      </c>
      <c r="AO1179" s="9">
        <v>1</v>
      </c>
      <c r="AP1179" s="9">
        <v>1</v>
      </c>
      <c r="AQ1179" s="9">
        <v>0</v>
      </c>
      <c r="AR1179" s="9">
        <v>0</v>
      </c>
      <c r="AS1179" s="9"/>
      <c r="AT1179" s="9">
        <v>1</v>
      </c>
      <c r="AU1179" s="9">
        <v>4</v>
      </c>
      <c r="AV1179" s="75">
        <v>2</v>
      </c>
      <c r="AW1179" s="75">
        <v>1</v>
      </c>
      <c r="AX1179" s="75">
        <v>1</v>
      </c>
      <c r="AY1179" s="9">
        <v>2</v>
      </c>
      <c r="AZ1179" s="9">
        <v>1</v>
      </c>
      <c r="BA1179" s="9">
        <v>1</v>
      </c>
      <c r="BB1179" s="9">
        <v>2</v>
      </c>
      <c r="BC1179" s="9">
        <v>2</v>
      </c>
      <c r="BD1179" s="9">
        <v>1</v>
      </c>
      <c r="BE1179" s="9">
        <v>2</v>
      </c>
      <c r="BF1179" s="9">
        <v>2</v>
      </c>
      <c r="BG1179" s="9" t="s">
        <v>125</v>
      </c>
      <c r="BH1179">
        <v>1</v>
      </c>
      <c r="BI1179">
        <v>1</v>
      </c>
      <c r="BJ1179" s="58">
        <v>2</v>
      </c>
      <c r="BK1179">
        <v>1</v>
      </c>
      <c r="BL1179">
        <v>1</v>
      </c>
      <c r="BM1179">
        <v>1</v>
      </c>
      <c r="BN1179">
        <v>1</v>
      </c>
      <c r="BO1179">
        <v>2</v>
      </c>
      <c r="BP1179">
        <v>1</v>
      </c>
      <c r="BQ1179">
        <v>1</v>
      </c>
      <c r="BR1179">
        <v>2</v>
      </c>
      <c r="BS1179">
        <v>1</v>
      </c>
      <c r="BT1179">
        <v>2</v>
      </c>
      <c r="BU1179">
        <v>1</v>
      </c>
      <c r="BV1179">
        <v>1</v>
      </c>
      <c r="BW1179">
        <v>1</v>
      </c>
      <c r="BX1179">
        <v>2</v>
      </c>
      <c r="BY1179">
        <v>1</v>
      </c>
      <c r="BZ1179">
        <v>2</v>
      </c>
      <c r="CA1179">
        <v>1</v>
      </c>
      <c r="CB1179">
        <v>2</v>
      </c>
      <c r="CC1179">
        <v>2</v>
      </c>
      <c r="CD1179">
        <v>1</v>
      </c>
      <c r="CE1179">
        <v>2</v>
      </c>
      <c r="CF1179">
        <v>1</v>
      </c>
      <c r="CG1179">
        <v>1</v>
      </c>
      <c r="CH1179">
        <v>2</v>
      </c>
      <c r="CI1179">
        <v>2</v>
      </c>
      <c r="CJ1179">
        <v>1</v>
      </c>
      <c r="CK1179">
        <v>2</v>
      </c>
      <c r="CL1179">
        <v>1</v>
      </c>
      <c r="CM1179">
        <v>3</v>
      </c>
      <c r="CN1179">
        <v>2</v>
      </c>
      <c r="CO1179">
        <v>4</v>
      </c>
      <c r="CP1179">
        <v>3</v>
      </c>
      <c r="CQ1179">
        <v>4</v>
      </c>
      <c r="CR1179">
        <v>3</v>
      </c>
      <c r="CS1179">
        <v>3</v>
      </c>
      <c r="CT1179">
        <v>4</v>
      </c>
      <c r="CU1179">
        <v>3</v>
      </c>
      <c r="CV1179">
        <v>2</v>
      </c>
      <c r="CW1179">
        <v>1</v>
      </c>
      <c r="CX1179">
        <v>4</v>
      </c>
      <c r="CY1179">
        <v>3</v>
      </c>
      <c r="CZ1179">
        <v>2</v>
      </c>
      <c r="DA1179" s="57">
        <v>2</v>
      </c>
    </row>
    <row r="1180" spans="1:105">
      <c r="A1180">
        <v>1173</v>
      </c>
      <c r="B1180" s="9">
        <v>2</v>
      </c>
      <c r="C1180" s="9">
        <v>7</v>
      </c>
      <c r="D1180" s="9">
        <v>4</v>
      </c>
      <c r="E1180" s="9">
        <v>1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1</v>
      </c>
      <c r="L1180" s="9">
        <v>0</v>
      </c>
      <c r="M1180" s="9">
        <v>2</v>
      </c>
      <c r="N1180" s="9">
        <v>0</v>
      </c>
      <c r="O1180" s="9">
        <v>4</v>
      </c>
      <c r="P1180" s="9">
        <v>0</v>
      </c>
      <c r="Q1180" s="9">
        <v>0</v>
      </c>
      <c r="R1180" s="9">
        <v>0</v>
      </c>
      <c r="S1180" s="9">
        <v>4</v>
      </c>
      <c r="T1180" s="9"/>
      <c r="U1180" s="9">
        <v>0</v>
      </c>
      <c r="V1180" s="9">
        <v>0</v>
      </c>
      <c r="W1180" s="9">
        <v>1</v>
      </c>
      <c r="X1180" s="9">
        <v>0</v>
      </c>
      <c r="Y1180" s="9">
        <v>1</v>
      </c>
      <c r="Z1180" s="9">
        <v>0</v>
      </c>
      <c r="AA1180" s="9">
        <v>0</v>
      </c>
      <c r="AB1180" s="9">
        <v>0</v>
      </c>
      <c r="AC1180" s="9"/>
      <c r="AD1180" s="9">
        <v>3</v>
      </c>
      <c r="AE1180" s="9"/>
      <c r="AF1180" s="9">
        <v>1</v>
      </c>
      <c r="AG1180" s="9">
        <v>1</v>
      </c>
      <c r="AH1180" s="9">
        <v>0</v>
      </c>
      <c r="AI1180" s="9">
        <v>0</v>
      </c>
      <c r="AJ1180" s="9">
        <v>0</v>
      </c>
      <c r="AK1180" s="9">
        <v>0</v>
      </c>
      <c r="AL1180" s="9"/>
      <c r="AM1180" s="9">
        <v>1</v>
      </c>
      <c r="AN1180" s="9">
        <v>1</v>
      </c>
      <c r="AO1180" s="9">
        <v>1</v>
      </c>
      <c r="AP1180" s="9">
        <v>1</v>
      </c>
      <c r="AQ1180" s="9">
        <v>0</v>
      </c>
      <c r="AR1180" s="9">
        <v>0</v>
      </c>
      <c r="AS1180" s="9"/>
      <c r="AT1180" s="9">
        <v>3</v>
      </c>
      <c r="AU1180" s="9">
        <v>4</v>
      </c>
      <c r="AV1180" s="75">
        <v>2</v>
      </c>
      <c r="AW1180" s="75">
        <v>2</v>
      </c>
      <c r="AX1180" s="75">
        <v>1</v>
      </c>
      <c r="AY1180" s="9">
        <v>2</v>
      </c>
      <c r="AZ1180" s="9">
        <v>1</v>
      </c>
      <c r="BA1180" s="9">
        <v>1</v>
      </c>
      <c r="BB1180" s="9">
        <v>2</v>
      </c>
      <c r="BC1180" s="9">
        <v>2</v>
      </c>
      <c r="BD1180" s="9">
        <v>1</v>
      </c>
      <c r="BE1180" s="9">
        <v>1</v>
      </c>
      <c r="BF1180" s="9">
        <v>2</v>
      </c>
      <c r="BG1180" s="9" t="s">
        <v>125</v>
      </c>
      <c r="BH1180">
        <v>1</v>
      </c>
      <c r="BI1180">
        <v>2</v>
      </c>
      <c r="BJ1180" s="58">
        <v>1</v>
      </c>
      <c r="BK1180">
        <v>2</v>
      </c>
      <c r="BL1180">
        <v>2</v>
      </c>
      <c r="BM1180">
        <v>2</v>
      </c>
      <c r="BN1180">
        <v>1</v>
      </c>
      <c r="BO1180">
        <v>2</v>
      </c>
      <c r="BP1180">
        <v>2</v>
      </c>
      <c r="BQ1180" t="s">
        <v>125</v>
      </c>
      <c r="BR1180">
        <v>1</v>
      </c>
      <c r="BS1180">
        <v>1</v>
      </c>
      <c r="BT1180">
        <v>1</v>
      </c>
      <c r="BU1180">
        <v>1</v>
      </c>
      <c r="BV1180">
        <v>2</v>
      </c>
      <c r="BW1180">
        <v>2</v>
      </c>
      <c r="BX1180">
        <v>2</v>
      </c>
      <c r="BY1180">
        <v>2</v>
      </c>
      <c r="BZ1180">
        <v>2</v>
      </c>
      <c r="CA1180">
        <v>2</v>
      </c>
      <c r="CB1180">
        <v>2</v>
      </c>
      <c r="CC1180">
        <v>2</v>
      </c>
      <c r="CD1180">
        <v>2</v>
      </c>
      <c r="CE1180">
        <v>2</v>
      </c>
      <c r="CF1180">
        <v>2</v>
      </c>
      <c r="CG1180">
        <v>2</v>
      </c>
      <c r="CH1180">
        <v>2</v>
      </c>
      <c r="CI1180">
        <v>2</v>
      </c>
      <c r="CJ1180">
        <v>2</v>
      </c>
      <c r="CK1180">
        <v>2</v>
      </c>
      <c r="CL1180">
        <v>1</v>
      </c>
      <c r="CM1180">
        <v>3</v>
      </c>
      <c r="CN1180">
        <v>3</v>
      </c>
      <c r="CO1180">
        <v>4</v>
      </c>
      <c r="CP1180">
        <v>2</v>
      </c>
      <c r="CQ1180">
        <v>3</v>
      </c>
      <c r="CR1180">
        <v>3</v>
      </c>
      <c r="CS1180">
        <v>4</v>
      </c>
      <c r="CT1180">
        <v>4</v>
      </c>
      <c r="CU1180">
        <v>3</v>
      </c>
      <c r="CV1180">
        <v>3</v>
      </c>
      <c r="CW1180">
        <v>1</v>
      </c>
      <c r="CX1180">
        <v>3</v>
      </c>
      <c r="CY1180">
        <v>3</v>
      </c>
      <c r="CZ1180">
        <v>3</v>
      </c>
      <c r="DA1180" s="57" t="s">
        <v>125</v>
      </c>
    </row>
    <row r="1181" spans="1:105">
      <c r="A1181">
        <v>1174</v>
      </c>
      <c r="B1181" s="9">
        <v>2</v>
      </c>
      <c r="C1181" s="9">
        <v>5</v>
      </c>
      <c r="D1181" s="9">
        <v>4</v>
      </c>
      <c r="E1181" s="9">
        <v>12</v>
      </c>
      <c r="F1181" s="9">
        <v>0</v>
      </c>
      <c r="G1181" s="9">
        <v>0</v>
      </c>
      <c r="H1181" s="9">
        <v>0</v>
      </c>
      <c r="I1181" s="9">
        <v>1</v>
      </c>
      <c r="J1181" s="9">
        <v>1</v>
      </c>
      <c r="K1181" s="9">
        <v>0</v>
      </c>
      <c r="L1181" s="9">
        <v>0</v>
      </c>
      <c r="M1181" s="9">
        <v>2</v>
      </c>
      <c r="N1181" s="9">
        <v>0</v>
      </c>
      <c r="O1181" s="9">
        <v>0</v>
      </c>
      <c r="P1181" s="9">
        <v>0</v>
      </c>
      <c r="Q1181" s="9">
        <v>1</v>
      </c>
      <c r="R1181" s="9">
        <v>4</v>
      </c>
      <c r="S1181" s="9">
        <v>0</v>
      </c>
      <c r="T1181" s="9"/>
      <c r="U1181" s="9">
        <v>1</v>
      </c>
      <c r="V1181" s="9">
        <v>1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  <c r="AC1181" s="9"/>
      <c r="AD1181" s="9">
        <v>3</v>
      </c>
      <c r="AE1181" s="9"/>
      <c r="AF1181" s="9">
        <v>0</v>
      </c>
      <c r="AG1181" s="9">
        <v>0</v>
      </c>
      <c r="AH1181" s="9">
        <v>1</v>
      </c>
      <c r="AI1181" s="9">
        <v>0</v>
      </c>
      <c r="AJ1181" s="9">
        <v>0</v>
      </c>
      <c r="AK1181" s="9">
        <v>0</v>
      </c>
      <c r="AL1181" s="9"/>
      <c r="AM1181" s="9">
        <v>1</v>
      </c>
      <c r="AN1181" s="9">
        <v>1</v>
      </c>
      <c r="AO1181" s="9">
        <v>1</v>
      </c>
      <c r="AP1181" s="9">
        <v>1</v>
      </c>
      <c r="AQ1181" s="9">
        <v>0</v>
      </c>
      <c r="AR1181" s="9">
        <v>0</v>
      </c>
      <c r="AS1181" s="9"/>
      <c r="AT1181" s="9">
        <v>1</v>
      </c>
      <c r="AU1181" s="9">
        <v>1</v>
      </c>
      <c r="AV1181" s="75">
        <v>2</v>
      </c>
      <c r="AW1181" s="75">
        <v>2</v>
      </c>
      <c r="AX1181" s="75">
        <v>1</v>
      </c>
      <c r="AY1181" s="9">
        <v>1</v>
      </c>
      <c r="AZ1181" s="9">
        <v>1</v>
      </c>
      <c r="BA1181" s="9">
        <v>1</v>
      </c>
      <c r="BB1181" s="9">
        <v>2</v>
      </c>
      <c r="BC1181" s="9">
        <v>1</v>
      </c>
      <c r="BD1181" s="9">
        <v>1</v>
      </c>
      <c r="BE1181" s="9">
        <v>2</v>
      </c>
      <c r="BF1181" s="9">
        <v>1</v>
      </c>
      <c r="BG1181" s="9">
        <v>1</v>
      </c>
      <c r="BH1181">
        <v>1</v>
      </c>
      <c r="BI1181">
        <v>2</v>
      </c>
      <c r="BJ1181" s="58">
        <v>1</v>
      </c>
      <c r="BK1181">
        <v>1</v>
      </c>
      <c r="BL1181">
        <v>1</v>
      </c>
      <c r="BM1181">
        <v>1</v>
      </c>
      <c r="BN1181">
        <v>1</v>
      </c>
      <c r="BO1181">
        <v>2</v>
      </c>
      <c r="BP1181">
        <v>2</v>
      </c>
      <c r="BQ1181" t="s">
        <v>125</v>
      </c>
      <c r="BR1181">
        <v>2</v>
      </c>
      <c r="BS1181">
        <v>1</v>
      </c>
      <c r="BT1181">
        <v>1</v>
      </c>
      <c r="BU1181">
        <v>1</v>
      </c>
      <c r="BV1181">
        <v>1</v>
      </c>
      <c r="BW1181">
        <v>1</v>
      </c>
      <c r="BX1181">
        <v>2</v>
      </c>
      <c r="BY1181">
        <v>2</v>
      </c>
      <c r="BZ1181">
        <v>2</v>
      </c>
      <c r="CA1181">
        <v>2</v>
      </c>
      <c r="CB1181">
        <v>2</v>
      </c>
      <c r="CC1181">
        <v>2</v>
      </c>
      <c r="CD1181">
        <v>2</v>
      </c>
      <c r="CE1181">
        <v>2</v>
      </c>
      <c r="CF1181">
        <v>1</v>
      </c>
      <c r="CG1181">
        <v>2</v>
      </c>
      <c r="CH1181">
        <v>2</v>
      </c>
      <c r="CI1181">
        <v>2</v>
      </c>
      <c r="CJ1181">
        <v>1</v>
      </c>
      <c r="CK1181">
        <v>2</v>
      </c>
      <c r="CL1181">
        <v>1</v>
      </c>
      <c r="CM1181">
        <v>3</v>
      </c>
      <c r="CN1181">
        <v>2</v>
      </c>
      <c r="CO1181">
        <v>4</v>
      </c>
      <c r="CP1181">
        <v>2</v>
      </c>
      <c r="CQ1181">
        <v>3</v>
      </c>
      <c r="CR1181">
        <v>3</v>
      </c>
      <c r="CS1181">
        <v>3</v>
      </c>
      <c r="CT1181">
        <v>4</v>
      </c>
      <c r="CU1181">
        <v>3</v>
      </c>
      <c r="CV1181">
        <v>2</v>
      </c>
      <c r="CW1181">
        <v>1</v>
      </c>
      <c r="CX1181">
        <v>3</v>
      </c>
      <c r="CY1181">
        <v>3</v>
      </c>
      <c r="CZ1181">
        <v>0</v>
      </c>
      <c r="DA1181" s="57" t="s">
        <v>125</v>
      </c>
    </row>
    <row r="1182" spans="1:105">
      <c r="A1182">
        <v>1175</v>
      </c>
      <c r="B1182" s="9">
        <v>2</v>
      </c>
      <c r="C1182" s="9">
        <v>7</v>
      </c>
      <c r="D1182" s="9">
        <v>5</v>
      </c>
      <c r="E1182" s="9">
        <v>2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1</v>
      </c>
      <c r="L1182" s="9">
        <v>0</v>
      </c>
      <c r="M1182" s="9">
        <v>2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3</v>
      </c>
      <c r="T1182" s="9"/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1</v>
      </c>
      <c r="AA1182" s="9">
        <v>0</v>
      </c>
      <c r="AB1182" s="9">
        <v>0</v>
      </c>
      <c r="AC1182" s="9"/>
      <c r="AD1182" s="9">
        <v>2</v>
      </c>
      <c r="AE1182" s="9"/>
      <c r="AF1182" s="9">
        <v>1</v>
      </c>
      <c r="AG1182" s="9">
        <v>1</v>
      </c>
      <c r="AH1182" s="9">
        <v>1</v>
      </c>
      <c r="AI1182" s="9">
        <v>0</v>
      </c>
      <c r="AJ1182" s="9">
        <v>0</v>
      </c>
      <c r="AK1182" s="9">
        <v>0</v>
      </c>
      <c r="AL1182" s="9"/>
      <c r="AM1182" s="9">
        <v>1</v>
      </c>
      <c r="AN1182" s="9">
        <v>1</v>
      </c>
      <c r="AO1182" s="9">
        <v>1</v>
      </c>
      <c r="AP1182" s="9">
        <v>1</v>
      </c>
      <c r="AQ1182" s="9">
        <v>0</v>
      </c>
      <c r="AR1182" s="9">
        <v>0</v>
      </c>
      <c r="AS1182" s="9"/>
      <c r="AT1182" s="9">
        <v>1</v>
      </c>
      <c r="AU1182" s="9">
        <v>2</v>
      </c>
      <c r="AV1182" s="75">
        <v>1</v>
      </c>
      <c r="AW1182" s="75">
        <v>1</v>
      </c>
      <c r="AX1182" s="75">
        <v>2</v>
      </c>
      <c r="AY1182" s="9" t="s">
        <v>125</v>
      </c>
      <c r="AZ1182" s="9">
        <v>1</v>
      </c>
      <c r="BA1182" s="9">
        <v>1</v>
      </c>
      <c r="BB1182" s="9">
        <v>2</v>
      </c>
      <c r="BC1182" s="9">
        <v>2</v>
      </c>
      <c r="BD1182" s="9">
        <v>1</v>
      </c>
      <c r="BE1182" s="9">
        <v>1</v>
      </c>
      <c r="BF1182" s="9">
        <v>2</v>
      </c>
      <c r="BG1182" s="9" t="s">
        <v>125</v>
      </c>
      <c r="BH1182">
        <v>2</v>
      </c>
      <c r="BI1182">
        <v>1</v>
      </c>
      <c r="BJ1182" s="58">
        <v>1</v>
      </c>
      <c r="BK1182">
        <v>2</v>
      </c>
      <c r="BL1182">
        <v>1</v>
      </c>
      <c r="BM1182">
        <v>2</v>
      </c>
      <c r="BN1182">
        <v>1</v>
      </c>
      <c r="BO1182">
        <v>2</v>
      </c>
      <c r="BP1182">
        <v>2</v>
      </c>
      <c r="BQ1182" t="s">
        <v>125</v>
      </c>
      <c r="BR1182">
        <v>1</v>
      </c>
      <c r="BS1182">
        <v>2</v>
      </c>
      <c r="BT1182" t="s">
        <v>125</v>
      </c>
      <c r="BU1182">
        <v>1</v>
      </c>
      <c r="BV1182">
        <v>2</v>
      </c>
      <c r="BW1182">
        <v>2</v>
      </c>
      <c r="BX1182">
        <v>2</v>
      </c>
      <c r="BY1182">
        <v>2</v>
      </c>
      <c r="BZ1182">
        <v>2</v>
      </c>
      <c r="CA1182">
        <v>1</v>
      </c>
      <c r="CB1182">
        <v>2</v>
      </c>
      <c r="CC1182">
        <v>2</v>
      </c>
      <c r="CD1182">
        <v>1</v>
      </c>
      <c r="CE1182">
        <v>2</v>
      </c>
      <c r="CF1182">
        <v>1</v>
      </c>
      <c r="CG1182">
        <v>1</v>
      </c>
      <c r="CH1182">
        <v>2</v>
      </c>
      <c r="CI1182">
        <v>1</v>
      </c>
      <c r="CJ1182">
        <v>1</v>
      </c>
      <c r="CK1182">
        <v>2</v>
      </c>
      <c r="CL1182">
        <v>1</v>
      </c>
      <c r="CM1182">
        <v>4</v>
      </c>
      <c r="CN1182">
        <v>4</v>
      </c>
      <c r="CO1182">
        <v>4</v>
      </c>
      <c r="CP1182">
        <v>2</v>
      </c>
      <c r="CQ1182">
        <v>4</v>
      </c>
      <c r="CR1182">
        <v>4</v>
      </c>
      <c r="CS1182">
        <v>3</v>
      </c>
      <c r="CT1182">
        <v>4</v>
      </c>
      <c r="CU1182">
        <v>3</v>
      </c>
      <c r="CV1182">
        <v>2</v>
      </c>
      <c r="CW1182">
        <v>1</v>
      </c>
      <c r="CX1182">
        <v>4</v>
      </c>
      <c r="CY1182">
        <v>3</v>
      </c>
      <c r="CZ1182">
        <v>0</v>
      </c>
      <c r="DA1182" s="57" t="s">
        <v>125</v>
      </c>
    </row>
    <row r="1183" spans="1:105">
      <c r="A1183">
        <v>1176</v>
      </c>
      <c r="B1183" s="9">
        <v>2</v>
      </c>
      <c r="C1183" s="9">
        <v>9</v>
      </c>
      <c r="D1183" s="9">
        <v>5</v>
      </c>
      <c r="E1183" s="9">
        <v>12</v>
      </c>
      <c r="F1183" s="9">
        <v>0</v>
      </c>
      <c r="G1183" s="9">
        <v>0</v>
      </c>
      <c r="H1183" s="9">
        <v>0</v>
      </c>
      <c r="I1183" s="9">
        <v>1</v>
      </c>
      <c r="J1183" s="9">
        <v>1</v>
      </c>
      <c r="K1183" s="9">
        <v>0</v>
      </c>
      <c r="L1183" s="9">
        <v>0</v>
      </c>
      <c r="M1183" s="9">
        <v>2</v>
      </c>
      <c r="N1183" s="9">
        <v>3</v>
      </c>
      <c r="O1183" s="9">
        <v>0</v>
      </c>
      <c r="P1183" s="9">
        <v>0</v>
      </c>
      <c r="Q1183" s="9">
        <v>4</v>
      </c>
      <c r="R1183" s="9">
        <v>4</v>
      </c>
      <c r="S1183" s="9">
        <v>0</v>
      </c>
      <c r="T1183" s="9"/>
      <c r="U1183" s="9">
        <v>0</v>
      </c>
      <c r="V1183" s="9">
        <v>0</v>
      </c>
      <c r="W1183" s="9">
        <v>1</v>
      </c>
      <c r="X1183" s="9">
        <v>0</v>
      </c>
      <c r="Y1183" s="9">
        <v>1</v>
      </c>
      <c r="Z1183" s="9">
        <v>1</v>
      </c>
      <c r="AA1183" s="9">
        <v>0</v>
      </c>
      <c r="AB1183" s="9">
        <v>0</v>
      </c>
      <c r="AC1183" s="9"/>
      <c r="AD1183" s="9">
        <v>4</v>
      </c>
      <c r="AE1183" s="9"/>
      <c r="AF1183" s="9">
        <v>1</v>
      </c>
      <c r="AG1183" s="9">
        <v>1</v>
      </c>
      <c r="AH1183" s="9">
        <v>0</v>
      </c>
      <c r="AI1183" s="9">
        <v>0</v>
      </c>
      <c r="AJ1183" s="9">
        <v>1</v>
      </c>
      <c r="AK1183" s="9">
        <v>0</v>
      </c>
      <c r="AL1183" s="9"/>
      <c r="AM1183" s="9">
        <v>1</v>
      </c>
      <c r="AN1183" s="9">
        <v>1</v>
      </c>
      <c r="AO1183" s="9">
        <v>1</v>
      </c>
      <c r="AP1183" s="9">
        <v>1</v>
      </c>
      <c r="AQ1183" s="9">
        <v>0</v>
      </c>
      <c r="AR1183" s="9">
        <v>0</v>
      </c>
      <c r="AS1183" s="9"/>
      <c r="AT1183" s="9">
        <v>3</v>
      </c>
      <c r="AU1183" s="9">
        <v>4</v>
      </c>
      <c r="AV1183" s="75">
        <v>2</v>
      </c>
      <c r="AW1183" s="75">
        <v>1</v>
      </c>
      <c r="AX1183" s="75">
        <v>1</v>
      </c>
      <c r="AY1183" s="9"/>
      <c r="AZ1183" s="9">
        <v>2</v>
      </c>
      <c r="BA1183" s="9" t="s">
        <v>125</v>
      </c>
      <c r="BB1183" s="9" t="s">
        <v>125</v>
      </c>
      <c r="BC1183" s="9">
        <v>1</v>
      </c>
      <c r="BD1183" s="9">
        <v>1</v>
      </c>
      <c r="BE1183" s="9">
        <v>2</v>
      </c>
      <c r="BF1183" s="9">
        <v>1</v>
      </c>
      <c r="BG1183" s="9">
        <v>1</v>
      </c>
      <c r="BH1183">
        <v>2</v>
      </c>
      <c r="BI1183">
        <v>2</v>
      </c>
      <c r="BJ1183" s="58">
        <v>1</v>
      </c>
      <c r="BK1183">
        <v>1</v>
      </c>
      <c r="BL1183">
        <v>1</v>
      </c>
      <c r="BM1183">
        <v>1</v>
      </c>
      <c r="BN1183">
        <v>1</v>
      </c>
      <c r="BO1183">
        <v>2</v>
      </c>
      <c r="BP1183">
        <v>2</v>
      </c>
      <c r="BQ1183" t="s">
        <v>125</v>
      </c>
      <c r="BR1183">
        <v>1</v>
      </c>
      <c r="BS1183">
        <v>1</v>
      </c>
      <c r="BT1183">
        <v>1</v>
      </c>
      <c r="BU1183">
        <v>1</v>
      </c>
      <c r="BV1183">
        <v>1</v>
      </c>
      <c r="BW1183">
        <v>1</v>
      </c>
      <c r="BX1183">
        <v>1</v>
      </c>
      <c r="BY1183">
        <v>2</v>
      </c>
      <c r="BZ1183">
        <v>2</v>
      </c>
      <c r="CA1183">
        <v>1</v>
      </c>
      <c r="CB1183">
        <v>2</v>
      </c>
      <c r="CC1183">
        <v>2</v>
      </c>
      <c r="CD1183">
        <v>2</v>
      </c>
      <c r="CE1183">
        <v>2</v>
      </c>
      <c r="CF1183">
        <v>1</v>
      </c>
      <c r="CG1183">
        <v>2</v>
      </c>
      <c r="CH1183">
        <v>2</v>
      </c>
      <c r="CI1183">
        <v>1</v>
      </c>
      <c r="CJ1183">
        <v>1</v>
      </c>
      <c r="CK1183">
        <v>2</v>
      </c>
      <c r="CL1183">
        <v>1</v>
      </c>
      <c r="CM1183">
        <v>3</v>
      </c>
      <c r="CN1183">
        <v>4</v>
      </c>
      <c r="CO1183">
        <v>4</v>
      </c>
      <c r="CP1183">
        <v>2</v>
      </c>
      <c r="CQ1183">
        <v>2</v>
      </c>
      <c r="CR1183">
        <v>3</v>
      </c>
      <c r="CS1183">
        <v>3</v>
      </c>
      <c r="CT1183">
        <v>3</v>
      </c>
      <c r="CU1183">
        <v>3</v>
      </c>
      <c r="CV1183">
        <v>2</v>
      </c>
      <c r="CW1183">
        <v>2</v>
      </c>
      <c r="CX1183">
        <v>3</v>
      </c>
      <c r="CY1183">
        <v>1</v>
      </c>
      <c r="CZ1183">
        <v>0</v>
      </c>
      <c r="DA1183" s="57" t="s">
        <v>125</v>
      </c>
    </row>
    <row r="1184" spans="1:105">
      <c r="A1184">
        <v>1177</v>
      </c>
      <c r="B1184" s="9">
        <v>2</v>
      </c>
      <c r="C1184" s="9">
        <v>3</v>
      </c>
      <c r="D1184" s="9">
        <v>5</v>
      </c>
      <c r="E1184" s="9">
        <v>8</v>
      </c>
      <c r="F1184" s="9">
        <v>1</v>
      </c>
      <c r="G1184" s="9">
        <v>0</v>
      </c>
      <c r="H1184" s="9">
        <v>0</v>
      </c>
      <c r="I1184" s="9">
        <v>1</v>
      </c>
      <c r="J1184" s="9">
        <v>0</v>
      </c>
      <c r="K1184" s="9">
        <v>0</v>
      </c>
      <c r="L1184" s="9">
        <v>0</v>
      </c>
      <c r="M1184" s="9">
        <v>3</v>
      </c>
      <c r="N1184" s="9">
        <v>4</v>
      </c>
      <c r="O1184" s="9">
        <v>0</v>
      </c>
      <c r="P1184" s="9">
        <v>0</v>
      </c>
      <c r="Q1184" s="9">
        <v>0</v>
      </c>
      <c r="R1184" s="9">
        <v>4</v>
      </c>
      <c r="S1184" s="9">
        <v>4</v>
      </c>
      <c r="T1184" s="9"/>
      <c r="U1184" s="9">
        <v>0</v>
      </c>
      <c r="V1184" s="9">
        <v>0</v>
      </c>
      <c r="W1184" s="9">
        <v>0</v>
      </c>
      <c r="X1184" s="9">
        <v>0</v>
      </c>
      <c r="Y1184" s="9">
        <v>1</v>
      </c>
      <c r="Z1184" s="9">
        <v>1</v>
      </c>
      <c r="AA1184" s="9">
        <v>0</v>
      </c>
      <c r="AB1184" s="9">
        <v>0</v>
      </c>
      <c r="AC1184" s="9"/>
      <c r="AD1184" s="9">
        <v>1</v>
      </c>
      <c r="AE1184" s="9"/>
      <c r="AF1184" s="9">
        <v>1</v>
      </c>
      <c r="AG1184" s="9">
        <v>0</v>
      </c>
      <c r="AH1184" s="9">
        <v>1</v>
      </c>
      <c r="AI1184" s="9">
        <v>0</v>
      </c>
      <c r="AJ1184" s="9">
        <v>0</v>
      </c>
      <c r="AK1184" s="9">
        <v>0</v>
      </c>
      <c r="AL1184" s="9"/>
      <c r="AM1184" s="9">
        <v>1</v>
      </c>
      <c r="AN1184" s="9">
        <v>1</v>
      </c>
      <c r="AO1184" s="9">
        <v>1</v>
      </c>
      <c r="AP1184" s="9">
        <v>0</v>
      </c>
      <c r="AQ1184" s="9">
        <v>0</v>
      </c>
      <c r="AR1184" s="9">
        <v>0</v>
      </c>
      <c r="AS1184" s="9"/>
      <c r="AT1184" s="9">
        <v>1</v>
      </c>
      <c r="AU1184" s="9">
        <v>1</v>
      </c>
      <c r="AV1184" s="75">
        <v>1</v>
      </c>
      <c r="AW1184" s="75">
        <v>1</v>
      </c>
      <c r="AX1184" s="75">
        <v>1</v>
      </c>
      <c r="AY1184" s="9">
        <v>1</v>
      </c>
      <c r="AZ1184" s="9">
        <v>1</v>
      </c>
      <c r="BA1184" s="9">
        <v>1</v>
      </c>
      <c r="BB1184" s="9">
        <v>2</v>
      </c>
      <c r="BC1184" s="9">
        <v>1</v>
      </c>
      <c r="BD1184" s="9">
        <v>1</v>
      </c>
      <c r="BE1184" s="9">
        <v>2</v>
      </c>
      <c r="BF1184" s="9">
        <v>1</v>
      </c>
      <c r="BG1184" s="9">
        <v>1</v>
      </c>
      <c r="BH1184">
        <v>2</v>
      </c>
      <c r="BI1184">
        <v>2</v>
      </c>
      <c r="BJ1184" s="58">
        <v>1</v>
      </c>
      <c r="BK1184">
        <v>2</v>
      </c>
      <c r="BL1184">
        <v>1</v>
      </c>
      <c r="BM1184">
        <v>1</v>
      </c>
      <c r="BN1184">
        <v>1</v>
      </c>
      <c r="BO1184">
        <v>2</v>
      </c>
      <c r="BP1184">
        <v>1</v>
      </c>
      <c r="BQ1184">
        <v>1</v>
      </c>
      <c r="BR1184">
        <v>1</v>
      </c>
      <c r="BS1184">
        <v>2</v>
      </c>
      <c r="BT1184" t="s">
        <v>125</v>
      </c>
      <c r="BU1184">
        <v>1</v>
      </c>
      <c r="BV1184">
        <v>2</v>
      </c>
      <c r="BW1184">
        <v>2</v>
      </c>
      <c r="BX1184">
        <v>2</v>
      </c>
      <c r="BY1184">
        <v>1</v>
      </c>
      <c r="BZ1184">
        <v>1</v>
      </c>
      <c r="CA1184">
        <v>1</v>
      </c>
      <c r="CB1184">
        <v>2</v>
      </c>
      <c r="CC1184">
        <v>1</v>
      </c>
      <c r="CD1184">
        <v>2</v>
      </c>
      <c r="CE1184">
        <v>2</v>
      </c>
      <c r="CF1184">
        <v>1</v>
      </c>
      <c r="CG1184">
        <v>2</v>
      </c>
      <c r="CH1184">
        <v>2</v>
      </c>
      <c r="CI1184">
        <v>2</v>
      </c>
      <c r="CJ1184">
        <v>1</v>
      </c>
      <c r="CK1184">
        <v>2</v>
      </c>
      <c r="CL1184">
        <v>1</v>
      </c>
      <c r="CM1184">
        <v>4</v>
      </c>
      <c r="CN1184">
        <v>4</v>
      </c>
      <c r="CO1184">
        <v>4</v>
      </c>
      <c r="CP1184">
        <v>3</v>
      </c>
      <c r="CQ1184">
        <v>4</v>
      </c>
      <c r="CR1184">
        <v>3</v>
      </c>
      <c r="CS1184">
        <v>4</v>
      </c>
      <c r="CT1184">
        <v>3</v>
      </c>
      <c r="CU1184">
        <v>3</v>
      </c>
      <c r="CV1184">
        <v>1</v>
      </c>
      <c r="CW1184">
        <v>1</v>
      </c>
      <c r="CX1184">
        <v>3</v>
      </c>
      <c r="CY1184">
        <v>3</v>
      </c>
      <c r="CZ1184">
        <v>3</v>
      </c>
      <c r="DA1184" s="57">
        <v>3</v>
      </c>
    </row>
    <row r="1185" spans="1:105">
      <c r="A1185">
        <v>1178</v>
      </c>
      <c r="B1185" s="9">
        <v>1</v>
      </c>
      <c r="C1185" s="9">
        <v>2</v>
      </c>
      <c r="D1185" s="9">
        <v>1</v>
      </c>
      <c r="E1185" s="9">
        <v>8</v>
      </c>
      <c r="F1185" s="9">
        <v>0</v>
      </c>
      <c r="G1185" s="9">
        <v>0</v>
      </c>
      <c r="H1185" s="9">
        <v>0</v>
      </c>
      <c r="I1185" s="9">
        <v>0</v>
      </c>
      <c r="J1185" s="9">
        <v>0</v>
      </c>
      <c r="K1185" s="9">
        <v>1</v>
      </c>
      <c r="L1185" s="9">
        <v>0</v>
      </c>
      <c r="M1185" s="9">
        <v>3</v>
      </c>
      <c r="N1185" s="9">
        <v>4</v>
      </c>
      <c r="O1185" s="9">
        <v>3</v>
      </c>
      <c r="P1185" s="9">
        <v>3</v>
      </c>
      <c r="Q1185" s="9">
        <v>2</v>
      </c>
      <c r="R1185" s="9">
        <v>4</v>
      </c>
      <c r="S1185" s="9">
        <v>3</v>
      </c>
      <c r="T1185" s="9"/>
      <c r="U1185" s="9">
        <v>0</v>
      </c>
      <c r="V1185" s="9">
        <v>0</v>
      </c>
      <c r="W1185" s="9">
        <v>0</v>
      </c>
      <c r="X1185" s="9">
        <v>0</v>
      </c>
      <c r="Y1185" s="9">
        <v>1</v>
      </c>
      <c r="Z1185" s="9">
        <v>0</v>
      </c>
      <c r="AA1185" s="9">
        <v>0</v>
      </c>
      <c r="AB1185" s="9">
        <v>0</v>
      </c>
      <c r="AC1185" s="9"/>
      <c r="AD1185" s="9">
        <v>3</v>
      </c>
      <c r="AE1185" s="9"/>
      <c r="AF1185" s="9">
        <v>0</v>
      </c>
      <c r="AG1185" s="9">
        <v>0</v>
      </c>
      <c r="AH1185" s="9">
        <v>1</v>
      </c>
      <c r="AI1185" s="9">
        <v>0</v>
      </c>
      <c r="AJ1185" s="9">
        <v>0</v>
      </c>
      <c r="AK1185" s="9">
        <v>0</v>
      </c>
      <c r="AL1185" s="9"/>
      <c r="AM1185" s="9">
        <v>1</v>
      </c>
      <c r="AN1185" s="9">
        <v>1</v>
      </c>
      <c r="AO1185" s="9">
        <v>1</v>
      </c>
      <c r="AP1185" s="9">
        <v>1</v>
      </c>
      <c r="AQ1185" s="9">
        <v>0</v>
      </c>
      <c r="AR1185" s="9">
        <v>0</v>
      </c>
      <c r="AS1185" s="9"/>
      <c r="AT1185" s="9">
        <v>1</v>
      </c>
      <c r="AU1185" s="9">
        <v>3</v>
      </c>
      <c r="AV1185" s="75">
        <v>1</v>
      </c>
      <c r="AW1185" s="75">
        <v>2</v>
      </c>
      <c r="AX1185" s="75">
        <v>2</v>
      </c>
      <c r="AY1185" s="9" t="s">
        <v>125</v>
      </c>
      <c r="AZ1185" s="9">
        <v>1</v>
      </c>
      <c r="BA1185" s="9">
        <v>1</v>
      </c>
      <c r="BB1185" s="9">
        <v>1</v>
      </c>
      <c r="BC1185" s="9">
        <v>2</v>
      </c>
      <c r="BD1185" s="9">
        <v>1</v>
      </c>
      <c r="BE1185" s="9">
        <v>1</v>
      </c>
      <c r="BF1185" s="9">
        <v>1</v>
      </c>
      <c r="BG1185" s="9">
        <v>1</v>
      </c>
      <c r="BH1185">
        <v>2</v>
      </c>
      <c r="BI1185">
        <v>2</v>
      </c>
      <c r="BJ1185" s="58">
        <v>2</v>
      </c>
      <c r="BK1185">
        <v>2</v>
      </c>
      <c r="BL1185">
        <v>1</v>
      </c>
      <c r="BM1185">
        <v>2</v>
      </c>
      <c r="BN1185">
        <v>1</v>
      </c>
      <c r="BO1185">
        <v>2</v>
      </c>
      <c r="BP1185">
        <v>2</v>
      </c>
      <c r="BQ1185" t="s">
        <v>125</v>
      </c>
      <c r="BR1185">
        <v>1</v>
      </c>
      <c r="BS1185">
        <v>1</v>
      </c>
      <c r="BT1185">
        <v>1</v>
      </c>
      <c r="BU1185">
        <v>1</v>
      </c>
      <c r="BV1185">
        <v>2</v>
      </c>
      <c r="BW1185">
        <v>2</v>
      </c>
      <c r="BX1185">
        <v>1</v>
      </c>
      <c r="BY1185">
        <v>1</v>
      </c>
      <c r="BZ1185">
        <v>2</v>
      </c>
      <c r="CA1185">
        <v>2</v>
      </c>
      <c r="CB1185">
        <v>2</v>
      </c>
      <c r="CC1185">
        <v>2</v>
      </c>
      <c r="CD1185">
        <v>2</v>
      </c>
      <c r="CE1185">
        <v>2</v>
      </c>
      <c r="CF1185">
        <v>2</v>
      </c>
      <c r="CG1185">
        <v>2</v>
      </c>
      <c r="CH1185">
        <v>2</v>
      </c>
      <c r="CI1185">
        <v>2</v>
      </c>
      <c r="CJ1185">
        <v>1</v>
      </c>
      <c r="CK1185">
        <v>2</v>
      </c>
      <c r="CL1185">
        <v>1</v>
      </c>
      <c r="CM1185">
        <v>4</v>
      </c>
      <c r="CN1185">
        <v>4</v>
      </c>
      <c r="CO1185">
        <v>4</v>
      </c>
      <c r="CP1185">
        <v>3</v>
      </c>
      <c r="CQ1185">
        <v>3</v>
      </c>
      <c r="CR1185">
        <v>2</v>
      </c>
      <c r="CS1185">
        <v>2</v>
      </c>
      <c r="CT1185">
        <v>4</v>
      </c>
      <c r="CU1185">
        <v>2</v>
      </c>
      <c r="CV1185">
        <v>2</v>
      </c>
      <c r="CW1185">
        <v>1</v>
      </c>
      <c r="CX1185">
        <v>3</v>
      </c>
      <c r="CY1185">
        <v>3</v>
      </c>
      <c r="CZ1185">
        <v>3</v>
      </c>
      <c r="DA1185" s="57" t="s">
        <v>125</v>
      </c>
    </row>
    <row r="1186" spans="1:105">
      <c r="A1186">
        <v>1179</v>
      </c>
      <c r="B1186" s="9">
        <v>2</v>
      </c>
      <c r="C1186" s="9">
        <v>4</v>
      </c>
      <c r="D1186" s="9">
        <v>5</v>
      </c>
      <c r="E1186" s="9">
        <v>1</v>
      </c>
      <c r="F1186" s="9">
        <v>0</v>
      </c>
      <c r="G1186" s="9">
        <v>1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1</v>
      </c>
      <c r="N1186" s="9">
        <v>3</v>
      </c>
      <c r="O1186" s="9">
        <v>0</v>
      </c>
      <c r="P1186" s="9">
        <v>0</v>
      </c>
      <c r="Q1186" s="9">
        <v>0</v>
      </c>
      <c r="R1186" s="9">
        <v>4</v>
      </c>
      <c r="S1186" s="9">
        <v>3</v>
      </c>
      <c r="T1186" s="9"/>
      <c r="U1186" s="9">
        <v>0</v>
      </c>
      <c r="V1186" s="9">
        <v>0</v>
      </c>
      <c r="W1186" s="9">
        <v>0</v>
      </c>
      <c r="X1186" s="9">
        <v>0</v>
      </c>
      <c r="Y1186" s="9">
        <v>1</v>
      </c>
      <c r="Z1186" s="9">
        <v>0</v>
      </c>
      <c r="AA1186" s="9">
        <v>0</v>
      </c>
      <c r="AB1186" s="9">
        <v>0</v>
      </c>
      <c r="AC1186" s="9"/>
      <c r="AD1186" s="9">
        <v>2</v>
      </c>
      <c r="AE1186" s="9"/>
      <c r="AF1186" s="9">
        <v>1</v>
      </c>
      <c r="AG1186" s="9">
        <v>1</v>
      </c>
      <c r="AH1186" s="9">
        <v>1</v>
      </c>
      <c r="AI1186" s="9">
        <v>0</v>
      </c>
      <c r="AJ1186" s="9">
        <v>0</v>
      </c>
      <c r="AK1186" s="9">
        <v>0</v>
      </c>
      <c r="AL1186" s="9"/>
      <c r="AM1186" s="9">
        <v>1</v>
      </c>
      <c r="AN1186" s="9">
        <v>1</v>
      </c>
      <c r="AO1186" s="9">
        <v>1</v>
      </c>
      <c r="AP1186" s="9">
        <v>1</v>
      </c>
      <c r="AQ1186" s="9">
        <v>0</v>
      </c>
      <c r="AR1186" s="9">
        <v>0</v>
      </c>
      <c r="AS1186" s="9"/>
      <c r="AT1186" s="9">
        <v>1</v>
      </c>
      <c r="AU1186" s="9">
        <v>4</v>
      </c>
      <c r="AV1186" s="75">
        <v>2</v>
      </c>
      <c r="AW1186" s="75">
        <v>2</v>
      </c>
      <c r="AX1186" s="75">
        <v>1</v>
      </c>
      <c r="AY1186" s="9">
        <v>1</v>
      </c>
      <c r="AZ1186" s="9">
        <v>1</v>
      </c>
      <c r="BA1186" s="9">
        <v>1</v>
      </c>
      <c r="BB1186" s="9">
        <v>2</v>
      </c>
      <c r="BC1186" s="9">
        <v>2</v>
      </c>
      <c r="BD1186" s="9">
        <v>1</v>
      </c>
      <c r="BE1186" s="9">
        <v>2</v>
      </c>
      <c r="BF1186" s="9">
        <v>1</v>
      </c>
      <c r="BG1186" s="9">
        <v>1</v>
      </c>
      <c r="BH1186">
        <v>2</v>
      </c>
      <c r="BI1186">
        <v>2</v>
      </c>
      <c r="BJ1186" s="58">
        <v>1</v>
      </c>
      <c r="BK1186">
        <v>2</v>
      </c>
      <c r="BL1186">
        <v>2</v>
      </c>
      <c r="BM1186">
        <v>1</v>
      </c>
      <c r="BN1186">
        <v>2</v>
      </c>
      <c r="BO1186">
        <v>2</v>
      </c>
      <c r="BP1186">
        <v>1</v>
      </c>
      <c r="BQ1186">
        <v>1</v>
      </c>
      <c r="BR1186">
        <v>1</v>
      </c>
      <c r="BS1186">
        <v>2</v>
      </c>
      <c r="BT1186" t="s">
        <v>125</v>
      </c>
      <c r="BU1186">
        <v>1</v>
      </c>
      <c r="BV1186">
        <v>2</v>
      </c>
      <c r="BW1186">
        <v>2</v>
      </c>
      <c r="BX1186">
        <v>2</v>
      </c>
      <c r="BY1186">
        <v>2</v>
      </c>
      <c r="BZ1186">
        <v>2</v>
      </c>
      <c r="CA1186">
        <v>2</v>
      </c>
      <c r="CB1186">
        <v>2</v>
      </c>
      <c r="CC1186">
        <v>1</v>
      </c>
      <c r="CD1186">
        <v>2</v>
      </c>
      <c r="CE1186">
        <v>2</v>
      </c>
      <c r="CF1186">
        <v>1</v>
      </c>
      <c r="CG1186">
        <v>1</v>
      </c>
      <c r="CH1186">
        <v>2</v>
      </c>
      <c r="CI1186">
        <v>2</v>
      </c>
      <c r="CJ1186">
        <v>1</v>
      </c>
      <c r="CK1186">
        <v>2</v>
      </c>
      <c r="CL1186">
        <v>1</v>
      </c>
      <c r="CM1186">
        <v>3</v>
      </c>
      <c r="CN1186">
        <v>3</v>
      </c>
      <c r="CO1186">
        <v>4</v>
      </c>
      <c r="CP1186">
        <v>3</v>
      </c>
      <c r="CQ1186">
        <v>4</v>
      </c>
      <c r="CR1186">
        <v>3</v>
      </c>
      <c r="CS1186">
        <v>3</v>
      </c>
      <c r="CT1186">
        <v>3</v>
      </c>
      <c r="CU1186">
        <v>3</v>
      </c>
      <c r="CV1186">
        <v>3</v>
      </c>
      <c r="CW1186">
        <v>1</v>
      </c>
      <c r="CX1186">
        <v>2</v>
      </c>
      <c r="CY1186">
        <v>3</v>
      </c>
      <c r="CZ1186">
        <v>3</v>
      </c>
      <c r="DA1186" s="57">
        <v>3</v>
      </c>
    </row>
    <row r="1187" spans="1:105">
      <c r="A1187">
        <v>1180</v>
      </c>
      <c r="B1187" s="9">
        <v>1</v>
      </c>
      <c r="C1187" s="9">
        <v>9</v>
      </c>
      <c r="D1187" s="9">
        <v>7</v>
      </c>
      <c r="E1187" s="9">
        <v>5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1</v>
      </c>
      <c r="L1187" s="9">
        <v>0</v>
      </c>
      <c r="M1187" s="9">
        <v>1</v>
      </c>
      <c r="N1187" s="9"/>
      <c r="O1187" s="9"/>
      <c r="P1187" s="9"/>
      <c r="Q1187" s="9">
        <v>4</v>
      </c>
      <c r="R1187" s="9"/>
      <c r="S1187" s="9"/>
      <c r="T1187" s="9"/>
      <c r="U1187" s="9">
        <v>0</v>
      </c>
      <c r="V1187" s="9">
        <v>0</v>
      </c>
      <c r="W1187" s="9">
        <v>1</v>
      </c>
      <c r="X1187" s="9">
        <v>0</v>
      </c>
      <c r="Y1187" s="9">
        <v>1</v>
      </c>
      <c r="Z1187" s="9">
        <v>1</v>
      </c>
      <c r="AA1187" s="9">
        <v>0</v>
      </c>
      <c r="AB1187" s="9">
        <v>0</v>
      </c>
      <c r="AC1187" s="9"/>
      <c r="AD1187" s="9">
        <v>4</v>
      </c>
      <c r="AE1187" s="9"/>
      <c r="AF1187" s="9">
        <v>1</v>
      </c>
      <c r="AG1187" s="9">
        <v>1</v>
      </c>
      <c r="AH1187" s="9">
        <v>0</v>
      </c>
      <c r="AI1187" s="9">
        <v>0</v>
      </c>
      <c r="AJ1187" s="9">
        <v>1</v>
      </c>
      <c r="AK1187" s="9">
        <v>0</v>
      </c>
      <c r="AL1187" s="9"/>
      <c r="AM1187" s="9">
        <v>1</v>
      </c>
      <c r="AN1187" s="9">
        <v>1</v>
      </c>
      <c r="AO1187" s="9">
        <v>1</v>
      </c>
      <c r="AP1187" s="9">
        <v>1</v>
      </c>
      <c r="AQ1187" s="9">
        <v>0</v>
      </c>
      <c r="AR1187" s="9">
        <v>0</v>
      </c>
      <c r="AS1187" s="9"/>
      <c r="AT1187" s="9">
        <v>3</v>
      </c>
      <c r="AU1187" s="9">
        <v>2</v>
      </c>
      <c r="AV1187" s="75">
        <v>1</v>
      </c>
      <c r="AW1187" s="75">
        <v>2</v>
      </c>
      <c r="AX1187" s="75">
        <v>1</v>
      </c>
      <c r="AY1187" s="9">
        <v>1</v>
      </c>
      <c r="AZ1187" s="9">
        <v>1</v>
      </c>
      <c r="BA1187" s="9">
        <v>1</v>
      </c>
      <c r="BB1187" s="9">
        <v>2</v>
      </c>
      <c r="BC1187" s="9">
        <v>1</v>
      </c>
      <c r="BD1187" s="9">
        <v>1</v>
      </c>
      <c r="BE1187" s="9">
        <v>2</v>
      </c>
      <c r="BF1187" s="9">
        <v>1</v>
      </c>
      <c r="BG1187" s="9">
        <v>1</v>
      </c>
      <c r="BH1187">
        <v>1</v>
      </c>
      <c r="BI1187">
        <v>2</v>
      </c>
      <c r="BJ1187" s="58">
        <v>1</v>
      </c>
      <c r="BK1187">
        <v>1</v>
      </c>
      <c r="BL1187">
        <v>1</v>
      </c>
      <c r="BM1187">
        <v>2</v>
      </c>
      <c r="BN1187">
        <v>1</v>
      </c>
      <c r="BO1187">
        <v>2</v>
      </c>
      <c r="BP1187">
        <v>2</v>
      </c>
      <c r="BQ1187" t="s">
        <v>125</v>
      </c>
      <c r="BR1187">
        <v>1</v>
      </c>
      <c r="BS1187">
        <v>1</v>
      </c>
      <c r="BT1187">
        <v>1</v>
      </c>
      <c r="BU1187">
        <v>1</v>
      </c>
      <c r="BV1187">
        <v>1</v>
      </c>
      <c r="BW1187">
        <v>1</v>
      </c>
      <c r="BY1187">
        <v>1</v>
      </c>
      <c r="BZ1187">
        <v>1</v>
      </c>
      <c r="CA1187">
        <v>1</v>
      </c>
      <c r="CB1187">
        <v>1</v>
      </c>
      <c r="CC1187">
        <v>1</v>
      </c>
      <c r="CD1187">
        <v>1</v>
      </c>
      <c r="CE1187">
        <v>2</v>
      </c>
      <c r="CF1187">
        <v>1</v>
      </c>
      <c r="CG1187">
        <v>1</v>
      </c>
      <c r="CH1187">
        <v>1</v>
      </c>
      <c r="CI1187">
        <v>1</v>
      </c>
      <c r="CJ1187">
        <v>1</v>
      </c>
      <c r="CK1187">
        <v>2</v>
      </c>
      <c r="CL1187">
        <v>1</v>
      </c>
      <c r="CM1187">
        <v>4</v>
      </c>
      <c r="CN1187">
        <v>4</v>
      </c>
      <c r="CO1187">
        <v>4</v>
      </c>
      <c r="CP1187">
        <v>3</v>
      </c>
      <c r="CQ1187">
        <v>4</v>
      </c>
      <c r="CR1187">
        <v>4</v>
      </c>
      <c r="CS1187">
        <v>4</v>
      </c>
      <c r="CT1187">
        <v>3</v>
      </c>
      <c r="CU1187">
        <v>2</v>
      </c>
      <c r="CV1187">
        <v>3</v>
      </c>
      <c r="CW1187">
        <v>1</v>
      </c>
      <c r="CX1187">
        <v>3</v>
      </c>
      <c r="CY1187">
        <v>2</v>
      </c>
      <c r="CZ1187">
        <v>0</v>
      </c>
      <c r="DA1187" s="57" t="s">
        <v>125</v>
      </c>
    </row>
    <row r="1188" spans="1:105">
      <c r="A1188">
        <v>1181</v>
      </c>
      <c r="B1188" s="9">
        <v>2</v>
      </c>
      <c r="C1188" s="9">
        <v>9</v>
      </c>
      <c r="D1188" s="9">
        <v>7</v>
      </c>
      <c r="E1188" s="9">
        <v>9</v>
      </c>
      <c r="F1188" s="9">
        <v>0</v>
      </c>
      <c r="G1188" s="9">
        <v>0</v>
      </c>
      <c r="H1188" s="9">
        <v>0</v>
      </c>
      <c r="I1188" s="9">
        <v>1</v>
      </c>
      <c r="J1188" s="9">
        <v>0</v>
      </c>
      <c r="K1188" s="9">
        <v>0</v>
      </c>
      <c r="L1188" s="9">
        <v>0</v>
      </c>
      <c r="M1188" s="9">
        <v>2</v>
      </c>
      <c r="N1188" s="9">
        <v>4</v>
      </c>
      <c r="O1188" s="9">
        <v>4</v>
      </c>
      <c r="P1188" s="9">
        <v>4</v>
      </c>
      <c r="Q1188" s="9">
        <v>4</v>
      </c>
      <c r="R1188" s="9">
        <v>4</v>
      </c>
      <c r="S1188" s="9">
        <v>4</v>
      </c>
      <c r="T1188" s="9"/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1</v>
      </c>
      <c r="AB1188" s="9">
        <v>0</v>
      </c>
      <c r="AC1188" s="9"/>
      <c r="AD1188" s="9">
        <v>4</v>
      </c>
      <c r="AE1188" s="9"/>
      <c r="AF1188" s="9">
        <v>1</v>
      </c>
      <c r="AG1188" s="9">
        <v>1</v>
      </c>
      <c r="AH1188" s="9">
        <v>0</v>
      </c>
      <c r="AI1188" s="9">
        <v>0</v>
      </c>
      <c r="AJ1188" s="9">
        <v>1</v>
      </c>
      <c r="AK1188" s="9">
        <v>0</v>
      </c>
      <c r="AL1188" s="9"/>
      <c r="AM1188" s="9">
        <v>1</v>
      </c>
      <c r="AN1188" s="9">
        <v>1</v>
      </c>
      <c r="AO1188" s="9">
        <v>1</v>
      </c>
      <c r="AP1188" s="9">
        <v>1</v>
      </c>
      <c r="AQ1188" s="9">
        <v>0</v>
      </c>
      <c r="AR1188" s="9">
        <v>0</v>
      </c>
      <c r="AS1188" s="9"/>
      <c r="AT1188" s="9">
        <v>3</v>
      </c>
      <c r="AU1188" s="9">
        <v>2</v>
      </c>
      <c r="AV1188" s="75">
        <v>1</v>
      </c>
      <c r="AW1188" s="75">
        <v>1</v>
      </c>
      <c r="AX1188" s="75">
        <v>1</v>
      </c>
      <c r="AY1188" s="9">
        <v>1</v>
      </c>
      <c r="AZ1188" s="9">
        <v>2</v>
      </c>
      <c r="BA1188" s="9" t="s">
        <v>125</v>
      </c>
      <c r="BB1188" s="9" t="s">
        <v>125</v>
      </c>
      <c r="BC1188" s="9">
        <v>1</v>
      </c>
      <c r="BD1188" s="9">
        <v>1</v>
      </c>
      <c r="BE1188" s="9">
        <v>1</v>
      </c>
      <c r="BF1188" s="9">
        <v>1</v>
      </c>
      <c r="BG1188" s="9">
        <v>1</v>
      </c>
      <c r="BH1188">
        <v>1</v>
      </c>
      <c r="BI1188">
        <v>1</v>
      </c>
      <c r="BJ1188" s="58">
        <v>1</v>
      </c>
      <c r="BK1188">
        <v>1</v>
      </c>
      <c r="BL1188">
        <v>1</v>
      </c>
      <c r="BM1188">
        <v>1</v>
      </c>
      <c r="BN1188">
        <v>1</v>
      </c>
      <c r="BO1188">
        <v>2</v>
      </c>
      <c r="BP1188">
        <v>2</v>
      </c>
      <c r="BQ1188" t="s">
        <v>125</v>
      </c>
      <c r="BR1188">
        <v>1</v>
      </c>
      <c r="BS1188">
        <v>2</v>
      </c>
      <c r="BT1188" t="s">
        <v>125</v>
      </c>
      <c r="BU1188">
        <v>1</v>
      </c>
      <c r="BV1188">
        <v>1</v>
      </c>
      <c r="BW1188">
        <v>1</v>
      </c>
      <c r="BX1188">
        <v>1</v>
      </c>
      <c r="BY1188">
        <v>1</v>
      </c>
      <c r="BZ1188">
        <v>2</v>
      </c>
      <c r="CA1188">
        <v>2</v>
      </c>
      <c r="CB1188">
        <v>2</v>
      </c>
      <c r="CC1188">
        <v>2</v>
      </c>
      <c r="CD1188">
        <v>1</v>
      </c>
      <c r="CE1188">
        <v>1</v>
      </c>
      <c r="CF1188">
        <v>2</v>
      </c>
      <c r="CG1188">
        <v>1</v>
      </c>
      <c r="CH1188">
        <v>1</v>
      </c>
      <c r="CI1188">
        <v>1</v>
      </c>
      <c r="CJ1188">
        <v>1</v>
      </c>
      <c r="CK1188">
        <v>2</v>
      </c>
      <c r="CL1188">
        <v>2</v>
      </c>
      <c r="CM1188" t="s">
        <v>125</v>
      </c>
      <c r="CN1188" t="s">
        <v>125</v>
      </c>
      <c r="CO1188">
        <v>4</v>
      </c>
      <c r="CP1188">
        <v>3</v>
      </c>
      <c r="CQ1188">
        <v>3</v>
      </c>
      <c r="CR1188">
        <v>3</v>
      </c>
      <c r="CS1188">
        <v>4</v>
      </c>
      <c r="CT1188">
        <v>3</v>
      </c>
      <c r="CU1188">
        <v>3</v>
      </c>
      <c r="CV1188">
        <v>3</v>
      </c>
      <c r="CW1188">
        <v>2</v>
      </c>
      <c r="CX1188">
        <v>3</v>
      </c>
      <c r="CY1188">
        <v>2</v>
      </c>
      <c r="CZ1188">
        <v>3</v>
      </c>
      <c r="DA1188" s="57" t="s">
        <v>125</v>
      </c>
    </row>
    <row r="1189" spans="1:105">
      <c r="A1189">
        <v>1182</v>
      </c>
      <c r="B1189" s="9">
        <v>2</v>
      </c>
      <c r="C1189" s="9">
        <v>9</v>
      </c>
      <c r="D1189" s="9">
        <v>7</v>
      </c>
      <c r="E1189" s="9">
        <v>8</v>
      </c>
      <c r="F1189" s="9">
        <v>0</v>
      </c>
      <c r="G1189" s="9">
        <v>0</v>
      </c>
      <c r="H1189" s="9">
        <v>0</v>
      </c>
      <c r="I1189" s="9">
        <v>1</v>
      </c>
      <c r="J1189" s="9">
        <v>1</v>
      </c>
      <c r="K1189" s="9">
        <v>0</v>
      </c>
      <c r="L1189" s="9">
        <v>0</v>
      </c>
      <c r="M1189" s="9">
        <v>2</v>
      </c>
      <c r="N1189" s="9"/>
      <c r="O1189" s="9"/>
      <c r="P1189" s="9"/>
      <c r="Q1189" s="9">
        <v>3</v>
      </c>
      <c r="R1189" s="9"/>
      <c r="S1189" s="9"/>
      <c r="T1189" s="9"/>
      <c r="U1189" s="9">
        <v>0</v>
      </c>
      <c r="V1189" s="9">
        <v>0</v>
      </c>
      <c r="W1189" s="9">
        <v>0</v>
      </c>
      <c r="X1189" s="9">
        <v>0</v>
      </c>
      <c r="Y1189" s="9">
        <v>1</v>
      </c>
      <c r="Z1189" s="9">
        <v>0</v>
      </c>
      <c r="AA1189" s="9">
        <v>0</v>
      </c>
      <c r="AB1189" s="9">
        <v>0</v>
      </c>
      <c r="AC1189" s="9"/>
      <c r="AD1189" s="9">
        <v>4</v>
      </c>
      <c r="AE1189" s="9"/>
      <c r="AF1189" s="9">
        <v>1</v>
      </c>
      <c r="AG1189" s="9">
        <v>0</v>
      </c>
      <c r="AH1189" s="9">
        <v>0</v>
      </c>
      <c r="AI1189" s="9">
        <v>0</v>
      </c>
      <c r="AJ1189" s="9">
        <v>0</v>
      </c>
      <c r="AK1189" s="9">
        <v>0</v>
      </c>
      <c r="AL1189" s="9"/>
      <c r="AM1189" s="9">
        <v>0</v>
      </c>
      <c r="AN1189" s="9">
        <v>0</v>
      </c>
      <c r="AO1189" s="9">
        <v>0</v>
      </c>
      <c r="AP1189" s="9">
        <v>0</v>
      </c>
      <c r="AQ1189" s="9">
        <v>1</v>
      </c>
      <c r="AR1189" s="9">
        <v>0</v>
      </c>
      <c r="AS1189" s="9"/>
      <c r="AT1189" s="9">
        <v>4</v>
      </c>
      <c r="AU1189" s="9">
        <v>1</v>
      </c>
      <c r="AV1189" s="75">
        <v>1</v>
      </c>
      <c r="AW1189" s="75">
        <v>2</v>
      </c>
      <c r="AX1189" s="75">
        <v>2</v>
      </c>
      <c r="AY1189" s="9" t="s">
        <v>125</v>
      </c>
      <c r="AZ1189" s="9">
        <v>2</v>
      </c>
      <c r="BA1189" s="9" t="s">
        <v>125</v>
      </c>
      <c r="BB1189" s="9" t="s">
        <v>125</v>
      </c>
      <c r="BC1189" s="9">
        <v>2</v>
      </c>
      <c r="BD1189" s="9">
        <v>1</v>
      </c>
      <c r="BE1189" s="9">
        <v>2</v>
      </c>
      <c r="BF1189" s="9"/>
      <c r="BG1189" s="9" t="s">
        <v>125</v>
      </c>
      <c r="BH1189">
        <v>2</v>
      </c>
      <c r="BI1189">
        <v>2</v>
      </c>
      <c r="BJ1189" s="58">
        <v>2</v>
      </c>
      <c r="BK1189">
        <v>2</v>
      </c>
      <c r="BL1189">
        <v>2</v>
      </c>
      <c r="BM1189">
        <v>1</v>
      </c>
      <c r="BN1189">
        <v>2</v>
      </c>
      <c r="BO1189">
        <v>2</v>
      </c>
      <c r="BP1189">
        <v>2</v>
      </c>
      <c r="BQ1189" t="s">
        <v>125</v>
      </c>
      <c r="BR1189">
        <v>2</v>
      </c>
      <c r="BS1189">
        <v>2</v>
      </c>
      <c r="BT1189" t="s">
        <v>125</v>
      </c>
      <c r="BU1189">
        <v>2</v>
      </c>
      <c r="BV1189">
        <v>2</v>
      </c>
      <c r="BW1189">
        <v>2</v>
      </c>
      <c r="BX1189">
        <v>2</v>
      </c>
      <c r="BY1189">
        <v>2</v>
      </c>
      <c r="BZ1189">
        <v>2</v>
      </c>
      <c r="CA1189">
        <v>2</v>
      </c>
      <c r="CB1189">
        <v>2</v>
      </c>
      <c r="CC1189">
        <v>2</v>
      </c>
      <c r="CD1189">
        <v>2</v>
      </c>
      <c r="CE1189">
        <v>2</v>
      </c>
      <c r="CF1189">
        <v>2</v>
      </c>
      <c r="CG1189">
        <v>2</v>
      </c>
      <c r="CH1189">
        <v>2</v>
      </c>
      <c r="CI1189">
        <v>1</v>
      </c>
      <c r="CJ1189">
        <v>1</v>
      </c>
      <c r="CK1189">
        <v>2</v>
      </c>
      <c r="CL1189">
        <v>1</v>
      </c>
      <c r="CM1189">
        <v>3</v>
      </c>
      <c r="CN1189">
        <v>3</v>
      </c>
      <c r="CO1189">
        <v>3</v>
      </c>
      <c r="CP1189">
        <v>2</v>
      </c>
      <c r="CQ1189">
        <v>3</v>
      </c>
      <c r="CR1189">
        <v>3</v>
      </c>
      <c r="CS1189">
        <v>3</v>
      </c>
      <c r="CT1189">
        <v>2</v>
      </c>
      <c r="CU1189">
        <v>3</v>
      </c>
      <c r="CV1189">
        <v>2</v>
      </c>
      <c r="CX1189">
        <v>2</v>
      </c>
      <c r="CY1189">
        <v>4</v>
      </c>
      <c r="CZ1189">
        <v>3</v>
      </c>
      <c r="DA1189" s="57" t="s">
        <v>125</v>
      </c>
    </row>
    <row r="1190" spans="1:105">
      <c r="A1190">
        <v>1183</v>
      </c>
      <c r="B1190" s="9">
        <v>2</v>
      </c>
      <c r="C1190" s="9">
        <v>2</v>
      </c>
      <c r="D1190" s="9">
        <v>1</v>
      </c>
      <c r="E1190" s="9">
        <v>4</v>
      </c>
      <c r="F1190" s="9">
        <v>0</v>
      </c>
      <c r="G1190" s="9">
        <v>0</v>
      </c>
      <c r="H1190" s="9">
        <v>0</v>
      </c>
      <c r="I1190" s="9">
        <v>1</v>
      </c>
      <c r="J1190" s="9">
        <v>0</v>
      </c>
      <c r="K1190" s="9">
        <v>0</v>
      </c>
      <c r="L1190" s="9">
        <v>0</v>
      </c>
      <c r="M1190" s="9">
        <v>1</v>
      </c>
      <c r="N1190" s="9">
        <v>0</v>
      </c>
      <c r="O1190" s="9">
        <v>0</v>
      </c>
      <c r="P1190" s="9">
        <v>0</v>
      </c>
      <c r="Q1190" s="9">
        <v>0</v>
      </c>
      <c r="R1190" s="9">
        <v>4</v>
      </c>
      <c r="S1190" s="9">
        <v>0</v>
      </c>
      <c r="T1190" s="9"/>
      <c r="U1190" s="9">
        <v>0</v>
      </c>
      <c r="V1190" s="9">
        <v>1</v>
      </c>
      <c r="W1190" s="9">
        <v>0</v>
      </c>
      <c r="X1190" s="9">
        <v>0</v>
      </c>
      <c r="Y1190" s="9">
        <v>1</v>
      </c>
      <c r="Z1190" s="9">
        <v>0</v>
      </c>
      <c r="AA1190" s="9">
        <v>0</v>
      </c>
      <c r="AB1190" s="9">
        <v>0</v>
      </c>
      <c r="AC1190" s="9"/>
      <c r="AD1190" s="9">
        <v>1</v>
      </c>
      <c r="AE1190" s="9"/>
      <c r="AF1190" s="9">
        <v>1</v>
      </c>
      <c r="AG1190" s="9">
        <v>0</v>
      </c>
      <c r="AH1190" s="9">
        <v>1</v>
      </c>
      <c r="AI1190" s="9">
        <v>0</v>
      </c>
      <c r="AJ1190" s="9">
        <v>0</v>
      </c>
      <c r="AK1190" s="9">
        <v>0</v>
      </c>
      <c r="AL1190" s="9"/>
      <c r="AM1190" s="9">
        <v>1</v>
      </c>
      <c r="AN1190" s="9">
        <v>1</v>
      </c>
      <c r="AO1190" s="9">
        <v>0</v>
      </c>
      <c r="AP1190" s="9">
        <v>0</v>
      </c>
      <c r="AQ1190" s="9">
        <v>0</v>
      </c>
      <c r="AR1190" s="9">
        <v>0</v>
      </c>
      <c r="AS1190" s="9"/>
      <c r="AT1190" s="9">
        <v>1</v>
      </c>
      <c r="AU1190" s="9">
        <v>4</v>
      </c>
      <c r="AV1190" s="75">
        <v>2</v>
      </c>
      <c r="AW1190" s="75">
        <v>1</v>
      </c>
      <c r="AX1190" s="75">
        <v>2</v>
      </c>
      <c r="AY1190" s="9" t="s">
        <v>125</v>
      </c>
      <c r="AZ1190" s="9">
        <v>1</v>
      </c>
      <c r="BA1190" s="9">
        <v>1</v>
      </c>
      <c r="BB1190" s="9">
        <v>2</v>
      </c>
      <c r="BC1190" s="9">
        <v>1</v>
      </c>
      <c r="BD1190" s="9">
        <v>1</v>
      </c>
      <c r="BE1190" s="9">
        <v>2</v>
      </c>
      <c r="BF1190" s="9">
        <v>2</v>
      </c>
      <c r="BG1190" s="9" t="s">
        <v>125</v>
      </c>
      <c r="BH1190">
        <v>2</v>
      </c>
      <c r="BI1190">
        <v>2</v>
      </c>
      <c r="BJ1190" s="58">
        <v>2</v>
      </c>
      <c r="BK1190">
        <v>2</v>
      </c>
      <c r="BL1190">
        <v>1</v>
      </c>
      <c r="BM1190">
        <v>1</v>
      </c>
      <c r="BN1190">
        <v>1</v>
      </c>
      <c r="BO1190">
        <v>2</v>
      </c>
      <c r="BP1190">
        <v>2</v>
      </c>
      <c r="BQ1190" t="s">
        <v>125</v>
      </c>
      <c r="BR1190">
        <v>2</v>
      </c>
      <c r="BS1190">
        <v>2</v>
      </c>
      <c r="BT1190" t="s">
        <v>125</v>
      </c>
      <c r="BU1190">
        <v>1</v>
      </c>
      <c r="BV1190">
        <v>2</v>
      </c>
      <c r="BW1190">
        <v>2</v>
      </c>
      <c r="BX1190">
        <v>1</v>
      </c>
      <c r="BY1190">
        <v>1</v>
      </c>
      <c r="BZ1190">
        <v>2</v>
      </c>
      <c r="CA1190">
        <v>2</v>
      </c>
      <c r="CB1190">
        <v>2</v>
      </c>
      <c r="CC1190">
        <v>2</v>
      </c>
      <c r="CD1190">
        <v>1</v>
      </c>
      <c r="CE1190">
        <v>1</v>
      </c>
      <c r="CF1190">
        <v>2</v>
      </c>
      <c r="CG1190">
        <v>2</v>
      </c>
      <c r="CH1190">
        <v>2</v>
      </c>
      <c r="CI1190">
        <v>2</v>
      </c>
      <c r="CJ1190">
        <v>2</v>
      </c>
      <c r="CK1190">
        <v>2</v>
      </c>
      <c r="CL1190">
        <v>2</v>
      </c>
      <c r="CM1190" t="s">
        <v>125</v>
      </c>
      <c r="CN1190" t="s">
        <v>125</v>
      </c>
      <c r="CO1190">
        <v>4</v>
      </c>
      <c r="CP1190">
        <v>4</v>
      </c>
      <c r="CQ1190">
        <v>4</v>
      </c>
      <c r="CR1190">
        <v>4</v>
      </c>
      <c r="CS1190">
        <v>4</v>
      </c>
      <c r="CT1190">
        <v>2</v>
      </c>
      <c r="CU1190">
        <v>3</v>
      </c>
      <c r="CV1190">
        <v>1</v>
      </c>
      <c r="CW1190">
        <v>1</v>
      </c>
      <c r="CX1190">
        <v>4</v>
      </c>
      <c r="CY1190">
        <v>3</v>
      </c>
      <c r="CZ1190">
        <v>0</v>
      </c>
      <c r="DA1190" s="57" t="s">
        <v>125</v>
      </c>
    </row>
    <row r="1191" spans="1:105">
      <c r="A1191">
        <v>1184</v>
      </c>
      <c r="B1191" s="9">
        <v>1</v>
      </c>
      <c r="C1191" s="9">
        <v>5</v>
      </c>
      <c r="D1191" s="9">
        <v>1</v>
      </c>
      <c r="E1191" s="9">
        <v>5</v>
      </c>
      <c r="F1191" s="9">
        <v>0</v>
      </c>
      <c r="G1191" s="9">
        <v>0</v>
      </c>
      <c r="H1191" s="9">
        <v>1</v>
      </c>
      <c r="I1191" s="9">
        <v>1</v>
      </c>
      <c r="J1191" s="9">
        <v>0</v>
      </c>
      <c r="K1191" s="9">
        <v>0</v>
      </c>
      <c r="L1191" s="9">
        <v>0</v>
      </c>
      <c r="M1191" s="9">
        <v>2</v>
      </c>
      <c r="N1191" s="9">
        <v>2</v>
      </c>
      <c r="O1191" s="9">
        <v>4</v>
      </c>
      <c r="P1191" s="9">
        <v>4</v>
      </c>
      <c r="Q1191" s="9">
        <v>2</v>
      </c>
      <c r="R1191" s="9">
        <v>4</v>
      </c>
      <c r="S1191" s="9">
        <v>4</v>
      </c>
      <c r="T1191" s="9"/>
      <c r="U1191" s="9">
        <v>1</v>
      </c>
      <c r="V1191" s="9">
        <v>0</v>
      </c>
      <c r="W1191" s="9">
        <v>1</v>
      </c>
      <c r="X1191" s="9">
        <v>0</v>
      </c>
      <c r="Y1191" s="9">
        <v>0</v>
      </c>
      <c r="Z1191" s="9">
        <v>1</v>
      </c>
      <c r="AA1191" s="9">
        <v>0</v>
      </c>
      <c r="AB1191" s="9">
        <v>1</v>
      </c>
      <c r="AC1191" s="9"/>
      <c r="AD1191" s="9">
        <v>6</v>
      </c>
      <c r="AE1191" s="9"/>
      <c r="AF1191" s="9">
        <v>0</v>
      </c>
      <c r="AG1191" s="9">
        <v>1</v>
      </c>
      <c r="AH1191" s="9">
        <v>1</v>
      </c>
      <c r="AI1191" s="9">
        <v>1</v>
      </c>
      <c r="AJ1191" s="9">
        <v>1</v>
      </c>
      <c r="AK1191" s="9">
        <v>0</v>
      </c>
      <c r="AL1191" s="9"/>
      <c r="AM1191" s="9">
        <v>1</v>
      </c>
      <c r="AN1191" s="9">
        <v>1</v>
      </c>
      <c r="AO1191" s="9">
        <v>1</v>
      </c>
      <c r="AP1191" s="9">
        <v>0</v>
      </c>
      <c r="AQ1191" s="9">
        <v>0</v>
      </c>
      <c r="AR1191" s="9">
        <v>0</v>
      </c>
      <c r="AS1191" s="9"/>
      <c r="AT1191" s="9">
        <v>1</v>
      </c>
      <c r="AU1191" s="9">
        <v>2</v>
      </c>
      <c r="AV1191" s="75">
        <v>1</v>
      </c>
      <c r="AW1191" s="75">
        <v>1</v>
      </c>
      <c r="AX1191" s="75">
        <v>1</v>
      </c>
      <c r="AY1191" s="9">
        <v>1</v>
      </c>
      <c r="AZ1191" s="9">
        <v>1</v>
      </c>
      <c r="BA1191" s="9">
        <v>2</v>
      </c>
      <c r="BB1191" s="9">
        <v>2</v>
      </c>
      <c r="BC1191" s="9">
        <v>1</v>
      </c>
      <c r="BD1191" s="9">
        <v>1</v>
      </c>
      <c r="BE1191" s="9">
        <v>2</v>
      </c>
      <c r="BF1191" s="9">
        <v>1</v>
      </c>
      <c r="BG1191" s="9">
        <v>1</v>
      </c>
      <c r="BH1191">
        <v>1</v>
      </c>
      <c r="BI1191">
        <v>1</v>
      </c>
      <c r="BJ1191" s="58">
        <v>1</v>
      </c>
      <c r="BK1191">
        <v>2</v>
      </c>
      <c r="BL1191">
        <v>1</v>
      </c>
      <c r="BM1191">
        <v>1</v>
      </c>
      <c r="BN1191">
        <v>1</v>
      </c>
      <c r="BO1191">
        <v>2</v>
      </c>
      <c r="BP1191">
        <v>2</v>
      </c>
      <c r="BQ1191" t="s">
        <v>125</v>
      </c>
      <c r="BR1191">
        <v>1</v>
      </c>
      <c r="BS1191">
        <v>2</v>
      </c>
      <c r="BT1191" t="s">
        <v>125</v>
      </c>
      <c r="BU1191">
        <v>1</v>
      </c>
      <c r="BV1191">
        <v>2</v>
      </c>
      <c r="BW1191">
        <v>1</v>
      </c>
      <c r="BX1191">
        <v>2</v>
      </c>
      <c r="BY1191">
        <v>1</v>
      </c>
      <c r="BZ1191">
        <v>2</v>
      </c>
      <c r="CA1191">
        <v>1</v>
      </c>
      <c r="CB1191">
        <v>2</v>
      </c>
      <c r="CC1191">
        <v>1</v>
      </c>
      <c r="CD1191">
        <v>1</v>
      </c>
      <c r="CE1191">
        <v>1</v>
      </c>
      <c r="CF1191">
        <v>1</v>
      </c>
      <c r="CG1191">
        <v>1</v>
      </c>
      <c r="CH1191">
        <v>2</v>
      </c>
      <c r="CI1191">
        <v>1</v>
      </c>
      <c r="CJ1191">
        <v>1</v>
      </c>
      <c r="CK1191">
        <v>2</v>
      </c>
      <c r="CL1191">
        <v>1</v>
      </c>
      <c r="CM1191">
        <v>3</v>
      </c>
      <c r="CN1191">
        <v>4</v>
      </c>
      <c r="CO1191">
        <v>4</v>
      </c>
      <c r="CP1191">
        <v>3</v>
      </c>
      <c r="CQ1191">
        <v>4</v>
      </c>
      <c r="CR1191">
        <v>4</v>
      </c>
      <c r="CS1191">
        <v>4</v>
      </c>
      <c r="CT1191">
        <v>1</v>
      </c>
      <c r="CU1191">
        <v>3</v>
      </c>
      <c r="CV1191">
        <v>4</v>
      </c>
      <c r="CW1191">
        <v>1</v>
      </c>
      <c r="CX1191">
        <v>4</v>
      </c>
      <c r="CY1191">
        <v>4</v>
      </c>
      <c r="CZ1191">
        <v>4</v>
      </c>
      <c r="DA1191" s="57">
        <v>4</v>
      </c>
    </row>
    <row r="1192" spans="1:105">
      <c r="A1192">
        <v>1185</v>
      </c>
      <c r="B1192" s="9">
        <v>2</v>
      </c>
      <c r="C1192" s="9">
        <v>9</v>
      </c>
      <c r="D1192" s="9">
        <v>5</v>
      </c>
      <c r="E1192" s="9">
        <v>9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1</v>
      </c>
      <c r="L1192" s="9">
        <v>0</v>
      </c>
      <c r="M1192" s="9">
        <v>1</v>
      </c>
      <c r="N1192" s="9"/>
      <c r="O1192" s="9"/>
      <c r="P1192" s="9"/>
      <c r="Q1192" s="9">
        <v>4</v>
      </c>
      <c r="R1192" s="9"/>
      <c r="S1192" s="9"/>
      <c r="T1192" s="9"/>
      <c r="U1192" s="9">
        <v>0</v>
      </c>
      <c r="V1192" s="9">
        <v>0</v>
      </c>
      <c r="W1192" s="9">
        <v>1</v>
      </c>
      <c r="X1192" s="9">
        <v>0</v>
      </c>
      <c r="Y1192" s="9">
        <v>1</v>
      </c>
      <c r="Z1192" s="9">
        <v>1</v>
      </c>
      <c r="AA1192" s="9">
        <v>0</v>
      </c>
      <c r="AB1192" s="9">
        <v>0</v>
      </c>
      <c r="AC1192" s="9"/>
      <c r="AD1192" s="9">
        <v>4</v>
      </c>
      <c r="AE1192" s="9"/>
      <c r="AF1192" s="9">
        <v>1</v>
      </c>
      <c r="AG1192" s="9">
        <v>0</v>
      </c>
      <c r="AH1192" s="9">
        <v>0</v>
      </c>
      <c r="AI1192" s="9">
        <v>1</v>
      </c>
      <c r="AJ1192" s="9">
        <v>0</v>
      </c>
      <c r="AK1192" s="9">
        <v>0</v>
      </c>
      <c r="AL1192" s="9"/>
      <c r="AM1192" s="9">
        <v>1</v>
      </c>
      <c r="AN1192" s="9">
        <v>1</v>
      </c>
      <c r="AO1192" s="9">
        <v>1</v>
      </c>
      <c r="AP1192" s="9">
        <v>0</v>
      </c>
      <c r="AQ1192" s="9">
        <v>0</v>
      </c>
      <c r="AR1192" s="9">
        <v>1</v>
      </c>
      <c r="AS1192" s="9"/>
      <c r="AT1192" s="9">
        <v>4</v>
      </c>
      <c r="AU1192" s="9">
        <v>1</v>
      </c>
      <c r="AV1192" s="75">
        <v>1</v>
      </c>
      <c r="AW1192" s="75">
        <v>1</v>
      </c>
      <c r="AX1192" s="75">
        <v>1</v>
      </c>
      <c r="AY1192" s="9">
        <v>1</v>
      </c>
      <c r="AZ1192" s="9">
        <v>2</v>
      </c>
      <c r="BA1192" s="9" t="s">
        <v>125</v>
      </c>
      <c r="BB1192" s="9" t="s">
        <v>125</v>
      </c>
      <c r="BC1192" s="9">
        <v>1</v>
      </c>
      <c r="BD1192" s="9">
        <v>2</v>
      </c>
      <c r="BE1192" s="9" t="s">
        <v>125</v>
      </c>
      <c r="BF1192" s="9">
        <v>2</v>
      </c>
      <c r="BG1192" s="9" t="s">
        <v>125</v>
      </c>
      <c r="BH1192">
        <v>2</v>
      </c>
      <c r="BI1192">
        <v>2</v>
      </c>
      <c r="BJ1192" s="58">
        <v>1</v>
      </c>
      <c r="BK1192">
        <v>2</v>
      </c>
      <c r="BL1192">
        <v>1</v>
      </c>
      <c r="BM1192">
        <v>1</v>
      </c>
      <c r="BN1192">
        <v>2</v>
      </c>
      <c r="BO1192">
        <v>2</v>
      </c>
      <c r="BP1192">
        <v>2</v>
      </c>
      <c r="BQ1192" t="s">
        <v>125</v>
      </c>
      <c r="BR1192">
        <v>2</v>
      </c>
      <c r="BS1192">
        <v>2</v>
      </c>
      <c r="BT1192" t="s">
        <v>125</v>
      </c>
      <c r="BU1192">
        <v>2</v>
      </c>
      <c r="BV1192">
        <v>2</v>
      </c>
      <c r="BW1192">
        <v>2</v>
      </c>
      <c r="BX1192">
        <v>2</v>
      </c>
      <c r="BY1192">
        <v>2</v>
      </c>
      <c r="BZ1192">
        <v>2</v>
      </c>
      <c r="CA1192">
        <v>2</v>
      </c>
      <c r="CB1192">
        <v>2</v>
      </c>
      <c r="CC1192">
        <v>2</v>
      </c>
      <c r="CD1192">
        <v>2</v>
      </c>
      <c r="CE1192">
        <v>2</v>
      </c>
      <c r="CF1192">
        <v>2</v>
      </c>
      <c r="CG1192">
        <v>2</v>
      </c>
      <c r="CH1192">
        <v>2</v>
      </c>
      <c r="CI1192">
        <v>2</v>
      </c>
      <c r="CJ1192">
        <v>2</v>
      </c>
      <c r="CK1192">
        <v>2</v>
      </c>
      <c r="CL1192">
        <v>2</v>
      </c>
      <c r="CM1192" t="s">
        <v>125</v>
      </c>
      <c r="CN1192" t="s">
        <v>125</v>
      </c>
      <c r="CO1192">
        <v>4</v>
      </c>
      <c r="CP1192">
        <v>2</v>
      </c>
      <c r="CQ1192">
        <v>4</v>
      </c>
      <c r="CR1192">
        <v>2</v>
      </c>
      <c r="CS1192">
        <v>4</v>
      </c>
      <c r="CT1192">
        <v>3</v>
      </c>
      <c r="CU1192">
        <v>4</v>
      </c>
      <c r="CV1192">
        <v>3</v>
      </c>
      <c r="CW1192">
        <v>1</v>
      </c>
      <c r="CX1192">
        <v>3</v>
      </c>
      <c r="CY1192">
        <v>1</v>
      </c>
      <c r="CZ1192">
        <v>0</v>
      </c>
      <c r="DA1192" s="57" t="s">
        <v>125</v>
      </c>
    </row>
    <row r="1193" spans="1:105">
      <c r="A1193">
        <v>1186</v>
      </c>
      <c r="B1193" s="9">
        <v>2</v>
      </c>
      <c r="C1193" s="9">
        <v>5</v>
      </c>
      <c r="D1193" s="9">
        <v>1</v>
      </c>
      <c r="E1193" s="9">
        <v>4</v>
      </c>
      <c r="F1193" s="9">
        <v>0</v>
      </c>
      <c r="G1193" s="9">
        <v>0</v>
      </c>
      <c r="H1193" s="9">
        <v>0</v>
      </c>
      <c r="I1193" s="9">
        <v>1</v>
      </c>
      <c r="J1193" s="9">
        <v>1</v>
      </c>
      <c r="K1193" s="9">
        <v>0</v>
      </c>
      <c r="L1193" s="9">
        <v>0</v>
      </c>
      <c r="M1193" s="9">
        <v>2</v>
      </c>
      <c r="N1193" s="9">
        <v>4</v>
      </c>
      <c r="O1193" s="9">
        <v>3</v>
      </c>
      <c r="P1193" s="9">
        <v>3</v>
      </c>
      <c r="Q1193" s="9">
        <v>4</v>
      </c>
      <c r="R1193" s="9">
        <v>4</v>
      </c>
      <c r="S1193" s="9">
        <v>3</v>
      </c>
      <c r="T1193" s="9"/>
      <c r="U1193" s="9">
        <v>0</v>
      </c>
      <c r="V1193" s="9">
        <v>1</v>
      </c>
      <c r="W1193" s="9">
        <v>0</v>
      </c>
      <c r="X1193" s="9">
        <v>0</v>
      </c>
      <c r="Y1193" s="9">
        <v>1</v>
      </c>
      <c r="Z1193" s="9">
        <v>1</v>
      </c>
      <c r="AA1193" s="9">
        <v>0</v>
      </c>
      <c r="AB1193" s="9">
        <v>0</v>
      </c>
      <c r="AC1193" s="9"/>
      <c r="AD1193" s="9">
        <v>4</v>
      </c>
      <c r="AE1193" s="9"/>
      <c r="AF1193" s="9">
        <v>1</v>
      </c>
      <c r="AG1193" s="9">
        <v>0</v>
      </c>
      <c r="AH1193" s="9">
        <v>1</v>
      </c>
      <c r="AI1193" s="9">
        <v>1</v>
      </c>
      <c r="AJ1193" s="9">
        <v>0</v>
      </c>
      <c r="AK1193" s="9">
        <v>0</v>
      </c>
      <c r="AL1193" s="9"/>
      <c r="AM1193" s="9">
        <v>1</v>
      </c>
      <c r="AN1193" s="9">
        <v>1</v>
      </c>
      <c r="AO1193" s="9">
        <v>0</v>
      </c>
      <c r="AP1193" s="9">
        <v>1</v>
      </c>
      <c r="AQ1193" s="9">
        <v>0</v>
      </c>
      <c r="AR1193" s="9">
        <v>0</v>
      </c>
      <c r="AS1193" s="9"/>
      <c r="AT1193" s="9">
        <v>1</v>
      </c>
      <c r="AU1193" s="9">
        <v>3</v>
      </c>
      <c r="AV1193" s="75">
        <v>2</v>
      </c>
      <c r="AW1193" s="75">
        <v>2</v>
      </c>
      <c r="AX1193" s="75">
        <v>2</v>
      </c>
      <c r="AY1193" s="9" t="s">
        <v>125</v>
      </c>
      <c r="AZ1193" s="9">
        <v>1</v>
      </c>
      <c r="BA1193" s="9">
        <v>1</v>
      </c>
      <c r="BB1193" s="9">
        <v>1</v>
      </c>
      <c r="BC1193" s="9">
        <v>1</v>
      </c>
      <c r="BD1193" s="9">
        <v>1</v>
      </c>
      <c r="BE1193" s="9">
        <v>1</v>
      </c>
      <c r="BF1193" s="9">
        <v>1</v>
      </c>
      <c r="BG1193" s="9">
        <v>1</v>
      </c>
      <c r="BH1193">
        <v>1</v>
      </c>
      <c r="BI1193">
        <v>1</v>
      </c>
      <c r="BJ1193" s="58">
        <v>1</v>
      </c>
      <c r="BK1193">
        <v>1</v>
      </c>
      <c r="BL1193">
        <v>2</v>
      </c>
      <c r="BM1193">
        <v>1</v>
      </c>
      <c r="BN1193">
        <v>1</v>
      </c>
      <c r="BO1193">
        <v>2</v>
      </c>
      <c r="BP1193">
        <v>1</v>
      </c>
      <c r="BQ1193">
        <v>1</v>
      </c>
      <c r="BR1193">
        <v>1</v>
      </c>
      <c r="BS1193">
        <v>2</v>
      </c>
      <c r="BT1193" t="s">
        <v>125</v>
      </c>
      <c r="BU1193">
        <v>1</v>
      </c>
      <c r="BV1193">
        <v>2</v>
      </c>
      <c r="BW1193">
        <v>1</v>
      </c>
      <c r="BX1193">
        <v>2</v>
      </c>
      <c r="BY1193">
        <v>1</v>
      </c>
      <c r="BZ1193">
        <v>1</v>
      </c>
      <c r="CA1193">
        <v>1</v>
      </c>
      <c r="CB1193">
        <v>2</v>
      </c>
      <c r="CC1193">
        <v>1</v>
      </c>
      <c r="CD1193">
        <v>2</v>
      </c>
      <c r="CE1193">
        <v>2</v>
      </c>
      <c r="CF1193">
        <v>1</v>
      </c>
      <c r="CG1193">
        <v>1</v>
      </c>
      <c r="CH1193">
        <v>1</v>
      </c>
      <c r="CI1193">
        <v>1</v>
      </c>
      <c r="CJ1193">
        <v>1</v>
      </c>
      <c r="CK1193">
        <v>2</v>
      </c>
      <c r="CL1193">
        <v>1</v>
      </c>
      <c r="CM1193">
        <v>3</v>
      </c>
      <c r="CN1193">
        <v>3</v>
      </c>
      <c r="CO1193">
        <v>4</v>
      </c>
      <c r="CP1193">
        <v>4</v>
      </c>
      <c r="CQ1193">
        <v>4</v>
      </c>
      <c r="CR1193">
        <v>4</v>
      </c>
      <c r="CS1193">
        <v>4</v>
      </c>
      <c r="CT1193">
        <v>4</v>
      </c>
      <c r="CU1193">
        <v>4</v>
      </c>
      <c r="CV1193">
        <v>3</v>
      </c>
      <c r="CW1193">
        <v>1</v>
      </c>
      <c r="CX1193">
        <v>4</v>
      </c>
      <c r="CY1193">
        <v>4</v>
      </c>
      <c r="CZ1193">
        <v>4</v>
      </c>
      <c r="DA1193" s="57" t="s">
        <v>125</v>
      </c>
    </row>
    <row r="1194" spans="1:105">
      <c r="A1194">
        <v>1187</v>
      </c>
      <c r="B1194" s="9">
        <v>2</v>
      </c>
      <c r="C1194" s="9">
        <v>7</v>
      </c>
      <c r="D1194" s="9">
        <v>5</v>
      </c>
      <c r="E1194" s="9"/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1</v>
      </c>
      <c r="L1194" s="9">
        <v>0</v>
      </c>
      <c r="M1194" s="9">
        <v>2</v>
      </c>
      <c r="N1194" s="9">
        <v>3</v>
      </c>
      <c r="O1194" s="9">
        <v>3</v>
      </c>
      <c r="P1194" s="9">
        <v>3</v>
      </c>
      <c r="Q1194" s="9">
        <v>3</v>
      </c>
      <c r="R1194" s="9">
        <v>3</v>
      </c>
      <c r="S1194" s="9">
        <v>3</v>
      </c>
      <c r="T1194" s="9"/>
      <c r="U1194" s="9">
        <v>0</v>
      </c>
      <c r="V1194" s="9">
        <v>0</v>
      </c>
      <c r="W1194" s="9">
        <v>0</v>
      </c>
      <c r="X1194" s="9">
        <v>0</v>
      </c>
      <c r="Y1194" s="9">
        <v>1</v>
      </c>
      <c r="Z1194" s="9">
        <v>1</v>
      </c>
      <c r="AA1194" s="9">
        <v>0</v>
      </c>
      <c r="AB1194" s="9">
        <v>0</v>
      </c>
      <c r="AC1194" s="9"/>
      <c r="AD1194" s="9">
        <v>2</v>
      </c>
      <c r="AE1194" s="9"/>
      <c r="AF1194" s="9">
        <v>1</v>
      </c>
      <c r="AG1194" s="9">
        <v>0</v>
      </c>
      <c r="AH1194" s="9">
        <v>0</v>
      </c>
      <c r="AI1194" s="9">
        <v>1</v>
      </c>
      <c r="AJ1194" s="9">
        <v>0</v>
      </c>
      <c r="AK1194" s="9">
        <v>0</v>
      </c>
      <c r="AL1194" s="9"/>
      <c r="AM1194" s="9">
        <v>1</v>
      </c>
      <c r="AN1194" s="9">
        <v>1</v>
      </c>
      <c r="AO1194" s="9">
        <v>1</v>
      </c>
      <c r="AP1194" s="9">
        <v>1</v>
      </c>
      <c r="AQ1194" s="9">
        <v>0</v>
      </c>
      <c r="AR1194" s="9">
        <v>0</v>
      </c>
      <c r="AS1194" s="9"/>
      <c r="AT1194" s="9">
        <v>1</v>
      </c>
      <c r="AU1194" s="9">
        <v>4</v>
      </c>
      <c r="AV1194" s="75">
        <v>1</v>
      </c>
      <c r="AW1194" s="75">
        <v>1</v>
      </c>
      <c r="AX1194" s="75">
        <v>1</v>
      </c>
      <c r="AY1194" s="9">
        <v>1</v>
      </c>
      <c r="AZ1194" s="9">
        <v>1</v>
      </c>
      <c r="BA1194" s="9">
        <v>1</v>
      </c>
      <c r="BB1194" s="9">
        <v>2</v>
      </c>
      <c r="BC1194" s="9">
        <v>1</v>
      </c>
      <c r="BD1194" s="9">
        <v>1</v>
      </c>
      <c r="BE1194" s="9">
        <v>2</v>
      </c>
      <c r="BF1194" s="9">
        <v>2</v>
      </c>
      <c r="BG1194" s="9" t="s">
        <v>125</v>
      </c>
      <c r="BH1194">
        <v>1</v>
      </c>
      <c r="BI1194">
        <v>1</v>
      </c>
      <c r="BJ1194" s="58">
        <v>2</v>
      </c>
      <c r="BK1194">
        <v>2</v>
      </c>
      <c r="BL1194">
        <v>1</v>
      </c>
      <c r="BM1194">
        <v>1</v>
      </c>
      <c r="BN1194">
        <v>2</v>
      </c>
      <c r="BO1194">
        <v>2</v>
      </c>
      <c r="BP1194">
        <v>1</v>
      </c>
      <c r="BQ1194">
        <v>1</v>
      </c>
      <c r="BR1194">
        <v>1</v>
      </c>
      <c r="BS1194">
        <v>1</v>
      </c>
      <c r="BT1194">
        <v>1</v>
      </c>
      <c r="BU1194">
        <v>1</v>
      </c>
      <c r="BV1194">
        <v>1</v>
      </c>
      <c r="BW1194">
        <v>2</v>
      </c>
      <c r="BX1194">
        <v>2</v>
      </c>
      <c r="BY1194">
        <v>2</v>
      </c>
      <c r="BZ1194">
        <v>2</v>
      </c>
      <c r="CA1194">
        <v>2</v>
      </c>
      <c r="CB1194">
        <v>2</v>
      </c>
      <c r="CC1194">
        <v>1</v>
      </c>
      <c r="CD1194">
        <v>2</v>
      </c>
      <c r="CE1194">
        <v>2</v>
      </c>
      <c r="CF1194">
        <v>1</v>
      </c>
      <c r="CG1194">
        <v>2</v>
      </c>
      <c r="CH1194">
        <v>2</v>
      </c>
      <c r="CI1194">
        <v>2</v>
      </c>
      <c r="CJ1194">
        <v>1</v>
      </c>
      <c r="CK1194">
        <v>2</v>
      </c>
      <c r="CL1194">
        <v>1</v>
      </c>
      <c r="CM1194">
        <v>3</v>
      </c>
      <c r="CN1194">
        <v>3</v>
      </c>
      <c r="CO1194">
        <v>4</v>
      </c>
      <c r="CP1194">
        <v>3</v>
      </c>
      <c r="CQ1194">
        <v>4</v>
      </c>
      <c r="CR1194">
        <v>3</v>
      </c>
      <c r="CS1194">
        <v>4</v>
      </c>
      <c r="CT1194">
        <v>3</v>
      </c>
      <c r="CU1194">
        <v>3</v>
      </c>
      <c r="CV1194">
        <v>2</v>
      </c>
      <c r="CW1194">
        <v>1</v>
      </c>
      <c r="CX1194">
        <v>3</v>
      </c>
      <c r="CY1194">
        <v>1</v>
      </c>
      <c r="CZ1194">
        <v>3</v>
      </c>
      <c r="DA1194" s="57" t="s">
        <v>125</v>
      </c>
    </row>
    <row r="1195" spans="1:105">
      <c r="A1195">
        <v>1188</v>
      </c>
      <c r="B1195" s="9">
        <v>2</v>
      </c>
      <c r="C1195" s="9">
        <v>2</v>
      </c>
      <c r="D1195" s="9">
        <v>1</v>
      </c>
      <c r="E1195" s="9">
        <v>5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1</v>
      </c>
      <c r="M1195" s="9">
        <v>2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/>
      <c r="U1195" s="9">
        <v>1</v>
      </c>
      <c r="V1195" s="9">
        <v>1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  <c r="AC1195" s="9"/>
      <c r="AD1195" s="9">
        <v>1</v>
      </c>
      <c r="AE1195" s="9"/>
      <c r="AF1195" s="9">
        <v>1</v>
      </c>
      <c r="AG1195" s="9">
        <v>0</v>
      </c>
      <c r="AH1195" s="9">
        <v>1</v>
      </c>
      <c r="AI1195" s="9">
        <v>1</v>
      </c>
      <c r="AJ1195" s="9">
        <v>0</v>
      </c>
      <c r="AK1195" s="9">
        <v>0</v>
      </c>
      <c r="AL1195" s="9"/>
      <c r="AM1195" s="9">
        <v>1</v>
      </c>
      <c r="AN1195" s="9">
        <v>1</v>
      </c>
      <c r="AO1195" s="9">
        <v>0</v>
      </c>
      <c r="AP1195" s="9">
        <v>1</v>
      </c>
      <c r="AQ1195" s="9">
        <v>0</v>
      </c>
      <c r="AR1195" s="9">
        <v>0</v>
      </c>
      <c r="AS1195" s="9"/>
      <c r="AT1195" s="9">
        <v>4</v>
      </c>
      <c r="AU1195" s="9">
        <v>2</v>
      </c>
      <c r="AV1195" s="75">
        <v>2</v>
      </c>
      <c r="AW1195" s="75">
        <v>2</v>
      </c>
      <c r="AX1195" s="75">
        <v>2</v>
      </c>
      <c r="AY1195" s="9" t="s">
        <v>125</v>
      </c>
      <c r="AZ1195" s="9">
        <v>1</v>
      </c>
      <c r="BA1195" s="9">
        <v>1</v>
      </c>
      <c r="BB1195" s="9">
        <v>2</v>
      </c>
      <c r="BC1195" s="9">
        <v>2</v>
      </c>
      <c r="BD1195" s="9">
        <v>1</v>
      </c>
      <c r="BE1195" s="9">
        <v>2</v>
      </c>
      <c r="BF1195" s="9">
        <v>2</v>
      </c>
      <c r="BG1195" s="9" t="s">
        <v>125</v>
      </c>
      <c r="BH1195">
        <v>2</v>
      </c>
      <c r="BI1195">
        <v>2</v>
      </c>
      <c r="BJ1195" s="58">
        <v>2</v>
      </c>
      <c r="BK1195">
        <v>2</v>
      </c>
      <c r="BL1195">
        <v>1</v>
      </c>
      <c r="BM1195">
        <v>2</v>
      </c>
      <c r="BN1195">
        <v>2</v>
      </c>
      <c r="BO1195">
        <v>2</v>
      </c>
      <c r="BP1195">
        <v>2</v>
      </c>
      <c r="BQ1195" t="s">
        <v>125</v>
      </c>
      <c r="BR1195">
        <v>2</v>
      </c>
      <c r="BS1195">
        <v>2</v>
      </c>
      <c r="BT1195" t="s">
        <v>125</v>
      </c>
      <c r="BU1195">
        <v>1</v>
      </c>
      <c r="BV1195">
        <v>1</v>
      </c>
      <c r="BW1195">
        <v>1</v>
      </c>
      <c r="BX1195">
        <v>2</v>
      </c>
      <c r="BY1195">
        <v>2</v>
      </c>
      <c r="BZ1195">
        <v>2</v>
      </c>
      <c r="CA1195">
        <v>2</v>
      </c>
      <c r="CB1195">
        <v>2</v>
      </c>
      <c r="CC1195">
        <v>2</v>
      </c>
      <c r="CD1195">
        <v>2</v>
      </c>
      <c r="CE1195">
        <v>2</v>
      </c>
      <c r="CF1195">
        <v>2</v>
      </c>
      <c r="CG1195">
        <v>2</v>
      </c>
      <c r="CH1195">
        <v>2</v>
      </c>
      <c r="CI1195">
        <v>2</v>
      </c>
      <c r="CJ1195">
        <v>2</v>
      </c>
      <c r="CK1195">
        <v>2</v>
      </c>
      <c r="CL1195">
        <v>1</v>
      </c>
      <c r="CM1195">
        <v>3</v>
      </c>
      <c r="CN1195">
        <v>3</v>
      </c>
      <c r="CO1195">
        <v>4</v>
      </c>
      <c r="CP1195">
        <v>1</v>
      </c>
      <c r="CQ1195">
        <v>3</v>
      </c>
      <c r="CR1195">
        <v>1</v>
      </c>
      <c r="CS1195">
        <v>1</v>
      </c>
      <c r="CT1195">
        <v>4</v>
      </c>
      <c r="CU1195">
        <v>1</v>
      </c>
      <c r="CV1195">
        <v>1</v>
      </c>
      <c r="CW1195">
        <v>1</v>
      </c>
      <c r="CX1195">
        <v>3</v>
      </c>
      <c r="CY1195">
        <v>3</v>
      </c>
      <c r="CZ1195">
        <v>0</v>
      </c>
      <c r="DA1195" s="57" t="s">
        <v>125</v>
      </c>
    </row>
    <row r="1196" spans="1:105">
      <c r="A1196">
        <v>1189</v>
      </c>
      <c r="B1196" s="9">
        <v>2</v>
      </c>
      <c r="C1196" s="9">
        <v>5</v>
      </c>
      <c r="D1196" s="9">
        <v>4</v>
      </c>
      <c r="E1196" s="9">
        <v>14</v>
      </c>
      <c r="F1196" s="9">
        <v>0</v>
      </c>
      <c r="G1196" s="9">
        <v>0</v>
      </c>
      <c r="H1196" s="9">
        <v>0</v>
      </c>
      <c r="I1196" s="9">
        <v>1</v>
      </c>
      <c r="J1196" s="9">
        <v>0</v>
      </c>
      <c r="K1196" s="9">
        <v>0</v>
      </c>
      <c r="L1196" s="9">
        <v>0</v>
      </c>
      <c r="M1196" s="9">
        <v>1</v>
      </c>
      <c r="N1196" s="9">
        <v>4</v>
      </c>
      <c r="O1196" s="9">
        <v>4</v>
      </c>
      <c r="P1196" s="9">
        <v>4</v>
      </c>
      <c r="Q1196" s="9">
        <v>3</v>
      </c>
      <c r="R1196" s="9">
        <v>4</v>
      </c>
      <c r="S1196" s="9">
        <v>4</v>
      </c>
      <c r="T1196" s="9"/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1</v>
      </c>
      <c r="AA1196" s="9">
        <v>0</v>
      </c>
      <c r="AB1196" s="9">
        <v>0</v>
      </c>
      <c r="AC1196" s="9"/>
      <c r="AD1196" s="9">
        <v>3</v>
      </c>
      <c r="AE1196" s="9"/>
      <c r="AF1196" s="9">
        <v>1</v>
      </c>
      <c r="AG1196" s="9">
        <v>1</v>
      </c>
      <c r="AH1196" s="9">
        <v>1</v>
      </c>
      <c r="AI1196" s="9">
        <v>0</v>
      </c>
      <c r="AJ1196" s="9">
        <v>0</v>
      </c>
      <c r="AK1196" s="9">
        <v>0</v>
      </c>
      <c r="AL1196" s="9"/>
      <c r="AM1196" s="9">
        <v>1</v>
      </c>
      <c r="AN1196" s="9">
        <v>1</v>
      </c>
      <c r="AO1196" s="9">
        <v>1</v>
      </c>
      <c r="AP1196" s="9">
        <v>1</v>
      </c>
      <c r="AQ1196" s="9">
        <v>0</v>
      </c>
      <c r="AR1196" s="9">
        <v>0</v>
      </c>
      <c r="AS1196" s="9"/>
      <c r="AT1196" s="9">
        <v>1</v>
      </c>
      <c r="AU1196" s="9">
        <v>2</v>
      </c>
      <c r="AV1196" s="75">
        <v>2</v>
      </c>
      <c r="AW1196" s="75">
        <v>1</v>
      </c>
      <c r="AX1196" s="75">
        <v>1</v>
      </c>
      <c r="AY1196" s="9">
        <v>2</v>
      </c>
      <c r="AZ1196" s="9">
        <v>1</v>
      </c>
      <c r="BA1196" s="9">
        <v>1</v>
      </c>
      <c r="BB1196" s="9">
        <v>2</v>
      </c>
      <c r="BC1196" s="9">
        <v>2</v>
      </c>
      <c r="BD1196" s="9">
        <v>1</v>
      </c>
      <c r="BE1196" s="9">
        <v>2</v>
      </c>
      <c r="BF1196" s="9">
        <v>1</v>
      </c>
      <c r="BG1196" s="9">
        <v>1</v>
      </c>
      <c r="BH1196">
        <v>1</v>
      </c>
      <c r="BI1196">
        <v>1</v>
      </c>
      <c r="BJ1196" s="58">
        <v>1</v>
      </c>
      <c r="BK1196">
        <v>2</v>
      </c>
      <c r="BL1196">
        <v>1</v>
      </c>
      <c r="BM1196">
        <v>1</v>
      </c>
      <c r="BN1196">
        <v>1</v>
      </c>
      <c r="BO1196">
        <v>2</v>
      </c>
      <c r="BP1196">
        <v>1</v>
      </c>
      <c r="BQ1196">
        <v>1</v>
      </c>
      <c r="BR1196">
        <v>1</v>
      </c>
      <c r="BS1196">
        <v>1</v>
      </c>
      <c r="BT1196">
        <v>1</v>
      </c>
      <c r="BU1196">
        <v>1</v>
      </c>
      <c r="BV1196">
        <v>2</v>
      </c>
      <c r="BW1196">
        <v>2</v>
      </c>
      <c r="BX1196">
        <v>2</v>
      </c>
      <c r="BY1196">
        <v>1</v>
      </c>
      <c r="BZ1196">
        <v>1</v>
      </c>
      <c r="CA1196">
        <v>1</v>
      </c>
      <c r="CB1196">
        <v>2</v>
      </c>
      <c r="CC1196">
        <v>2</v>
      </c>
      <c r="CD1196">
        <v>1</v>
      </c>
      <c r="CE1196">
        <v>2</v>
      </c>
      <c r="CF1196">
        <v>1</v>
      </c>
      <c r="CG1196">
        <v>1</v>
      </c>
      <c r="CH1196">
        <v>2</v>
      </c>
      <c r="CI1196">
        <v>1</v>
      </c>
      <c r="CJ1196">
        <v>1</v>
      </c>
      <c r="CK1196">
        <v>2</v>
      </c>
      <c r="CL1196">
        <v>1</v>
      </c>
      <c r="CM1196">
        <v>2</v>
      </c>
      <c r="CN1196">
        <v>3</v>
      </c>
      <c r="CO1196">
        <v>4</v>
      </c>
      <c r="CP1196">
        <v>3</v>
      </c>
      <c r="CQ1196">
        <v>3</v>
      </c>
      <c r="CR1196">
        <v>4</v>
      </c>
      <c r="CS1196">
        <v>4</v>
      </c>
      <c r="CT1196">
        <v>4</v>
      </c>
      <c r="CU1196">
        <v>3</v>
      </c>
      <c r="CV1196">
        <v>2</v>
      </c>
      <c r="CW1196">
        <v>3</v>
      </c>
      <c r="CX1196">
        <v>2</v>
      </c>
      <c r="CY1196">
        <v>4</v>
      </c>
      <c r="CZ1196">
        <v>3</v>
      </c>
      <c r="DA1196" s="57" t="s">
        <v>125</v>
      </c>
    </row>
    <row r="1197" spans="1:105">
      <c r="A1197">
        <v>1190</v>
      </c>
      <c r="B1197" s="9">
        <v>2</v>
      </c>
      <c r="C1197" s="9">
        <v>5</v>
      </c>
      <c r="D1197" s="9">
        <v>4</v>
      </c>
      <c r="E1197" s="9">
        <v>11</v>
      </c>
      <c r="F1197" s="9">
        <v>0</v>
      </c>
      <c r="G1197" s="9">
        <v>1</v>
      </c>
      <c r="H1197" s="9">
        <v>1</v>
      </c>
      <c r="I1197" s="9">
        <v>0</v>
      </c>
      <c r="J1197" s="9">
        <v>0</v>
      </c>
      <c r="K1197" s="9">
        <v>0</v>
      </c>
      <c r="L1197" s="9">
        <v>0</v>
      </c>
      <c r="M1197" s="9">
        <v>2</v>
      </c>
      <c r="N1197" s="9">
        <v>3</v>
      </c>
      <c r="O1197" s="9">
        <v>3</v>
      </c>
      <c r="P1197" s="9">
        <v>3</v>
      </c>
      <c r="Q1197" s="9">
        <v>3</v>
      </c>
      <c r="R1197" s="9">
        <v>4</v>
      </c>
      <c r="S1197" s="9">
        <v>3</v>
      </c>
      <c r="T1197" s="9"/>
      <c r="U1197" s="9">
        <v>0</v>
      </c>
      <c r="V1197" s="9">
        <v>0</v>
      </c>
      <c r="W1197" s="9">
        <v>0</v>
      </c>
      <c r="X1197" s="9">
        <v>1</v>
      </c>
      <c r="Y1197" s="9">
        <v>1</v>
      </c>
      <c r="Z1197" s="9">
        <v>0</v>
      </c>
      <c r="AA1197" s="9">
        <v>0</v>
      </c>
      <c r="AB1197" s="9">
        <v>0</v>
      </c>
      <c r="AC1197" s="9"/>
      <c r="AD1197" s="9">
        <v>2</v>
      </c>
      <c r="AE1197" s="9"/>
      <c r="AF1197" s="9">
        <v>0</v>
      </c>
      <c r="AG1197" s="9">
        <v>0</v>
      </c>
      <c r="AH1197" s="9">
        <v>1</v>
      </c>
      <c r="AI1197" s="9">
        <v>0</v>
      </c>
      <c r="AJ1197" s="9">
        <v>0</v>
      </c>
      <c r="AK1197" s="9">
        <v>0</v>
      </c>
      <c r="AL1197" s="9"/>
      <c r="AM1197" s="9">
        <v>1</v>
      </c>
      <c r="AN1197" s="9">
        <v>1</v>
      </c>
      <c r="AO1197" s="9">
        <v>1</v>
      </c>
      <c r="AP1197" s="9">
        <v>1</v>
      </c>
      <c r="AQ1197" s="9">
        <v>0</v>
      </c>
      <c r="AR1197" s="9">
        <v>0</v>
      </c>
      <c r="AS1197" s="9"/>
      <c r="AT1197" s="9">
        <v>1</v>
      </c>
      <c r="AU1197" s="9">
        <v>2</v>
      </c>
      <c r="AV1197" s="75">
        <v>2</v>
      </c>
      <c r="AW1197" s="75">
        <v>2</v>
      </c>
      <c r="AX1197" s="75">
        <v>1</v>
      </c>
      <c r="AY1197" s="9">
        <v>2</v>
      </c>
      <c r="AZ1197" s="9">
        <v>1</v>
      </c>
      <c r="BA1197" s="9">
        <v>1</v>
      </c>
      <c r="BB1197" s="9">
        <v>2</v>
      </c>
      <c r="BC1197" s="9">
        <v>2</v>
      </c>
      <c r="BD1197" s="9">
        <v>1</v>
      </c>
      <c r="BE1197" s="9">
        <v>1</v>
      </c>
      <c r="BF1197" s="9">
        <v>1</v>
      </c>
      <c r="BG1197" s="9">
        <v>1</v>
      </c>
      <c r="BH1197">
        <v>2</v>
      </c>
      <c r="BI1197">
        <v>2</v>
      </c>
      <c r="BJ1197" s="58">
        <v>1</v>
      </c>
      <c r="BK1197">
        <v>2</v>
      </c>
      <c r="BL1197">
        <v>2</v>
      </c>
      <c r="BM1197">
        <v>1</v>
      </c>
      <c r="BN1197">
        <v>1</v>
      </c>
      <c r="BO1197">
        <v>1</v>
      </c>
      <c r="BP1197">
        <v>1</v>
      </c>
      <c r="BQ1197">
        <v>2</v>
      </c>
      <c r="BR1197">
        <v>2</v>
      </c>
      <c r="BS1197">
        <v>2</v>
      </c>
      <c r="BT1197" t="s">
        <v>125</v>
      </c>
      <c r="BU1197">
        <v>1</v>
      </c>
      <c r="BV1197">
        <v>1</v>
      </c>
      <c r="BW1197">
        <v>1</v>
      </c>
      <c r="BX1197">
        <v>2</v>
      </c>
      <c r="BY1197">
        <v>2</v>
      </c>
      <c r="BZ1197">
        <v>2</v>
      </c>
      <c r="CA1197">
        <v>2</v>
      </c>
      <c r="CB1197">
        <v>2</v>
      </c>
      <c r="CC1197">
        <v>2</v>
      </c>
      <c r="CD1197">
        <v>2</v>
      </c>
      <c r="CE1197">
        <v>2</v>
      </c>
      <c r="CF1197">
        <v>1</v>
      </c>
      <c r="CG1197">
        <v>2</v>
      </c>
      <c r="CH1197">
        <v>2</v>
      </c>
      <c r="CI1197">
        <v>2</v>
      </c>
      <c r="CJ1197">
        <v>2</v>
      </c>
      <c r="CK1197">
        <v>2</v>
      </c>
      <c r="CL1197">
        <v>1</v>
      </c>
      <c r="CM1197">
        <v>3</v>
      </c>
      <c r="CN1197">
        <v>3</v>
      </c>
      <c r="CO1197">
        <v>3</v>
      </c>
      <c r="CP1197">
        <v>2</v>
      </c>
      <c r="CQ1197">
        <v>3</v>
      </c>
      <c r="CR1197">
        <v>2</v>
      </c>
      <c r="CS1197">
        <v>3</v>
      </c>
      <c r="CT1197">
        <v>4</v>
      </c>
      <c r="CU1197">
        <v>1</v>
      </c>
      <c r="CV1197">
        <v>1</v>
      </c>
      <c r="CW1197">
        <v>1</v>
      </c>
      <c r="CX1197">
        <v>2</v>
      </c>
      <c r="CY1197">
        <v>3</v>
      </c>
      <c r="CZ1197">
        <v>1</v>
      </c>
      <c r="DA1197" s="57">
        <v>1</v>
      </c>
    </row>
    <row r="1198" spans="1:105">
      <c r="A1198">
        <v>1191</v>
      </c>
      <c r="B1198" s="9">
        <v>1</v>
      </c>
      <c r="C1198" s="9"/>
      <c r="D1198" s="9">
        <v>7</v>
      </c>
      <c r="E1198" s="9">
        <v>5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1</v>
      </c>
      <c r="L1198" s="9">
        <v>0</v>
      </c>
      <c r="M1198" s="9">
        <v>1</v>
      </c>
      <c r="N1198" s="9"/>
      <c r="O1198" s="9"/>
      <c r="P1198" s="9"/>
      <c r="Q1198" s="9">
        <v>4</v>
      </c>
      <c r="R1198" s="9"/>
      <c r="S1198" s="9"/>
      <c r="T1198" s="9"/>
      <c r="U1198" s="9">
        <v>0</v>
      </c>
      <c r="V1198" s="9">
        <v>0</v>
      </c>
      <c r="W1198" s="9">
        <v>0</v>
      </c>
      <c r="X1198" s="9">
        <v>0</v>
      </c>
      <c r="Y1198" s="9">
        <v>1</v>
      </c>
      <c r="Z1198" s="9">
        <v>1</v>
      </c>
      <c r="AA1198" s="9">
        <v>0</v>
      </c>
      <c r="AB1198" s="9">
        <v>0</v>
      </c>
      <c r="AC1198" s="9"/>
      <c r="AD1198" s="9">
        <v>1</v>
      </c>
      <c r="AE1198" s="9"/>
      <c r="AF1198" s="9">
        <v>1</v>
      </c>
      <c r="AG1198" s="9">
        <v>0</v>
      </c>
      <c r="AH1198" s="9">
        <v>0</v>
      </c>
      <c r="AI1198" s="9">
        <v>0</v>
      </c>
      <c r="AJ1198" s="9">
        <v>0</v>
      </c>
      <c r="AK1198" s="9">
        <v>0</v>
      </c>
      <c r="AL1198" s="9"/>
      <c r="AM1198" s="9">
        <v>1</v>
      </c>
      <c r="AN1198" s="9">
        <v>1</v>
      </c>
      <c r="AO1198" s="9">
        <v>0</v>
      </c>
      <c r="AP1198" s="9">
        <v>1</v>
      </c>
      <c r="AQ1198" s="9">
        <v>0</v>
      </c>
      <c r="AR1198" s="9">
        <v>0</v>
      </c>
      <c r="AS1198" s="9"/>
      <c r="AT1198" s="9">
        <v>4</v>
      </c>
      <c r="AU1198" s="9">
        <v>1</v>
      </c>
      <c r="AV1198" s="75">
        <v>2</v>
      </c>
      <c r="AW1198" s="75">
        <v>2</v>
      </c>
      <c r="AX1198" s="75">
        <v>2</v>
      </c>
      <c r="AY1198" s="9" t="s">
        <v>125</v>
      </c>
      <c r="AZ1198" s="9">
        <v>1</v>
      </c>
      <c r="BA1198" s="9">
        <v>2</v>
      </c>
      <c r="BB1198" s="9">
        <v>2</v>
      </c>
      <c r="BC1198" s="9">
        <v>2</v>
      </c>
      <c r="BD1198" s="9">
        <v>2</v>
      </c>
      <c r="BE1198" s="9" t="s">
        <v>125</v>
      </c>
      <c r="BF1198" s="9">
        <v>2</v>
      </c>
      <c r="BG1198" s="9" t="s">
        <v>125</v>
      </c>
      <c r="BH1198">
        <v>1</v>
      </c>
      <c r="BI1198">
        <v>2</v>
      </c>
      <c r="BJ1198" s="58">
        <v>1</v>
      </c>
      <c r="BK1198">
        <v>2</v>
      </c>
      <c r="BL1198">
        <v>2</v>
      </c>
      <c r="BM1198">
        <v>2</v>
      </c>
      <c r="BN1198">
        <v>1</v>
      </c>
      <c r="BO1198">
        <v>2</v>
      </c>
      <c r="BP1198">
        <v>2</v>
      </c>
      <c r="BQ1198" t="s">
        <v>125</v>
      </c>
      <c r="BR1198">
        <v>1</v>
      </c>
      <c r="BS1198">
        <v>2</v>
      </c>
      <c r="BT1198" t="s">
        <v>125</v>
      </c>
      <c r="BU1198">
        <v>2</v>
      </c>
      <c r="BV1198">
        <v>2</v>
      </c>
      <c r="BW1198">
        <v>2</v>
      </c>
      <c r="BX1198">
        <v>2</v>
      </c>
      <c r="BY1198">
        <v>2</v>
      </c>
      <c r="BZ1198">
        <v>2</v>
      </c>
      <c r="CA1198">
        <v>2</v>
      </c>
      <c r="CB1198">
        <v>2</v>
      </c>
      <c r="CC1198">
        <v>2</v>
      </c>
      <c r="CD1198">
        <v>2</v>
      </c>
      <c r="CE1198">
        <v>2</v>
      </c>
      <c r="CF1198">
        <v>2</v>
      </c>
      <c r="CG1198">
        <v>2</v>
      </c>
      <c r="CH1198">
        <v>2</v>
      </c>
      <c r="CI1198">
        <v>2</v>
      </c>
      <c r="CJ1198">
        <v>1</v>
      </c>
      <c r="CK1198">
        <v>2</v>
      </c>
      <c r="CL1198">
        <v>2</v>
      </c>
      <c r="CM1198" t="s">
        <v>125</v>
      </c>
      <c r="CN1198" t="s">
        <v>125</v>
      </c>
      <c r="CO1198">
        <v>4</v>
      </c>
      <c r="CP1198">
        <v>2</v>
      </c>
      <c r="CQ1198">
        <v>2</v>
      </c>
      <c r="CR1198">
        <v>2</v>
      </c>
      <c r="CS1198">
        <v>4</v>
      </c>
      <c r="CT1198">
        <v>2</v>
      </c>
      <c r="CU1198">
        <v>3</v>
      </c>
      <c r="CV1198">
        <v>3</v>
      </c>
      <c r="CW1198">
        <v>1</v>
      </c>
      <c r="CX1198">
        <v>3</v>
      </c>
      <c r="CY1198">
        <v>1</v>
      </c>
      <c r="CZ1198">
        <v>3</v>
      </c>
      <c r="DA1198" s="57" t="s">
        <v>125</v>
      </c>
    </row>
    <row r="1199" spans="1:105">
      <c r="A1199">
        <v>1192</v>
      </c>
      <c r="B1199" s="9">
        <v>2</v>
      </c>
      <c r="C1199" s="9">
        <v>4</v>
      </c>
      <c r="D1199" s="9">
        <v>4</v>
      </c>
      <c r="E1199" s="9">
        <v>11</v>
      </c>
      <c r="F1199" s="9">
        <v>0</v>
      </c>
      <c r="G1199" s="9">
        <v>1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1</v>
      </c>
      <c r="N1199" s="9">
        <v>4</v>
      </c>
      <c r="O1199" s="9">
        <v>0</v>
      </c>
      <c r="P1199" s="9">
        <v>0</v>
      </c>
      <c r="Q1199" s="9">
        <v>0</v>
      </c>
      <c r="R1199" s="9">
        <v>4</v>
      </c>
      <c r="S1199" s="9">
        <v>0</v>
      </c>
      <c r="T1199" s="9"/>
      <c r="U1199" s="9">
        <v>0</v>
      </c>
      <c r="V1199" s="9">
        <v>0</v>
      </c>
      <c r="W1199" s="9">
        <v>0</v>
      </c>
      <c r="X1199" s="9">
        <v>1</v>
      </c>
      <c r="Y1199" s="9">
        <v>0</v>
      </c>
      <c r="Z1199" s="9">
        <v>0</v>
      </c>
      <c r="AA1199" s="9">
        <v>0</v>
      </c>
      <c r="AB1199" s="9">
        <v>0</v>
      </c>
      <c r="AC1199" s="9"/>
      <c r="AD1199" s="9">
        <v>2</v>
      </c>
      <c r="AE1199" s="9"/>
      <c r="AF1199" s="9">
        <v>1</v>
      </c>
      <c r="AG1199" s="9">
        <v>1</v>
      </c>
      <c r="AH1199" s="9">
        <v>0</v>
      </c>
      <c r="AI1199" s="9">
        <v>0</v>
      </c>
      <c r="AJ1199" s="9">
        <v>0</v>
      </c>
      <c r="AK1199" s="9">
        <v>0</v>
      </c>
      <c r="AL1199" s="9"/>
      <c r="AM1199" s="9">
        <v>1</v>
      </c>
      <c r="AN1199" s="9">
        <v>1</v>
      </c>
      <c r="AO1199" s="9">
        <v>0</v>
      </c>
      <c r="AP1199" s="9">
        <v>0</v>
      </c>
      <c r="AQ1199" s="9">
        <v>0</v>
      </c>
      <c r="AR1199" s="9">
        <v>0</v>
      </c>
      <c r="AS1199" s="9"/>
      <c r="AT1199" s="9">
        <v>1</v>
      </c>
      <c r="AU1199" s="9">
        <v>3</v>
      </c>
      <c r="AV1199" s="75">
        <v>1</v>
      </c>
      <c r="AW1199" s="75">
        <v>2</v>
      </c>
      <c r="AX1199" s="75">
        <v>1</v>
      </c>
      <c r="AY1199" s="9">
        <v>2</v>
      </c>
      <c r="AZ1199" s="9">
        <v>1</v>
      </c>
      <c r="BA1199" s="9">
        <v>1</v>
      </c>
      <c r="BB1199" s="9">
        <v>2</v>
      </c>
      <c r="BC1199" s="9">
        <v>1</v>
      </c>
      <c r="BD1199" s="9">
        <v>1</v>
      </c>
      <c r="BE1199" s="9">
        <v>2</v>
      </c>
      <c r="BF1199" s="9">
        <v>1</v>
      </c>
      <c r="BG1199" s="9">
        <v>1</v>
      </c>
      <c r="BH1199">
        <v>2</v>
      </c>
      <c r="BI1199">
        <v>2</v>
      </c>
      <c r="BJ1199" s="58">
        <v>1</v>
      </c>
      <c r="BK1199">
        <v>1</v>
      </c>
      <c r="BL1199">
        <v>1</v>
      </c>
      <c r="BM1199">
        <v>2</v>
      </c>
      <c r="BN1199">
        <v>1</v>
      </c>
      <c r="BO1199">
        <v>2</v>
      </c>
      <c r="BP1199">
        <v>1</v>
      </c>
      <c r="BQ1199">
        <v>1</v>
      </c>
      <c r="BR1199">
        <v>2</v>
      </c>
      <c r="BS1199">
        <v>2</v>
      </c>
      <c r="BT1199" t="s">
        <v>125</v>
      </c>
      <c r="BU1199">
        <v>1</v>
      </c>
      <c r="BV1199">
        <v>2</v>
      </c>
      <c r="BW1199">
        <v>2</v>
      </c>
      <c r="BX1199">
        <v>2</v>
      </c>
      <c r="BY1199">
        <v>1</v>
      </c>
      <c r="BZ1199">
        <v>2</v>
      </c>
      <c r="CA1199">
        <v>2</v>
      </c>
      <c r="CB1199">
        <v>2</v>
      </c>
      <c r="CC1199">
        <v>1</v>
      </c>
      <c r="CD1199">
        <v>2</v>
      </c>
      <c r="CE1199">
        <v>2</v>
      </c>
      <c r="CF1199">
        <v>1</v>
      </c>
      <c r="CG1199">
        <v>1</v>
      </c>
      <c r="CH1199">
        <v>2</v>
      </c>
      <c r="CI1199">
        <v>2</v>
      </c>
      <c r="CJ1199">
        <v>1</v>
      </c>
      <c r="CK1199">
        <v>2</v>
      </c>
      <c r="CL1199">
        <v>1</v>
      </c>
      <c r="CM1199">
        <v>3</v>
      </c>
      <c r="CN1199">
        <v>3</v>
      </c>
      <c r="CO1199">
        <v>4</v>
      </c>
      <c r="CP1199">
        <v>3</v>
      </c>
      <c r="CQ1199">
        <v>4</v>
      </c>
      <c r="CR1199">
        <v>4</v>
      </c>
      <c r="CS1199">
        <v>4</v>
      </c>
      <c r="CT1199">
        <v>3</v>
      </c>
      <c r="CU1199">
        <v>3</v>
      </c>
      <c r="CV1199">
        <v>2</v>
      </c>
      <c r="CW1199">
        <v>1</v>
      </c>
      <c r="CX1199">
        <v>3</v>
      </c>
      <c r="CY1199">
        <v>3</v>
      </c>
      <c r="CZ1199">
        <v>4</v>
      </c>
      <c r="DA1199" s="57">
        <v>4</v>
      </c>
    </row>
    <row r="1200" spans="1:105">
      <c r="A1200">
        <v>1193</v>
      </c>
      <c r="B1200" s="9">
        <v>2</v>
      </c>
      <c r="C1200" s="9">
        <v>9</v>
      </c>
      <c r="D1200" s="9">
        <v>7</v>
      </c>
      <c r="E1200" s="9">
        <v>1</v>
      </c>
      <c r="F1200" s="9">
        <v>0</v>
      </c>
      <c r="G1200" s="9">
        <v>0</v>
      </c>
      <c r="H1200" s="9">
        <v>0</v>
      </c>
      <c r="I1200" s="9">
        <v>1</v>
      </c>
      <c r="J1200" s="9">
        <v>0</v>
      </c>
      <c r="K1200" s="9">
        <v>0</v>
      </c>
      <c r="L1200" s="9">
        <v>0</v>
      </c>
      <c r="M1200" s="9">
        <v>2</v>
      </c>
      <c r="N1200" s="9">
        <v>4</v>
      </c>
      <c r="O1200" s="9">
        <v>4</v>
      </c>
      <c r="P1200" s="9">
        <v>4</v>
      </c>
      <c r="Q1200" s="9">
        <v>4</v>
      </c>
      <c r="R1200" s="9">
        <v>4</v>
      </c>
      <c r="S1200" s="9">
        <v>4</v>
      </c>
      <c r="T1200" s="9"/>
      <c r="U1200" s="9">
        <v>0</v>
      </c>
      <c r="V1200" s="9">
        <v>0</v>
      </c>
      <c r="W1200" s="9">
        <v>0</v>
      </c>
      <c r="X1200" s="9">
        <v>0</v>
      </c>
      <c r="Y1200" s="9">
        <v>1</v>
      </c>
      <c r="Z1200" s="9">
        <v>1</v>
      </c>
      <c r="AA1200" s="9">
        <v>0</v>
      </c>
      <c r="AB1200" s="9">
        <v>0</v>
      </c>
      <c r="AC1200" s="9"/>
      <c r="AD1200" s="9">
        <v>4</v>
      </c>
      <c r="AE1200" s="9"/>
      <c r="AF1200" s="9">
        <v>1</v>
      </c>
      <c r="AG1200" s="9">
        <v>1</v>
      </c>
      <c r="AH1200" s="9">
        <v>0</v>
      </c>
      <c r="AI1200" s="9">
        <v>0</v>
      </c>
      <c r="AJ1200" s="9">
        <v>0</v>
      </c>
      <c r="AK1200" s="9">
        <v>0</v>
      </c>
      <c r="AL1200" s="9"/>
      <c r="AM1200" s="9">
        <v>1</v>
      </c>
      <c r="AN1200" s="9">
        <v>1</v>
      </c>
      <c r="AO1200" s="9">
        <v>1</v>
      </c>
      <c r="AP1200" s="9">
        <v>1</v>
      </c>
      <c r="AQ1200" s="9">
        <v>0</v>
      </c>
      <c r="AR1200" s="9">
        <v>0</v>
      </c>
      <c r="AS1200" s="9"/>
      <c r="AT1200" s="9">
        <v>1</v>
      </c>
      <c r="AU1200" s="9">
        <v>3</v>
      </c>
      <c r="AV1200" s="75">
        <v>1</v>
      </c>
      <c r="AW1200" s="75">
        <v>2</v>
      </c>
      <c r="AX1200" s="75">
        <v>2</v>
      </c>
      <c r="AY1200" s="9" t="s">
        <v>125</v>
      </c>
      <c r="AZ1200" s="9">
        <v>2</v>
      </c>
      <c r="BA1200" s="9" t="s">
        <v>125</v>
      </c>
      <c r="BB1200" s="9" t="s">
        <v>125</v>
      </c>
      <c r="BC1200" s="9">
        <v>2</v>
      </c>
      <c r="BD1200" s="9">
        <v>1</v>
      </c>
      <c r="BE1200" s="9">
        <v>2</v>
      </c>
      <c r="BF1200" s="9">
        <v>1</v>
      </c>
      <c r="BG1200" s="9">
        <v>1</v>
      </c>
      <c r="BH1200">
        <v>1</v>
      </c>
      <c r="BI1200">
        <v>2</v>
      </c>
      <c r="BJ1200" s="58">
        <v>1</v>
      </c>
      <c r="BK1200">
        <v>2</v>
      </c>
      <c r="BL1200">
        <v>1</v>
      </c>
      <c r="BM1200">
        <v>1</v>
      </c>
      <c r="BN1200">
        <v>2</v>
      </c>
      <c r="BO1200">
        <v>2</v>
      </c>
      <c r="BP1200">
        <v>1</v>
      </c>
      <c r="BQ1200">
        <v>1</v>
      </c>
      <c r="BR1200">
        <v>2</v>
      </c>
      <c r="BS1200">
        <v>2</v>
      </c>
      <c r="BT1200" t="s">
        <v>125</v>
      </c>
      <c r="BU1200">
        <v>1</v>
      </c>
      <c r="BV1200">
        <v>1</v>
      </c>
      <c r="BW1200">
        <v>2</v>
      </c>
      <c r="BX1200">
        <v>2</v>
      </c>
      <c r="BY1200">
        <v>2</v>
      </c>
      <c r="BZ1200">
        <v>2</v>
      </c>
      <c r="CA1200">
        <v>2</v>
      </c>
      <c r="CB1200">
        <v>2</v>
      </c>
      <c r="CC1200">
        <v>2</v>
      </c>
      <c r="CD1200">
        <v>2</v>
      </c>
      <c r="CE1200">
        <v>2</v>
      </c>
      <c r="CF1200">
        <v>2</v>
      </c>
      <c r="CG1200">
        <v>2</v>
      </c>
      <c r="CH1200">
        <v>2</v>
      </c>
      <c r="CI1200">
        <v>2</v>
      </c>
      <c r="CJ1200">
        <v>2</v>
      </c>
      <c r="CK1200">
        <v>2</v>
      </c>
      <c r="CL1200">
        <v>2</v>
      </c>
      <c r="CM1200" t="s">
        <v>125</v>
      </c>
      <c r="CN1200" t="s">
        <v>125</v>
      </c>
      <c r="CO1200">
        <v>4</v>
      </c>
      <c r="CP1200">
        <v>2</v>
      </c>
      <c r="CQ1200">
        <v>4</v>
      </c>
      <c r="CR1200">
        <v>2</v>
      </c>
      <c r="CS1200">
        <v>3</v>
      </c>
      <c r="CT1200">
        <v>3</v>
      </c>
      <c r="CU1200">
        <v>3</v>
      </c>
      <c r="CV1200">
        <v>3</v>
      </c>
      <c r="CW1200">
        <v>1</v>
      </c>
      <c r="CX1200">
        <v>3</v>
      </c>
      <c r="CY1200">
        <v>3</v>
      </c>
      <c r="CZ1200">
        <v>3</v>
      </c>
      <c r="DA1200" s="57" t="s">
        <v>125</v>
      </c>
    </row>
    <row r="1201" spans="1:105">
      <c r="A1201">
        <v>1194</v>
      </c>
      <c r="B1201" s="9">
        <v>1</v>
      </c>
      <c r="C1201" s="9">
        <v>4</v>
      </c>
      <c r="D1201" s="9">
        <v>1</v>
      </c>
      <c r="E1201" s="9">
        <v>5</v>
      </c>
      <c r="F1201" s="9">
        <v>0</v>
      </c>
      <c r="G1201" s="9">
        <v>0</v>
      </c>
      <c r="H1201" s="9">
        <v>0</v>
      </c>
      <c r="I1201" s="9">
        <v>0</v>
      </c>
      <c r="J1201" s="9">
        <v>1</v>
      </c>
      <c r="K1201" s="9">
        <v>0</v>
      </c>
      <c r="L1201" s="9">
        <v>0</v>
      </c>
      <c r="M1201" s="9">
        <v>2</v>
      </c>
      <c r="N1201" s="9">
        <v>4</v>
      </c>
      <c r="O1201" s="9">
        <v>4</v>
      </c>
      <c r="P1201" s="9">
        <v>3</v>
      </c>
      <c r="Q1201" s="9">
        <v>4</v>
      </c>
      <c r="R1201" s="9">
        <v>4</v>
      </c>
      <c r="S1201" s="9">
        <v>3</v>
      </c>
      <c r="T1201" s="9"/>
      <c r="U1201" s="9">
        <v>1</v>
      </c>
      <c r="V1201" s="9">
        <v>0</v>
      </c>
      <c r="W1201" s="9">
        <v>0</v>
      </c>
      <c r="X1201" s="9">
        <v>0</v>
      </c>
      <c r="Y1201" s="9">
        <v>1</v>
      </c>
      <c r="Z1201" s="9">
        <v>1</v>
      </c>
      <c r="AA1201" s="9">
        <v>0</v>
      </c>
      <c r="AB1201" s="9">
        <v>0</v>
      </c>
      <c r="AC1201" s="9"/>
      <c r="AD1201" s="9">
        <v>4</v>
      </c>
      <c r="AE1201" s="9"/>
      <c r="AF1201" s="9">
        <v>1</v>
      </c>
      <c r="AG1201" s="9">
        <v>0</v>
      </c>
      <c r="AH1201" s="9">
        <v>1</v>
      </c>
      <c r="AI1201" s="9">
        <v>0</v>
      </c>
      <c r="AJ1201" s="9">
        <v>1</v>
      </c>
      <c r="AK1201" s="9">
        <v>0</v>
      </c>
      <c r="AL1201" s="9"/>
      <c r="AM1201" s="9">
        <v>1</v>
      </c>
      <c r="AN1201" s="9">
        <v>1</v>
      </c>
      <c r="AO1201" s="9">
        <v>1</v>
      </c>
      <c r="AP1201" s="9">
        <v>0</v>
      </c>
      <c r="AQ1201" s="9">
        <v>0</v>
      </c>
      <c r="AR1201" s="9">
        <v>0</v>
      </c>
      <c r="AS1201" s="9"/>
      <c r="AT1201" s="9"/>
      <c r="AU1201" s="9">
        <v>2</v>
      </c>
      <c r="AV1201" s="75">
        <v>1</v>
      </c>
      <c r="AW1201" s="75">
        <v>2</v>
      </c>
      <c r="AX1201" s="75">
        <v>1</v>
      </c>
      <c r="AY1201" s="9">
        <v>2</v>
      </c>
      <c r="AZ1201" s="9">
        <v>1</v>
      </c>
      <c r="BA1201" s="9">
        <v>1</v>
      </c>
      <c r="BB1201" s="9">
        <v>2</v>
      </c>
      <c r="BC1201" s="9">
        <v>1</v>
      </c>
      <c r="BD1201" s="9">
        <v>1</v>
      </c>
      <c r="BE1201" s="9">
        <v>2</v>
      </c>
      <c r="BF1201" s="9">
        <v>2</v>
      </c>
      <c r="BG1201" s="9" t="s">
        <v>125</v>
      </c>
      <c r="BH1201">
        <v>1</v>
      </c>
      <c r="BI1201">
        <v>2</v>
      </c>
      <c r="BJ1201" s="58">
        <v>1</v>
      </c>
      <c r="BK1201">
        <v>2</v>
      </c>
      <c r="BL1201">
        <v>1</v>
      </c>
      <c r="BM1201">
        <v>1</v>
      </c>
      <c r="BN1201">
        <v>1</v>
      </c>
      <c r="BO1201">
        <v>2</v>
      </c>
      <c r="BP1201">
        <v>1</v>
      </c>
      <c r="BQ1201">
        <v>1</v>
      </c>
      <c r="BR1201">
        <v>1</v>
      </c>
      <c r="BS1201">
        <v>1</v>
      </c>
      <c r="BT1201">
        <v>2</v>
      </c>
      <c r="BU1201">
        <v>1</v>
      </c>
      <c r="BV1201">
        <v>2</v>
      </c>
      <c r="BW1201">
        <v>2</v>
      </c>
      <c r="BX1201">
        <v>1</v>
      </c>
      <c r="BY1201">
        <v>1</v>
      </c>
      <c r="BZ1201">
        <v>2</v>
      </c>
      <c r="CA1201">
        <v>1</v>
      </c>
      <c r="CB1201">
        <v>2</v>
      </c>
      <c r="CC1201">
        <v>1</v>
      </c>
      <c r="CD1201">
        <v>1</v>
      </c>
      <c r="CE1201">
        <v>2</v>
      </c>
      <c r="CF1201">
        <v>2</v>
      </c>
      <c r="CG1201">
        <v>2</v>
      </c>
      <c r="CH1201">
        <v>2</v>
      </c>
      <c r="CI1201">
        <v>1</v>
      </c>
      <c r="CJ1201">
        <v>1</v>
      </c>
      <c r="CK1201">
        <v>1</v>
      </c>
      <c r="CL1201">
        <v>1</v>
      </c>
      <c r="CM1201">
        <v>4</v>
      </c>
      <c r="CN1201">
        <v>4</v>
      </c>
      <c r="CO1201">
        <v>4</v>
      </c>
      <c r="CP1201">
        <v>4</v>
      </c>
      <c r="CQ1201">
        <v>4</v>
      </c>
      <c r="CR1201">
        <v>3</v>
      </c>
      <c r="CS1201">
        <v>4</v>
      </c>
      <c r="CT1201">
        <v>3</v>
      </c>
      <c r="CU1201">
        <v>3</v>
      </c>
      <c r="CV1201">
        <v>4</v>
      </c>
      <c r="CW1201">
        <v>2</v>
      </c>
      <c r="CX1201">
        <v>3</v>
      </c>
      <c r="CY1201">
        <v>3</v>
      </c>
      <c r="CZ1201">
        <v>4</v>
      </c>
      <c r="DA1201" s="57" t="s">
        <v>125</v>
      </c>
    </row>
    <row r="1202" spans="1:105">
      <c r="A1202">
        <v>1195</v>
      </c>
      <c r="B1202" s="9">
        <v>2</v>
      </c>
      <c r="C1202" s="9">
        <v>9</v>
      </c>
      <c r="D1202" s="9">
        <v>7</v>
      </c>
      <c r="E1202" s="9">
        <v>1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1</v>
      </c>
      <c r="M1202" s="9">
        <v>2</v>
      </c>
      <c r="N1202" s="9"/>
      <c r="O1202" s="9"/>
      <c r="P1202" s="9"/>
      <c r="Q1202" s="9">
        <v>4</v>
      </c>
      <c r="R1202" s="9"/>
      <c r="S1202" s="9"/>
      <c r="T1202" s="9"/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1</v>
      </c>
      <c r="AB1202" s="9">
        <v>0</v>
      </c>
      <c r="AC1202" s="9"/>
      <c r="AD1202" s="9">
        <v>5</v>
      </c>
      <c r="AE1202" s="9"/>
      <c r="AF1202" s="9">
        <v>1</v>
      </c>
      <c r="AG1202" s="9">
        <v>0</v>
      </c>
      <c r="AH1202" s="9">
        <v>0</v>
      </c>
      <c r="AI1202" s="9">
        <v>0</v>
      </c>
      <c r="AJ1202" s="9">
        <v>0</v>
      </c>
      <c r="AK1202" s="9">
        <v>0</v>
      </c>
      <c r="AL1202" s="9"/>
      <c r="AM1202" s="9">
        <v>1</v>
      </c>
      <c r="AN1202" s="9">
        <v>1</v>
      </c>
      <c r="AO1202" s="9">
        <v>0</v>
      </c>
      <c r="AP1202" s="9">
        <v>1</v>
      </c>
      <c r="AQ1202" s="9">
        <v>0</v>
      </c>
      <c r="AR1202" s="9">
        <v>0</v>
      </c>
      <c r="AS1202" s="9"/>
      <c r="AT1202" s="9">
        <v>4</v>
      </c>
      <c r="AU1202" s="9">
        <v>3</v>
      </c>
      <c r="AV1202" s="75">
        <v>2</v>
      </c>
      <c r="AW1202" s="75">
        <v>1</v>
      </c>
      <c r="AX1202" s="75">
        <v>1</v>
      </c>
      <c r="AY1202" s="9">
        <v>1</v>
      </c>
      <c r="AZ1202" s="9">
        <v>2</v>
      </c>
      <c r="BA1202" s="9" t="s">
        <v>125</v>
      </c>
      <c r="BB1202" s="9" t="s">
        <v>125</v>
      </c>
      <c r="BC1202" s="9">
        <v>2</v>
      </c>
      <c r="BD1202" s="9">
        <v>2</v>
      </c>
      <c r="BE1202" s="9" t="s">
        <v>125</v>
      </c>
      <c r="BF1202" s="9">
        <v>1</v>
      </c>
      <c r="BG1202" s="9">
        <v>1</v>
      </c>
      <c r="BH1202">
        <v>2</v>
      </c>
      <c r="BI1202">
        <v>2</v>
      </c>
      <c r="BJ1202" s="58">
        <v>1</v>
      </c>
      <c r="BK1202">
        <v>2</v>
      </c>
      <c r="BL1202">
        <v>1</v>
      </c>
      <c r="BM1202">
        <v>1</v>
      </c>
      <c r="BN1202">
        <v>2</v>
      </c>
      <c r="BO1202">
        <v>2</v>
      </c>
      <c r="BP1202">
        <v>2</v>
      </c>
      <c r="BQ1202" t="s">
        <v>125</v>
      </c>
      <c r="BR1202">
        <v>2</v>
      </c>
      <c r="BS1202">
        <v>2</v>
      </c>
      <c r="BT1202" t="s">
        <v>125</v>
      </c>
      <c r="BU1202">
        <v>1</v>
      </c>
      <c r="BV1202">
        <v>1</v>
      </c>
      <c r="BW1202">
        <v>2</v>
      </c>
      <c r="BX1202">
        <v>2</v>
      </c>
      <c r="BY1202">
        <v>2</v>
      </c>
      <c r="BZ1202">
        <v>2</v>
      </c>
      <c r="CA1202">
        <v>2</v>
      </c>
      <c r="CB1202">
        <v>2</v>
      </c>
      <c r="CC1202">
        <v>2</v>
      </c>
      <c r="CD1202">
        <v>2</v>
      </c>
      <c r="CE1202">
        <v>2</v>
      </c>
      <c r="CF1202">
        <v>2</v>
      </c>
      <c r="CG1202">
        <v>2</v>
      </c>
      <c r="CH1202">
        <v>2</v>
      </c>
      <c r="CI1202">
        <v>2</v>
      </c>
      <c r="CJ1202">
        <v>1</v>
      </c>
      <c r="CK1202">
        <v>2</v>
      </c>
      <c r="CL1202">
        <v>2</v>
      </c>
      <c r="CM1202" t="s">
        <v>125</v>
      </c>
      <c r="CN1202" t="s">
        <v>125</v>
      </c>
      <c r="CO1202">
        <v>4</v>
      </c>
      <c r="CW1202">
        <v>1</v>
      </c>
      <c r="CX1202">
        <v>3</v>
      </c>
      <c r="CY1202">
        <v>1</v>
      </c>
      <c r="CZ1202">
        <v>0</v>
      </c>
      <c r="DA1202" s="57" t="s">
        <v>125</v>
      </c>
    </row>
    <row r="1203" spans="1:105">
      <c r="A1203">
        <v>1196</v>
      </c>
      <c r="B1203" s="9">
        <v>2</v>
      </c>
      <c r="C1203" s="9">
        <v>5</v>
      </c>
      <c r="D1203" s="9">
        <v>3</v>
      </c>
      <c r="E1203" s="9">
        <v>1</v>
      </c>
      <c r="F1203" s="9">
        <v>0</v>
      </c>
      <c r="G1203" s="9">
        <v>0</v>
      </c>
      <c r="H1203" s="9">
        <v>0</v>
      </c>
      <c r="I1203" s="9">
        <v>1</v>
      </c>
      <c r="J1203" s="9">
        <v>0</v>
      </c>
      <c r="K1203" s="9">
        <v>0</v>
      </c>
      <c r="L1203" s="9">
        <v>0</v>
      </c>
      <c r="M1203" s="9">
        <v>2</v>
      </c>
      <c r="N1203" s="9">
        <v>0</v>
      </c>
      <c r="O1203" s="9">
        <v>4</v>
      </c>
      <c r="P1203" s="9">
        <v>3</v>
      </c>
      <c r="Q1203" s="9">
        <v>4</v>
      </c>
      <c r="R1203" s="9">
        <v>3</v>
      </c>
      <c r="S1203" s="9">
        <v>3</v>
      </c>
      <c r="T1203" s="9"/>
      <c r="U1203" s="9">
        <v>1</v>
      </c>
      <c r="V1203" s="9">
        <v>1</v>
      </c>
      <c r="W1203" s="9">
        <v>0</v>
      </c>
      <c r="X1203" s="9">
        <v>0</v>
      </c>
      <c r="Y1203" s="9">
        <v>0</v>
      </c>
      <c r="Z1203" s="9">
        <v>1</v>
      </c>
      <c r="AA1203" s="9">
        <v>0</v>
      </c>
      <c r="AB1203" s="9">
        <v>0</v>
      </c>
      <c r="AC1203" s="9"/>
      <c r="AD1203" s="9">
        <v>1</v>
      </c>
      <c r="AE1203" s="9"/>
      <c r="AF1203" s="9">
        <v>1</v>
      </c>
      <c r="AG1203" s="9">
        <v>0</v>
      </c>
      <c r="AH1203" s="9">
        <v>1</v>
      </c>
      <c r="AI1203" s="9">
        <v>1</v>
      </c>
      <c r="AJ1203" s="9">
        <v>0</v>
      </c>
      <c r="AK1203" s="9">
        <v>0</v>
      </c>
      <c r="AL1203" s="9"/>
      <c r="AM1203" s="9">
        <v>1</v>
      </c>
      <c r="AN1203" s="9">
        <v>1</v>
      </c>
      <c r="AO1203" s="9">
        <v>1</v>
      </c>
      <c r="AP1203" s="9">
        <v>1</v>
      </c>
      <c r="AQ1203" s="9">
        <v>0</v>
      </c>
      <c r="AR1203" s="9">
        <v>1</v>
      </c>
      <c r="AS1203" s="9"/>
      <c r="AT1203" s="9">
        <v>4</v>
      </c>
      <c r="AU1203" s="9">
        <v>1</v>
      </c>
      <c r="AV1203" s="75">
        <v>1</v>
      </c>
      <c r="AW1203" s="75">
        <v>2</v>
      </c>
      <c r="AX1203" s="75">
        <v>1</v>
      </c>
      <c r="AY1203" s="9">
        <v>2</v>
      </c>
      <c r="AZ1203" s="9">
        <v>1</v>
      </c>
      <c r="BA1203" s="9">
        <v>1</v>
      </c>
      <c r="BB1203" s="9">
        <v>1</v>
      </c>
      <c r="BC1203" s="9">
        <v>2</v>
      </c>
      <c r="BD1203" s="9">
        <v>1</v>
      </c>
      <c r="BE1203" s="9">
        <v>2</v>
      </c>
      <c r="BF1203" s="9">
        <v>1</v>
      </c>
      <c r="BG1203" s="9">
        <v>2</v>
      </c>
      <c r="BH1203">
        <v>1</v>
      </c>
      <c r="BI1203">
        <v>1</v>
      </c>
      <c r="BJ1203" s="58">
        <v>1</v>
      </c>
      <c r="BK1203">
        <v>2</v>
      </c>
      <c r="BL1203">
        <v>1</v>
      </c>
      <c r="BM1203">
        <v>1</v>
      </c>
      <c r="BN1203">
        <v>1</v>
      </c>
      <c r="BO1203">
        <v>2</v>
      </c>
      <c r="BP1203">
        <v>2</v>
      </c>
      <c r="BQ1203" t="s">
        <v>125</v>
      </c>
      <c r="BR1203">
        <v>2</v>
      </c>
      <c r="BS1203">
        <v>2</v>
      </c>
      <c r="BT1203" t="s">
        <v>125</v>
      </c>
      <c r="BU1203">
        <v>1</v>
      </c>
      <c r="BV1203">
        <v>2</v>
      </c>
      <c r="BW1203">
        <v>2</v>
      </c>
      <c r="BX1203">
        <v>2</v>
      </c>
      <c r="BY1203">
        <v>2</v>
      </c>
      <c r="BZ1203">
        <v>2</v>
      </c>
      <c r="CA1203">
        <v>2</v>
      </c>
      <c r="CB1203">
        <v>2</v>
      </c>
      <c r="CC1203">
        <v>2</v>
      </c>
      <c r="CD1203">
        <v>2</v>
      </c>
      <c r="CE1203">
        <v>2</v>
      </c>
      <c r="CF1203">
        <v>2</v>
      </c>
      <c r="CG1203">
        <v>2</v>
      </c>
      <c r="CH1203">
        <v>2</v>
      </c>
      <c r="CI1203">
        <v>2</v>
      </c>
      <c r="CJ1203">
        <v>2</v>
      </c>
      <c r="CK1203">
        <v>2</v>
      </c>
      <c r="CL1203">
        <v>1</v>
      </c>
      <c r="CM1203">
        <v>4</v>
      </c>
      <c r="CN1203">
        <v>4</v>
      </c>
      <c r="CO1203">
        <v>4</v>
      </c>
      <c r="CP1203">
        <v>4</v>
      </c>
      <c r="CQ1203">
        <v>4</v>
      </c>
      <c r="CR1203">
        <v>4</v>
      </c>
      <c r="CS1203">
        <v>4</v>
      </c>
      <c r="CT1203">
        <v>4</v>
      </c>
      <c r="CU1203">
        <v>4</v>
      </c>
      <c r="CV1203">
        <v>3</v>
      </c>
      <c r="CW1203">
        <v>2</v>
      </c>
      <c r="CX1203">
        <v>3</v>
      </c>
      <c r="CY1203">
        <v>3</v>
      </c>
      <c r="CZ1203">
        <v>3</v>
      </c>
      <c r="DA1203" s="57" t="s">
        <v>125</v>
      </c>
    </row>
    <row r="1204" spans="1:105">
      <c r="A1204">
        <v>1197</v>
      </c>
      <c r="B1204" s="9">
        <v>2</v>
      </c>
      <c r="C1204" s="9">
        <v>3</v>
      </c>
      <c r="D1204" s="9">
        <v>1</v>
      </c>
      <c r="E1204" s="9">
        <v>12</v>
      </c>
      <c r="F1204" s="9">
        <v>0</v>
      </c>
      <c r="G1204" s="9">
        <v>0</v>
      </c>
      <c r="H1204" s="9">
        <v>0</v>
      </c>
      <c r="I1204" s="9">
        <v>0</v>
      </c>
      <c r="J1204" s="9">
        <v>1</v>
      </c>
      <c r="K1204" s="9">
        <v>0</v>
      </c>
      <c r="L1204" s="9">
        <v>0</v>
      </c>
      <c r="M1204" s="9">
        <v>1</v>
      </c>
      <c r="N1204" s="9">
        <v>1</v>
      </c>
      <c r="O1204" s="9">
        <v>1</v>
      </c>
      <c r="P1204" s="9">
        <v>1</v>
      </c>
      <c r="Q1204" s="9">
        <v>3</v>
      </c>
      <c r="R1204" s="9">
        <v>4</v>
      </c>
      <c r="S1204" s="9">
        <v>3</v>
      </c>
      <c r="T1204" s="9"/>
      <c r="U1204" s="9">
        <v>1</v>
      </c>
      <c r="V1204" s="9">
        <v>1</v>
      </c>
      <c r="W1204" s="9">
        <v>0</v>
      </c>
      <c r="X1204" s="9">
        <v>0</v>
      </c>
      <c r="Y1204" s="9">
        <v>1</v>
      </c>
      <c r="Z1204" s="9">
        <v>0</v>
      </c>
      <c r="AA1204" s="9">
        <v>0</v>
      </c>
      <c r="AB1204" s="9">
        <v>0</v>
      </c>
      <c r="AC1204" s="9"/>
      <c r="AD1204" s="9">
        <v>1</v>
      </c>
      <c r="AE1204" s="9"/>
      <c r="AF1204" s="9">
        <v>1</v>
      </c>
      <c r="AG1204" s="9">
        <v>0</v>
      </c>
      <c r="AH1204" s="9">
        <v>1</v>
      </c>
      <c r="AI1204" s="9">
        <v>0</v>
      </c>
      <c r="AJ1204" s="9">
        <v>0</v>
      </c>
      <c r="AK1204" s="9">
        <v>0</v>
      </c>
      <c r="AL1204" s="9"/>
      <c r="AM1204" s="9">
        <v>1</v>
      </c>
      <c r="AN1204" s="9">
        <v>1</v>
      </c>
      <c r="AO1204" s="9">
        <v>1</v>
      </c>
      <c r="AP1204" s="9">
        <v>0</v>
      </c>
      <c r="AQ1204" s="9">
        <v>0</v>
      </c>
      <c r="AR1204" s="9">
        <v>0</v>
      </c>
      <c r="AS1204" s="9"/>
      <c r="AT1204" s="9">
        <v>1</v>
      </c>
      <c r="AU1204" s="9">
        <v>4</v>
      </c>
      <c r="AV1204" s="75">
        <v>1</v>
      </c>
      <c r="AW1204" s="75">
        <v>2</v>
      </c>
      <c r="AX1204" s="75">
        <v>1</v>
      </c>
      <c r="AY1204" s="9">
        <v>2</v>
      </c>
      <c r="AZ1204" s="9">
        <v>1</v>
      </c>
      <c r="BA1204" s="9">
        <v>1</v>
      </c>
      <c r="BB1204" s="9">
        <v>2</v>
      </c>
      <c r="BC1204" s="9">
        <v>1</v>
      </c>
      <c r="BD1204" s="9">
        <v>1</v>
      </c>
      <c r="BE1204" s="9">
        <v>2</v>
      </c>
      <c r="BF1204" s="9">
        <v>2</v>
      </c>
      <c r="BG1204" s="9" t="s">
        <v>125</v>
      </c>
      <c r="BH1204">
        <v>1</v>
      </c>
      <c r="BI1204">
        <v>2</v>
      </c>
      <c r="BJ1204" s="58">
        <v>1</v>
      </c>
      <c r="BK1204">
        <v>2</v>
      </c>
      <c r="BL1204">
        <v>1</v>
      </c>
      <c r="BM1204">
        <v>1</v>
      </c>
      <c r="BN1204">
        <v>1</v>
      </c>
      <c r="BO1204">
        <v>2</v>
      </c>
      <c r="BP1204">
        <v>2</v>
      </c>
      <c r="BQ1204" t="s">
        <v>125</v>
      </c>
      <c r="BR1204">
        <v>1</v>
      </c>
      <c r="BS1204">
        <v>2</v>
      </c>
      <c r="BT1204" t="s">
        <v>125</v>
      </c>
      <c r="BU1204">
        <v>1</v>
      </c>
      <c r="BV1204">
        <v>1</v>
      </c>
      <c r="BW1204">
        <v>1</v>
      </c>
      <c r="BX1204">
        <v>2</v>
      </c>
      <c r="BY1204">
        <v>1</v>
      </c>
      <c r="BZ1204">
        <v>2</v>
      </c>
      <c r="CA1204">
        <v>2</v>
      </c>
      <c r="CB1204">
        <v>2</v>
      </c>
      <c r="CC1204">
        <v>2</v>
      </c>
      <c r="CD1204">
        <v>1</v>
      </c>
      <c r="CE1204">
        <v>1</v>
      </c>
      <c r="CF1204">
        <v>2</v>
      </c>
      <c r="CG1204">
        <v>2</v>
      </c>
      <c r="CH1204">
        <v>2</v>
      </c>
      <c r="CI1204">
        <v>2</v>
      </c>
      <c r="CJ1204">
        <v>1</v>
      </c>
      <c r="CK1204">
        <v>2</v>
      </c>
      <c r="CL1204">
        <v>2</v>
      </c>
      <c r="CM1204" t="s">
        <v>125</v>
      </c>
      <c r="CN1204" t="s">
        <v>125</v>
      </c>
      <c r="CO1204">
        <v>4</v>
      </c>
      <c r="CP1204">
        <v>3</v>
      </c>
      <c r="CQ1204">
        <v>4</v>
      </c>
      <c r="CR1204">
        <v>3</v>
      </c>
      <c r="CS1204">
        <v>3</v>
      </c>
      <c r="CT1204">
        <v>4</v>
      </c>
      <c r="CU1204">
        <v>2</v>
      </c>
      <c r="CV1204">
        <v>2</v>
      </c>
      <c r="CW1204">
        <v>1</v>
      </c>
      <c r="CX1204">
        <v>3</v>
      </c>
      <c r="CY1204">
        <v>3</v>
      </c>
      <c r="CZ1204">
        <v>3</v>
      </c>
      <c r="DA1204" s="57" t="s">
        <v>125</v>
      </c>
    </row>
    <row r="1205" spans="1:105">
      <c r="A1205">
        <v>1198</v>
      </c>
      <c r="B1205" s="9">
        <v>1</v>
      </c>
      <c r="C1205" s="9">
        <v>9</v>
      </c>
      <c r="D1205" s="9">
        <v>7</v>
      </c>
      <c r="E1205" s="9">
        <v>15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1</v>
      </c>
      <c r="L1205" s="9">
        <v>0</v>
      </c>
      <c r="M1205" s="9">
        <v>2</v>
      </c>
      <c r="N1205" s="9">
        <v>3</v>
      </c>
      <c r="O1205" s="9">
        <v>3</v>
      </c>
      <c r="P1205" s="9">
        <v>3</v>
      </c>
      <c r="Q1205" s="9">
        <v>4</v>
      </c>
      <c r="R1205" s="9">
        <v>4</v>
      </c>
      <c r="S1205" s="9">
        <v>3</v>
      </c>
      <c r="T1205" s="9"/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1</v>
      </c>
      <c r="AA1205" s="9">
        <v>0</v>
      </c>
      <c r="AB1205" s="9">
        <v>0</v>
      </c>
      <c r="AC1205" s="9"/>
      <c r="AD1205" s="9">
        <v>5</v>
      </c>
      <c r="AE1205" s="9"/>
      <c r="AF1205" s="9">
        <v>1</v>
      </c>
      <c r="AG1205" s="9">
        <v>0</v>
      </c>
      <c r="AH1205" s="9">
        <v>0</v>
      </c>
      <c r="AI1205" s="9">
        <v>0</v>
      </c>
      <c r="AJ1205" s="9">
        <v>0</v>
      </c>
      <c r="AK1205" s="9">
        <v>0</v>
      </c>
      <c r="AL1205" s="9"/>
      <c r="AM1205" s="9">
        <v>1</v>
      </c>
      <c r="AN1205" s="9">
        <v>1</v>
      </c>
      <c r="AO1205" s="9">
        <v>1</v>
      </c>
      <c r="AP1205" s="9">
        <v>1</v>
      </c>
      <c r="AQ1205" s="9">
        <v>0</v>
      </c>
      <c r="AR1205" s="9">
        <v>0</v>
      </c>
      <c r="AS1205" s="9"/>
      <c r="AT1205" s="9">
        <v>3</v>
      </c>
      <c r="AU1205" s="9">
        <v>1</v>
      </c>
      <c r="AV1205" s="75">
        <v>1</v>
      </c>
      <c r="AW1205" s="75">
        <v>2</v>
      </c>
      <c r="AX1205" s="75">
        <v>1</v>
      </c>
      <c r="AY1205" s="9">
        <v>1</v>
      </c>
      <c r="AZ1205" s="9">
        <v>1</v>
      </c>
      <c r="BA1205" s="9">
        <v>2</v>
      </c>
      <c r="BB1205" s="9"/>
      <c r="BC1205" s="9">
        <v>2</v>
      </c>
      <c r="BD1205" s="9">
        <v>2</v>
      </c>
      <c r="BE1205" s="9" t="s">
        <v>125</v>
      </c>
      <c r="BF1205" s="9">
        <v>2</v>
      </c>
      <c r="BG1205" s="9" t="s">
        <v>125</v>
      </c>
      <c r="BH1205">
        <v>1</v>
      </c>
      <c r="BI1205">
        <v>2</v>
      </c>
      <c r="BJ1205" s="58">
        <v>2</v>
      </c>
      <c r="BK1205">
        <v>1</v>
      </c>
      <c r="BL1205">
        <v>1</v>
      </c>
      <c r="BM1205">
        <v>1</v>
      </c>
      <c r="BN1205">
        <v>1</v>
      </c>
      <c r="BO1205">
        <v>2</v>
      </c>
      <c r="BP1205">
        <v>2</v>
      </c>
      <c r="BQ1205" t="s">
        <v>125</v>
      </c>
      <c r="BR1205">
        <v>1</v>
      </c>
      <c r="BS1205">
        <v>1</v>
      </c>
      <c r="BT1205">
        <v>1</v>
      </c>
      <c r="BU1205">
        <v>1</v>
      </c>
      <c r="BV1205">
        <v>2</v>
      </c>
      <c r="BW1205">
        <v>2</v>
      </c>
      <c r="BX1205">
        <v>2</v>
      </c>
      <c r="BY1205">
        <v>1</v>
      </c>
      <c r="BZ1205">
        <v>2</v>
      </c>
      <c r="CA1205">
        <v>1</v>
      </c>
      <c r="CB1205">
        <v>2</v>
      </c>
      <c r="CC1205">
        <v>2</v>
      </c>
      <c r="CD1205">
        <v>1</v>
      </c>
      <c r="CE1205">
        <v>2</v>
      </c>
      <c r="CF1205">
        <v>1</v>
      </c>
      <c r="CG1205">
        <v>1</v>
      </c>
      <c r="CH1205">
        <v>1</v>
      </c>
      <c r="CI1205">
        <v>1</v>
      </c>
      <c r="CJ1205">
        <v>1</v>
      </c>
      <c r="CK1205">
        <v>2</v>
      </c>
      <c r="CL1205">
        <v>1</v>
      </c>
      <c r="CM1205">
        <v>4</v>
      </c>
      <c r="CN1205">
        <v>4</v>
      </c>
      <c r="CO1205">
        <v>4</v>
      </c>
      <c r="CP1205">
        <v>3</v>
      </c>
      <c r="CQ1205">
        <v>3</v>
      </c>
      <c r="CR1205">
        <v>4</v>
      </c>
      <c r="CS1205">
        <v>4</v>
      </c>
      <c r="CT1205">
        <v>3</v>
      </c>
      <c r="CU1205">
        <v>3</v>
      </c>
      <c r="CV1205">
        <v>2</v>
      </c>
      <c r="CW1205">
        <v>3</v>
      </c>
      <c r="CX1205">
        <v>3</v>
      </c>
      <c r="CY1205">
        <v>4</v>
      </c>
      <c r="CZ1205">
        <v>4</v>
      </c>
      <c r="DA1205" s="57" t="s">
        <v>125</v>
      </c>
    </row>
    <row r="1206" spans="1:105">
      <c r="A1206">
        <v>1199</v>
      </c>
      <c r="B1206" s="9">
        <v>2</v>
      </c>
      <c r="C1206" s="9">
        <v>8</v>
      </c>
      <c r="D1206" s="9">
        <v>7</v>
      </c>
      <c r="E1206" s="9">
        <v>1</v>
      </c>
      <c r="F1206" s="9">
        <v>0</v>
      </c>
      <c r="G1206" s="9">
        <v>1</v>
      </c>
      <c r="H1206" s="9">
        <v>1</v>
      </c>
      <c r="I1206" s="9">
        <v>1</v>
      </c>
      <c r="J1206" s="9">
        <v>1</v>
      </c>
      <c r="K1206" s="9">
        <v>0</v>
      </c>
      <c r="L1206" s="9">
        <v>0</v>
      </c>
      <c r="M1206" s="9">
        <v>3</v>
      </c>
      <c r="N1206" s="9">
        <v>4</v>
      </c>
      <c r="O1206" s="9">
        <v>4</v>
      </c>
      <c r="P1206" s="9">
        <v>4</v>
      </c>
      <c r="Q1206" s="9">
        <v>4</v>
      </c>
      <c r="R1206" s="9">
        <v>4</v>
      </c>
      <c r="S1206" s="9">
        <v>4</v>
      </c>
      <c r="T1206" s="9"/>
      <c r="U1206" s="9">
        <v>0</v>
      </c>
      <c r="V1206" s="9">
        <v>0</v>
      </c>
      <c r="W1206" s="9">
        <v>0</v>
      </c>
      <c r="X1206" s="9">
        <v>1</v>
      </c>
      <c r="Y1206" s="9">
        <v>0</v>
      </c>
      <c r="Z1206" s="9">
        <v>1</v>
      </c>
      <c r="AA1206" s="9">
        <v>0</v>
      </c>
      <c r="AB1206" s="9">
        <v>0</v>
      </c>
      <c r="AC1206" s="9"/>
      <c r="AD1206" s="9">
        <v>5</v>
      </c>
      <c r="AE1206" s="9"/>
      <c r="AF1206" s="9">
        <v>0</v>
      </c>
      <c r="AG1206" s="9">
        <v>1</v>
      </c>
      <c r="AH1206" s="9">
        <v>0</v>
      </c>
      <c r="AI1206" s="9">
        <v>1</v>
      </c>
      <c r="AJ1206" s="9">
        <v>0</v>
      </c>
      <c r="AK1206" s="9">
        <v>0</v>
      </c>
      <c r="AL1206" s="9"/>
      <c r="AM1206" s="9">
        <v>1</v>
      </c>
      <c r="AN1206" s="9">
        <v>1</v>
      </c>
      <c r="AO1206" s="9">
        <v>1</v>
      </c>
      <c r="AP1206" s="9">
        <v>0</v>
      </c>
      <c r="AQ1206" s="9">
        <v>0</v>
      </c>
      <c r="AR1206" s="9">
        <v>0</v>
      </c>
      <c r="AS1206" s="9"/>
      <c r="AT1206" s="9">
        <v>4</v>
      </c>
      <c r="AU1206" s="9">
        <v>3</v>
      </c>
      <c r="AV1206" s="75">
        <v>2</v>
      </c>
      <c r="AW1206" s="75">
        <v>1</v>
      </c>
      <c r="AX1206" s="75">
        <v>1</v>
      </c>
      <c r="AY1206" s="9">
        <v>2</v>
      </c>
      <c r="AZ1206" s="9">
        <v>2</v>
      </c>
      <c r="BA1206" s="9" t="s">
        <v>125</v>
      </c>
      <c r="BB1206" s="9" t="s">
        <v>125</v>
      </c>
      <c r="BC1206" s="9">
        <v>1</v>
      </c>
      <c r="BD1206" s="9">
        <v>1</v>
      </c>
      <c r="BE1206" s="9">
        <v>1</v>
      </c>
      <c r="BF1206" s="9">
        <v>1</v>
      </c>
      <c r="BG1206" s="9">
        <v>1</v>
      </c>
      <c r="BH1206">
        <v>1</v>
      </c>
      <c r="BI1206">
        <v>2</v>
      </c>
      <c r="BJ1206" s="58">
        <v>1</v>
      </c>
      <c r="BK1206">
        <v>2</v>
      </c>
      <c r="BM1206">
        <v>2</v>
      </c>
      <c r="BN1206">
        <v>2</v>
      </c>
      <c r="BO1206">
        <v>2</v>
      </c>
      <c r="BP1206">
        <v>1</v>
      </c>
      <c r="BQ1206">
        <v>1</v>
      </c>
      <c r="BR1206">
        <v>2</v>
      </c>
      <c r="BS1206">
        <v>1</v>
      </c>
      <c r="BT1206">
        <v>1</v>
      </c>
      <c r="BU1206">
        <v>1</v>
      </c>
      <c r="BV1206">
        <v>2</v>
      </c>
      <c r="BW1206">
        <v>2</v>
      </c>
      <c r="BX1206">
        <v>1</v>
      </c>
      <c r="BY1206">
        <v>2</v>
      </c>
      <c r="BZ1206">
        <v>2</v>
      </c>
      <c r="CA1206">
        <v>2</v>
      </c>
      <c r="CB1206">
        <v>2</v>
      </c>
      <c r="CC1206">
        <v>1</v>
      </c>
      <c r="CD1206">
        <v>2</v>
      </c>
      <c r="CE1206">
        <v>2</v>
      </c>
      <c r="CF1206">
        <v>2</v>
      </c>
      <c r="CG1206">
        <v>2</v>
      </c>
      <c r="CH1206">
        <v>2</v>
      </c>
      <c r="CI1206">
        <v>1</v>
      </c>
      <c r="CJ1206">
        <v>1</v>
      </c>
      <c r="CK1206">
        <v>1</v>
      </c>
      <c r="CL1206">
        <v>1</v>
      </c>
      <c r="CM1206">
        <v>4</v>
      </c>
      <c r="CN1206">
        <v>4</v>
      </c>
      <c r="CO1206">
        <v>4</v>
      </c>
      <c r="CP1206">
        <v>3</v>
      </c>
      <c r="CQ1206">
        <v>4</v>
      </c>
      <c r="CR1206">
        <v>3</v>
      </c>
      <c r="CS1206">
        <v>3</v>
      </c>
      <c r="CT1206">
        <v>3</v>
      </c>
      <c r="CU1206">
        <v>3</v>
      </c>
      <c r="CV1206">
        <v>3</v>
      </c>
      <c r="CW1206">
        <v>2</v>
      </c>
      <c r="CX1206">
        <v>2</v>
      </c>
      <c r="CY1206">
        <v>3</v>
      </c>
      <c r="CZ1206">
        <v>4</v>
      </c>
      <c r="DA1206" s="57">
        <v>4</v>
      </c>
    </row>
    <row r="1207" spans="1:105">
      <c r="A1207">
        <v>1200</v>
      </c>
      <c r="B1207" s="9">
        <v>2</v>
      </c>
      <c r="C1207" s="9">
        <v>2</v>
      </c>
      <c r="D1207" s="9">
        <v>6</v>
      </c>
      <c r="E1207" s="9">
        <v>5</v>
      </c>
      <c r="F1207" s="9">
        <v>0</v>
      </c>
      <c r="G1207" s="9">
        <v>0</v>
      </c>
      <c r="H1207" s="9">
        <v>0</v>
      </c>
      <c r="I1207" s="9">
        <v>1</v>
      </c>
      <c r="J1207" s="9">
        <v>0</v>
      </c>
      <c r="K1207" s="9">
        <v>0</v>
      </c>
      <c r="L1207" s="9">
        <v>0</v>
      </c>
      <c r="M1207" s="9">
        <v>1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/>
      <c r="U1207" s="9">
        <v>1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/>
      <c r="AD1207" s="9">
        <v>1</v>
      </c>
      <c r="AE1207" s="9"/>
      <c r="AF1207" s="9">
        <v>1</v>
      </c>
      <c r="AG1207" s="9">
        <v>0</v>
      </c>
      <c r="AH1207" s="9">
        <v>0</v>
      </c>
      <c r="AI1207" s="9">
        <v>1</v>
      </c>
      <c r="AJ1207" s="9">
        <v>0</v>
      </c>
      <c r="AK1207" s="9">
        <v>0</v>
      </c>
      <c r="AL1207" s="9"/>
      <c r="AM1207" s="9">
        <v>1</v>
      </c>
      <c r="AN1207" s="9">
        <v>1</v>
      </c>
      <c r="AO1207" s="9">
        <v>0</v>
      </c>
      <c r="AP1207" s="9">
        <v>0</v>
      </c>
      <c r="AQ1207" s="9">
        <v>0</v>
      </c>
      <c r="AR1207" s="9">
        <v>0</v>
      </c>
      <c r="AS1207" s="9"/>
      <c r="AT1207" s="9">
        <v>1</v>
      </c>
      <c r="AU1207" s="9">
        <v>4</v>
      </c>
      <c r="AV1207" s="75">
        <v>2</v>
      </c>
      <c r="AW1207" s="75">
        <v>1</v>
      </c>
      <c r="AX1207" s="75">
        <v>2</v>
      </c>
      <c r="AY1207" s="9" t="s">
        <v>125</v>
      </c>
      <c r="AZ1207" s="9">
        <v>1</v>
      </c>
      <c r="BA1207" s="9">
        <v>1</v>
      </c>
      <c r="BB1207" s="9">
        <v>1</v>
      </c>
      <c r="BC1207" s="9">
        <v>1</v>
      </c>
      <c r="BD1207" s="9">
        <v>1</v>
      </c>
      <c r="BE1207" s="9">
        <v>2</v>
      </c>
      <c r="BF1207" s="9">
        <v>1</v>
      </c>
      <c r="BG1207" s="9">
        <v>1</v>
      </c>
      <c r="BH1207">
        <v>2</v>
      </c>
      <c r="BI1207">
        <v>2</v>
      </c>
      <c r="BJ1207" s="58">
        <v>1</v>
      </c>
      <c r="BK1207">
        <v>2</v>
      </c>
      <c r="BL1207">
        <v>2</v>
      </c>
      <c r="BM1207">
        <v>2</v>
      </c>
      <c r="BN1207">
        <v>2</v>
      </c>
      <c r="BO1207">
        <v>2</v>
      </c>
      <c r="BP1207">
        <v>2</v>
      </c>
      <c r="BQ1207" t="s">
        <v>125</v>
      </c>
      <c r="BR1207">
        <v>1</v>
      </c>
      <c r="BS1207">
        <v>2</v>
      </c>
      <c r="BT1207" t="s">
        <v>125</v>
      </c>
      <c r="BU1207">
        <v>1</v>
      </c>
      <c r="BV1207">
        <v>2</v>
      </c>
      <c r="BW1207">
        <v>2</v>
      </c>
      <c r="BX1207">
        <v>2</v>
      </c>
      <c r="BY1207">
        <v>2</v>
      </c>
      <c r="BZ1207">
        <v>2</v>
      </c>
      <c r="CA1207">
        <v>2</v>
      </c>
      <c r="CB1207">
        <v>2</v>
      </c>
      <c r="CC1207">
        <v>1</v>
      </c>
      <c r="CD1207">
        <v>1</v>
      </c>
      <c r="CE1207">
        <v>2</v>
      </c>
      <c r="CF1207">
        <v>1</v>
      </c>
      <c r="CG1207">
        <v>2</v>
      </c>
      <c r="CH1207">
        <v>2</v>
      </c>
      <c r="CI1207">
        <v>2</v>
      </c>
      <c r="CJ1207">
        <v>2</v>
      </c>
      <c r="CK1207">
        <v>2</v>
      </c>
      <c r="CL1207">
        <v>2</v>
      </c>
      <c r="CM1207" t="s">
        <v>125</v>
      </c>
      <c r="CN1207" t="s">
        <v>125</v>
      </c>
      <c r="CO1207">
        <v>4</v>
      </c>
      <c r="CP1207">
        <v>4</v>
      </c>
      <c r="CQ1207">
        <v>4</v>
      </c>
      <c r="CR1207">
        <v>4</v>
      </c>
      <c r="CS1207">
        <v>4</v>
      </c>
      <c r="CT1207">
        <v>4</v>
      </c>
      <c r="CU1207">
        <v>3</v>
      </c>
      <c r="CV1207">
        <v>3</v>
      </c>
      <c r="CW1207">
        <v>1</v>
      </c>
      <c r="CX1207">
        <v>1</v>
      </c>
      <c r="CY1207">
        <v>4</v>
      </c>
      <c r="CZ1207">
        <v>3</v>
      </c>
      <c r="DA1207" s="57" t="s">
        <v>125</v>
      </c>
    </row>
    <row r="1208" spans="1:105">
      <c r="A1208">
        <v>1201</v>
      </c>
      <c r="B1208" s="9">
        <v>2</v>
      </c>
      <c r="C1208" s="9">
        <v>8</v>
      </c>
      <c r="D1208" s="9">
        <v>3</v>
      </c>
      <c r="E1208" s="9">
        <v>1</v>
      </c>
      <c r="F1208" s="9">
        <v>0</v>
      </c>
      <c r="G1208" s="9">
        <v>0</v>
      </c>
      <c r="H1208" s="9">
        <v>0</v>
      </c>
      <c r="I1208" s="9">
        <v>1</v>
      </c>
      <c r="J1208" s="9">
        <v>0</v>
      </c>
      <c r="K1208" s="9">
        <v>0</v>
      </c>
      <c r="L1208" s="9">
        <v>0</v>
      </c>
      <c r="M1208" s="9">
        <v>2</v>
      </c>
      <c r="N1208" s="9"/>
      <c r="O1208" s="9"/>
      <c r="P1208" s="9"/>
      <c r="Q1208" s="9"/>
      <c r="R1208" s="9"/>
      <c r="S1208" s="9"/>
      <c r="T1208" s="9"/>
      <c r="U1208" s="9">
        <v>1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  <c r="AC1208" s="9"/>
      <c r="AD1208" s="9"/>
      <c r="AE1208" s="9"/>
      <c r="AF1208" s="9">
        <v>1</v>
      </c>
      <c r="AG1208" s="9">
        <v>1</v>
      </c>
      <c r="AH1208" s="9">
        <v>0</v>
      </c>
      <c r="AI1208" s="9">
        <v>0</v>
      </c>
      <c r="AJ1208" s="9">
        <v>0</v>
      </c>
      <c r="AK1208" s="9">
        <v>0</v>
      </c>
      <c r="AL1208" s="9"/>
      <c r="AM1208" s="9">
        <v>0</v>
      </c>
      <c r="AN1208" s="9">
        <v>0</v>
      </c>
      <c r="AO1208" s="9">
        <v>1</v>
      </c>
      <c r="AP1208" s="9">
        <v>0</v>
      </c>
      <c r="AQ1208" s="9">
        <v>0</v>
      </c>
      <c r="AR1208" s="9">
        <v>0</v>
      </c>
      <c r="AS1208" s="9"/>
      <c r="AT1208" s="9">
        <v>1</v>
      </c>
      <c r="AU1208" s="9">
        <v>2</v>
      </c>
      <c r="AV1208" s="75">
        <v>2</v>
      </c>
      <c r="AW1208" s="75">
        <v>2</v>
      </c>
      <c r="AX1208" s="75">
        <v>2</v>
      </c>
      <c r="AY1208" s="9" t="s">
        <v>125</v>
      </c>
      <c r="AZ1208" s="9">
        <v>1</v>
      </c>
      <c r="BA1208" s="9">
        <v>1</v>
      </c>
      <c r="BB1208" s="9"/>
      <c r="BC1208" s="9">
        <v>2</v>
      </c>
      <c r="BD1208" s="9">
        <v>1</v>
      </c>
      <c r="BE1208" s="9">
        <v>2</v>
      </c>
      <c r="BF1208" s="9"/>
      <c r="BG1208" s="9" t="s">
        <v>125</v>
      </c>
      <c r="BH1208">
        <v>1</v>
      </c>
      <c r="BI1208">
        <v>2</v>
      </c>
      <c r="BJ1208" s="58">
        <v>2</v>
      </c>
      <c r="BK1208">
        <v>2</v>
      </c>
      <c r="BL1208">
        <v>2</v>
      </c>
      <c r="BM1208">
        <v>2</v>
      </c>
      <c r="BN1208">
        <v>1</v>
      </c>
      <c r="BO1208">
        <v>2</v>
      </c>
      <c r="BP1208">
        <v>2</v>
      </c>
      <c r="BQ1208" t="s">
        <v>125</v>
      </c>
      <c r="BR1208">
        <v>1</v>
      </c>
      <c r="BS1208">
        <v>1</v>
      </c>
      <c r="BT1208">
        <v>1</v>
      </c>
      <c r="BU1208">
        <v>1</v>
      </c>
      <c r="BV1208">
        <v>2</v>
      </c>
      <c r="BW1208">
        <v>2</v>
      </c>
      <c r="BX1208">
        <v>2</v>
      </c>
      <c r="BY1208">
        <v>1</v>
      </c>
      <c r="BZ1208">
        <v>1</v>
      </c>
      <c r="CA1208">
        <v>2</v>
      </c>
      <c r="CB1208">
        <v>2</v>
      </c>
      <c r="CC1208">
        <v>2</v>
      </c>
      <c r="CD1208">
        <v>2</v>
      </c>
      <c r="CE1208">
        <v>2</v>
      </c>
      <c r="CF1208">
        <v>2</v>
      </c>
      <c r="CG1208">
        <v>2</v>
      </c>
      <c r="CH1208">
        <v>2</v>
      </c>
      <c r="CI1208">
        <v>2</v>
      </c>
      <c r="CJ1208">
        <v>1</v>
      </c>
      <c r="CK1208">
        <v>2</v>
      </c>
      <c r="CL1208">
        <v>1</v>
      </c>
      <c r="CM1208">
        <v>3</v>
      </c>
      <c r="CN1208">
        <v>3</v>
      </c>
      <c r="CO1208">
        <v>4</v>
      </c>
      <c r="CP1208">
        <v>3</v>
      </c>
      <c r="CQ1208">
        <v>3</v>
      </c>
      <c r="CR1208">
        <v>3</v>
      </c>
      <c r="CS1208">
        <v>3</v>
      </c>
      <c r="CT1208">
        <v>4</v>
      </c>
      <c r="CU1208">
        <v>3</v>
      </c>
      <c r="CV1208">
        <v>2</v>
      </c>
      <c r="CW1208">
        <v>3</v>
      </c>
      <c r="CY1208">
        <v>4</v>
      </c>
      <c r="CZ1208">
        <v>2</v>
      </c>
      <c r="DA1208" s="57" t="s">
        <v>125</v>
      </c>
    </row>
    <row r="1209" spans="1:105">
      <c r="A1209">
        <v>1202</v>
      </c>
      <c r="B1209" s="9">
        <v>2</v>
      </c>
      <c r="C1209" s="9">
        <v>5</v>
      </c>
      <c r="D1209" s="9">
        <v>4</v>
      </c>
      <c r="E1209" s="9">
        <v>16</v>
      </c>
      <c r="F1209" s="9">
        <v>0</v>
      </c>
      <c r="G1209" s="9">
        <v>0</v>
      </c>
      <c r="H1209" s="9">
        <v>0</v>
      </c>
      <c r="I1209" s="9">
        <v>1</v>
      </c>
      <c r="J1209" s="9">
        <v>0</v>
      </c>
      <c r="K1209" s="9">
        <v>0</v>
      </c>
      <c r="L1209" s="9">
        <v>0</v>
      </c>
      <c r="M1209" s="9">
        <v>2</v>
      </c>
      <c r="N1209" s="9">
        <v>3</v>
      </c>
      <c r="O1209" s="9">
        <v>4</v>
      </c>
      <c r="P1209" s="9">
        <v>0</v>
      </c>
      <c r="Q1209" s="9">
        <v>3</v>
      </c>
      <c r="R1209" s="9">
        <v>3</v>
      </c>
      <c r="S1209" s="9">
        <v>0</v>
      </c>
      <c r="T1209" s="9"/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1</v>
      </c>
      <c r="AA1209" s="9">
        <v>0</v>
      </c>
      <c r="AB1209" s="9">
        <v>0</v>
      </c>
      <c r="AC1209" s="9"/>
      <c r="AD1209" s="9">
        <v>6</v>
      </c>
      <c r="AE1209" s="9"/>
      <c r="AF1209" s="9">
        <v>1</v>
      </c>
      <c r="AG1209" s="9">
        <v>0</v>
      </c>
      <c r="AH1209" s="9">
        <v>0</v>
      </c>
      <c r="AI1209" s="9">
        <v>0</v>
      </c>
      <c r="AJ1209" s="9">
        <v>0</v>
      </c>
      <c r="AK1209" s="9">
        <v>0</v>
      </c>
      <c r="AL1209" s="9"/>
      <c r="AM1209" s="9">
        <v>1</v>
      </c>
      <c r="AN1209" s="9">
        <v>1</v>
      </c>
      <c r="AO1209" s="9">
        <v>1</v>
      </c>
      <c r="AP1209" s="9">
        <v>1</v>
      </c>
      <c r="AQ1209" s="9">
        <v>0</v>
      </c>
      <c r="AR1209" s="9">
        <v>0</v>
      </c>
      <c r="AS1209" s="9"/>
      <c r="AT1209" s="9">
        <v>1</v>
      </c>
      <c r="AU1209" s="9">
        <v>3</v>
      </c>
      <c r="AV1209" s="75">
        <v>2</v>
      </c>
      <c r="AW1209" s="75">
        <v>1</v>
      </c>
      <c r="AX1209" s="75">
        <v>1</v>
      </c>
      <c r="AY1209" s="9">
        <v>1</v>
      </c>
      <c r="AZ1209" s="9">
        <v>1</v>
      </c>
      <c r="BA1209" s="9">
        <v>1</v>
      </c>
      <c r="BB1209" s="9">
        <v>2</v>
      </c>
      <c r="BC1209" s="9">
        <v>2</v>
      </c>
      <c r="BD1209" s="9">
        <v>1</v>
      </c>
      <c r="BE1209" s="9">
        <v>1</v>
      </c>
      <c r="BF1209" s="9">
        <v>2</v>
      </c>
      <c r="BG1209" s="9" t="s">
        <v>125</v>
      </c>
      <c r="BH1209">
        <v>1</v>
      </c>
      <c r="BI1209">
        <v>2</v>
      </c>
      <c r="BJ1209" s="58">
        <v>1</v>
      </c>
      <c r="BK1209">
        <v>1</v>
      </c>
      <c r="BL1209">
        <v>2</v>
      </c>
      <c r="BM1209">
        <v>1</v>
      </c>
      <c r="BN1209">
        <v>1</v>
      </c>
      <c r="BO1209">
        <v>2</v>
      </c>
      <c r="BP1209">
        <v>2</v>
      </c>
      <c r="BQ1209" t="s">
        <v>125</v>
      </c>
      <c r="BR1209">
        <v>2</v>
      </c>
      <c r="BS1209">
        <v>2</v>
      </c>
      <c r="BT1209" t="s">
        <v>125</v>
      </c>
      <c r="BU1209">
        <v>1</v>
      </c>
      <c r="BV1209">
        <v>2</v>
      </c>
      <c r="BW1209">
        <v>2</v>
      </c>
      <c r="BX1209">
        <v>2</v>
      </c>
      <c r="BY1209">
        <v>2</v>
      </c>
      <c r="BZ1209">
        <v>2</v>
      </c>
      <c r="CA1209">
        <v>2</v>
      </c>
      <c r="CB1209">
        <v>2</v>
      </c>
      <c r="CC1209">
        <v>2</v>
      </c>
      <c r="CD1209">
        <v>2</v>
      </c>
      <c r="CE1209">
        <v>2</v>
      </c>
      <c r="CF1209">
        <v>1</v>
      </c>
      <c r="CG1209">
        <v>1</v>
      </c>
      <c r="CH1209">
        <v>2</v>
      </c>
      <c r="CI1209">
        <v>2</v>
      </c>
      <c r="CJ1209">
        <v>1</v>
      </c>
      <c r="CK1209">
        <v>2</v>
      </c>
      <c r="CL1209">
        <v>1</v>
      </c>
      <c r="CM1209">
        <v>4</v>
      </c>
      <c r="CN1209">
        <v>3</v>
      </c>
      <c r="CO1209">
        <v>4</v>
      </c>
      <c r="CP1209">
        <v>2</v>
      </c>
      <c r="CQ1209">
        <v>3</v>
      </c>
      <c r="CR1209">
        <v>2</v>
      </c>
      <c r="CS1209">
        <v>3</v>
      </c>
      <c r="CT1209">
        <v>4</v>
      </c>
      <c r="CU1209">
        <v>3</v>
      </c>
      <c r="CV1209">
        <v>1</v>
      </c>
      <c r="CW1209">
        <v>1</v>
      </c>
      <c r="CX1209">
        <v>3</v>
      </c>
      <c r="CY1209">
        <v>3</v>
      </c>
      <c r="CZ1209">
        <v>3</v>
      </c>
      <c r="DA1209" s="57" t="s">
        <v>125</v>
      </c>
    </row>
    <row r="1210" spans="1:105">
      <c r="A1210">
        <v>1203</v>
      </c>
      <c r="B1210" s="9">
        <v>2</v>
      </c>
      <c r="C1210" s="9">
        <v>9</v>
      </c>
      <c r="D1210" s="9">
        <v>7</v>
      </c>
      <c r="E1210" s="9">
        <v>9</v>
      </c>
      <c r="F1210" s="9">
        <v>0</v>
      </c>
      <c r="G1210" s="9">
        <v>0</v>
      </c>
      <c r="H1210" s="9">
        <v>0</v>
      </c>
      <c r="I1210" s="9">
        <v>1</v>
      </c>
      <c r="J1210" s="9">
        <v>0</v>
      </c>
      <c r="K1210" s="9">
        <v>0</v>
      </c>
      <c r="L1210" s="9">
        <v>0</v>
      </c>
      <c r="M1210" s="9">
        <v>2</v>
      </c>
      <c r="N1210" s="9">
        <v>4</v>
      </c>
      <c r="O1210" s="9">
        <v>3</v>
      </c>
      <c r="P1210" s="9">
        <v>2</v>
      </c>
      <c r="Q1210" s="9">
        <v>4</v>
      </c>
      <c r="R1210" s="9">
        <v>4</v>
      </c>
      <c r="S1210" s="9">
        <v>4</v>
      </c>
      <c r="T1210" s="9"/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1</v>
      </c>
      <c r="AA1210" s="9">
        <v>0</v>
      </c>
      <c r="AB1210" s="9">
        <v>0</v>
      </c>
      <c r="AC1210" s="9"/>
      <c r="AD1210" s="9">
        <v>4</v>
      </c>
      <c r="AE1210" s="9"/>
      <c r="AF1210" s="9">
        <v>1</v>
      </c>
      <c r="AG1210" s="9">
        <v>1</v>
      </c>
      <c r="AH1210" s="9">
        <v>0</v>
      </c>
      <c r="AI1210" s="9">
        <v>0</v>
      </c>
      <c r="AJ1210" s="9">
        <v>1</v>
      </c>
      <c r="AK1210" s="9">
        <v>0</v>
      </c>
      <c r="AL1210" s="9"/>
      <c r="AM1210" s="9">
        <v>1</v>
      </c>
      <c r="AN1210" s="9">
        <v>1</v>
      </c>
      <c r="AO1210" s="9">
        <v>1</v>
      </c>
      <c r="AP1210" s="9">
        <v>1</v>
      </c>
      <c r="AQ1210" s="9">
        <v>0</v>
      </c>
      <c r="AR1210" s="9">
        <v>0</v>
      </c>
      <c r="AS1210" s="9"/>
      <c r="AT1210" s="9">
        <v>3</v>
      </c>
      <c r="AU1210" s="9">
        <v>3</v>
      </c>
      <c r="AV1210" s="75">
        <v>2</v>
      </c>
      <c r="AW1210" s="75">
        <v>2</v>
      </c>
      <c r="AX1210" s="75">
        <v>1</v>
      </c>
      <c r="AY1210" s="9">
        <v>1</v>
      </c>
      <c r="AZ1210" s="9">
        <v>2</v>
      </c>
      <c r="BA1210" s="9" t="s">
        <v>125</v>
      </c>
      <c r="BB1210" s="9" t="s">
        <v>125</v>
      </c>
      <c r="BC1210" s="9">
        <v>2</v>
      </c>
      <c r="BD1210" s="9">
        <v>1</v>
      </c>
      <c r="BE1210" s="9">
        <v>2</v>
      </c>
      <c r="BF1210" s="9">
        <v>1</v>
      </c>
      <c r="BG1210" s="9">
        <v>1</v>
      </c>
      <c r="BH1210">
        <v>1</v>
      </c>
      <c r="BI1210">
        <v>1</v>
      </c>
      <c r="BJ1210" s="58">
        <v>1</v>
      </c>
      <c r="BK1210">
        <v>1</v>
      </c>
      <c r="BL1210">
        <v>1</v>
      </c>
      <c r="BM1210">
        <v>1</v>
      </c>
      <c r="BN1210">
        <v>1</v>
      </c>
      <c r="BO1210">
        <v>2</v>
      </c>
      <c r="BP1210">
        <v>2</v>
      </c>
      <c r="BQ1210" t="s">
        <v>125</v>
      </c>
      <c r="BR1210">
        <v>2</v>
      </c>
      <c r="BS1210">
        <v>2</v>
      </c>
      <c r="BT1210" t="s">
        <v>125</v>
      </c>
      <c r="BU1210">
        <v>2</v>
      </c>
      <c r="BV1210">
        <v>2</v>
      </c>
      <c r="BW1210">
        <v>2</v>
      </c>
      <c r="BX1210">
        <v>1</v>
      </c>
      <c r="BY1210">
        <v>2</v>
      </c>
      <c r="BZ1210">
        <v>2</v>
      </c>
      <c r="CA1210">
        <v>1</v>
      </c>
      <c r="CB1210">
        <v>2</v>
      </c>
      <c r="CC1210">
        <v>2</v>
      </c>
      <c r="CD1210">
        <v>2</v>
      </c>
      <c r="CE1210">
        <v>2</v>
      </c>
      <c r="CF1210">
        <v>2</v>
      </c>
      <c r="CG1210">
        <v>2</v>
      </c>
      <c r="CH1210">
        <v>2</v>
      </c>
      <c r="CI1210">
        <v>2</v>
      </c>
      <c r="CJ1210">
        <v>1</v>
      </c>
      <c r="CK1210">
        <v>2</v>
      </c>
      <c r="CL1210">
        <v>2</v>
      </c>
      <c r="CM1210" t="s">
        <v>125</v>
      </c>
      <c r="CN1210" t="s">
        <v>125</v>
      </c>
      <c r="CO1210">
        <v>4</v>
      </c>
      <c r="CP1210">
        <v>2</v>
      </c>
      <c r="CQ1210">
        <v>4</v>
      </c>
      <c r="CR1210">
        <v>4</v>
      </c>
      <c r="CS1210">
        <v>4</v>
      </c>
      <c r="CT1210">
        <v>2</v>
      </c>
      <c r="CU1210">
        <v>4</v>
      </c>
      <c r="CV1210">
        <v>3</v>
      </c>
      <c r="CW1210">
        <v>1</v>
      </c>
      <c r="CX1210">
        <v>4</v>
      </c>
      <c r="CY1210">
        <v>1</v>
      </c>
      <c r="CZ1210">
        <v>4</v>
      </c>
      <c r="DA1210" s="57" t="s">
        <v>125</v>
      </c>
    </row>
    <row r="1211" spans="1:105">
      <c r="A1211">
        <v>1204</v>
      </c>
      <c r="B1211" s="9">
        <v>2</v>
      </c>
      <c r="C1211" s="9">
        <v>6</v>
      </c>
      <c r="D1211" s="9">
        <v>2</v>
      </c>
      <c r="E1211" s="9">
        <v>3</v>
      </c>
      <c r="F1211" s="9">
        <v>0</v>
      </c>
      <c r="G1211" s="9">
        <v>0</v>
      </c>
      <c r="H1211" s="9">
        <v>0</v>
      </c>
      <c r="I1211" s="9">
        <v>1</v>
      </c>
      <c r="J1211" s="9">
        <v>1</v>
      </c>
      <c r="K1211" s="9">
        <v>0</v>
      </c>
      <c r="L1211" s="9">
        <v>0</v>
      </c>
      <c r="M1211" s="9">
        <v>1</v>
      </c>
      <c r="N1211" s="9">
        <v>4</v>
      </c>
      <c r="O1211" s="9">
        <v>4</v>
      </c>
      <c r="P1211" s="9">
        <v>3</v>
      </c>
      <c r="Q1211" s="9">
        <v>3</v>
      </c>
      <c r="R1211" s="9">
        <v>4</v>
      </c>
      <c r="S1211" s="9">
        <v>4</v>
      </c>
      <c r="T1211" s="9"/>
      <c r="U1211" s="9">
        <v>0</v>
      </c>
      <c r="V1211" s="9">
        <v>1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  <c r="AC1211" s="9"/>
      <c r="AD1211" s="9">
        <v>2</v>
      </c>
      <c r="AE1211" s="9"/>
      <c r="AF1211" s="9">
        <v>1</v>
      </c>
      <c r="AG1211" s="9">
        <v>0</v>
      </c>
      <c r="AH1211" s="9">
        <v>1</v>
      </c>
      <c r="AI1211" s="9">
        <v>0</v>
      </c>
      <c r="AJ1211" s="9">
        <v>1</v>
      </c>
      <c r="AK1211" s="9">
        <v>0</v>
      </c>
      <c r="AL1211" s="9"/>
      <c r="AM1211" s="9">
        <v>1</v>
      </c>
      <c r="AN1211" s="9">
        <v>1</v>
      </c>
      <c r="AO1211" s="9">
        <v>1</v>
      </c>
      <c r="AP1211" s="9">
        <v>0</v>
      </c>
      <c r="AQ1211" s="9">
        <v>0</v>
      </c>
      <c r="AR1211" s="9">
        <v>0</v>
      </c>
      <c r="AS1211" s="9"/>
      <c r="AT1211" s="9">
        <v>1</v>
      </c>
      <c r="AU1211" s="9">
        <v>4</v>
      </c>
      <c r="AV1211" s="75">
        <v>2</v>
      </c>
      <c r="AW1211" s="75">
        <v>2</v>
      </c>
      <c r="AX1211" s="75">
        <v>1</v>
      </c>
      <c r="AY1211" s="9">
        <v>1</v>
      </c>
      <c r="AZ1211" s="9">
        <v>1</v>
      </c>
      <c r="BA1211" s="9">
        <v>1</v>
      </c>
      <c r="BB1211" s="9">
        <v>2</v>
      </c>
      <c r="BC1211" s="9">
        <v>2</v>
      </c>
      <c r="BD1211" s="9">
        <v>1</v>
      </c>
      <c r="BE1211" s="9">
        <v>2</v>
      </c>
      <c r="BF1211" s="9">
        <v>1</v>
      </c>
      <c r="BG1211" s="9">
        <v>1</v>
      </c>
      <c r="BH1211">
        <v>1</v>
      </c>
      <c r="BI1211">
        <v>1</v>
      </c>
      <c r="BJ1211" s="58">
        <v>1</v>
      </c>
      <c r="BK1211">
        <v>1</v>
      </c>
      <c r="BL1211">
        <v>1</v>
      </c>
      <c r="BM1211">
        <v>1</v>
      </c>
      <c r="BN1211">
        <v>1</v>
      </c>
      <c r="BO1211">
        <v>2</v>
      </c>
      <c r="BP1211">
        <v>2</v>
      </c>
      <c r="BQ1211" t="s">
        <v>125</v>
      </c>
      <c r="BR1211">
        <v>2</v>
      </c>
      <c r="BS1211">
        <v>1</v>
      </c>
      <c r="BT1211">
        <v>1</v>
      </c>
      <c r="BU1211">
        <v>1</v>
      </c>
      <c r="BV1211">
        <v>2</v>
      </c>
      <c r="BW1211">
        <v>2</v>
      </c>
      <c r="BX1211">
        <v>1</v>
      </c>
      <c r="BY1211">
        <v>1</v>
      </c>
      <c r="BZ1211">
        <v>2</v>
      </c>
      <c r="CA1211">
        <v>2</v>
      </c>
      <c r="CB1211">
        <v>2</v>
      </c>
      <c r="CC1211">
        <v>2</v>
      </c>
      <c r="CD1211">
        <v>2</v>
      </c>
      <c r="CE1211">
        <v>2</v>
      </c>
      <c r="CF1211">
        <v>1</v>
      </c>
      <c r="CG1211">
        <v>2</v>
      </c>
      <c r="CH1211">
        <v>2</v>
      </c>
      <c r="CI1211">
        <v>2</v>
      </c>
      <c r="CJ1211">
        <v>2</v>
      </c>
      <c r="CK1211">
        <v>2</v>
      </c>
      <c r="CL1211">
        <v>2</v>
      </c>
      <c r="CM1211" t="s">
        <v>125</v>
      </c>
      <c r="CN1211" t="s">
        <v>125</v>
      </c>
      <c r="CO1211">
        <v>3</v>
      </c>
      <c r="CP1211">
        <v>3</v>
      </c>
      <c r="CQ1211">
        <v>3</v>
      </c>
      <c r="CR1211">
        <v>3</v>
      </c>
      <c r="CS1211">
        <v>4</v>
      </c>
      <c r="CT1211">
        <v>3</v>
      </c>
      <c r="CU1211">
        <v>3</v>
      </c>
      <c r="CV1211">
        <v>3</v>
      </c>
      <c r="CW1211">
        <v>2</v>
      </c>
      <c r="CX1211">
        <v>3</v>
      </c>
      <c r="CY1211">
        <v>3</v>
      </c>
      <c r="CZ1211">
        <v>3</v>
      </c>
      <c r="DA1211" s="57" t="s">
        <v>125</v>
      </c>
    </row>
    <row r="1212" spans="1:105">
      <c r="A1212">
        <v>1205</v>
      </c>
      <c r="B1212" s="9">
        <v>2</v>
      </c>
      <c r="C1212" s="9">
        <v>4</v>
      </c>
      <c r="D1212" s="9">
        <v>4</v>
      </c>
      <c r="E1212" s="9">
        <v>8</v>
      </c>
      <c r="F1212" s="9">
        <v>0</v>
      </c>
      <c r="G1212" s="9">
        <v>0</v>
      </c>
      <c r="H1212" s="9">
        <v>1</v>
      </c>
      <c r="I1212" s="9">
        <v>0</v>
      </c>
      <c r="J1212" s="9">
        <v>0</v>
      </c>
      <c r="K1212" s="9">
        <v>0</v>
      </c>
      <c r="L1212" s="9">
        <v>0</v>
      </c>
      <c r="M1212" s="9">
        <v>1</v>
      </c>
      <c r="N1212" s="9">
        <v>4</v>
      </c>
      <c r="O1212" s="9">
        <v>4</v>
      </c>
      <c r="P1212" s="9">
        <v>4</v>
      </c>
      <c r="Q1212" s="9">
        <v>4</v>
      </c>
      <c r="R1212" s="9">
        <v>4</v>
      </c>
      <c r="S1212" s="9">
        <v>4</v>
      </c>
      <c r="T1212" s="9"/>
      <c r="U1212" s="9">
        <v>0</v>
      </c>
      <c r="V1212" s="9">
        <v>0</v>
      </c>
      <c r="W1212" s="9">
        <v>0</v>
      </c>
      <c r="X1212" s="9">
        <v>1</v>
      </c>
      <c r="Y1212" s="9">
        <v>0</v>
      </c>
      <c r="Z1212" s="9">
        <v>1</v>
      </c>
      <c r="AA1212" s="9">
        <v>0</v>
      </c>
      <c r="AB1212" s="9">
        <v>0</v>
      </c>
      <c r="AC1212" s="9"/>
      <c r="AD1212" s="9">
        <v>2</v>
      </c>
      <c r="AE1212" s="9"/>
      <c r="AF1212" s="9">
        <v>1</v>
      </c>
      <c r="AG1212" s="9">
        <v>0</v>
      </c>
      <c r="AH1212" s="9">
        <v>1</v>
      </c>
      <c r="AI1212" s="9">
        <v>0</v>
      </c>
      <c r="AJ1212" s="9">
        <v>0</v>
      </c>
      <c r="AK1212" s="9">
        <v>0</v>
      </c>
      <c r="AL1212" s="9"/>
      <c r="AM1212" s="9">
        <v>1</v>
      </c>
      <c r="AN1212" s="9">
        <v>1</v>
      </c>
      <c r="AO1212" s="9">
        <v>0</v>
      </c>
      <c r="AP1212" s="9">
        <v>0</v>
      </c>
      <c r="AQ1212" s="9">
        <v>0</v>
      </c>
      <c r="AR1212" s="9">
        <v>0</v>
      </c>
      <c r="AS1212" s="9"/>
      <c r="AT1212" s="9">
        <v>1</v>
      </c>
      <c r="AU1212" s="9">
        <v>2</v>
      </c>
      <c r="AV1212" s="75">
        <v>2</v>
      </c>
      <c r="AW1212" s="75">
        <v>2</v>
      </c>
      <c r="AX1212" s="75">
        <v>1</v>
      </c>
      <c r="AY1212" s="9">
        <v>2</v>
      </c>
      <c r="AZ1212" s="9">
        <v>1</v>
      </c>
      <c r="BA1212" s="9">
        <v>1</v>
      </c>
      <c r="BB1212" s="9">
        <v>2</v>
      </c>
      <c r="BC1212" s="9">
        <v>1</v>
      </c>
      <c r="BD1212" s="9">
        <v>1</v>
      </c>
      <c r="BE1212" s="9">
        <v>2</v>
      </c>
      <c r="BF1212" s="9">
        <v>1</v>
      </c>
      <c r="BG1212" s="9">
        <v>1</v>
      </c>
      <c r="BH1212">
        <v>2</v>
      </c>
      <c r="BI1212">
        <v>2</v>
      </c>
      <c r="BJ1212" s="58">
        <v>2</v>
      </c>
      <c r="BK1212">
        <v>1</v>
      </c>
      <c r="BL1212">
        <v>1</v>
      </c>
      <c r="BM1212">
        <v>1</v>
      </c>
      <c r="BN1212">
        <v>1</v>
      </c>
      <c r="BO1212">
        <v>2</v>
      </c>
      <c r="BP1212">
        <v>1</v>
      </c>
      <c r="BQ1212">
        <v>1</v>
      </c>
      <c r="BR1212">
        <v>2</v>
      </c>
      <c r="BS1212">
        <v>2</v>
      </c>
      <c r="BT1212" t="s">
        <v>125</v>
      </c>
      <c r="BU1212">
        <v>1</v>
      </c>
      <c r="BV1212">
        <v>1</v>
      </c>
      <c r="BW1212">
        <v>1</v>
      </c>
      <c r="BX1212">
        <v>2</v>
      </c>
      <c r="BY1212">
        <v>1</v>
      </c>
      <c r="BZ1212">
        <v>2</v>
      </c>
      <c r="CA1212">
        <v>2</v>
      </c>
      <c r="CB1212">
        <v>2</v>
      </c>
      <c r="CC1212">
        <v>2</v>
      </c>
      <c r="CD1212">
        <v>2</v>
      </c>
      <c r="CE1212">
        <v>2</v>
      </c>
      <c r="CF1212">
        <v>2</v>
      </c>
      <c r="CG1212">
        <v>2</v>
      </c>
      <c r="CH1212">
        <v>2</v>
      </c>
      <c r="CI1212">
        <v>2</v>
      </c>
      <c r="CJ1212">
        <v>2</v>
      </c>
      <c r="CK1212">
        <v>2</v>
      </c>
      <c r="CL1212">
        <v>1</v>
      </c>
      <c r="CM1212">
        <v>3</v>
      </c>
      <c r="CN1212">
        <v>4</v>
      </c>
      <c r="CO1212">
        <v>4</v>
      </c>
      <c r="CP1212">
        <v>3</v>
      </c>
      <c r="CQ1212">
        <v>4</v>
      </c>
      <c r="CR1212">
        <v>3</v>
      </c>
      <c r="CS1212">
        <v>3</v>
      </c>
      <c r="CT1212">
        <v>4</v>
      </c>
      <c r="CU1212">
        <v>3</v>
      </c>
      <c r="CV1212">
        <v>1</v>
      </c>
      <c r="CW1212">
        <v>1</v>
      </c>
      <c r="CX1212">
        <v>3</v>
      </c>
      <c r="CY1212">
        <v>3</v>
      </c>
      <c r="CZ1212">
        <v>3</v>
      </c>
      <c r="DA1212" s="57">
        <v>3</v>
      </c>
    </row>
    <row r="1213" spans="1:105">
      <c r="A1213">
        <v>1206</v>
      </c>
      <c r="B1213" s="9">
        <v>1</v>
      </c>
      <c r="C1213" s="9">
        <v>7</v>
      </c>
      <c r="D1213" s="9">
        <v>4</v>
      </c>
      <c r="E1213" s="9">
        <v>12</v>
      </c>
      <c r="F1213" s="9">
        <v>0</v>
      </c>
      <c r="G1213" s="9">
        <v>0</v>
      </c>
      <c r="H1213" s="9">
        <v>0</v>
      </c>
      <c r="I1213" s="9">
        <v>1</v>
      </c>
      <c r="J1213" s="9">
        <v>0</v>
      </c>
      <c r="K1213" s="9">
        <v>0</v>
      </c>
      <c r="L1213" s="9">
        <v>0</v>
      </c>
      <c r="M1213" s="9">
        <v>2</v>
      </c>
      <c r="N1213" s="9">
        <v>0</v>
      </c>
      <c r="O1213" s="9">
        <v>0</v>
      </c>
      <c r="P1213" s="9">
        <v>0</v>
      </c>
      <c r="Q1213" s="9">
        <v>0</v>
      </c>
      <c r="R1213" s="9">
        <v>2</v>
      </c>
      <c r="S1213" s="9">
        <v>0</v>
      </c>
      <c r="T1213" s="9"/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1</v>
      </c>
      <c r="AB1213" s="9">
        <v>0</v>
      </c>
      <c r="AC1213" s="9"/>
      <c r="AD1213" s="9">
        <v>5</v>
      </c>
      <c r="AE1213" s="9"/>
      <c r="AF1213" s="9">
        <v>1</v>
      </c>
      <c r="AG1213" s="9">
        <v>1</v>
      </c>
      <c r="AH1213" s="9">
        <v>0</v>
      </c>
      <c r="AI1213" s="9">
        <v>0</v>
      </c>
      <c r="AJ1213" s="9">
        <v>0</v>
      </c>
      <c r="AK1213" s="9">
        <v>0</v>
      </c>
      <c r="AL1213" s="9"/>
      <c r="AM1213" s="9">
        <v>1</v>
      </c>
      <c r="AN1213" s="9">
        <v>0</v>
      </c>
      <c r="AO1213" s="9">
        <v>0</v>
      </c>
      <c r="AP1213" s="9">
        <v>0</v>
      </c>
      <c r="AQ1213" s="9">
        <v>0</v>
      </c>
      <c r="AR1213" s="9">
        <v>0</v>
      </c>
      <c r="AS1213" s="9"/>
      <c r="AT1213" s="9">
        <v>3</v>
      </c>
      <c r="AU1213" s="9">
        <v>3</v>
      </c>
      <c r="AV1213" s="75">
        <v>1</v>
      </c>
      <c r="AW1213" s="75">
        <v>1</v>
      </c>
      <c r="AX1213" s="75">
        <v>2</v>
      </c>
      <c r="AY1213" s="9" t="s">
        <v>125</v>
      </c>
      <c r="AZ1213" s="9">
        <v>1</v>
      </c>
      <c r="BA1213" s="9">
        <v>1</v>
      </c>
      <c r="BB1213" s="9">
        <v>2</v>
      </c>
      <c r="BC1213" s="9">
        <v>1</v>
      </c>
      <c r="BD1213" s="9">
        <v>1</v>
      </c>
      <c r="BE1213" s="9">
        <v>2</v>
      </c>
      <c r="BF1213" s="9">
        <v>2</v>
      </c>
      <c r="BG1213" s="9" t="s">
        <v>125</v>
      </c>
      <c r="BH1213">
        <v>2</v>
      </c>
      <c r="BI1213">
        <v>1</v>
      </c>
      <c r="BJ1213" s="58">
        <v>1</v>
      </c>
      <c r="BK1213">
        <v>1</v>
      </c>
      <c r="BL1213">
        <v>1</v>
      </c>
      <c r="BM1213">
        <v>1</v>
      </c>
      <c r="BN1213">
        <v>1</v>
      </c>
      <c r="BO1213">
        <v>2</v>
      </c>
      <c r="BP1213">
        <v>2</v>
      </c>
      <c r="BQ1213" t="s">
        <v>125</v>
      </c>
      <c r="BR1213">
        <v>2</v>
      </c>
      <c r="BS1213">
        <v>2</v>
      </c>
      <c r="BT1213" t="s">
        <v>125</v>
      </c>
      <c r="BU1213">
        <v>1</v>
      </c>
      <c r="BV1213">
        <v>1</v>
      </c>
      <c r="BW1213">
        <v>1</v>
      </c>
      <c r="BX1213">
        <v>2</v>
      </c>
      <c r="BY1213">
        <v>2</v>
      </c>
      <c r="BZ1213">
        <v>2</v>
      </c>
      <c r="CA1213">
        <v>1</v>
      </c>
      <c r="CB1213">
        <v>2</v>
      </c>
      <c r="CC1213">
        <v>1</v>
      </c>
      <c r="CD1213">
        <v>2</v>
      </c>
      <c r="CE1213">
        <v>2</v>
      </c>
      <c r="CF1213">
        <v>1</v>
      </c>
      <c r="CG1213">
        <v>2</v>
      </c>
      <c r="CH1213">
        <v>2</v>
      </c>
      <c r="CI1213">
        <v>2</v>
      </c>
      <c r="CJ1213">
        <v>1</v>
      </c>
      <c r="CK1213">
        <v>2</v>
      </c>
      <c r="CL1213">
        <v>2</v>
      </c>
      <c r="CM1213" t="s">
        <v>125</v>
      </c>
      <c r="CN1213" t="s">
        <v>125</v>
      </c>
      <c r="CO1213">
        <v>3</v>
      </c>
      <c r="CP1213">
        <v>2</v>
      </c>
      <c r="CQ1213">
        <v>2</v>
      </c>
      <c r="CR1213">
        <v>2</v>
      </c>
      <c r="CS1213">
        <v>3</v>
      </c>
      <c r="CT1213">
        <v>2</v>
      </c>
      <c r="CU1213">
        <v>2</v>
      </c>
      <c r="CV1213">
        <v>2</v>
      </c>
      <c r="CW1213">
        <v>1</v>
      </c>
      <c r="CX1213">
        <v>3</v>
      </c>
      <c r="CY1213">
        <v>1</v>
      </c>
      <c r="CZ1213">
        <v>2</v>
      </c>
      <c r="DA1213" s="57" t="s">
        <v>125</v>
      </c>
    </row>
    <row r="1214" spans="1:105">
      <c r="A1214">
        <v>1207</v>
      </c>
      <c r="B1214" s="9">
        <v>2</v>
      </c>
      <c r="C1214" s="9">
        <v>8</v>
      </c>
      <c r="D1214" s="9">
        <v>7</v>
      </c>
      <c r="E1214" s="9">
        <v>13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1</v>
      </c>
      <c r="L1214" s="9">
        <v>0</v>
      </c>
      <c r="M1214" s="9">
        <v>2</v>
      </c>
      <c r="N1214" s="9">
        <v>3</v>
      </c>
      <c r="O1214" s="9">
        <v>3</v>
      </c>
      <c r="P1214" s="9">
        <v>2</v>
      </c>
      <c r="Q1214" s="9">
        <v>2</v>
      </c>
      <c r="R1214" s="9">
        <v>4</v>
      </c>
      <c r="S1214" s="9">
        <v>3</v>
      </c>
      <c r="T1214" s="9"/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1</v>
      </c>
      <c r="AB1214" s="9">
        <v>0</v>
      </c>
      <c r="AC1214" s="9"/>
      <c r="AD1214" s="9">
        <v>3</v>
      </c>
      <c r="AE1214" s="9"/>
      <c r="AF1214" s="9">
        <v>1</v>
      </c>
      <c r="AG1214" s="9">
        <v>1</v>
      </c>
      <c r="AH1214" s="9">
        <v>0</v>
      </c>
      <c r="AI1214" s="9">
        <v>0</v>
      </c>
      <c r="AJ1214" s="9">
        <v>0</v>
      </c>
      <c r="AK1214" s="9">
        <v>0</v>
      </c>
      <c r="AL1214" s="9"/>
      <c r="AM1214" s="9">
        <v>1</v>
      </c>
      <c r="AN1214" s="9">
        <v>1</v>
      </c>
      <c r="AO1214" s="9">
        <v>0</v>
      </c>
      <c r="AP1214" s="9">
        <v>1</v>
      </c>
      <c r="AQ1214" s="9">
        <v>0</v>
      </c>
      <c r="AR1214" s="9">
        <v>0</v>
      </c>
      <c r="AS1214" s="9"/>
      <c r="AT1214" s="9">
        <v>4</v>
      </c>
      <c r="AU1214" s="9">
        <v>3</v>
      </c>
      <c r="AV1214" s="75">
        <v>1</v>
      </c>
      <c r="AW1214" s="75">
        <v>1</v>
      </c>
      <c r="AX1214" s="75">
        <v>1</v>
      </c>
      <c r="AY1214" s="9">
        <v>2</v>
      </c>
      <c r="AZ1214" s="9">
        <v>1</v>
      </c>
      <c r="BA1214" s="9">
        <v>1</v>
      </c>
      <c r="BB1214" s="9">
        <v>2</v>
      </c>
      <c r="BC1214" s="9">
        <v>2</v>
      </c>
      <c r="BD1214" s="9">
        <v>1</v>
      </c>
      <c r="BE1214" s="9"/>
      <c r="BF1214" s="9">
        <v>1</v>
      </c>
      <c r="BG1214" s="9">
        <v>2</v>
      </c>
      <c r="BH1214">
        <v>1</v>
      </c>
      <c r="BI1214">
        <v>2</v>
      </c>
      <c r="BJ1214" s="58">
        <v>1</v>
      </c>
      <c r="BK1214">
        <v>1</v>
      </c>
      <c r="BL1214">
        <v>1</v>
      </c>
      <c r="BM1214">
        <v>2</v>
      </c>
      <c r="BN1214">
        <v>1</v>
      </c>
      <c r="BO1214">
        <v>2</v>
      </c>
      <c r="BP1214">
        <v>2</v>
      </c>
      <c r="BQ1214" t="s">
        <v>125</v>
      </c>
      <c r="BR1214">
        <v>1</v>
      </c>
      <c r="BS1214">
        <v>1</v>
      </c>
      <c r="BT1214">
        <v>1</v>
      </c>
      <c r="BU1214">
        <v>1</v>
      </c>
      <c r="BV1214">
        <v>1</v>
      </c>
      <c r="BW1214">
        <v>2</v>
      </c>
      <c r="BX1214">
        <v>2</v>
      </c>
      <c r="BY1214">
        <v>1</v>
      </c>
      <c r="CA1214">
        <v>1</v>
      </c>
      <c r="CB1214">
        <v>2</v>
      </c>
      <c r="CC1214">
        <v>1</v>
      </c>
      <c r="CD1214">
        <v>1</v>
      </c>
      <c r="CE1214">
        <v>2</v>
      </c>
      <c r="CF1214">
        <v>1</v>
      </c>
      <c r="CG1214">
        <v>1</v>
      </c>
      <c r="CH1214">
        <v>1</v>
      </c>
      <c r="CI1214">
        <v>1</v>
      </c>
      <c r="CJ1214">
        <v>1</v>
      </c>
      <c r="CK1214">
        <v>1</v>
      </c>
      <c r="CL1214">
        <v>2</v>
      </c>
      <c r="CM1214" t="s">
        <v>125</v>
      </c>
      <c r="CN1214" t="s">
        <v>125</v>
      </c>
      <c r="CO1214">
        <v>4</v>
      </c>
      <c r="CP1214">
        <v>3</v>
      </c>
      <c r="CQ1214">
        <v>4</v>
      </c>
      <c r="CR1214">
        <v>3</v>
      </c>
      <c r="CS1214">
        <v>3</v>
      </c>
      <c r="CT1214">
        <v>4</v>
      </c>
      <c r="CU1214">
        <v>3</v>
      </c>
      <c r="CV1214">
        <v>2</v>
      </c>
      <c r="CW1214">
        <v>2</v>
      </c>
      <c r="CX1214">
        <v>3</v>
      </c>
      <c r="CY1214">
        <v>3</v>
      </c>
      <c r="CZ1214">
        <v>3</v>
      </c>
      <c r="DA1214" s="57" t="s">
        <v>125</v>
      </c>
    </row>
    <row r="1215" spans="1:105">
      <c r="A1215">
        <v>1208</v>
      </c>
      <c r="B1215" s="9">
        <v>2</v>
      </c>
      <c r="C1215" s="9">
        <v>3</v>
      </c>
      <c r="D1215" s="9">
        <v>4</v>
      </c>
      <c r="E1215" s="9">
        <v>8</v>
      </c>
      <c r="F1215" s="9">
        <v>1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1</v>
      </c>
      <c r="N1215" s="9">
        <v>3</v>
      </c>
      <c r="O1215" s="9">
        <v>4</v>
      </c>
      <c r="P1215" s="9">
        <v>0</v>
      </c>
      <c r="Q1215" s="9">
        <v>1</v>
      </c>
      <c r="R1215" s="9">
        <v>4</v>
      </c>
      <c r="S1215" s="9">
        <v>4</v>
      </c>
      <c r="T1215" s="9"/>
      <c r="U1215" s="9">
        <v>1</v>
      </c>
      <c r="V1215" s="9">
        <v>1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  <c r="AC1215" s="9"/>
      <c r="AD1215" s="9">
        <v>2</v>
      </c>
      <c r="AE1215" s="9"/>
      <c r="AF1215" s="9">
        <v>1</v>
      </c>
      <c r="AG1215" s="9">
        <v>0</v>
      </c>
      <c r="AH1215" s="9">
        <v>0</v>
      </c>
      <c r="AI1215" s="9">
        <v>0</v>
      </c>
      <c r="AJ1215" s="9">
        <v>0</v>
      </c>
      <c r="AK1215" s="9">
        <v>0</v>
      </c>
      <c r="AL1215" s="9"/>
      <c r="AM1215" s="9">
        <v>1</v>
      </c>
      <c r="AN1215" s="9">
        <v>1</v>
      </c>
      <c r="AO1215" s="9">
        <v>0</v>
      </c>
      <c r="AP1215" s="9">
        <v>1</v>
      </c>
      <c r="AQ1215" s="9">
        <v>0</v>
      </c>
      <c r="AR1215" s="9">
        <v>0</v>
      </c>
      <c r="AS1215" s="9"/>
      <c r="AT1215" s="9">
        <v>2</v>
      </c>
      <c r="AU1215" s="9">
        <v>4</v>
      </c>
      <c r="AV1215" s="75">
        <v>2</v>
      </c>
      <c r="AW1215" s="75">
        <v>2</v>
      </c>
      <c r="AX1215" s="75">
        <v>2</v>
      </c>
      <c r="AY1215" s="9" t="s">
        <v>125</v>
      </c>
      <c r="AZ1215" s="9">
        <v>1</v>
      </c>
      <c r="BA1215" s="9">
        <v>1</v>
      </c>
      <c r="BB1215" s="9">
        <v>2</v>
      </c>
      <c r="BC1215" s="9">
        <v>2</v>
      </c>
      <c r="BD1215" s="9">
        <v>1</v>
      </c>
      <c r="BE1215" s="9">
        <v>1</v>
      </c>
      <c r="BF1215" s="9">
        <v>2</v>
      </c>
      <c r="BG1215" s="9" t="s">
        <v>125</v>
      </c>
      <c r="BH1215">
        <v>2</v>
      </c>
      <c r="BI1215">
        <v>2</v>
      </c>
      <c r="BJ1215" s="58">
        <v>2</v>
      </c>
      <c r="BK1215">
        <v>2</v>
      </c>
      <c r="BL1215">
        <v>1</v>
      </c>
      <c r="BM1215">
        <v>1</v>
      </c>
      <c r="BN1215">
        <v>1</v>
      </c>
      <c r="BO1215">
        <v>2</v>
      </c>
      <c r="BP1215">
        <v>1</v>
      </c>
      <c r="BQ1215">
        <v>1</v>
      </c>
      <c r="BR1215">
        <v>2</v>
      </c>
      <c r="BS1215">
        <v>2</v>
      </c>
      <c r="BT1215" t="s">
        <v>125</v>
      </c>
      <c r="BU1215">
        <v>1</v>
      </c>
      <c r="BV1215">
        <v>2</v>
      </c>
      <c r="BW1215">
        <v>2</v>
      </c>
      <c r="BX1215">
        <v>2</v>
      </c>
      <c r="BY1215">
        <v>2</v>
      </c>
      <c r="BZ1215">
        <v>2</v>
      </c>
      <c r="CA1215">
        <v>2</v>
      </c>
      <c r="CB1215">
        <v>2</v>
      </c>
      <c r="CC1215">
        <v>2</v>
      </c>
      <c r="CD1215">
        <v>2</v>
      </c>
      <c r="CE1215">
        <v>2</v>
      </c>
      <c r="CF1215">
        <v>1</v>
      </c>
      <c r="CG1215">
        <v>1</v>
      </c>
      <c r="CH1215">
        <v>2</v>
      </c>
      <c r="CI1215">
        <v>2</v>
      </c>
      <c r="CJ1215">
        <v>1</v>
      </c>
      <c r="CK1215">
        <v>2</v>
      </c>
      <c r="CL1215">
        <v>1</v>
      </c>
      <c r="CM1215">
        <v>3</v>
      </c>
      <c r="CN1215">
        <v>3</v>
      </c>
      <c r="CO1215">
        <v>4</v>
      </c>
      <c r="CP1215">
        <v>2</v>
      </c>
      <c r="CQ1215">
        <v>3</v>
      </c>
      <c r="CR1215">
        <v>3</v>
      </c>
      <c r="CS1215">
        <v>3</v>
      </c>
      <c r="CT1215">
        <v>3</v>
      </c>
      <c r="CU1215">
        <v>3</v>
      </c>
      <c r="CV1215">
        <v>2</v>
      </c>
      <c r="CW1215">
        <v>1</v>
      </c>
      <c r="CX1215">
        <v>3</v>
      </c>
      <c r="CY1215">
        <v>3</v>
      </c>
      <c r="CZ1215">
        <v>3</v>
      </c>
      <c r="DA1215" s="57">
        <v>3</v>
      </c>
    </row>
    <row r="1216" spans="1:105">
      <c r="A1216">
        <v>1209</v>
      </c>
      <c r="B1216" s="9">
        <v>1</v>
      </c>
      <c r="C1216" s="9">
        <v>9</v>
      </c>
      <c r="D1216" s="9">
        <v>7</v>
      </c>
      <c r="E1216" s="9">
        <v>10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1</v>
      </c>
      <c r="L1216" s="9">
        <v>0</v>
      </c>
      <c r="M1216" s="9">
        <v>2</v>
      </c>
      <c r="N1216" s="9"/>
      <c r="O1216" s="9"/>
      <c r="P1216" s="9"/>
      <c r="Q1216" s="9">
        <v>4</v>
      </c>
      <c r="R1216" s="9"/>
      <c r="S1216" s="9"/>
      <c r="T1216" s="9"/>
      <c r="U1216" s="9">
        <v>0</v>
      </c>
      <c r="V1216" s="9">
        <v>0</v>
      </c>
      <c r="W1216" s="9">
        <v>0</v>
      </c>
      <c r="X1216" s="9">
        <v>0</v>
      </c>
      <c r="Y1216" s="9">
        <v>1</v>
      </c>
      <c r="Z1216" s="9">
        <v>0</v>
      </c>
      <c r="AA1216" s="9">
        <v>0</v>
      </c>
      <c r="AB1216" s="9">
        <v>0</v>
      </c>
      <c r="AC1216" s="9"/>
      <c r="AD1216" s="9">
        <v>4</v>
      </c>
      <c r="AE1216" s="9"/>
      <c r="AF1216" s="9">
        <v>1</v>
      </c>
      <c r="AG1216" s="9">
        <v>1</v>
      </c>
      <c r="AH1216" s="9">
        <v>0</v>
      </c>
      <c r="AI1216" s="9">
        <v>0</v>
      </c>
      <c r="AJ1216" s="9">
        <v>1</v>
      </c>
      <c r="AK1216" s="9">
        <v>0</v>
      </c>
      <c r="AL1216" s="9"/>
      <c r="AM1216" s="9">
        <v>0</v>
      </c>
      <c r="AN1216" s="9">
        <v>1</v>
      </c>
      <c r="AO1216" s="9">
        <v>0</v>
      </c>
      <c r="AP1216" s="9">
        <v>1</v>
      </c>
      <c r="AQ1216" s="9">
        <v>0</v>
      </c>
      <c r="AR1216" s="9">
        <v>0</v>
      </c>
      <c r="AS1216" s="9"/>
      <c r="AT1216" s="9">
        <v>4</v>
      </c>
      <c r="AU1216" s="9">
        <v>1</v>
      </c>
      <c r="AV1216" s="75">
        <v>2</v>
      </c>
      <c r="AW1216" s="75">
        <v>1</v>
      </c>
      <c r="AX1216" s="75">
        <v>1</v>
      </c>
      <c r="AY1216" s="9">
        <v>1</v>
      </c>
      <c r="AZ1216" s="9">
        <v>1</v>
      </c>
      <c r="BA1216" s="9">
        <v>1</v>
      </c>
      <c r="BB1216" s="9">
        <v>1</v>
      </c>
      <c r="BC1216" s="9">
        <v>2</v>
      </c>
      <c r="BD1216" s="9"/>
      <c r="BE1216" s="9" t="s">
        <v>125</v>
      </c>
      <c r="BF1216" s="9">
        <v>2</v>
      </c>
      <c r="BG1216" s="9" t="s">
        <v>125</v>
      </c>
      <c r="BH1216">
        <v>1</v>
      </c>
      <c r="BI1216">
        <v>2</v>
      </c>
      <c r="BJ1216" s="58">
        <v>1</v>
      </c>
      <c r="BK1216">
        <v>1</v>
      </c>
      <c r="BL1216">
        <v>1</v>
      </c>
      <c r="BM1216">
        <v>1</v>
      </c>
      <c r="BN1216">
        <v>2</v>
      </c>
      <c r="BO1216">
        <v>2</v>
      </c>
      <c r="BP1216">
        <v>2</v>
      </c>
      <c r="BQ1216" t="s">
        <v>125</v>
      </c>
      <c r="BR1216">
        <v>1</v>
      </c>
      <c r="BS1216">
        <v>1</v>
      </c>
      <c r="BT1216">
        <v>1</v>
      </c>
      <c r="BU1216">
        <v>1</v>
      </c>
      <c r="BV1216">
        <v>1</v>
      </c>
      <c r="BW1216">
        <v>1</v>
      </c>
      <c r="BX1216">
        <v>1</v>
      </c>
      <c r="BY1216">
        <v>1</v>
      </c>
      <c r="BZ1216">
        <v>1</v>
      </c>
      <c r="CA1216">
        <v>1</v>
      </c>
      <c r="CB1216">
        <v>1</v>
      </c>
      <c r="CC1216">
        <v>2</v>
      </c>
      <c r="CD1216">
        <v>1</v>
      </c>
      <c r="CE1216">
        <v>2</v>
      </c>
      <c r="CF1216">
        <v>1</v>
      </c>
      <c r="CG1216">
        <v>1</v>
      </c>
      <c r="CH1216">
        <v>1</v>
      </c>
      <c r="CI1216">
        <v>1</v>
      </c>
      <c r="CJ1216">
        <v>2</v>
      </c>
      <c r="CK1216">
        <v>2</v>
      </c>
      <c r="CL1216">
        <v>1</v>
      </c>
      <c r="CM1216">
        <v>3</v>
      </c>
      <c r="CN1216">
        <v>4</v>
      </c>
      <c r="CO1216">
        <v>4</v>
      </c>
      <c r="CP1216">
        <v>4</v>
      </c>
      <c r="CQ1216">
        <v>4</v>
      </c>
      <c r="CR1216">
        <v>3</v>
      </c>
      <c r="CS1216">
        <v>3</v>
      </c>
      <c r="CT1216">
        <v>4</v>
      </c>
      <c r="CU1216">
        <v>4</v>
      </c>
      <c r="CV1216">
        <v>3</v>
      </c>
      <c r="CW1216">
        <v>3</v>
      </c>
      <c r="CX1216">
        <v>3</v>
      </c>
      <c r="CY1216">
        <v>2</v>
      </c>
      <c r="CZ1216">
        <v>3</v>
      </c>
      <c r="DA1216" s="57" t="s">
        <v>125</v>
      </c>
    </row>
    <row r="1217" spans="1:105">
      <c r="A1217">
        <v>1210</v>
      </c>
      <c r="B1217" s="9">
        <v>1</v>
      </c>
      <c r="C1217" s="9">
        <v>5</v>
      </c>
      <c r="D1217" s="9">
        <v>1</v>
      </c>
      <c r="E1217" s="9">
        <v>13</v>
      </c>
      <c r="F1217" s="9">
        <v>0</v>
      </c>
      <c r="G1217" s="9">
        <v>0</v>
      </c>
      <c r="H1217" s="9">
        <v>0</v>
      </c>
      <c r="I1217" s="9">
        <v>1</v>
      </c>
      <c r="J1217" s="9">
        <v>0</v>
      </c>
      <c r="K1217" s="9">
        <v>0</v>
      </c>
      <c r="L1217" s="9">
        <v>0</v>
      </c>
      <c r="M1217" s="9">
        <v>2</v>
      </c>
      <c r="N1217" s="9">
        <v>4</v>
      </c>
      <c r="O1217" s="9">
        <v>4</v>
      </c>
      <c r="P1217" s="9">
        <v>4</v>
      </c>
      <c r="Q1217" s="9">
        <v>4</v>
      </c>
      <c r="R1217" s="9">
        <v>4</v>
      </c>
      <c r="S1217" s="9">
        <v>4</v>
      </c>
      <c r="T1217" s="9"/>
      <c r="U1217" s="9">
        <v>0</v>
      </c>
      <c r="V1217" s="9">
        <v>1</v>
      </c>
      <c r="W1217" s="9">
        <v>0</v>
      </c>
      <c r="X1217" s="9">
        <v>0</v>
      </c>
      <c r="Y1217" s="9">
        <v>1</v>
      </c>
      <c r="Z1217" s="9">
        <v>1</v>
      </c>
      <c r="AA1217" s="9">
        <v>0</v>
      </c>
      <c r="AB1217" s="9">
        <v>0</v>
      </c>
      <c r="AC1217" s="9"/>
      <c r="AD1217" s="9">
        <v>3</v>
      </c>
      <c r="AE1217" s="9"/>
      <c r="AF1217" s="9">
        <v>1</v>
      </c>
      <c r="AG1217" s="9">
        <v>1</v>
      </c>
      <c r="AH1217" s="9">
        <v>1</v>
      </c>
      <c r="AI1217" s="9">
        <v>0</v>
      </c>
      <c r="AJ1217" s="9">
        <v>0</v>
      </c>
      <c r="AK1217" s="9">
        <v>0</v>
      </c>
      <c r="AL1217" s="9"/>
      <c r="AM1217" s="9">
        <v>1</v>
      </c>
      <c r="AN1217" s="9">
        <v>1</v>
      </c>
      <c r="AO1217" s="9">
        <v>1</v>
      </c>
      <c r="AP1217" s="9">
        <v>1</v>
      </c>
      <c r="AQ1217" s="9">
        <v>0</v>
      </c>
      <c r="AR1217" s="9">
        <v>0</v>
      </c>
      <c r="AS1217" s="9"/>
      <c r="AT1217" s="9">
        <v>1</v>
      </c>
      <c r="AU1217" s="9">
        <v>2</v>
      </c>
      <c r="AV1217" s="75">
        <v>1</v>
      </c>
      <c r="AW1217" s="75">
        <v>1</v>
      </c>
      <c r="AX1217" s="75">
        <v>1</v>
      </c>
      <c r="AY1217" s="9">
        <v>1</v>
      </c>
      <c r="AZ1217" s="9">
        <v>1</v>
      </c>
      <c r="BA1217" s="9">
        <v>1</v>
      </c>
      <c r="BB1217" s="9">
        <v>1</v>
      </c>
      <c r="BC1217" s="9">
        <v>2</v>
      </c>
      <c r="BD1217" s="9">
        <v>1</v>
      </c>
      <c r="BE1217" s="9">
        <v>2</v>
      </c>
      <c r="BF1217" s="9">
        <v>1</v>
      </c>
      <c r="BG1217" s="9">
        <v>1</v>
      </c>
      <c r="BH1217">
        <v>1</v>
      </c>
      <c r="BI1217">
        <v>2</v>
      </c>
      <c r="BJ1217" s="58">
        <v>1</v>
      </c>
      <c r="BK1217">
        <v>2</v>
      </c>
      <c r="BL1217">
        <v>1</v>
      </c>
      <c r="BM1217">
        <v>2</v>
      </c>
      <c r="BN1217">
        <v>1</v>
      </c>
      <c r="BO1217">
        <v>2</v>
      </c>
      <c r="BP1217">
        <v>2</v>
      </c>
      <c r="BQ1217" t="s">
        <v>125</v>
      </c>
      <c r="BR1217">
        <v>1</v>
      </c>
      <c r="BS1217">
        <v>2</v>
      </c>
      <c r="BT1217" t="s">
        <v>125</v>
      </c>
      <c r="BU1217">
        <v>2</v>
      </c>
      <c r="BV1217">
        <v>2</v>
      </c>
      <c r="BW1217">
        <v>2</v>
      </c>
      <c r="BX1217">
        <v>2</v>
      </c>
      <c r="BY1217">
        <v>2</v>
      </c>
      <c r="BZ1217">
        <v>2</v>
      </c>
      <c r="CA1217">
        <v>2</v>
      </c>
      <c r="CB1217">
        <v>2</v>
      </c>
      <c r="CC1217">
        <v>2</v>
      </c>
      <c r="CD1217">
        <v>1</v>
      </c>
      <c r="CE1217">
        <v>2</v>
      </c>
      <c r="CF1217">
        <v>2</v>
      </c>
      <c r="CG1217">
        <v>2</v>
      </c>
      <c r="CH1217">
        <v>2</v>
      </c>
      <c r="CI1217">
        <v>2</v>
      </c>
      <c r="CJ1217">
        <v>2</v>
      </c>
      <c r="CK1217">
        <v>2</v>
      </c>
      <c r="CL1217">
        <v>2</v>
      </c>
      <c r="CM1217" t="s">
        <v>125</v>
      </c>
      <c r="CN1217" t="s">
        <v>125</v>
      </c>
      <c r="CO1217">
        <v>4</v>
      </c>
      <c r="CP1217">
        <v>4</v>
      </c>
      <c r="CQ1217">
        <v>4</v>
      </c>
      <c r="CR1217">
        <v>4</v>
      </c>
      <c r="CS1217">
        <v>4</v>
      </c>
      <c r="CT1217">
        <v>4</v>
      </c>
      <c r="CU1217">
        <v>2</v>
      </c>
      <c r="CV1217">
        <v>3</v>
      </c>
      <c r="CW1217">
        <v>1</v>
      </c>
      <c r="CX1217">
        <v>4</v>
      </c>
      <c r="CY1217">
        <v>1</v>
      </c>
      <c r="CZ1217">
        <v>3</v>
      </c>
      <c r="DA1217" s="57" t="s">
        <v>125</v>
      </c>
    </row>
    <row r="1218" spans="1:105">
      <c r="A1218">
        <v>1211</v>
      </c>
      <c r="B1218" s="9">
        <v>2</v>
      </c>
      <c r="C1218" s="9">
        <v>4</v>
      </c>
      <c r="D1218" s="9">
        <v>5</v>
      </c>
      <c r="E1218" s="9">
        <v>1</v>
      </c>
      <c r="F1218" s="9">
        <v>0</v>
      </c>
      <c r="G1218" s="9">
        <v>1</v>
      </c>
      <c r="H1218" s="9">
        <v>0</v>
      </c>
      <c r="I1218" s="9">
        <v>1</v>
      </c>
      <c r="J1218" s="9">
        <v>0</v>
      </c>
      <c r="K1218" s="9">
        <v>0</v>
      </c>
      <c r="L1218" s="9">
        <v>0</v>
      </c>
      <c r="M1218" s="9">
        <v>2</v>
      </c>
      <c r="N1218" s="9">
        <v>4</v>
      </c>
      <c r="O1218" s="9">
        <v>0</v>
      </c>
      <c r="P1218" s="9">
        <v>0</v>
      </c>
      <c r="Q1218" s="9">
        <v>3</v>
      </c>
      <c r="R1218" s="9">
        <v>4</v>
      </c>
      <c r="S1218" s="9">
        <v>0</v>
      </c>
      <c r="T1218" s="9"/>
      <c r="U1218" s="9">
        <v>0</v>
      </c>
      <c r="V1218" s="9">
        <v>0</v>
      </c>
      <c r="W1218" s="9">
        <v>0</v>
      </c>
      <c r="X1218" s="9">
        <v>1</v>
      </c>
      <c r="Y1218" s="9">
        <v>1</v>
      </c>
      <c r="Z1218" s="9">
        <v>0</v>
      </c>
      <c r="AA1218" s="9">
        <v>0</v>
      </c>
      <c r="AB1218" s="9">
        <v>0</v>
      </c>
      <c r="AC1218" s="9"/>
      <c r="AD1218" s="9">
        <v>2</v>
      </c>
      <c r="AE1218" s="9"/>
      <c r="AF1218" s="9">
        <v>1</v>
      </c>
      <c r="AG1218" s="9">
        <v>1</v>
      </c>
      <c r="AH1218" s="9">
        <v>1</v>
      </c>
      <c r="AI1218" s="9">
        <v>0</v>
      </c>
      <c r="AJ1218" s="9">
        <v>0</v>
      </c>
      <c r="AK1218" s="9">
        <v>0</v>
      </c>
      <c r="AL1218" s="9"/>
      <c r="AM1218" s="9">
        <v>1</v>
      </c>
      <c r="AN1218" s="9">
        <v>1</v>
      </c>
      <c r="AO1218" s="9">
        <v>1</v>
      </c>
      <c r="AP1218" s="9">
        <v>0</v>
      </c>
      <c r="AQ1218" s="9">
        <v>0</v>
      </c>
      <c r="AR1218" s="9">
        <v>0</v>
      </c>
      <c r="AS1218" s="9"/>
      <c r="AT1218" s="9">
        <v>3</v>
      </c>
      <c r="AU1218" s="9">
        <v>3</v>
      </c>
      <c r="AV1218" s="75">
        <v>1</v>
      </c>
      <c r="AW1218" s="75">
        <v>1</v>
      </c>
      <c r="AX1218" s="75">
        <v>2</v>
      </c>
      <c r="AY1218" s="9" t="s">
        <v>125</v>
      </c>
      <c r="AZ1218" s="9">
        <v>1</v>
      </c>
      <c r="BA1218" s="9">
        <v>1</v>
      </c>
      <c r="BB1218" s="9">
        <v>2</v>
      </c>
      <c r="BC1218" s="9">
        <v>1</v>
      </c>
      <c r="BD1218" s="9">
        <v>1</v>
      </c>
      <c r="BE1218" s="9">
        <v>2</v>
      </c>
      <c r="BF1218" s="9">
        <v>1</v>
      </c>
      <c r="BG1218" s="9">
        <v>1</v>
      </c>
      <c r="BH1218">
        <v>2</v>
      </c>
      <c r="BI1218">
        <v>1</v>
      </c>
      <c r="BJ1218" s="58">
        <v>2</v>
      </c>
      <c r="BK1218">
        <v>1</v>
      </c>
      <c r="BL1218">
        <v>1</v>
      </c>
      <c r="BM1218">
        <v>1</v>
      </c>
      <c r="BN1218">
        <v>2</v>
      </c>
      <c r="BO1218">
        <v>1</v>
      </c>
      <c r="BP1218">
        <v>1</v>
      </c>
      <c r="BQ1218">
        <v>1</v>
      </c>
      <c r="BR1218">
        <v>1</v>
      </c>
      <c r="BS1218">
        <v>1</v>
      </c>
      <c r="BT1218">
        <v>2</v>
      </c>
      <c r="BU1218">
        <v>1</v>
      </c>
      <c r="BV1218">
        <v>2</v>
      </c>
      <c r="BW1218">
        <v>2</v>
      </c>
      <c r="BX1218">
        <v>2</v>
      </c>
      <c r="BY1218">
        <v>1</v>
      </c>
      <c r="BZ1218">
        <v>1</v>
      </c>
      <c r="CA1218">
        <v>2</v>
      </c>
      <c r="CB1218">
        <v>2</v>
      </c>
      <c r="CC1218">
        <v>1</v>
      </c>
      <c r="CD1218">
        <v>1</v>
      </c>
      <c r="CE1218">
        <v>2</v>
      </c>
      <c r="CF1218">
        <v>1</v>
      </c>
      <c r="CG1218">
        <v>1</v>
      </c>
      <c r="CH1218">
        <v>2</v>
      </c>
      <c r="CI1218">
        <v>2</v>
      </c>
      <c r="CJ1218">
        <v>1</v>
      </c>
      <c r="CK1218">
        <v>2</v>
      </c>
      <c r="CL1218">
        <v>2</v>
      </c>
      <c r="CM1218" t="s">
        <v>125</v>
      </c>
      <c r="CN1218" t="s">
        <v>125</v>
      </c>
      <c r="CO1218">
        <v>4</v>
      </c>
      <c r="CP1218">
        <v>4</v>
      </c>
      <c r="CQ1218">
        <v>4</v>
      </c>
      <c r="CR1218">
        <v>4</v>
      </c>
      <c r="CS1218">
        <v>4</v>
      </c>
      <c r="CT1218">
        <v>3</v>
      </c>
      <c r="CU1218">
        <v>3</v>
      </c>
      <c r="CV1218">
        <v>3</v>
      </c>
      <c r="CW1218">
        <v>1</v>
      </c>
      <c r="CX1218">
        <v>4</v>
      </c>
      <c r="CY1218">
        <v>3</v>
      </c>
      <c r="CZ1218">
        <v>3</v>
      </c>
      <c r="DA1218" s="57">
        <v>3</v>
      </c>
    </row>
    <row r="1219" spans="1:105">
      <c r="A1219">
        <v>1212</v>
      </c>
      <c r="B1219" s="9">
        <v>1</v>
      </c>
      <c r="C1219" s="9">
        <v>7</v>
      </c>
      <c r="D1219" s="9">
        <v>7</v>
      </c>
      <c r="E1219" s="9">
        <v>14</v>
      </c>
      <c r="F1219" s="9">
        <v>0</v>
      </c>
      <c r="G1219" s="9">
        <v>0</v>
      </c>
      <c r="H1219" s="9">
        <v>0</v>
      </c>
      <c r="I1219" s="9">
        <v>0</v>
      </c>
      <c r="J1219" s="9">
        <v>1</v>
      </c>
      <c r="K1219" s="9">
        <v>0</v>
      </c>
      <c r="L1219" s="9">
        <v>0</v>
      </c>
      <c r="M1219" s="9">
        <v>1</v>
      </c>
      <c r="N1219" s="9">
        <v>4</v>
      </c>
      <c r="O1219" s="9">
        <v>4</v>
      </c>
      <c r="P1219" s="9">
        <v>4</v>
      </c>
      <c r="Q1219" s="9">
        <v>4</v>
      </c>
      <c r="R1219" s="9">
        <v>4</v>
      </c>
      <c r="S1219" s="9">
        <v>4</v>
      </c>
      <c r="T1219" s="9"/>
      <c r="U1219" s="9">
        <v>0</v>
      </c>
      <c r="V1219" s="9">
        <v>0</v>
      </c>
      <c r="W1219" s="9">
        <v>0</v>
      </c>
      <c r="X1219" s="9">
        <v>0</v>
      </c>
      <c r="Y1219" s="9">
        <v>1</v>
      </c>
      <c r="Z1219" s="9">
        <v>1</v>
      </c>
      <c r="AA1219" s="9">
        <v>0</v>
      </c>
      <c r="AB1219" s="9">
        <v>0</v>
      </c>
      <c r="AC1219" s="9"/>
      <c r="AD1219" s="9">
        <v>4</v>
      </c>
      <c r="AE1219" s="9"/>
      <c r="AF1219" s="9">
        <v>1</v>
      </c>
      <c r="AG1219" s="9">
        <v>1</v>
      </c>
      <c r="AH1219" s="9">
        <v>0</v>
      </c>
      <c r="AI1219" s="9">
        <v>0</v>
      </c>
      <c r="AJ1219" s="9">
        <v>0</v>
      </c>
      <c r="AK1219" s="9">
        <v>0</v>
      </c>
      <c r="AL1219" s="9"/>
      <c r="AM1219" s="9">
        <v>1</v>
      </c>
      <c r="AN1219" s="9">
        <v>1</v>
      </c>
      <c r="AO1219" s="9">
        <v>0</v>
      </c>
      <c r="AP1219" s="9">
        <v>0</v>
      </c>
      <c r="AQ1219" s="9">
        <v>0</v>
      </c>
      <c r="AR1219" s="9">
        <v>0</v>
      </c>
      <c r="AS1219" s="9"/>
      <c r="AT1219" s="9">
        <v>1</v>
      </c>
      <c r="AU1219" s="9">
        <v>3</v>
      </c>
      <c r="AV1219" s="75">
        <v>2</v>
      </c>
      <c r="AW1219" s="75">
        <v>2</v>
      </c>
      <c r="AX1219" s="75">
        <v>2</v>
      </c>
      <c r="AY1219" s="9" t="s">
        <v>125</v>
      </c>
      <c r="AZ1219" s="9">
        <v>1</v>
      </c>
      <c r="BA1219" s="9">
        <v>1</v>
      </c>
      <c r="BB1219" s="9">
        <v>2</v>
      </c>
      <c r="BC1219" s="9">
        <v>2</v>
      </c>
      <c r="BD1219" s="9">
        <v>1</v>
      </c>
      <c r="BE1219" s="9">
        <v>2</v>
      </c>
      <c r="BF1219" s="9">
        <v>1</v>
      </c>
      <c r="BG1219" s="9">
        <v>1</v>
      </c>
      <c r="BH1219">
        <v>1</v>
      </c>
      <c r="BI1219">
        <v>2</v>
      </c>
      <c r="BJ1219" s="58">
        <v>2</v>
      </c>
      <c r="BK1219">
        <v>2</v>
      </c>
      <c r="BL1219">
        <v>1</v>
      </c>
      <c r="BM1219">
        <v>1</v>
      </c>
      <c r="BN1219">
        <v>1</v>
      </c>
      <c r="BO1219">
        <v>2</v>
      </c>
      <c r="BP1219">
        <v>2</v>
      </c>
      <c r="BQ1219" t="s">
        <v>125</v>
      </c>
      <c r="BR1219">
        <v>2</v>
      </c>
      <c r="BS1219">
        <v>2</v>
      </c>
      <c r="BT1219" t="s">
        <v>125</v>
      </c>
      <c r="BU1219">
        <v>1</v>
      </c>
      <c r="BV1219">
        <v>2</v>
      </c>
      <c r="BW1219">
        <v>2</v>
      </c>
      <c r="BX1219">
        <v>2</v>
      </c>
      <c r="BY1219">
        <v>1</v>
      </c>
      <c r="BZ1219">
        <v>1</v>
      </c>
      <c r="CA1219">
        <v>2</v>
      </c>
      <c r="CB1219">
        <v>2</v>
      </c>
      <c r="CC1219">
        <v>2</v>
      </c>
      <c r="CD1219">
        <v>2</v>
      </c>
      <c r="CE1219">
        <v>2</v>
      </c>
      <c r="CF1219">
        <v>2</v>
      </c>
      <c r="CG1219">
        <v>2</v>
      </c>
      <c r="CH1219">
        <v>2</v>
      </c>
      <c r="CI1219">
        <v>2</v>
      </c>
      <c r="CJ1219">
        <v>2</v>
      </c>
      <c r="CK1219">
        <v>2</v>
      </c>
      <c r="CL1219">
        <v>2</v>
      </c>
      <c r="CM1219" t="s">
        <v>125</v>
      </c>
      <c r="CN1219" t="s">
        <v>125</v>
      </c>
      <c r="CO1219">
        <v>4</v>
      </c>
      <c r="CP1219">
        <v>2</v>
      </c>
      <c r="CQ1219">
        <v>2</v>
      </c>
      <c r="CR1219">
        <v>2</v>
      </c>
      <c r="CS1219">
        <v>2</v>
      </c>
      <c r="CT1219">
        <v>3</v>
      </c>
      <c r="CU1219">
        <v>3</v>
      </c>
      <c r="CV1219">
        <v>2</v>
      </c>
      <c r="CW1219">
        <v>1</v>
      </c>
      <c r="CX1219">
        <v>2</v>
      </c>
      <c r="CY1219">
        <v>1</v>
      </c>
      <c r="CZ1219">
        <v>0</v>
      </c>
      <c r="DA1219" s="57" t="s">
        <v>125</v>
      </c>
    </row>
    <row r="1220" spans="1:105">
      <c r="A1220">
        <v>1213</v>
      </c>
      <c r="B1220" s="9">
        <v>2</v>
      </c>
      <c r="C1220" s="9">
        <v>5</v>
      </c>
      <c r="D1220" s="9">
        <v>5</v>
      </c>
      <c r="E1220" s="9">
        <v>16</v>
      </c>
      <c r="F1220" s="9">
        <v>0</v>
      </c>
      <c r="G1220" s="9">
        <v>0</v>
      </c>
      <c r="H1220" s="9">
        <v>0</v>
      </c>
      <c r="I1220" s="9">
        <v>1</v>
      </c>
      <c r="J1220" s="9">
        <v>0</v>
      </c>
      <c r="K1220" s="9">
        <v>0</v>
      </c>
      <c r="L1220" s="9">
        <v>0</v>
      </c>
      <c r="M1220" s="9">
        <v>2</v>
      </c>
      <c r="N1220" s="9">
        <v>3</v>
      </c>
      <c r="O1220" s="9">
        <v>3</v>
      </c>
      <c r="P1220" s="9">
        <v>3</v>
      </c>
      <c r="Q1220" s="9">
        <v>3</v>
      </c>
      <c r="R1220" s="9">
        <v>4</v>
      </c>
      <c r="S1220" s="9">
        <v>3</v>
      </c>
      <c r="T1220" s="9"/>
      <c r="U1220" s="9">
        <v>1</v>
      </c>
      <c r="V1220" s="9">
        <v>1</v>
      </c>
      <c r="W1220" s="9">
        <v>0</v>
      </c>
      <c r="X1220" s="9">
        <v>0</v>
      </c>
      <c r="Y1220" s="9">
        <v>1</v>
      </c>
      <c r="Z1220" s="9">
        <v>0</v>
      </c>
      <c r="AA1220" s="9">
        <v>0</v>
      </c>
      <c r="AB1220" s="9">
        <v>0</v>
      </c>
      <c r="AC1220" s="9"/>
      <c r="AD1220" s="9">
        <v>1</v>
      </c>
      <c r="AE1220" s="9"/>
      <c r="AF1220" s="9">
        <v>1</v>
      </c>
      <c r="AG1220" s="9">
        <v>0</v>
      </c>
      <c r="AH1220" s="9">
        <v>1</v>
      </c>
      <c r="AI1220" s="9">
        <v>0</v>
      </c>
      <c r="AJ1220" s="9">
        <v>1</v>
      </c>
      <c r="AK1220" s="9">
        <v>0</v>
      </c>
      <c r="AL1220" s="9"/>
      <c r="AM1220" s="9">
        <v>1</v>
      </c>
      <c r="AN1220" s="9">
        <v>1</v>
      </c>
      <c r="AO1220" s="9">
        <v>1</v>
      </c>
      <c r="AP1220" s="9">
        <v>1</v>
      </c>
      <c r="AQ1220" s="9">
        <v>0</v>
      </c>
      <c r="AR1220" s="9">
        <v>1</v>
      </c>
      <c r="AS1220" s="9"/>
      <c r="AT1220" s="9">
        <v>1</v>
      </c>
      <c r="AU1220" s="9">
        <v>1</v>
      </c>
      <c r="AV1220" s="75">
        <v>1</v>
      </c>
      <c r="AW1220" s="75">
        <v>1</v>
      </c>
      <c r="AX1220" s="75">
        <v>1</v>
      </c>
      <c r="AY1220" s="9">
        <v>1</v>
      </c>
      <c r="AZ1220" s="9">
        <v>1</v>
      </c>
      <c r="BA1220" s="9">
        <v>1</v>
      </c>
      <c r="BB1220" s="9">
        <v>2</v>
      </c>
      <c r="BC1220" s="9">
        <v>2</v>
      </c>
      <c r="BD1220" s="9">
        <v>1</v>
      </c>
      <c r="BE1220" s="9">
        <v>1</v>
      </c>
      <c r="BF1220" s="9">
        <v>1</v>
      </c>
      <c r="BG1220" s="9">
        <v>1</v>
      </c>
      <c r="BH1220">
        <v>2</v>
      </c>
      <c r="BI1220">
        <v>1</v>
      </c>
      <c r="BJ1220" s="58">
        <v>1</v>
      </c>
      <c r="BK1220">
        <v>2</v>
      </c>
      <c r="BL1220">
        <v>1</v>
      </c>
      <c r="BM1220">
        <v>1</v>
      </c>
      <c r="BN1220">
        <v>2</v>
      </c>
      <c r="BO1220">
        <v>2</v>
      </c>
      <c r="BP1220">
        <v>2</v>
      </c>
      <c r="BQ1220" t="s">
        <v>125</v>
      </c>
      <c r="BR1220">
        <v>1</v>
      </c>
      <c r="BS1220">
        <v>2</v>
      </c>
      <c r="BT1220" t="s">
        <v>125</v>
      </c>
      <c r="BU1220">
        <v>1</v>
      </c>
      <c r="BV1220">
        <v>1</v>
      </c>
      <c r="BW1220">
        <v>1</v>
      </c>
      <c r="BX1220">
        <v>2</v>
      </c>
      <c r="BY1220">
        <v>1</v>
      </c>
      <c r="BZ1220">
        <v>1</v>
      </c>
      <c r="CA1220">
        <v>1</v>
      </c>
      <c r="CB1220">
        <v>2</v>
      </c>
      <c r="CC1220">
        <v>1</v>
      </c>
      <c r="CD1220">
        <v>2</v>
      </c>
      <c r="CE1220">
        <v>2</v>
      </c>
      <c r="CF1220">
        <v>1</v>
      </c>
      <c r="CG1220">
        <v>2</v>
      </c>
      <c r="CH1220">
        <v>2</v>
      </c>
      <c r="CI1220">
        <v>2</v>
      </c>
      <c r="CJ1220">
        <v>1</v>
      </c>
      <c r="CK1220">
        <v>2</v>
      </c>
      <c r="CL1220">
        <v>1</v>
      </c>
      <c r="CM1220">
        <v>3</v>
      </c>
      <c r="CN1220">
        <v>3</v>
      </c>
      <c r="CO1220">
        <v>4</v>
      </c>
      <c r="CP1220">
        <v>4</v>
      </c>
      <c r="CQ1220">
        <v>3</v>
      </c>
      <c r="CR1220">
        <v>3</v>
      </c>
      <c r="CS1220">
        <v>3</v>
      </c>
      <c r="CT1220">
        <v>2</v>
      </c>
      <c r="CU1220">
        <v>2</v>
      </c>
      <c r="CV1220">
        <v>2</v>
      </c>
      <c r="CW1220">
        <v>1</v>
      </c>
      <c r="CX1220">
        <v>3</v>
      </c>
      <c r="CY1220">
        <v>3</v>
      </c>
      <c r="CZ1220">
        <v>3</v>
      </c>
      <c r="DA1220" s="57" t="s">
        <v>125</v>
      </c>
    </row>
    <row r="1221" spans="1:105">
      <c r="A1221">
        <v>1214</v>
      </c>
      <c r="B1221" s="9">
        <v>1</v>
      </c>
      <c r="C1221" s="9">
        <v>6</v>
      </c>
      <c r="D1221" s="9">
        <v>1</v>
      </c>
      <c r="E1221" s="9">
        <v>3</v>
      </c>
      <c r="F1221" s="9">
        <v>0</v>
      </c>
      <c r="G1221" s="9">
        <v>0</v>
      </c>
      <c r="H1221" s="9">
        <v>0</v>
      </c>
      <c r="I1221" s="9">
        <v>1</v>
      </c>
      <c r="J1221" s="9">
        <v>0</v>
      </c>
      <c r="K1221" s="9">
        <v>0</v>
      </c>
      <c r="L1221" s="9">
        <v>0</v>
      </c>
      <c r="M1221" s="9">
        <v>2</v>
      </c>
      <c r="N1221" s="9">
        <v>4</v>
      </c>
      <c r="O1221" s="9">
        <v>4</v>
      </c>
      <c r="P1221" s="9">
        <v>4</v>
      </c>
      <c r="Q1221" s="9">
        <v>0</v>
      </c>
      <c r="R1221" s="9">
        <v>4</v>
      </c>
      <c r="S1221" s="9">
        <v>4</v>
      </c>
      <c r="T1221" s="9"/>
      <c r="U1221" s="9">
        <v>0</v>
      </c>
      <c r="V1221" s="9">
        <v>0</v>
      </c>
      <c r="W1221" s="9">
        <v>0</v>
      </c>
      <c r="X1221" s="9">
        <v>0</v>
      </c>
      <c r="Y1221" s="9">
        <v>1</v>
      </c>
      <c r="Z1221" s="9">
        <v>0</v>
      </c>
      <c r="AA1221" s="9">
        <v>0</v>
      </c>
      <c r="AB1221" s="9">
        <v>0</v>
      </c>
      <c r="AC1221" s="9"/>
      <c r="AD1221" s="9">
        <v>4</v>
      </c>
      <c r="AE1221" s="9"/>
      <c r="AF1221" s="9">
        <v>1</v>
      </c>
      <c r="AG1221" s="9">
        <v>0</v>
      </c>
      <c r="AH1221" s="9">
        <v>1</v>
      </c>
      <c r="AI1221" s="9">
        <v>0</v>
      </c>
      <c r="AJ1221" s="9">
        <v>0</v>
      </c>
      <c r="AK1221" s="9">
        <v>0</v>
      </c>
      <c r="AL1221" s="9"/>
      <c r="AM1221" s="9">
        <v>1</v>
      </c>
      <c r="AN1221" s="9">
        <v>1</v>
      </c>
      <c r="AO1221" s="9">
        <v>1</v>
      </c>
      <c r="AP1221" s="9">
        <v>0</v>
      </c>
      <c r="AQ1221" s="9">
        <v>0</v>
      </c>
      <c r="AR1221" s="9">
        <v>0</v>
      </c>
      <c r="AS1221" s="9"/>
      <c r="AT1221" s="9">
        <v>3</v>
      </c>
      <c r="AU1221" s="9">
        <v>3</v>
      </c>
      <c r="AV1221" s="75">
        <v>2</v>
      </c>
      <c r="AW1221" s="75">
        <v>1</v>
      </c>
      <c r="AX1221" s="75">
        <v>1</v>
      </c>
      <c r="AY1221" s="9">
        <v>1</v>
      </c>
      <c r="AZ1221" s="9">
        <v>1</v>
      </c>
      <c r="BA1221" s="9">
        <v>1</v>
      </c>
      <c r="BB1221" s="9">
        <v>1</v>
      </c>
      <c r="BC1221" s="9">
        <v>1</v>
      </c>
      <c r="BD1221" s="9">
        <v>1</v>
      </c>
      <c r="BE1221" s="9">
        <v>1</v>
      </c>
      <c r="BF1221" s="9">
        <v>1</v>
      </c>
      <c r="BG1221" s="9">
        <v>1</v>
      </c>
      <c r="BH1221">
        <v>1</v>
      </c>
      <c r="BI1221">
        <v>2</v>
      </c>
      <c r="BJ1221" s="58">
        <v>1</v>
      </c>
      <c r="BK1221">
        <v>2</v>
      </c>
      <c r="BL1221">
        <v>1</v>
      </c>
      <c r="BM1221">
        <v>2</v>
      </c>
      <c r="BN1221">
        <v>1</v>
      </c>
      <c r="BO1221">
        <v>2</v>
      </c>
      <c r="BP1221">
        <v>2</v>
      </c>
      <c r="BQ1221" t="s">
        <v>125</v>
      </c>
      <c r="BR1221">
        <v>2</v>
      </c>
      <c r="BS1221">
        <v>2</v>
      </c>
      <c r="BT1221" t="s">
        <v>125</v>
      </c>
      <c r="BU1221">
        <v>1</v>
      </c>
      <c r="BV1221">
        <v>1</v>
      </c>
      <c r="BW1221">
        <v>2</v>
      </c>
      <c r="BX1221">
        <v>2</v>
      </c>
      <c r="BY1221">
        <v>2</v>
      </c>
      <c r="BZ1221">
        <v>2</v>
      </c>
      <c r="CA1221">
        <v>2</v>
      </c>
      <c r="CB1221">
        <v>2</v>
      </c>
      <c r="CC1221">
        <v>2</v>
      </c>
      <c r="CD1221">
        <v>2</v>
      </c>
      <c r="CE1221">
        <v>2</v>
      </c>
      <c r="CF1221">
        <v>1</v>
      </c>
      <c r="CG1221">
        <v>2</v>
      </c>
      <c r="CH1221">
        <v>2</v>
      </c>
      <c r="CI1221">
        <v>2</v>
      </c>
      <c r="CJ1221">
        <v>2</v>
      </c>
      <c r="CK1221">
        <v>2</v>
      </c>
      <c r="CL1221">
        <v>1</v>
      </c>
      <c r="CM1221">
        <v>3</v>
      </c>
      <c r="CN1221">
        <v>4</v>
      </c>
      <c r="CO1221">
        <v>4</v>
      </c>
      <c r="CP1221">
        <v>2</v>
      </c>
      <c r="CQ1221">
        <v>3</v>
      </c>
      <c r="CR1221">
        <v>3</v>
      </c>
      <c r="CS1221">
        <v>4</v>
      </c>
      <c r="CT1221">
        <v>3</v>
      </c>
      <c r="CU1221">
        <v>3</v>
      </c>
      <c r="CV1221">
        <v>2</v>
      </c>
      <c r="CW1221">
        <v>1</v>
      </c>
      <c r="CX1221">
        <v>3</v>
      </c>
      <c r="CY1221">
        <v>3</v>
      </c>
      <c r="CZ1221">
        <v>3</v>
      </c>
      <c r="DA1221" s="57" t="s">
        <v>125</v>
      </c>
    </row>
    <row r="1222" spans="1:105">
      <c r="A1222">
        <v>1215</v>
      </c>
      <c r="B1222" s="9">
        <v>2</v>
      </c>
      <c r="C1222" s="9">
        <v>5</v>
      </c>
      <c r="D1222" s="9">
        <v>5</v>
      </c>
      <c r="E1222" s="9">
        <v>8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1</v>
      </c>
      <c r="L1222" s="9">
        <v>0</v>
      </c>
      <c r="M1222" s="9">
        <v>2</v>
      </c>
      <c r="N1222" s="9">
        <v>4</v>
      </c>
      <c r="O1222" s="9">
        <v>4</v>
      </c>
      <c r="P1222" s="9">
        <v>4</v>
      </c>
      <c r="Q1222" s="9">
        <v>4</v>
      </c>
      <c r="R1222" s="9">
        <v>4</v>
      </c>
      <c r="S1222" s="9">
        <v>4</v>
      </c>
      <c r="T1222" s="9"/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1</v>
      </c>
      <c r="AA1222" s="9">
        <v>0</v>
      </c>
      <c r="AB1222" s="9">
        <v>0</v>
      </c>
      <c r="AC1222" s="9"/>
      <c r="AD1222" s="9">
        <v>3</v>
      </c>
      <c r="AE1222" s="9"/>
      <c r="AF1222" s="9">
        <v>1</v>
      </c>
      <c r="AG1222" s="9">
        <v>1</v>
      </c>
      <c r="AH1222" s="9">
        <v>1</v>
      </c>
      <c r="AI1222" s="9">
        <v>0</v>
      </c>
      <c r="AJ1222" s="9">
        <v>1</v>
      </c>
      <c r="AK1222" s="9">
        <v>0</v>
      </c>
      <c r="AL1222" s="9"/>
      <c r="AM1222" s="9">
        <v>1</v>
      </c>
      <c r="AN1222" s="9">
        <v>1</v>
      </c>
      <c r="AO1222" s="9">
        <v>1</v>
      </c>
      <c r="AP1222" s="9">
        <v>1</v>
      </c>
      <c r="AQ1222" s="9">
        <v>0</v>
      </c>
      <c r="AR1222" s="9">
        <v>0</v>
      </c>
      <c r="AS1222" s="9"/>
      <c r="AT1222" s="9">
        <v>3</v>
      </c>
      <c r="AU1222" s="9">
        <v>3</v>
      </c>
      <c r="AV1222" s="75">
        <v>1</v>
      </c>
      <c r="AW1222" s="75">
        <v>1</v>
      </c>
      <c r="AX1222" s="75">
        <v>1</v>
      </c>
      <c r="AY1222" s="9">
        <v>1</v>
      </c>
      <c r="AZ1222" s="9">
        <v>1</v>
      </c>
      <c r="BA1222" s="9">
        <v>1</v>
      </c>
      <c r="BB1222" s="9">
        <v>1</v>
      </c>
      <c r="BC1222" s="9"/>
      <c r="BD1222" s="9">
        <v>1</v>
      </c>
      <c r="BE1222" s="9">
        <v>1</v>
      </c>
      <c r="BF1222" s="9">
        <v>1</v>
      </c>
      <c r="BG1222" s="9">
        <v>1</v>
      </c>
      <c r="BH1222">
        <v>1</v>
      </c>
      <c r="BI1222">
        <v>1</v>
      </c>
      <c r="BJ1222" s="58">
        <v>1</v>
      </c>
      <c r="BK1222">
        <v>1</v>
      </c>
      <c r="BL1222">
        <v>1</v>
      </c>
      <c r="BM1222">
        <v>1</v>
      </c>
      <c r="BN1222">
        <v>1</v>
      </c>
      <c r="BO1222">
        <v>2</v>
      </c>
      <c r="BP1222">
        <v>2</v>
      </c>
      <c r="BQ1222" t="s">
        <v>125</v>
      </c>
      <c r="BR1222">
        <v>1</v>
      </c>
      <c r="BS1222">
        <v>1</v>
      </c>
      <c r="BT1222">
        <v>1</v>
      </c>
      <c r="BU1222">
        <v>1</v>
      </c>
      <c r="BV1222">
        <v>2</v>
      </c>
      <c r="BW1222">
        <v>2</v>
      </c>
      <c r="BX1222">
        <v>2</v>
      </c>
      <c r="BY1222">
        <v>1</v>
      </c>
      <c r="BZ1222">
        <v>2</v>
      </c>
      <c r="CA1222">
        <v>1</v>
      </c>
      <c r="CB1222">
        <v>1</v>
      </c>
      <c r="CC1222">
        <v>2</v>
      </c>
      <c r="CD1222">
        <v>2</v>
      </c>
      <c r="CE1222">
        <v>2</v>
      </c>
      <c r="CF1222">
        <v>1</v>
      </c>
      <c r="CG1222">
        <v>1</v>
      </c>
      <c r="CH1222">
        <v>1</v>
      </c>
      <c r="CI1222">
        <v>2</v>
      </c>
      <c r="CJ1222">
        <v>1</v>
      </c>
      <c r="CK1222">
        <v>2</v>
      </c>
      <c r="CL1222">
        <v>1</v>
      </c>
      <c r="CM1222">
        <v>3</v>
      </c>
      <c r="CN1222">
        <v>4</v>
      </c>
      <c r="CO1222">
        <v>4</v>
      </c>
      <c r="CP1222">
        <v>4</v>
      </c>
      <c r="CQ1222">
        <v>4</v>
      </c>
      <c r="CR1222">
        <v>4</v>
      </c>
      <c r="CS1222">
        <v>4</v>
      </c>
      <c r="CT1222">
        <v>3</v>
      </c>
      <c r="CU1222">
        <v>3</v>
      </c>
      <c r="CV1222">
        <v>3</v>
      </c>
      <c r="CW1222">
        <v>2</v>
      </c>
      <c r="CX1222">
        <v>4</v>
      </c>
      <c r="CY1222">
        <v>3</v>
      </c>
      <c r="CZ1222">
        <v>3</v>
      </c>
      <c r="DA1222" s="57" t="s">
        <v>125</v>
      </c>
    </row>
    <row r="1223" spans="1:105">
      <c r="A1223">
        <v>1216</v>
      </c>
      <c r="B1223" s="9">
        <v>2</v>
      </c>
      <c r="C1223" s="9">
        <v>7</v>
      </c>
      <c r="D1223" s="9">
        <v>5</v>
      </c>
      <c r="E1223" s="9">
        <v>1</v>
      </c>
      <c r="F1223" s="9">
        <v>0</v>
      </c>
      <c r="G1223" s="9">
        <v>0</v>
      </c>
      <c r="H1223" s="9">
        <v>0</v>
      </c>
      <c r="I1223" s="9">
        <v>1</v>
      </c>
      <c r="J1223" s="9">
        <v>0</v>
      </c>
      <c r="K1223" s="9">
        <v>0</v>
      </c>
      <c r="L1223" s="9">
        <v>0</v>
      </c>
      <c r="M1223" s="9">
        <v>2</v>
      </c>
      <c r="N1223" s="9">
        <v>4</v>
      </c>
      <c r="O1223" s="9">
        <v>4</v>
      </c>
      <c r="P1223" s="9">
        <v>3</v>
      </c>
      <c r="Q1223" s="9">
        <v>3</v>
      </c>
      <c r="R1223" s="9">
        <v>4</v>
      </c>
      <c r="S1223" s="9">
        <v>3</v>
      </c>
      <c r="T1223" s="9"/>
      <c r="U1223" s="9">
        <v>0</v>
      </c>
      <c r="V1223" s="9">
        <v>0</v>
      </c>
      <c r="W1223" s="9">
        <v>1</v>
      </c>
      <c r="X1223" s="9">
        <v>0</v>
      </c>
      <c r="Y1223" s="9">
        <v>0</v>
      </c>
      <c r="Z1223" s="9">
        <v>1</v>
      </c>
      <c r="AA1223" s="9">
        <v>0</v>
      </c>
      <c r="AB1223" s="9">
        <v>0</v>
      </c>
      <c r="AC1223" s="9"/>
      <c r="AD1223" s="9">
        <v>2</v>
      </c>
      <c r="AE1223" s="9"/>
      <c r="AF1223" s="9">
        <v>1</v>
      </c>
      <c r="AG1223" s="9">
        <v>1</v>
      </c>
      <c r="AH1223" s="9">
        <v>0</v>
      </c>
      <c r="AI1223" s="9">
        <v>0</v>
      </c>
      <c r="AJ1223" s="9">
        <v>0</v>
      </c>
      <c r="AK1223" s="9">
        <v>0</v>
      </c>
      <c r="AL1223" s="9"/>
      <c r="AM1223" s="9">
        <v>1</v>
      </c>
      <c r="AN1223" s="9">
        <v>1</v>
      </c>
      <c r="AO1223" s="9">
        <v>1</v>
      </c>
      <c r="AP1223" s="9">
        <v>1</v>
      </c>
      <c r="AQ1223" s="9">
        <v>0</v>
      </c>
      <c r="AR1223" s="9">
        <v>0</v>
      </c>
      <c r="AS1223" s="9"/>
      <c r="AT1223" s="9">
        <v>1</v>
      </c>
      <c r="AU1223" s="9">
        <v>4</v>
      </c>
      <c r="AV1223" s="75">
        <v>1</v>
      </c>
      <c r="AW1223" s="75">
        <v>2</v>
      </c>
      <c r="AX1223" s="75">
        <v>1</v>
      </c>
      <c r="AY1223" s="9">
        <v>1</v>
      </c>
      <c r="AZ1223" s="9">
        <v>2</v>
      </c>
      <c r="BA1223" s="9" t="s">
        <v>125</v>
      </c>
      <c r="BB1223" s="9" t="s">
        <v>125</v>
      </c>
      <c r="BC1223" s="9">
        <v>2</v>
      </c>
      <c r="BD1223" s="9">
        <v>1</v>
      </c>
      <c r="BE1223" s="9">
        <v>1</v>
      </c>
      <c r="BF1223" s="9">
        <v>1</v>
      </c>
      <c r="BG1223" s="9">
        <v>1</v>
      </c>
      <c r="BH1223">
        <v>1</v>
      </c>
      <c r="BI1223">
        <v>2</v>
      </c>
      <c r="BJ1223" s="58">
        <v>1</v>
      </c>
      <c r="BK1223">
        <v>2</v>
      </c>
      <c r="BL1223">
        <v>1</v>
      </c>
      <c r="BM1223">
        <v>1</v>
      </c>
      <c r="BN1223">
        <v>1</v>
      </c>
      <c r="BO1223">
        <v>2</v>
      </c>
      <c r="BP1223">
        <v>1</v>
      </c>
      <c r="BQ1223">
        <v>2</v>
      </c>
      <c r="BR1223">
        <v>2</v>
      </c>
      <c r="BS1223">
        <v>1</v>
      </c>
      <c r="BT1223">
        <v>1</v>
      </c>
      <c r="BU1223">
        <v>1</v>
      </c>
      <c r="BV1223">
        <v>2</v>
      </c>
      <c r="BW1223">
        <v>1</v>
      </c>
      <c r="BX1223">
        <v>2</v>
      </c>
      <c r="BY1223">
        <v>1</v>
      </c>
      <c r="BZ1223">
        <v>2</v>
      </c>
      <c r="CA1223">
        <v>2</v>
      </c>
      <c r="CB1223">
        <v>2</v>
      </c>
      <c r="CC1223">
        <v>1</v>
      </c>
      <c r="CD1223">
        <v>2</v>
      </c>
      <c r="CE1223">
        <v>2</v>
      </c>
      <c r="CF1223">
        <v>2</v>
      </c>
      <c r="CG1223">
        <v>2</v>
      </c>
      <c r="CH1223">
        <v>2</v>
      </c>
      <c r="CI1223">
        <v>1</v>
      </c>
      <c r="CJ1223">
        <v>1</v>
      </c>
      <c r="CK1223">
        <v>1</v>
      </c>
      <c r="CL1223">
        <v>1</v>
      </c>
      <c r="CM1223">
        <v>3</v>
      </c>
      <c r="CN1223">
        <v>3</v>
      </c>
      <c r="CO1223">
        <v>3</v>
      </c>
      <c r="CP1223">
        <v>2</v>
      </c>
      <c r="CQ1223">
        <v>3</v>
      </c>
      <c r="CR1223">
        <v>3</v>
      </c>
      <c r="CS1223">
        <v>3</v>
      </c>
      <c r="CT1223">
        <v>3</v>
      </c>
      <c r="CU1223">
        <v>3</v>
      </c>
      <c r="CV1223">
        <v>2</v>
      </c>
      <c r="CW1223">
        <v>2</v>
      </c>
      <c r="CX1223">
        <v>3</v>
      </c>
      <c r="CY1223">
        <v>3</v>
      </c>
      <c r="CZ1223">
        <v>3</v>
      </c>
      <c r="DA1223" s="57" t="s">
        <v>125</v>
      </c>
    </row>
    <row r="1224" spans="1:105">
      <c r="A1224">
        <v>1217</v>
      </c>
      <c r="B1224" s="9">
        <v>2</v>
      </c>
      <c r="C1224" s="9">
        <v>5</v>
      </c>
      <c r="D1224" s="9">
        <v>3</v>
      </c>
      <c r="E1224" s="9">
        <v>7</v>
      </c>
      <c r="F1224" s="9">
        <v>0</v>
      </c>
      <c r="G1224" s="9">
        <v>0</v>
      </c>
      <c r="H1224" s="9">
        <v>0</v>
      </c>
      <c r="I1224" s="9">
        <v>1</v>
      </c>
      <c r="J1224" s="9">
        <v>0</v>
      </c>
      <c r="K1224" s="9">
        <v>0</v>
      </c>
      <c r="L1224" s="9">
        <v>0</v>
      </c>
      <c r="M1224" s="9">
        <v>2</v>
      </c>
      <c r="N1224" s="9">
        <v>1</v>
      </c>
      <c r="O1224" s="9">
        <v>2</v>
      </c>
      <c r="P1224" s="9">
        <v>0</v>
      </c>
      <c r="Q1224" s="9">
        <v>3</v>
      </c>
      <c r="R1224" s="9">
        <v>4</v>
      </c>
      <c r="S1224" s="9">
        <v>3</v>
      </c>
      <c r="T1224" s="9"/>
      <c r="U1224" s="9">
        <v>1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  <c r="AC1224" s="9"/>
      <c r="AD1224" s="9">
        <v>3</v>
      </c>
      <c r="AE1224" s="9"/>
      <c r="AF1224" s="9">
        <v>1</v>
      </c>
      <c r="AG1224" s="9">
        <v>0</v>
      </c>
      <c r="AH1224" s="9">
        <v>0</v>
      </c>
      <c r="AI1224" s="9">
        <v>0</v>
      </c>
      <c r="AJ1224" s="9">
        <v>0</v>
      </c>
      <c r="AK1224" s="9">
        <v>0</v>
      </c>
      <c r="AL1224" s="9"/>
      <c r="AM1224" s="9">
        <v>1</v>
      </c>
      <c r="AN1224" s="9">
        <v>1</v>
      </c>
      <c r="AO1224" s="9">
        <v>0</v>
      </c>
      <c r="AP1224" s="9">
        <v>0</v>
      </c>
      <c r="AQ1224" s="9">
        <v>0</v>
      </c>
      <c r="AR1224" s="9">
        <v>0</v>
      </c>
      <c r="AS1224" s="9"/>
      <c r="AT1224" s="9">
        <v>1</v>
      </c>
      <c r="AU1224" s="9">
        <v>2</v>
      </c>
      <c r="AV1224" s="75">
        <v>1</v>
      </c>
      <c r="AW1224" s="75">
        <v>2</v>
      </c>
      <c r="AX1224" s="75">
        <v>1</v>
      </c>
      <c r="AY1224" s="9">
        <v>2</v>
      </c>
      <c r="AZ1224" s="9">
        <v>1</v>
      </c>
      <c r="BA1224" s="9">
        <v>1</v>
      </c>
      <c r="BB1224" s="9">
        <v>2</v>
      </c>
      <c r="BC1224" s="9">
        <v>1</v>
      </c>
      <c r="BD1224" s="9">
        <v>1</v>
      </c>
      <c r="BE1224" s="9">
        <v>2</v>
      </c>
      <c r="BF1224" s="9">
        <v>1</v>
      </c>
      <c r="BG1224" s="9">
        <v>1</v>
      </c>
      <c r="BH1224">
        <v>2</v>
      </c>
      <c r="BI1224">
        <v>1</v>
      </c>
      <c r="BJ1224" s="58">
        <v>1</v>
      </c>
      <c r="BK1224">
        <v>1</v>
      </c>
      <c r="BL1224">
        <v>1</v>
      </c>
      <c r="BM1224">
        <v>2</v>
      </c>
      <c r="BN1224">
        <v>2</v>
      </c>
      <c r="BO1224">
        <v>2</v>
      </c>
      <c r="BP1224">
        <v>2</v>
      </c>
      <c r="BQ1224" t="s">
        <v>125</v>
      </c>
      <c r="BR1224">
        <v>2</v>
      </c>
      <c r="BS1224">
        <v>2</v>
      </c>
      <c r="BT1224" t="s">
        <v>125</v>
      </c>
      <c r="BU1224">
        <v>1</v>
      </c>
      <c r="BV1224">
        <v>1</v>
      </c>
      <c r="BW1224">
        <v>1</v>
      </c>
      <c r="BX1224">
        <v>2</v>
      </c>
      <c r="BY1224">
        <v>2</v>
      </c>
      <c r="BZ1224">
        <v>2</v>
      </c>
      <c r="CA1224">
        <v>2</v>
      </c>
      <c r="CB1224">
        <v>2</v>
      </c>
      <c r="CC1224">
        <v>2</v>
      </c>
      <c r="CD1224">
        <v>1</v>
      </c>
      <c r="CE1224">
        <v>2</v>
      </c>
      <c r="CF1224">
        <v>2</v>
      </c>
      <c r="CG1224">
        <v>2</v>
      </c>
      <c r="CH1224">
        <v>1</v>
      </c>
      <c r="CI1224">
        <v>2</v>
      </c>
      <c r="CJ1224">
        <v>1</v>
      </c>
      <c r="CK1224">
        <v>2</v>
      </c>
      <c r="CL1224">
        <v>1</v>
      </c>
      <c r="CM1224">
        <v>4</v>
      </c>
      <c r="CN1224">
        <v>3</v>
      </c>
      <c r="CO1224">
        <v>4</v>
      </c>
      <c r="CP1224">
        <v>4</v>
      </c>
      <c r="CQ1224">
        <v>4</v>
      </c>
      <c r="CR1224">
        <v>4</v>
      </c>
      <c r="CS1224">
        <v>4</v>
      </c>
      <c r="CT1224">
        <v>2</v>
      </c>
      <c r="CU1224">
        <v>3</v>
      </c>
      <c r="CV1224">
        <v>3</v>
      </c>
      <c r="CW1224">
        <v>1</v>
      </c>
      <c r="CX1224">
        <v>4</v>
      </c>
      <c r="CY1224">
        <v>3</v>
      </c>
      <c r="CZ1224">
        <v>4</v>
      </c>
      <c r="DA1224" s="57" t="s">
        <v>125</v>
      </c>
    </row>
    <row r="1225" spans="1:105">
      <c r="A1225">
        <v>1218</v>
      </c>
      <c r="B1225" s="9">
        <v>2</v>
      </c>
      <c r="C1225" s="9">
        <v>4</v>
      </c>
      <c r="D1225" s="9">
        <v>5</v>
      </c>
      <c r="E1225" s="9">
        <v>8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1</v>
      </c>
      <c r="L1225" s="9">
        <v>0</v>
      </c>
      <c r="M1225" s="9">
        <v>3</v>
      </c>
      <c r="N1225" s="9">
        <v>4</v>
      </c>
      <c r="O1225" s="9">
        <v>4</v>
      </c>
      <c r="P1225" s="9">
        <v>4</v>
      </c>
      <c r="Q1225" s="9">
        <v>4</v>
      </c>
      <c r="R1225" s="9">
        <v>4</v>
      </c>
      <c r="S1225" s="9">
        <v>4</v>
      </c>
      <c r="T1225" s="9"/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1</v>
      </c>
      <c r="AA1225" s="9">
        <v>0</v>
      </c>
      <c r="AB1225" s="9">
        <v>0</v>
      </c>
      <c r="AC1225" s="9"/>
      <c r="AD1225" s="9">
        <v>3</v>
      </c>
      <c r="AE1225" s="9"/>
      <c r="AF1225" s="9">
        <v>1</v>
      </c>
      <c r="AG1225" s="9">
        <v>0</v>
      </c>
      <c r="AH1225" s="9">
        <v>0</v>
      </c>
      <c r="AI1225" s="9">
        <v>1</v>
      </c>
      <c r="AJ1225" s="9">
        <v>0</v>
      </c>
      <c r="AK1225" s="9">
        <v>0</v>
      </c>
      <c r="AL1225" s="9"/>
      <c r="AM1225" s="9">
        <v>1</v>
      </c>
      <c r="AN1225" s="9">
        <v>1</v>
      </c>
      <c r="AO1225" s="9">
        <v>1</v>
      </c>
      <c r="AP1225" s="9">
        <v>1</v>
      </c>
      <c r="AQ1225" s="9">
        <v>0</v>
      </c>
      <c r="AR1225" s="9">
        <v>1</v>
      </c>
      <c r="AS1225" s="9"/>
      <c r="AT1225" s="9">
        <v>1</v>
      </c>
      <c r="AU1225" s="9">
        <v>4</v>
      </c>
      <c r="AV1225" s="75">
        <v>1</v>
      </c>
      <c r="AW1225" s="75">
        <v>1</v>
      </c>
      <c r="AX1225" s="75">
        <v>2</v>
      </c>
      <c r="AY1225" s="9" t="s">
        <v>125</v>
      </c>
      <c r="AZ1225" s="9">
        <v>1</v>
      </c>
      <c r="BA1225" s="9">
        <v>1</v>
      </c>
      <c r="BB1225" s="9">
        <v>1</v>
      </c>
      <c r="BC1225" s="9">
        <v>2</v>
      </c>
      <c r="BD1225" s="9">
        <v>1</v>
      </c>
      <c r="BE1225" s="9">
        <v>2</v>
      </c>
      <c r="BF1225" s="9">
        <v>2</v>
      </c>
      <c r="BG1225" s="9" t="s">
        <v>125</v>
      </c>
      <c r="BH1225">
        <v>1</v>
      </c>
      <c r="BI1225">
        <v>2</v>
      </c>
      <c r="BJ1225" s="58">
        <v>1</v>
      </c>
      <c r="BK1225">
        <v>2</v>
      </c>
      <c r="BL1225">
        <v>1</v>
      </c>
      <c r="BM1225">
        <v>1</v>
      </c>
      <c r="BN1225">
        <v>1</v>
      </c>
      <c r="BO1225">
        <v>2</v>
      </c>
      <c r="BP1225">
        <v>2</v>
      </c>
      <c r="BQ1225" t="s">
        <v>125</v>
      </c>
      <c r="BR1225">
        <v>2</v>
      </c>
      <c r="BS1225">
        <v>2</v>
      </c>
      <c r="BT1225" t="s">
        <v>125</v>
      </c>
      <c r="BU1225">
        <v>1</v>
      </c>
      <c r="BV1225">
        <v>2</v>
      </c>
      <c r="BW1225">
        <v>2</v>
      </c>
      <c r="BX1225">
        <v>2</v>
      </c>
      <c r="BY1225">
        <v>1</v>
      </c>
      <c r="BZ1225">
        <v>2</v>
      </c>
      <c r="CA1225">
        <v>2</v>
      </c>
      <c r="CB1225">
        <v>2</v>
      </c>
      <c r="CC1225">
        <v>2</v>
      </c>
      <c r="CD1225">
        <v>1</v>
      </c>
      <c r="CE1225">
        <v>2</v>
      </c>
      <c r="CF1225">
        <v>2</v>
      </c>
      <c r="CG1225">
        <v>2</v>
      </c>
      <c r="CH1225">
        <v>2</v>
      </c>
      <c r="CI1225">
        <v>1</v>
      </c>
      <c r="CJ1225">
        <v>1</v>
      </c>
      <c r="CK1225">
        <v>2</v>
      </c>
      <c r="CL1225">
        <v>1</v>
      </c>
      <c r="CM1225">
        <v>4</v>
      </c>
      <c r="CN1225">
        <v>4</v>
      </c>
      <c r="CO1225">
        <v>4</v>
      </c>
      <c r="CP1225">
        <v>2</v>
      </c>
      <c r="CQ1225">
        <v>3</v>
      </c>
      <c r="CR1225">
        <v>3</v>
      </c>
      <c r="CS1225">
        <v>3</v>
      </c>
      <c r="CT1225">
        <v>4</v>
      </c>
      <c r="CU1225">
        <v>3</v>
      </c>
      <c r="CV1225">
        <v>3</v>
      </c>
      <c r="CW1225">
        <v>1</v>
      </c>
      <c r="CX1225">
        <v>4</v>
      </c>
      <c r="CY1225">
        <v>3</v>
      </c>
      <c r="CZ1225">
        <v>3</v>
      </c>
      <c r="DA1225" s="57" t="s">
        <v>125</v>
      </c>
    </row>
    <row r="1226" spans="1:105">
      <c r="A1226">
        <v>1219</v>
      </c>
      <c r="B1226" s="9">
        <v>1</v>
      </c>
      <c r="C1226" s="9">
        <v>4</v>
      </c>
      <c r="D1226" s="9">
        <v>1</v>
      </c>
      <c r="E1226" s="9">
        <v>7</v>
      </c>
      <c r="F1226" s="9">
        <v>0</v>
      </c>
      <c r="G1226" s="9">
        <v>0</v>
      </c>
      <c r="H1226" s="9">
        <v>1</v>
      </c>
      <c r="I1226" s="9">
        <v>0</v>
      </c>
      <c r="J1226" s="9">
        <v>1</v>
      </c>
      <c r="K1226" s="9">
        <v>1</v>
      </c>
      <c r="L1226" s="9">
        <v>0</v>
      </c>
      <c r="M1226" s="9">
        <v>1</v>
      </c>
      <c r="N1226" s="9">
        <v>4</v>
      </c>
      <c r="O1226" s="9">
        <v>4</v>
      </c>
      <c r="P1226" s="9">
        <v>4</v>
      </c>
      <c r="Q1226" s="9">
        <v>4</v>
      </c>
      <c r="R1226" s="9">
        <v>4</v>
      </c>
      <c r="S1226" s="9">
        <v>4</v>
      </c>
      <c r="T1226" s="9"/>
      <c r="U1226" s="9">
        <v>1</v>
      </c>
      <c r="V1226" s="9">
        <v>0</v>
      </c>
      <c r="W1226" s="9">
        <v>0</v>
      </c>
      <c r="X1226" s="9">
        <v>1</v>
      </c>
      <c r="Y1226" s="9">
        <v>0</v>
      </c>
      <c r="Z1226" s="9">
        <v>0</v>
      </c>
      <c r="AA1226" s="9">
        <v>0</v>
      </c>
      <c r="AB1226" s="9">
        <v>0</v>
      </c>
      <c r="AC1226" s="9"/>
      <c r="AD1226" s="9">
        <v>1</v>
      </c>
      <c r="AE1226" s="9"/>
      <c r="AF1226" s="9">
        <v>1</v>
      </c>
      <c r="AG1226" s="9">
        <v>0</v>
      </c>
      <c r="AH1226" s="9">
        <v>0</v>
      </c>
      <c r="AI1226" s="9">
        <v>1</v>
      </c>
      <c r="AJ1226" s="9">
        <v>0</v>
      </c>
      <c r="AK1226" s="9">
        <v>0</v>
      </c>
      <c r="AL1226" s="9"/>
      <c r="AM1226" s="9">
        <v>1</v>
      </c>
      <c r="AN1226" s="9">
        <v>1</v>
      </c>
      <c r="AO1226" s="9">
        <v>1</v>
      </c>
      <c r="AP1226" s="9">
        <v>1</v>
      </c>
      <c r="AQ1226" s="9">
        <v>0</v>
      </c>
      <c r="AR1226" s="9">
        <v>0</v>
      </c>
      <c r="AS1226" s="9"/>
      <c r="AT1226" s="9">
        <v>1</v>
      </c>
      <c r="AU1226" s="9">
        <v>1</v>
      </c>
      <c r="AV1226" s="75">
        <v>2</v>
      </c>
      <c r="AW1226" s="75">
        <v>1</v>
      </c>
      <c r="AX1226" s="75">
        <v>1</v>
      </c>
      <c r="AY1226" s="9">
        <v>1</v>
      </c>
      <c r="AZ1226" s="9">
        <v>1</v>
      </c>
      <c r="BA1226" s="9">
        <v>1</v>
      </c>
      <c r="BB1226" s="9">
        <v>1</v>
      </c>
      <c r="BC1226" s="9">
        <v>1</v>
      </c>
      <c r="BD1226" s="9">
        <v>1</v>
      </c>
      <c r="BE1226" s="9">
        <v>1</v>
      </c>
      <c r="BF1226" s="9">
        <v>1</v>
      </c>
      <c r="BG1226" s="9">
        <v>1</v>
      </c>
      <c r="BH1226">
        <v>1</v>
      </c>
      <c r="BI1226">
        <v>1</v>
      </c>
      <c r="BJ1226" s="58">
        <v>1</v>
      </c>
      <c r="BK1226">
        <v>1</v>
      </c>
      <c r="BL1226">
        <v>1</v>
      </c>
      <c r="BM1226">
        <v>1</v>
      </c>
      <c r="BN1226">
        <v>1</v>
      </c>
      <c r="BO1226">
        <v>2</v>
      </c>
      <c r="BP1226">
        <v>2</v>
      </c>
      <c r="BQ1226" t="s">
        <v>125</v>
      </c>
      <c r="BR1226">
        <v>2</v>
      </c>
      <c r="BS1226">
        <v>1</v>
      </c>
      <c r="BT1226">
        <v>1</v>
      </c>
      <c r="BU1226">
        <v>1</v>
      </c>
      <c r="BV1226">
        <v>1</v>
      </c>
      <c r="BW1226">
        <v>1</v>
      </c>
      <c r="BX1226">
        <v>2</v>
      </c>
      <c r="BY1226">
        <v>1</v>
      </c>
      <c r="BZ1226">
        <v>1</v>
      </c>
      <c r="CA1226">
        <v>1</v>
      </c>
      <c r="CB1226">
        <v>2</v>
      </c>
      <c r="CC1226">
        <v>2</v>
      </c>
      <c r="CD1226">
        <v>2</v>
      </c>
      <c r="CE1226">
        <v>1</v>
      </c>
      <c r="CF1226">
        <v>1</v>
      </c>
      <c r="CG1226">
        <v>1</v>
      </c>
      <c r="CH1226">
        <v>2</v>
      </c>
      <c r="CI1226">
        <v>2</v>
      </c>
      <c r="CJ1226">
        <v>1</v>
      </c>
      <c r="CK1226">
        <v>2</v>
      </c>
      <c r="CL1226">
        <v>1</v>
      </c>
      <c r="CM1226">
        <v>4</v>
      </c>
      <c r="CN1226">
        <v>3</v>
      </c>
      <c r="CO1226">
        <v>4</v>
      </c>
      <c r="CP1226">
        <v>3</v>
      </c>
      <c r="CQ1226">
        <v>4</v>
      </c>
      <c r="CR1226">
        <v>3</v>
      </c>
      <c r="CS1226">
        <v>4</v>
      </c>
      <c r="CT1226">
        <v>3</v>
      </c>
      <c r="CU1226">
        <v>3</v>
      </c>
      <c r="CV1226">
        <v>4</v>
      </c>
      <c r="CW1226">
        <v>1</v>
      </c>
      <c r="CX1226">
        <v>3</v>
      </c>
      <c r="CY1226">
        <v>3</v>
      </c>
      <c r="CZ1226">
        <v>4</v>
      </c>
      <c r="DA1226" s="57">
        <v>4</v>
      </c>
    </row>
    <row r="1227" spans="1:105">
      <c r="A1227">
        <v>1220</v>
      </c>
      <c r="B1227" s="9">
        <v>2</v>
      </c>
      <c r="C1227" s="9">
        <v>9</v>
      </c>
      <c r="D1227" s="9">
        <v>5</v>
      </c>
      <c r="E1227" s="9">
        <v>16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1</v>
      </c>
      <c r="L1227" s="9">
        <v>0</v>
      </c>
      <c r="M1227" s="9">
        <v>2</v>
      </c>
      <c r="N1227" s="9">
        <v>4</v>
      </c>
      <c r="O1227" s="9">
        <v>4</v>
      </c>
      <c r="P1227" s="9">
        <v>4</v>
      </c>
      <c r="Q1227" s="9">
        <v>4</v>
      </c>
      <c r="R1227" s="9">
        <v>4</v>
      </c>
      <c r="S1227" s="9">
        <v>4</v>
      </c>
      <c r="T1227" s="9"/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1</v>
      </c>
      <c r="AA1227" s="9">
        <v>0</v>
      </c>
      <c r="AB1227" s="9">
        <v>0</v>
      </c>
      <c r="AC1227" s="9"/>
      <c r="AD1227" s="9">
        <v>2</v>
      </c>
      <c r="AE1227" s="9"/>
      <c r="AF1227" s="9">
        <v>0</v>
      </c>
      <c r="AG1227" s="9">
        <v>0</v>
      </c>
      <c r="AH1227" s="9">
        <v>1</v>
      </c>
      <c r="AI1227" s="9">
        <v>0</v>
      </c>
      <c r="AJ1227" s="9">
        <v>0</v>
      </c>
      <c r="AK1227" s="9">
        <v>0</v>
      </c>
      <c r="AL1227" s="9"/>
      <c r="AM1227" s="9">
        <v>1</v>
      </c>
      <c r="AN1227" s="9">
        <v>1</v>
      </c>
      <c r="AO1227" s="9">
        <v>1</v>
      </c>
      <c r="AP1227" s="9">
        <v>1</v>
      </c>
      <c r="AQ1227" s="9">
        <v>0</v>
      </c>
      <c r="AR1227" s="9">
        <v>0</v>
      </c>
      <c r="AS1227" s="9"/>
      <c r="AT1227" s="9">
        <v>3</v>
      </c>
      <c r="AU1227" s="9">
        <v>3</v>
      </c>
      <c r="AV1227" s="75">
        <v>1</v>
      </c>
      <c r="AW1227" s="75">
        <v>1</v>
      </c>
      <c r="AX1227" s="75">
        <v>1</v>
      </c>
      <c r="AY1227" s="9">
        <v>1</v>
      </c>
      <c r="AZ1227" s="9">
        <v>1</v>
      </c>
      <c r="BA1227" s="9">
        <v>1</v>
      </c>
      <c r="BB1227" s="9">
        <v>1</v>
      </c>
      <c r="BC1227" s="9">
        <v>2</v>
      </c>
      <c r="BD1227" s="9">
        <v>1</v>
      </c>
      <c r="BE1227" s="9">
        <v>2</v>
      </c>
      <c r="BF1227" s="9">
        <v>2</v>
      </c>
      <c r="BG1227" s="9" t="s">
        <v>125</v>
      </c>
      <c r="BH1227">
        <v>2</v>
      </c>
      <c r="BI1227">
        <v>1</v>
      </c>
      <c r="BJ1227" s="58">
        <v>1</v>
      </c>
      <c r="BK1227">
        <v>2</v>
      </c>
      <c r="BL1227">
        <v>1</v>
      </c>
      <c r="BM1227">
        <v>1</v>
      </c>
      <c r="BN1227">
        <v>2</v>
      </c>
      <c r="BO1227">
        <v>2</v>
      </c>
      <c r="BP1227">
        <v>2</v>
      </c>
      <c r="BQ1227" t="s">
        <v>125</v>
      </c>
      <c r="BR1227">
        <v>2</v>
      </c>
      <c r="BS1227">
        <v>2</v>
      </c>
      <c r="BT1227" t="s">
        <v>125</v>
      </c>
      <c r="BU1227">
        <v>1</v>
      </c>
      <c r="BV1227">
        <v>2</v>
      </c>
      <c r="BW1227">
        <v>2</v>
      </c>
      <c r="BX1227">
        <v>2</v>
      </c>
      <c r="BY1227">
        <v>1</v>
      </c>
      <c r="BZ1227">
        <v>2</v>
      </c>
      <c r="CA1227">
        <v>1</v>
      </c>
      <c r="CB1227">
        <v>2</v>
      </c>
      <c r="CC1227">
        <v>2</v>
      </c>
      <c r="CD1227">
        <v>2</v>
      </c>
      <c r="CE1227">
        <v>2</v>
      </c>
      <c r="CF1227">
        <v>1</v>
      </c>
      <c r="CG1227">
        <v>2</v>
      </c>
      <c r="CH1227">
        <v>1</v>
      </c>
      <c r="CI1227">
        <v>2</v>
      </c>
      <c r="CJ1227">
        <v>2</v>
      </c>
      <c r="CK1227">
        <v>2</v>
      </c>
      <c r="CL1227">
        <v>2</v>
      </c>
      <c r="CM1227" t="s">
        <v>125</v>
      </c>
      <c r="CN1227" t="s">
        <v>125</v>
      </c>
      <c r="CO1227">
        <v>4</v>
      </c>
      <c r="CP1227">
        <v>2</v>
      </c>
      <c r="CQ1227">
        <v>1</v>
      </c>
      <c r="CR1227">
        <v>2</v>
      </c>
      <c r="CS1227">
        <v>4</v>
      </c>
      <c r="CT1227">
        <v>3</v>
      </c>
      <c r="CU1227">
        <v>4</v>
      </c>
      <c r="CV1227">
        <v>4</v>
      </c>
      <c r="CW1227">
        <v>1</v>
      </c>
      <c r="CX1227">
        <v>2</v>
      </c>
      <c r="CY1227">
        <v>1</v>
      </c>
      <c r="CZ1227">
        <v>0</v>
      </c>
      <c r="DA1227" s="57" t="s">
        <v>125</v>
      </c>
    </row>
    <row r="1228" spans="1:105">
      <c r="A1228">
        <v>1221</v>
      </c>
      <c r="B1228" s="9">
        <v>1</v>
      </c>
      <c r="C1228" s="9">
        <v>9</v>
      </c>
      <c r="D1228" s="9">
        <v>7</v>
      </c>
      <c r="E1228" s="9">
        <v>12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1</v>
      </c>
      <c r="L1228" s="9">
        <v>0</v>
      </c>
      <c r="M1228" s="9">
        <v>2</v>
      </c>
      <c r="N1228" s="9"/>
      <c r="O1228" s="9"/>
      <c r="P1228" s="9">
        <v>4</v>
      </c>
      <c r="Q1228" s="9">
        <v>4</v>
      </c>
      <c r="R1228" s="9">
        <v>4</v>
      </c>
      <c r="S1228" s="9"/>
      <c r="T1228" s="9"/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1</v>
      </c>
      <c r="AB1228" s="9">
        <v>0</v>
      </c>
      <c r="AC1228" s="9"/>
      <c r="AD1228" s="9">
        <v>4</v>
      </c>
      <c r="AE1228" s="9"/>
      <c r="AF1228" s="9">
        <v>1</v>
      </c>
      <c r="AG1228" s="9">
        <v>1</v>
      </c>
      <c r="AH1228" s="9">
        <v>0</v>
      </c>
      <c r="AI1228" s="9">
        <v>0</v>
      </c>
      <c r="AJ1228" s="9">
        <v>1</v>
      </c>
      <c r="AK1228" s="9">
        <v>0</v>
      </c>
      <c r="AL1228" s="9"/>
      <c r="AM1228" s="9">
        <v>1</v>
      </c>
      <c r="AN1228" s="9">
        <v>1</v>
      </c>
      <c r="AO1228" s="9">
        <v>0</v>
      </c>
      <c r="AP1228" s="9">
        <v>1</v>
      </c>
      <c r="AQ1228" s="9">
        <v>0</v>
      </c>
      <c r="AR1228" s="9">
        <v>0</v>
      </c>
      <c r="AS1228" s="9"/>
      <c r="AT1228" s="9">
        <v>2</v>
      </c>
      <c r="AU1228" s="9">
        <v>1</v>
      </c>
      <c r="AV1228" s="75">
        <v>2</v>
      </c>
      <c r="AW1228" s="75">
        <v>2</v>
      </c>
      <c r="AX1228" s="75">
        <v>1</v>
      </c>
      <c r="AY1228" s="9">
        <v>2</v>
      </c>
      <c r="AZ1228" s="9">
        <v>2</v>
      </c>
      <c r="BA1228" s="9" t="s">
        <v>125</v>
      </c>
      <c r="BB1228" s="9" t="s">
        <v>125</v>
      </c>
      <c r="BC1228" s="9">
        <v>2</v>
      </c>
      <c r="BD1228" s="9">
        <v>1</v>
      </c>
      <c r="BE1228" s="9">
        <v>2</v>
      </c>
      <c r="BF1228" s="9">
        <v>2</v>
      </c>
      <c r="BG1228" s="9" t="s">
        <v>125</v>
      </c>
      <c r="BH1228">
        <v>1</v>
      </c>
      <c r="BI1228">
        <v>2</v>
      </c>
      <c r="BJ1228" s="58">
        <v>2</v>
      </c>
      <c r="BK1228">
        <v>2</v>
      </c>
      <c r="BL1228">
        <v>2</v>
      </c>
      <c r="BM1228">
        <v>2</v>
      </c>
      <c r="BN1228">
        <v>1</v>
      </c>
      <c r="BO1228">
        <v>1</v>
      </c>
      <c r="BP1228">
        <v>1</v>
      </c>
      <c r="BQ1228">
        <v>1</v>
      </c>
      <c r="BR1228">
        <v>1</v>
      </c>
      <c r="BS1228">
        <v>1</v>
      </c>
      <c r="BT1228">
        <v>1</v>
      </c>
      <c r="BU1228">
        <v>1</v>
      </c>
      <c r="BV1228">
        <v>2</v>
      </c>
      <c r="BW1228">
        <v>2</v>
      </c>
      <c r="BX1228">
        <v>2</v>
      </c>
      <c r="BY1228">
        <v>2</v>
      </c>
      <c r="BZ1228">
        <v>2</v>
      </c>
      <c r="CA1228">
        <v>2</v>
      </c>
      <c r="CB1228">
        <v>2</v>
      </c>
      <c r="CC1228">
        <v>2</v>
      </c>
      <c r="CD1228">
        <v>2</v>
      </c>
      <c r="CE1228">
        <v>2</v>
      </c>
      <c r="CF1228">
        <v>1</v>
      </c>
      <c r="CG1228">
        <v>2</v>
      </c>
      <c r="CH1228">
        <v>2</v>
      </c>
      <c r="CI1228">
        <v>1</v>
      </c>
      <c r="CJ1228">
        <v>1</v>
      </c>
      <c r="CK1228">
        <v>2</v>
      </c>
      <c r="CL1228">
        <v>1</v>
      </c>
      <c r="CM1228">
        <v>4</v>
      </c>
      <c r="CN1228">
        <v>4</v>
      </c>
      <c r="CO1228">
        <v>4</v>
      </c>
      <c r="CP1228">
        <v>4</v>
      </c>
      <c r="CQ1228">
        <v>4</v>
      </c>
      <c r="CR1228">
        <v>4</v>
      </c>
      <c r="CS1228">
        <v>4</v>
      </c>
      <c r="CT1228">
        <v>3</v>
      </c>
      <c r="CU1228">
        <v>4</v>
      </c>
      <c r="CV1228">
        <v>4</v>
      </c>
      <c r="CW1228">
        <v>3</v>
      </c>
      <c r="CX1228">
        <v>2</v>
      </c>
      <c r="CY1228">
        <v>2</v>
      </c>
      <c r="CZ1228">
        <v>3</v>
      </c>
      <c r="DA1228" s="57" t="s">
        <v>125</v>
      </c>
    </row>
    <row r="1229" spans="1:105">
      <c r="A1229">
        <v>1222</v>
      </c>
      <c r="B1229" s="9">
        <v>1</v>
      </c>
      <c r="C1229" s="9">
        <v>8</v>
      </c>
      <c r="D1229" s="9">
        <v>7</v>
      </c>
      <c r="E1229" s="9">
        <v>12</v>
      </c>
      <c r="F1229" s="9">
        <v>1</v>
      </c>
      <c r="G1229" s="9">
        <v>1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2</v>
      </c>
      <c r="N1229" s="9">
        <v>4</v>
      </c>
      <c r="O1229" s="9">
        <v>0</v>
      </c>
      <c r="P1229" s="9">
        <v>0</v>
      </c>
      <c r="Q1229" s="9">
        <v>0</v>
      </c>
      <c r="R1229" s="9">
        <v>4</v>
      </c>
      <c r="S1229" s="9">
        <v>3</v>
      </c>
      <c r="T1229" s="9"/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1</v>
      </c>
      <c r="AB1229" s="9">
        <v>0</v>
      </c>
      <c r="AC1229" s="9"/>
      <c r="AD1229" s="9">
        <v>1</v>
      </c>
      <c r="AE1229" s="9"/>
      <c r="AF1229" s="9">
        <v>1</v>
      </c>
      <c r="AG1229" s="9">
        <v>0</v>
      </c>
      <c r="AH1229" s="9">
        <v>0</v>
      </c>
      <c r="AI1229" s="9">
        <v>0</v>
      </c>
      <c r="AJ1229" s="9">
        <v>0</v>
      </c>
      <c r="AK1229" s="9">
        <v>0</v>
      </c>
      <c r="AL1229" s="9"/>
      <c r="AM1229" s="9">
        <v>1</v>
      </c>
      <c r="AN1229" s="9">
        <v>1</v>
      </c>
      <c r="AO1229" s="9">
        <v>0</v>
      </c>
      <c r="AP1229" s="9">
        <v>0</v>
      </c>
      <c r="AQ1229" s="9">
        <v>0</v>
      </c>
      <c r="AR1229" s="9">
        <v>0</v>
      </c>
      <c r="AS1229" s="9"/>
      <c r="AT1229" s="9">
        <v>3</v>
      </c>
      <c r="AU1229" s="9">
        <v>4</v>
      </c>
      <c r="AV1229" s="75">
        <v>2</v>
      </c>
      <c r="AW1229" s="75">
        <v>2</v>
      </c>
      <c r="AX1229" s="75">
        <v>1</v>
      </c>
      <c r="AY1229" s="9">
        <v>1</v>
      </c>
      <c r="AZ1229" s="9">
        <v>1</v>
      </c>
      <c r="BA1229" s="9">
        <v>2</v>
      </c>
      <c r="BB1229" s="9">
        <v>2</v>
      </c>
      <c r="BC1229" s="9">
        <v>1</v>
      </c>
      <c r="BD1229" s="9">
        <v>1</v>
      </c>
      <c r="BE1229" s="9">
        <v>1</v>
      </c>
      <c r="BF1229" s="9">
        <v>1</v>
      </c>
      <c r="BG1229" s="9">
        <v>1</v>
      </c>
      <c r="BH1229">
        <v>2</v>
      </c>
      <c r="BI1229">
        <v>2</v>
      </c>
      <c r="BJ1229" s="58">
        <v>2</v>
      </c>
      <c r="BK1229">
        <v>2</v>
      </c>
      <c r="BL1229">
        <v>2</v>
      </c>
      <c r="BM1229">
        <v>2</v>
      </c>
      <c r="BN1229">
        <v>1</v>
      </c>
      <c r="BO1229">
        <v>2</v>
      </c>
      <c r="BP1229">
        <v>2</v>
      </c>
      <c r="BQ1229" t="s">
        <v>125</v>
      </c>
      <c r="BR1229">
        <v>2</v>
      </c>
      <c r="BS1229">
        <v>2</v>
      </c>
      <c r="BT1229" t="s">
        <v>125</v>
      </c>
      <c r="BU1229">
        <v>1</v>
      </c>
      <c r="BV1229">
        <v>1</v>
      </c>
      <c r="BW1229">
        <v>2</v>
      </c>
      <c r="BX1229">
        <v>2</v>
      </c>
      <c r="BY1229">
        <v>2</v>
      </c>
      <c r="BZ1229">
        <v>2</v>
      </c>
      <c r="CA1229">
        <v>2</v>
      </c>
      <c r="CB1229">
        <v>2</v>
      </c>
      <c r="CC1229">
        <v>2</v>
      </c>
      <c r="CD1229">
        <v>2</v>
      </c>
      <c r="CE1229">
        <v>2</v>
      </c>
      <c r="CF1229">
        <v>1</v>
      </c>
      <c r="CG1229">
        <v>2</v>
      </c>
      <c r="CH1229">
        <v>2</v>
      </c>
      <c r="CI1229">
        <v>2</v>
      </c>
      <c r="CJ1229">
        <v>2</v>
      </c>
      <c r="CK1229">
        <v>2</v>
      </c>
      <c r="CL1229">
        <v>1</v>
      </c>
      <c r="CM1229">
        <v>3</v>
      </c>
      <c r="CN1229">
        <v>3</v>
      </c>
      <c r="CO1229">
        <v>4</v>
      </c>
      <c r="CP1229">
        <v>1</v>
      </c>
      <c r="CQ1229">
        <v>1</v>
      </c>
      <c r="CR1229">
        <v>1</v>
      </c>
      <c r="CS1229">
        <v>2</v>
      </c>
      <c r="CT1229">
        <v>1</v>
      </c>
      <c r="CU1229">
        <v>3</v>
      </c>
      <c r="CV1229">
        <v>1</v>
      </c>
      <c r="CW1229">
        <v>1</v>
      </c>
      <c r="CX1229">
        <v>3</v>
      </c>
      <c r="CY1229">
        <v>1</v>
      </c>
      <c r="CZ1229">
        <v>0</v>
      </c>
      <c r="DA1229" s="57">
        <v>0</v>
      </c>
    </row>
    <row r="1230" spans="1:105">
      <c r="A1230">
        <v>1223</v>
      </c>
      <c r="B1230" s="9">
        <v>2</v>
      </c>
      <c r="C1230" s="9">
        <v>6</v>
      </c>
      <c r="D1230" s="9">
        <v>5</v>
      </c>
      <c r="E1230" s="9">
        <v>11</v>
      </c>
      <c r="F1230" s="9">
        <v>0</v>
      </c>
      <c r="G1230" s="9">
        <v>0</v>
      </c>
      <c r="H1230" s="9">
        <v>0</v>
      </c>
      <c r="I1230" s="9">
        <v>1</v>
      </c>
      <c r="J1230" s="9">
        <v>1</v>
      </c>
      <c r="K1230" s="9">
        <v>0</v>
      </c>
      <c r="L1230" s="9">
        <v>0</v>
      </c>
      <c r="M1230" s="9">
        <v>2</v>
      </c>
      <c r="N1230" s="9">
        <v>3</v>
      </c>
      <c r="O1230" s="9">
        <v>4</v>
      </c>
      <c r="P1230" s="9">
        <v>4</v>
      </c>
      <c r="Q1230" s="9">
        <v>4</v>
      </c>
      <c r="R1230" s="9">
        <v>4</v>
      </c>
      <c r="S1230" s="9">
        <v>4</v>
      </c>
      <c r="T1230" s="9"/>
      <c r="U1230" s="9">
        <v>0</v>
      </c>
      <c r="V1230" s="9">
        <v>0</v>
      </c>
      <c r="W1230" s="9">
        <v>0</v>
      </c>
      <c r="X1230" s="9">
        <v>0</v>
      </c>
      <c r="Y1230" s="9">
        <v>1</v>
      </c>
      <c r="Z1230" s="9">
        <v>1</v>
      </c>
      <c r="AA1230" s="9">
        <v>0</v>
      </c>
      <c r="AB1230" s="9">
        <v>0</v>
      </c>
      <c r="AC1230" s="9"/>
      <c r="AD1230" s="9">
        <v>5</v>
      </c>
      <c r="AE1230" s="9"/>
      <c r="AF1230" s="9">
        <v>1</v>
      </c>
      <c r="AG1230" s="9">
        <v>1</v>
      </c>
      <c r="AH1230" s="9">
        <v>0</v>
      </c>
      <c r="AI1230" s="9">
        <v>0</v>
      </c>
      <c r="AJ1230" s="9">
        <v>0</v>
      </c>
      <c r="AK1230" s="9">
        <v>0</v>
      </c>
      <c r="AL1230" s="9"/>
      <c r="AM1230" s="9">
        <v>1</v>
      </c>
      <c r="AN1230" s="9">
        <v>1</v>
      </c>
      <c r="AO1230" s="9">
        <v>1</v>
      </c>
      <c r="AP1230" s="9">
        <v>1</v>
      </c>
      <c r="AQ1230" s="9">
        <v>0</v>
      </c>
      <c r="AR1230" s="9">
        <v>0</v>
      </c>
      <c r="AS1230" s="9"/>
      <c r="AT1230" s="9">
        <v>3</v>
      </c>
      <c r="AU1230" s="9">
        <v>3</v>
      </c>
      <c r="AV1230" s="75">
        <v>1</v>
      </c>
      <c r="AW1230" s="75">
        <v>2</v>
      </c>
      <c r="AX1230" s="75">
        <v>1</v>
      </c>
      <c r="AY1230" s="9">
        <v>1</v>
      </c>
      <c r="AZ1230" s="9">
        <v>2</v>
      </c>
      <c r="BA1230" s="9" t="s">
        <v>125</v>
      </c>
      <c r="BB1230" s="9" t="s">
        <v>125</v>
      </c>
      <c r="BC1230" s="9">
        <v>2</v>
      </c>
      <c r="BD1230" s="9">
        <v>1</v>
      </c>
      <c r="BE1230" s="9">
        <v>1</v>
      </c>
      <c r="BF1230" s="9">
        <v>1</v>
      </c>
      <c r="BG1230" s="9">
        <v>1</v>
      </c>
      <c r="BH1230">
        <v>1</v>
      </c>
      <c r="BI1230">
        <v>2</v>
      </c>
      <c r="BJ1230" s="58">
        <v>2</v>
      </c>
      <c r="BK1230">
        <v>2</v>
      </c>
      <c r="BL1230">
        <v>2</v>
      </c>
      <c r="BM1230">
        <v>1</v>
      </c>
      <c r="BN1230">
        <v>1</v>
      </c>
      <c r="BO1230">
        <v>2</v>
      </c>
      <c r="BP1230">
        <v>2</v>
      </c>
      <c r="BQ1230" t="s">
        <v>125</v>
      </c>
      <c r="BR1230">
        <v>2</v>
      </c>
      <c r="BS1230">
        <v>2</v>
      </c>
      <c r="BT1230" t="s">
        <v>125</v>
      </c>
      <c r="BU1230">
        <v>1</v>
      </c>
      <c r="BV1230">
        <v>1</v>
      </c>
      <c r="BW1230">
        <v>2</v>
      </c>
      <c r="BX1230">
        <v>2</v>
      </c>
      <c r="BY1230">
        <v>2</v>
      </c>
      <c r="BZ1230">
        <v>2</v>
      </c>
      <c r="CA1230">
        <v>2</v>
      </c>
      <c r="CB1230">
        <v>2</v>
      </c>
      <c r="CC1230">
        <v>1</v>
      </c>
      <c r="CD1230">
        <v>2</v>
      </c>
      <c r="CE1230">
        <v>2</v>
      </c>
      <c r="CF1230">
        <v>1</v>
      </c>
      <c r="CG1230">
        <v>1</v>
      </c>
      <c r="CH1230">
        <v>2</v>
      </c>
      <c r="CI1230">
        <v>1</v>
      </c>
      <c r="CJ1230">
        <v>1</v>
      </c>
      <c r="CK1230">
        <v>1</v>
      </c>
      <c r="CL1230">
        <v>2</v>
      </c>
      <c r="CM1230" t="s">
        <v>125</v>
      </c>
      <c r="CN1230" t="s">
        <v>125</v>
      </c>
      <c r="CO1230">
        <v>4</v>
      </c>
      <c r="CP1230">
        <v>2</v>
      </c>
      <c r="CQ1230">
        <v>4</v>
      </c>
      <c r="CR1230">
        <v>3</v>
      </c>
      <c r="CS1230">
        <v>4</v>
      </c>
      <c r="CT1230">
        <v>4</v>
      </c>
      <c r="CU1230">
        <v>4</v>
      </c>
      <c r="CV1230">
        <v>3</v>
      </c>
      <c r="CW1230">
        <v>1</v>
      </c>
      <c r="CX1230">
        <v>2</v>
      </c>
      <c r="CY1230">
        <v>3</v>
      </c>
      <c r="CZ1230">
        <v>3</v>
      </c>
      <c r="DA1230" s="57" t="s">
        <v>125</v>
      </c>
    </row>
    <row r="1231" spans="1:105">
      <c r="A1231">
        <v>1224</v>
      </c>
      <c r="B1231" s="9">
        <v>2</v>
      </c>
      <c r="C1231" s="9">
        <v>7</v>
      </c>
      <c r="D1231" s="9">
        <v>4</v>
      </c>
      <c r="E1231" s="9">
        <v>13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1</v>
      </c>
      <c r="L1231" s="9">
        <v>0</v>
      </c>
      <c r="M1231" s="9">
        <v>2</v>
      </c>
      <c r="N1231" s="9">
        <v>4</v>
      </c>
      <c r="O1231" s="9">
        <v>4</v>
      </c>
      <c r="P1231" s="9">
        <v>4</v>
      </c>
      <c r="Q1231" s="9">
        <v>4</v>
      </c>
      <c r="R1231" s="9">
        <v>3</v>
      </c>
      <c r="S1231" s="9">
        <v>4</v>
      </c>
      <c r="T1231" s="9"/>
      <c r="U1231" s="9">
        <v>0</v>
      </c>
      <c r="V1231" s="9">
        <v>0</v>
      </c>
      <c r="W1231" s="9">
        <v>0</v>
      </c>
      <c r="X1231" s="9">
        <v>0</v>
      </c>
      <c r="Y1231" s="9">
        <v>1</v>
      </c>
      <c r="Z1231" s="9">
        <v>0</v>
      </c>
      <c r="AA1231" s="9">
        <v>0</v>
      </c>
      <c r="AB1231" s="9">
        <v>0</v>
      </c>
      <c r="AC1231" s="9"/>
      <c r="AD1231" s="9">
        <v>4</v>
      </c>
      <c r="AE1231" s="9"/>
      <c r="AF1231" s="9">
        <v>1</v>
      </c>
      <c r="AG1231" s="9">
        <v>1</v>
      </c>
      <c r="AH1231" s="9">
        <v>0</v>
      </c>
      <c r="AI1231" s="9">
        <v>0</v>
      </c>
      <c r="AJ1231" s="9">
        <v>0</v>
      </c>
      <c r="AK1231" s="9">
        <v>0</v>
      </c>
      <c r="AL1231" s="9"/>
      <c r="AM1231" s="9">
        <v>1</v>
      </c>
      <c r="AN1231" s="9">
        <v>1</v>
      </c>
      <c r="AO1231" s="9">
        <v>1</v>
      </c>
      <c r="AP1231" s="9">
        <v>0</v>
      </c>
      <c r="AQ1231" s="9">
        <v>0</v>
      </c>
      <c r="AR1231" s="9">
        <v>0</v>
      </c>
      <c r="AS1231" s="9"/>
      <c r="AT1231" s="9">
        <v>1</v>
      </c>
      <c r="AU1231" s="9">
        <v>3</v>
      </c>
      <c r="AV1231" s="75">
        <v>1</v>
      </c>
      <c r="AW1231" s="75">
        <v>1</v>
      </c>
      <c r="AX1231" s="75">
        <v>1</v>
      </c>
      <c r="AY1231" s="9">
        <v>1</v>
      </c>
      <c r="AZ1231" s="9">
        <v>1</v>
      </c>
      <c r="BA1231" s="9">
        <v>1</v>
      </c>
      <c r="BB1231" s="9">
        <v>1</v>
      </c>
      <c r="BC1231" s="9">
        <v>1</v>
      </c>
      <c r="BD1231" s="9">
        <v>1</v>
      </c>
      <c r="BE1231" s="9">
        <v>1</v>
      </c>
      <c r="BF1231" s="9">
        <v>2</v>
      </c>
      <c r="BG1231" s="9" t="s">
        <v>125</v>
      </c>
      <c r="BH1231">
        <v>1</v>
      </c>
      <c r="BI1231">
        <v>2</v>
      </c>
      <c r="BJ1231" s="58">
        <v>1</v>
      </c>
      <c r="BK1231">
        <v>2</v>
      </c>
      <c r="BL1231">
        <v>1</v>
      </c>
      <c r="BM1231">
        <v>2</v>
      </c>
      <c r="BN1231">
        <v>1</v>
      </c>
      <c r="BO1231">
        <v>2</v>
      </c>
      <c r="BP1231">
        <v>2</v>
      </c>
      <c r="BQ1231" t="s">
        <v>125</v>
      </c>
      <c r="BR1231">
        <v>1</v>
      </c>
      <c r="BS1231">
        <v>2</v>
      </c>
      <c r="BT1231" t="s">
        <v>125</v>
      </c>
      <c r="BU1231">
        <v>1</v>
      </c>
      <c r="BV1231">
        <v>2</v>
      </c>
      <c r="BW1231">
        <v>2</v>
      </c>
      <c r="BX1231">
        <v>2</v>
      </c>
      <c r="BY1231">
        <v>1</v>
      </c>
      <c r="BZ1231">
        <v>2</v>
      </c>
      <c r="CA1231">
        <v>2</v>
      </c>
      <c r="CB1231">
        <v>2</v>
      </c>
      <c r="CC1231">
        <v>2</v>
      </c>
      <c r="CD1231">
        <v>2</v>
      </c>
      <c r="CE1231">
        <v>2</v>
      </c>
      <c r="CF1231">
        <v>1</v>
      </c>
      <c r="CG1231">
        <v>1</v>
      </c>
      <c r="CH1231">
        <v>1</v>
      </c>
      <c r="CI1231">
        <v>1</v>
      </c>
      <c r="CJ1231">
        <v>1</v>
      </c>
      <c r="CK1231">
        <v>2</v>
      </c>
      <c r="CL1231">
        <v>1</v>
      </c>
      <c r="CM1231">
        <v>3</v>
      </c>
      <c r="CN1231">
        <v>4</v>
      </c>
      <c r="CO1231">
        <v>4</v>
      </c>
      <c r="CP1231">
        <v>3</v>
      </c>
      <c r="CQ1231">
        <v>4</v>
      </c>
      <c r="CR1231">
        <v>3</v>
      </c>
      <c r="CS1231">
        <v>3</v>
      </c>
      <c r="CT1231">
        <v>4</v>
      </c>
      <c r="CU1231">
        <v>3</v>
      </c>
      <c r="CV1231">
        <v>2</v>
      </c>
      <c r="CW1231">
        <v>2</v>
      </c>
      <c r="CX1231">
        <v>3</v>
      </c>
      <c r="CY1231">
        <v>3</v>
      </c>
      <c r="CZ1231">
        <v>3</v>
      </c>
      <c r="DA1231" s="57" t="s">
        <v>125</v>
      </c>
    </row>
    <row r="1232" spans="1:105">
      <c r="A1232">
        <v>1225</v>
      </c>
      <c r="B1232" s="9">
        <v>2</v>
      </c>
      <c r="C1232" s="9">
        <v>9</v>
      </c>
      <c r="D1232" s="9">
        <v>5</v>
      </c>
      <c r="E1232" s="9">
        <v>7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1</v>
      </c>
      <c r="L1232" s="9">
        <v>0</v>
      </c>
      <c r="M1232" s="9">
        <v>2</v>
      </c>
      <c r="N1232" s="9">
        <v>3</v>
      </c>
      <c r="O1232" s="9">
        <v>3</v>
      </c>
      <c r="P1232" s="9">
        <v>3</v>
      </c>
      <c r="Q1232" s="9">
        <v>3</v>
      </c>
      <c r="R1232" s="9">
        <v>3</v>
      </c>
      <c r="S1232" s="9">
        <v>3</v>
      </c>
      <c r="T1232" s="9"/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1</v>
      </c>
      <c r="AB1232" s="9">
        <v>0</v>
      </c>
      <c r="AC1232" s="9"/>
      <c r="AD1232" s="9">
        <v>1</v>
      </c>
      <c r="AE1232" s="9"/>
      <c r="AF1232" s="9">
        <v>1</v>
      </c>
      <c r="AG1232" s="9">
        <v>1</v>
      </c>
      <c r="AH1232" s="9">
        <v>0</v>
      </c>
      <c r="AI1232" s="9">
        <v>0</v>
      </c>
      <c r="AJ1232" s="9">
        <v>0</v>
      </c>
      <c r="AK1232" s="9">
        <v>0</v>
      </c>
      <c r="AL1232" s="9"/>
      <c r="AM1232" s="9">
        <v>1</v>
      </c>
      <c r="AN1232" s="9">
        <v>1</v>
      </c>
      <c r="AO1232" s="9">
        <v>1</v>
      </c>
      <c r="AP1232" s="9">
        <v>0</v>
      </c>
      <c r="AQ1232" s="9">
        <v>0</v>
      </c>
      <c r="AR1232" s="9">
        <v>0</v>
      </c>
      <c r="AS1232" s="9"/>
      <c r="AT1232" s="9">
        <v>4</v>
      </c>
      <c r="AU1232" s="9">
        <v>3</v>
      </c>
      <c r="AV1232" s="75">
        <v>1</v>
      </c>
      <c r="AW1232" s="75">
        <v>2</v>
      </c>
      <c r="AX1232" s="75">
        <v>1</v>
      </c>
      <c r="AY1232" s="9">
        <v>1</v>
      </c>
      <c r="AZ1232" s="9">
        <v>2</v>
      </c>
      <c r="BA1232" s="9" t="s">
        <v>125</v>
      </c>
      <c r="BB1232" s="9" t="s">
        <v>125</v>
      </c>
      <c r="BC1232" s="9">
        <v>2</v>
      </c>
      <c r="BD1232" s="9">
        <v>2</v>
      </c>
      <c r="BE1232" s="9" t="s">
        <v>125</v>
      </c>
      <c r="BF1232" s="9">
        <v>1</v>
      </c>
      <c r="BG1232" s="9">
        <v>1</v>
      </c>
      <c r="BH1232">
        <v>1</v>
      </c>
      <c r="BI1232">
        <v>2</v>
      </c>
      <c r="BJ1232" s="58">
        <v>2</v>
      </c>
      <c r="BK1232">
        <v>2</v>
      </c>
      <c r="BL1232">
        <v>2</v>
      </c>
      <c r="BM1232">
        <v>2</v>
      </c>
      <c r="BN1232">
        <v>2</v>
      </c>
      <c r="BO1232">
        <v>2</v>
      </c>
      <c r="BP1232">
        <v>2</v>
      </c>
      <c r="BQ1232" t="s">
        <v>125</v>
      </c>
      <c r="BR1232">
        <v>2</v>
      </c>
      <c r="BS1232">
        <v>2</v>
      </c>
      <c r="BT1232" t="s">
        <v>125</v>
      </c>
      <c r="BU1232">
        <v>1</v>
      </c>
      <c r="BV1232">
        <v>1</v>
      </c>
      <c r="BW1232">
        <v>1</v>
      </c>
      <c r="BX1232">
        <v>1</v>
      </c>
      <c r="BY1232">
        <v>2</v>
      </c>
      <c r="BZ1232">
        <v>2</v>
      </c>
      <c r="CA1232">
        <v>2</v>
      </c>
      <c r="CB1232">
        <v>2</v>
      </c>
      <c r="CC1232">
        <v>2</v>
      </c>
      <c r="CD1232">
        <v>2</v>
      </c>
      <c r="CE1232">
        <v>2</v>
      </c>
      <c r="CF1232">
        <v>2</v>
      </c>
      <c r="CG1232">
        <v>2</v>
      </c>
      <c r="CH1232">
        <v>2</v>
      </c>
      <c r="CI1232">
        <v>2</v>
      </c>
      <c r="CJ1232">
        <v>1</v>
      </c>
      <c r="CK1232">
        <v>2</v>
      </c>
      <c r="CL1232">
        <v>1</v>
      </c>
      <c r="CM1232">
        <v>4</v>
      </c>
      <c r="CN1232">
        <v>4</v>
      </c>
      <c r="CO1232">
        <v>4</v>
      </c>
      <c r="CP1232">
        <v>2</v>
      </c>
      <c r="CQ1232">
        <v>3</v>
      </c>
      <c r="CR1232">
        <v>4</v>
      </c>
      <c r="CS1232">
        <v>4</v>
      </c>
      <c r="CT1232">
        <v>3</v>
      </c>
      <c r="CU1232">
        <v>3</v>
      </c>
      <c r="CV1232">
        <v>3</v>
      </c>
      <c r="CW1232">
        <v>1</v>
      </c>
      <c r="CX1232">
        <v>2</v>
      </c>
      <c r="CY1232">
        <v>1</v>
      </c>
      <c r="CZ1232">
        <v>3</v>
      </c>
      <c r="DA1232" s="57" t="s">
        <v>125</v>
      </c>
    </row>
    <row r="1233" spans="1:105">
      <c r="A1233">
        <v>1226</v>
      </c>
      <c r="B1233" s="9">
        <v>1</v>
      </c>
      <c r="C1233" s="9">
        <v>8</v>
      </c>
      <c r="D1233" s="9">
        <v>7</v>
      </c>
      <c r="E1233" s="9">
        <v>6</v>
      </c>
      <c r="F1233" s="9">
        <v>0</v>
      </c>
      <c r="G1233" s="9">
        <v>0</v>
      </c>
      <c r="H1233" s="9">
        <v>0</v>
      </c>
      <c r="I1233" s="9">
        <v>0</v>
      </c>
      <c r="J1233" s="9">
        <v>1</v>
      </c>
      <c r="K1233" s="9">
        <v>0</v>
      </c>
      <c r="L1233" s="9">
        <v>0</v>
      </c>
      <c r="M1233" s="9">
        <v>1</v>
      </c>
      <c r="N1233" s="9">
        <v>1</v>
      </c>
      <c r="O1233" s="9">
        <v>1</v>
      </c>
      <c r="P1233" s="9">
        <v>1</v>
      </c>
      <c r="Q1233" s="9">
        <v>1</v>
      </c>
      <c r="R1233" s="9">
        <v>3</v>
      </c>
      <c r="S1233" s="9">
        <v>3</v>
      </c>
      <c r="T1233" s="9"/>
      <c r="U1233" s="9">
        <v>0</v>
      </c>
      <c r="V1233" s="9">
        <v>0</v>
      </c>
      <c r="W1233" s="9">
        <v>1</v>
      </c>
      <c r="X1233" s="9">
        <v>0</v>
      </c>
      <c r="Y1233" s="9">
        <v>0</v>
      </c>
      <c r="Z1233" s="9">
        <v>1</v>
      </c>
      <c r="AA1233" s="9">
        <v>0</v>
      </c>
      <c r="AB1233" s="9">
        <v>0</v>
      </c>
      <c r="AC1233" s="9"/>
      <c r="AD1233" s="9">
        <v>2</v>
      </c>
      <c r="AE1233" s="9"/>
      <c r="AF1233" s="9">
        <v>1</v>
      </c>
      <c r="AG1233" s="9">
        <v>1</v>
      </c>
      <c r="AH1233" s="9">
        <v>1</v>
      </c>
      <c r="AI1233" s="9">
        <v>0</v>
      </c>
      <c r="AJ1233" s="9">
        <v>0</v>
      </c>
      <c r="AK1233" s="9">
        <v>0</v>
      </c>
      <c r="AL1233" s="9"/>
      <c r="AM1233" s="9">
        <v>1</v>
      </c>
      <c r="AN1233" s="9">
        <v>1</v>
      </c>
      <c r="AO1233" s="9">
        <v>1</v>
      </c>
      <c r="AP1233" s="9">
        <v>1</v>
      </c>
      <c r="AQ1233" s="9">
        <v>0</v>
      </c>
      <c r="AR1233" s="9">
        <v>1</v>
      </c>
      <c r="AS1233" s="9"/>
      <c r="AT1233" s="9">
        <v>3</v>
      </c>
      <c r="AU1233" s="9">
        <v>3</v>
      </c>
      <c r="AV1233" s="75">
        <v>1</v>
      </c>
      <c r="AW1233" s="75">
        <v>2</v>
      </c>
      <c r="AX1233" s="75">
        <v>1</v>
      </c>
      <c r="AY1233" s="9">
        <v>1</v>
      </c>
      <c r="AZ1233" s="9">
        <v>1</v>
      </c>
      <c r="BA1233" s="9">
        <v>1</v>
      </c>
      <c r="BB1233" s="9">
        <v>1</v>
      </c>
      <c r="BC1233" s="9">
        <v>1</v>
      </c>
      <c r="BD1233" s="9">
        <v>1</v>
      </c>
      <c r="BE1233" s="9">
        <v>1</v>
      </c>
      <c r="BF1233" s="9">
        <v>1</v>
      </c>
      <c r="BG1233" s="9">
        <v>1</v>
      </c>
      <c r="BH1233">
        <v>1</v>
      </c>
      <c r="BI1233">
        <v>2</v>
      </c>
      <c r="BJ1233" s="58">
        <v>1</v>
      </c>
      <c r="BK1233">
        <v>1</v>
      </c>
      <c r="BL1233">
        <v>1</v>
      </c>
      <c r="BM1233">
        <v>1</v>
      </c>
      <c r="BN1233">
        <v>1</v>
      </c>
      <c r="BO1233">
        <v>2</v>
      </c>
      <c r="BP1233">
        <v>2</v>
      </c>
      <c r="BQ1233" t="s">
        <v>125</v>
      </c>
      <c r="BR1233">
        <v>1</v>
      </c>
      <c r="BS1233">
        <v>1</v>
      </c>
      <c r="BT1233">
        <v>1</v>
      </c>
      <c r="BU1233">
        <v>1</v>
      </c>
      <c r="BV1233">
        <v>2</v>
      </c>
      <c r="BW1233">
        <v>1</v>
      </c>
      <c r="BY1233">
        <v>1</v>
      </c>
      <c r="BZ1233">
        <v>2</v>
      </c>
      <c r="CA1233">
        <v>1</v>
      </c>
      <c r="CB1233">
        <v>1</v>
      </c>
      <c r="CC1233">
        <v>1</v>
      </c>
      <c r="CD1233">
        <v>1</v>
      </c>
      <c r="CE1233">
        <v>2</v>
      </c>
      <c r="CF1233">
        <v>1</v>
      </c>
      <c r="CG1233">
        <v>1</v>
      </c>
      <c r="CH1233">
        <v>1</v>
      </c>
      <c r="CI1233">
        <v>1</v>
      </c>
      <c r="CJ1233">
        <v>1</v>
      </c>
      <c r="CK1233">
        <v>1</v>
      </c>
      <c r="CL1233">
        <v>1</v>
      </c>
      <c r="CM1233">
        <v>4</v>
      </c>
      <c r="CN1233">
        <v>4</v>
      </c>
      <c r="CO1233">
        <v>4</v>
      </c>
      <c r="CP1233">
        <v>3</v>
      </c>
      <c r="CQ1233">
        <v>3</v>
      </c>
      <c r="CR1233">
        <v>3</v>
      </c>
      <c r="CS1233">
        <v>4</v>
      </c>
      <c r="CT1233">
        <v>1</v>
      </c>
      <c r="CU1233">
        <v>2</v>
      </c>
      <c r="CV1233">
        <v>3</v>
      </c>
      <c r="CW1233">
        <v>2</v>
      </c>
      <c r="CX1233">
        <v>2</v>
      </c>
      <c r="CY1233">
        <v>3</v>
      </c>
      <c r="CZ1233">
        <v>3</v>
      </c>
      <c r="DA1233" s="57" t="s">
        <v>125</v>
      </c>
    </row>
    <row r="1234" spans="1:105">
      <c r="A1234">
        <v>1227</v>
      </c>
      <c r="B1234" s="9">
        <v>2</v>
      </c>
      <c r="C1234" s="9">
        <v>5</v>
      </c>
      <c r="D1234" s="9">
        <v>4</v>
      </c>
      <c r="E1234" s="9">
        <v>3</v>
      </c>
      <c r="F1234" s="9">
        <v>0</v>
      </c>
      <c r="G1234" s="9">
        <v>0</v>
      </c>
      <c r="H1234" s="9">
        <v>0</v>
      </c>
      <c r="I1234" s="9">
        <v>0</v>
      </c>
      <c r="J1234" s="9">
        <v>1</v>
      </c>
      <c r="K1234" s="9">
        <v>0</v>
      </c>
      <c r="L1234" s="9">
        <v>0</v>
      </c>
      <c r="M1234" s="9">
        <v>2</v>
      </c>
      <c r="N1234" s="9">
        <v>1</v>
      </c>
      <c r="O1234" s="9">
        <v>3</v>
      </c>
      <c r="P1234" s="9">
        <v>0</v>
      </c>
      <c r="Q1234" s="9">
        <v>0</v>
      </c>
      <c r="R1234" s="9">
        <v>3</v>
      </c>
      <c r="S1234" s="9">
        <v>3</v>
      </c>
      <c r="T1234" s="9"/>
      <c r="U1234" s="9">
        <v>0</v>
      </c>
      <c r="V1234" s="9">
        <v>0</v>
      </c>
      <c r="W1234" s="9">
        <v>0</v>
      </c>
      <c r="X1234" s="9">
        <v>0</v>
      </c>
      <c r="Y1234" s="9">
        <v>1</v>
      </c>
      <c r="Z1234" s="9">
        <v>0</v>
      </c>
      <c r="AA1234" s="9">
        <v>0</v>
      </c>
      <c r="AB1234" s="9">
        <v>0</v>
      </c>
      <c r="AC1234" s="9"/>
      <c r="AD1234" s="9">
        <v>3</v>
      </c>
      <c r="AE1234" s="9"/>
      <c r="AF1234" s="9">
        <v>1</v>
      </c>
      <c r="AG1234" s="9">
        <v>0</v>
      </c>
      <c r="AH1234" s="9">
        <v>1</v>
      </c>
      <c r="AI1234" s="9">
        <v>0</v>
      </c>
      <c r="AJ1234" s="9">
        <v>0</v>
      </c>
      <c r="AK1234" s="9">
        <v>0</v>
      </c>
      <c r="AL1234" s="9"/>
      <c r="AM1234" s="9">
        <v>1</v>
      </c>
      <c r="AN1234" s="9">
        <v>1</v>
      </c>
      <c r="AO1234" s="9">
        <v>0</v>
      </c>
      <c r="AP1234" s="9">
        <v>0</v>
      </c>
      <c r="AQ1234" s="9">
        <v>0</v>
      </c>
      <c r="AR1234" s="9">
        <v>0</v>
      </c>
      <c r="AS1234" s="9"/>
      <c r="AT1234" s="9">
        <v>4</v>
      </c>
      <c r="AU1234" s="9">
        <v>3</v>
      </c>
      <c r="AV1234" s="75">
        <v>2</v>
      </c>
      <c r="AW1234" s="75">
        <v>1</v>
      </c>
      <c r="AX1234" s="75">
        <v>1</v>
      </c>
      <c r="AY1234" s="9">
        <v>1</v>
      </c>
      <c r="AZ1234" s="9">
        <v>1</v>
      </c>
      <c r="BA1234" s="9">
        <v>1</v>
      </c>
      <c r="BB1234" s="9">
        <v>2</v>
      </c>
      <c r="BC1234" s="9">
        <v>2</v>
      </c>
      <c r="BD1234" s="9">
        <v>1</v>
      </c>
      <c r="BE1234" s="9"/>
      <c r="BF1234" s="9">
        <v>1</v>
      </c>
      <c r="BG1234" s="9">
        <v>1</v>
      </c>
      <c r="BH1234">
        <v>1</v>
      </c>
      <c r="BI1234">
        <v>2</v>
      </c>
      <c r="BJ1234" s="58">
        <v>1</v>
      </c>
      <c r="BK1234">
        <v>2</v>
      </c>
      <c r="BL1234">
        <v>1</v>
      </c>
      <c r="BM1234">
        <v>1</v>
      </c>
      <c r="BN1234">
        <v>1</v>
      </c>
      <c r="BO1234">
        <v>2</v>
      </c>
      <c r="BP1234">
        <v>2</v>
      </c>
      <c r="BQ1234" t="s">
        <v>125</v>
      </c>
      <c r="BR1234">
        <v>1</v>
      </c>
      <c r="BS1234">
        <v>2</v>
      </c>
      <c r="BT1234" t="s">
        <v>125</v>
      </c>
      <c r="BU1234">
        <v>1</v>
      </c>
      <c r="BV1234">
        <v>2</v>
      </c>
      <c r="BW1234">
        <v>1</v>
      </c>
      <c r="BX1234">
        <v>2</v>
      </c>
      <c r="BY1234">
        <v>1</v>
      </c>
      <c r="BZ1234">
        <v>2</v>
      </c>
      <c r="CA1234">
        <v>2</v>
      </c>
      <c r="CB1234">
        <v>2</v>
      </c>
      <c r="CC1234">
        <v>2</v>
      </c>
      <c r="CD1234">
        <v>2</v>
      </c>
      <c r="CE1234">
        <v>2</v>
      </c>
      <c r="CF1234">
        <v>2</v>
      </c>
      <c r="CG1234">
        <v>2</v>
      </c>
      <c r="CH1234">
        <v>2</v>
      </c>
      <c r="CI1234">
        <v>2</v>
      </c>
      <c r="CJ1234">
        <v>2</v>
      </c>
      <c r="CK1234">
        <v>2</v>
      </c>
      <c r="CL1234">
        <v>2</v>
      </c>
      <c r="CM1234" t="s">
        <v>125</v>
      </c>
      <c r="CN1234" t="s">
        <v>125</v>
      </c>
      <c r="CO1234">
        <v>3</v>
      </c>
      <c r="CP1234">
        <v>2</v>
      </c>
      <c r="CQ1234">
        <v>3</v>
      </c>
      <c r="CR1234">
        <v>2</v>
      </c>
      <c r="CS1234">
        <v>3</v>
      </c>
      <c r="CT1234">
        <v>3</v>
      </c>
      <c r="CU1234">
        <v>2</v>
      </c>
      <c r="CV1234">
        <v>2</v>
      </c>
      <c r="CW1234">
        <v>1</v>
      </c>
      <c r="CX1234">
        <v>2</v>
      </c>
      <c r="CY1234">
        <v>3</v>
      </c>
      <c r="CZ1234">
        <v>0</v>
      </c>
      <c r="DA1234" s="57" t="s">
        <v>125</v>
      </c>
    </row>
    <row r="1235" spans="1:105">
      <c r="A1235">
        <v>1228</v>
      </c>
      <c r="B1235" s="9">
        <v>1</v>
      </c>
      <c r="C1235" s="9">
        <v>4</v>
      </c>
      <c r="D1235" s="9">
        <v>7</v>
      </c>
      <c r="E1235" s="9">
        <v>12</v>
      </c>
      <c r="F1235" s="9">
        <v>0</v>
      </c>
      <c r="G1235" s="9">
        <v>1</v>
      </c>
      <c r="H1235" s="9">
        <v>1</v>
      </c>
      <c r="I1235" s="9">
        <v>0</v>
      </c>
      <c r="J1235" s="9">
        <v>0</v>
      </c>
      <c r="K1235" s="9">
        <v>0</v>
      </c>
      <c r="L1235" s="9">
        <v>0</v>
      </c>
      <c r="M1235" s="9">
        <v>2</v>
      </c>
      <c r="N1235" s="9">
        <v>4</v>
      </c>
      <c r="O1235" s="9">
        <v>4</v>
      </c>
      <c r="P1235" s="9">
        <v>4</v>
      </c>
      <c r="Q1235" s="9">
        <v>4</v>
      </c>
      <c r="R1235" s="9">
        <v>4</v>
      </c>
      <c r="S1235" s="9">
        <v>4</v>
      </c>
      <c r="T1235" s="9"/>
      <c r="U1235" s="9">
        <v>0</v>
      </c>
      <c r="V1235" s="9">
        <v>0</v>
      </c>
      <c r="W1235" s="9">
        <v>0</v>
      </c>
      <c r="X1235" s="9">
        <v>0</v>
      </c>
      <c r="Y1235" s="9">
        <v>1</v>
      </c>
      <c r="Z1235" s="9">
        <v>0</v>
      </c>
      <c r="AA1235" s="9">
        <v>0</v>
      </c>
      <c r="AB1235" s="9">
        <v>0</v>
      </c>
      <c r="AC1235" s="9"/>
      <c r="AD1235" s="9">
        <v>2</v>
      </c>
      <c r="AE1235" s="9"/>
      <c r="AF1235" s="9">
        <v>0</v>
      </c>
      <c r="AG1235" s="9">
        <v>0</v>
      </c>
      <c r="AH1235" s="9">
        <v>1</v>
      </c>
      <c r="AI1235" s="9">
        <v>1</v>
      </c>
      <c r="AJ1235" s="9">
        <v>0</v>
      </c>
      <c r="AK1235" s="9">
        <v>0</v>
      </c>
      <c r="AL1235" s="9"/>
      <c r="AM1235" s="9">
        <v>1</v>
      </c>
      <c r="AN1235" s="9">
        <v>0</v>
      </c>
      <c r="AO1235" s="9">
        <v>1</v>
      </c>
      <c r="AP1235" s="9">
        <v>0</v>
      </c>
      <c r="AQ1235" s="9">
        <v>0</v>
      </c>
      <c r="AR1235" s="9">
        <v>0</v>
      </c>
      <c r="AS1235" s="9"/>
      <c r="AT1235" s="9">
        <v>1</v>
      </c>
      <c r="AU1235" s="9">
        <v>3</v>
      </c>
      <c r="AV1235" s="75">
        <v>2</v>
      </c>
      <c r="AW1235" s="75">
        <v>1</v>
      </c>
      <c r="AX1235" s="75">
        <v>1</v>
      </c>
      <c r="AY1235" s="9">
        <v>2</v>
      </c>
      <c r="AZ1235" s="9">
        <v>1</v>
      </c>
      <c r="BA1235" s="9">
        <v>1</v>
      </c>
      <c r="BB1235" s="9">
        <v>2</v>
      </c>
      <c r="BC1235" s="9">
        <v>1</v>
      </c>
      <c r="BD1235" s="9">
        <v>1</v>
      </c>
      <c r="BE1235" s="9">
        <v>2</v>
      </c>
      <c r="BF1235" s="9">
        <v>1</v>
      </c>
      <c r="BG1235" s="9">
        <v>1</v>
      </c>
      <c r="BH1235">
        <v>2</v>
      </c>
      <c r="BI1235">
        <v>2</v>
      </c>
      <c r="BJ1235" s="58">
        <v>2</v>
      </c>
      <c r="BK1235">
        <v>2</v>
      </c>
      <c r="BL1235">
        <v>1</v>
      </c>
      <c r="BM1235">
        <v>2</v>
      </c>
      <c r="BN1235">
        <v>1</v>
      </c>
      <c r="BO1235">
        <v>1</v>
      </c>
      <c r="BP1235">
        <v>1</v>
      </c>
      <c r="BQ1235">
        <v>1</v>
      </c>
      <c r="BR1235">
        <v>1</v>
      </c>
      <c r="BS1235">
        <v>1</v>
      </c>
      <c r="BT1235">
        <v>1</v>
      </c>
      <c r="BU1235">
        <v>1</v>
      </c>
      <c r="BV1235">
        <v>2</v>
      </c>
      <c r="BW1235">
        <v>2</v>
      </c>
      <c r="BX1235">
        <v>2</v>
      </c>
      <c r="BY1235">
        <v>2</v>
      </c>
      <c r="BZ1235">
        <v>2</v>
      </c>
      <c r="CA1235">
        <v>2</v>
      </c>
      <c r="CB1235">
        <v>2</v>
      </c>
      <c r="CC1235">
        <v>2</v>
      </c>
      <c r="CD1235">
        <v>2</v>
      </c>
      <c r="CE1235">
        <v>2</v>
      </c>
      <c r="CF1235">
        <v>2</v>
      </c>
      <c r="CG1235">
        <v>2</v>
      </c>
      <c r="CH1235">
        <v>2</v>
      </c>
      <c r="CI1235">
        <v>2</v>
      </c>
      <c r="CJ1235">
        <v>2</v>
      </c>
      <c r="CK1235">
        <v>2</v>
      </c>
      <c r="CL1235">
        <v>1</v>
      </c>
      <c r="CM1235">
        <v>3</v>
      </c>
      <c r="CN1235">
        <v>3</v>
      </c>
      <c r="CO1235">
        <v>4</v>
      </c>
      <c r="CP1235">
        <v>3</v>
      </c>
      <c r="CQ1235">
        <v>3</v>
      </c>
      <c r="CR1235">
        <v>2</v>
      </c>
      <c r="CS1235">
        <v>3</v>
      </c>
      <c r="CT1235">
        <v>4</v>
      </c>
      <c r="CU1235">
        <v>3</v>
      </c>
      <c r="CV1235">
        <v>2</v>
      </c>
      <c r="CW1235">
        <v>1</v>
      </c>
      <c r="CX1235">
        <v>4</v>
      </c>
      <c r="CY1235">
        <v>1</v>
      </c>
      <c r="CZ1235">
        <v>3</v>
      </c>
      <c r="DA1235" s="57">
        <v>3</v>
      </c>
    </row>
    <row r="1236" spans="1:105">
      <c r="A1236">
        <v>1229</v>
      </c>
      <c r="B1236" s="9">
        <v>2</v>
      </c>
      <c r="C1236" s="9">
        <v>4</v>
      </c>
      <c r="D1236" s="9">
        <v>2</v>
      </c>
      <c r="E1236" s="9">
        <v>12</v>
      </c>
      <c r="F1236" s="9">
        <v>0</v>
      </c>
      <c r="G1236" s="9">
        <v>1</v>
      </c>
      <c r="H1236" s="9">
        <v>1</v>
      </c>
      <c r="I1236" s="9">
        <v>0</v>
      </c>
      <c r="J1236" s="9">
        <v>0</v>
      </c>
      <c r="K1236" s="9">
        <v>0</v>
      </c>
      <c r="L1236" s="9">
        <v>0</v>
      </c>
      <c r="M1236" s="9">
        <v>1</v>
      </c>
      <c r="N1236" s="9">
        <v>4</v>
      </c>
      <c r="O1236" s="9">
        <v>4</v>
      </c>
      <c r="P1236" s="9">
        <v>4</v>
      </c>
      <c r="Q1236" s="9">
        <v>4</v>
      </c>
      <c r="R1236" s="9">
        <v>4</v>
      </c>
      <c r="S1236" s="9">
        <v>4</v>
      </c>
      <c r="T1236" s="9"/>
      <c r="U1236" s="9">
        <v>0</v>
      </c>
      <c r="V1236" s="9">
        <v>0</v>
      </c>
      <c r="W1236" s="9">
        <v>0</v>
      </c>
      <c r="X1236" s="9">
        <v>0</v>
      </c>
      <c r="Y1236" s="9">
        <v>1</v>
      </c>
      <c r="Z1236" s="9">
        <v>0</v>
      </c>
      <c r="AA1236" s="9">
        <v>0</v>
      </c>
      <c r="AB1236" s="9">
        <v>0</v>
      </c>
      <c r="AC1236" s="9"/>
      <c r="AD1236" s="9">
        <v>4</v>
      </c>
      <c r="AE1236" s="9"/>
      <c r="AF1236" s="9">
        <v>0</v>
      </c>
      <c r="AG1236" s="9">
        <v>0</v>
      </c>
      <c r="AH1236" s="9">
        <v>1</v>
      </c>
      <c r="AI1236" s="9">
        <v>1</v>
      </c>
      <c r="AJ1236" s="9">
        <v>0</v>
      </c>
      <c r="AK1236" s="9">
        <v>0</v>
      </c>
      <c r="AL1236" s="9"/>
      <c r="AM1236" s="9">
        <v>1</v>
      </c>
      <c r="AN1236" s="9">
        <v>1</v>
      </c>
      <c r="AO1236" s="9">
        <v>1</v>
      </c>
      <c r="AP1236" s="9">
        <v>0</v>
      </c>
      <c r="AQ1236" s="9">
        <v>0</v>
      </c>
      <c r="AR1236" s="9">
        <v>0</v>
      </c>
      <c r="AS1236" s="9"/>
      <c r="AT1236" s="9">
        <v>1</v>
      </c>
      <c r="AU1236" s="9">
        <v>3</v>
      </c>
      <c r="AV1236" s="75">
        <v>2</v>
      </c>
      <c r="AW1236" s="75">
        <v>1</v>
      </c>
      <c r="AX1236" s="75">
        <v>1</v>
      </c>
      <c r="AY1236" s="9">
        <v>2</v>
      </c>
      <c r="AZ1236" s="9">
        <v>1</v>
      </c>
      <c r="BA1236" s="9">
        <v>1</v>
      </c>
      <c r="BB1236" s="9">
        <v>2</v>
      </c>
      <c r="BC1236" s="9">
        <v>1</v>
      </c>
      <c r="BD1236" s="9">
        <v>1</v>
      </c>
      <c r="BE1236" s="9">
        <v>2</v>
      </c>
      <c r="BF1236" s="9">
        <v>1</v>
      </c>
      <c r="BG1236" s="9">
        <v>1</v>
      </c>
      <c r="BH1236">
        <v>2</v>
      </c>
      <c r="BI1236">
        <v>1</v>
      </c>
      <c r="BJ1236" s="58">
        <v>1</v>
      </c>
      <c r="BK1236">
        <v>2</v>
      </c>
      <c r="BL1236">
        <v>1</v>
      </c>
      <c r="BM1236">
        <v>1</v>
      </c>
      <c r="BN1236">
        <v>1</v>
      </c>
      <c r="BO1236">
        <v>1</v>
      </c>
      <c r="BP1236">
        <v>1</v>
      </c>
      <c r="BQ1236">
        <v>1</v>
      </c>
      <c r="BR1236">
        <v>1</v>
      </c>
      <c r="BS1236">
        <v>1</v>
      </c>
      <c r="BT1236">
        <v>1</v>
      </c>
      <c r="BU1236">
        <v>1</v>
      </c>
      <c r="BV1236">
        <v>2</v>
      </c>
      <c r="BW1236">
        <v>1</v>
      </c>
      <c r="BX1236">
        <v>2</v>
      </c>
      <c r="BY1236">
        <v>2</v>
      </c>
      <c r="BZ1236">
        <v>2</v>
      </c>
      <c r="CA1236">
        <v>2</v>
      </c>
      <c r="CB1236">
        <v>2</v>
      </c>
      <c r="CC1236">
        <v>1</v>
      </c>
      <c r="CD1236">
        <v>1</v>
      </c>
      <c r="CE1236">
        <v>2</v>
      </c>
      <c r="CF1236">
        <v>1</v>
      </c>
      <c r="CG1236">
        <v>2</v>
      </c>
      <c r="CH1236">
        <v>2</v>
      </c>
      <c r="CI1236">
        <v>2</v>
      </c>
      <c r="CJ1236">
        <v>1</v>
      </c>
      <c r="CK1236">
        <v>2</v>
      </c>
      <c r="CL1236">
        <v>1</v>
      </c>
      <c r="CM1236">
        <v>3</v>
      </c>
      <c r="CN1236">
        <v>4</v>
      </c>
      <c r="CO1236">
        <v>4</v>
      </c>
      <c r="CP1236">
        <v>3</v>
      </c>
      <c r="CQ1236">
        <v>4</v>
      </c>
      <c r="CR1236">
        <v>3</v>
      </c>
      <c r="CS1236">
        <v>4</v>
      </c>
      <c r="CT1236">
        <v>4</v>
      </c>
      <c r="CU1236">
        <v>4</v>
      </c>
      <c r="CV1236">
        <v>3</v>
      </c>
      <c r="CW1236">
        <v>1</v>
      </c>
      <c r="CX1236">
        <v>2</v>
      </c>
      <c r="CY1236">
        <v>4</v>
      </c>
      <c r="CZ1236">
        <v>3</v>
      </c>
      <c r="DA1236" s="57">
        <v>3</v>
      </c>
    </row>
    <row r="1237" spans="1:105">
      <c r="A1237">
        <v>1230</v>
      </c>
      <c r="B1237" s="9">
        <v>2</v>
      </c>
      <c r="C1237" s="9">
        <v>9</v>
      </c>
      <c r="D1237" s="9">
        <v>5</v>
      </c>
      <c r="E1237" s="9">
        <v>14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1</v>
      </c>
      <c r="M1237" s="9"/>
      <c r="N1237" s="9"/>
      <c r="O1237" s="9"/>
      <c r="P1237" s="9"/>
      <c r="Q1237" s="9">
        <v>4</v>
      </c>
      <c r="R1237" s="9">
        <v>4</v>
      </c>
      <c r="S1237" s="9"/>
      <c r="T1237" s="9"/>
      <c r="U1237" s="9">
        <v>0</v>
      </c>
      <c r="V1237" s="9">
        <v>0</v>
      </c>
      <c r="W1237" s="9">
        <v>0</v>
      </c>
      <c r="X1237" s="9">
        <v>0</v>
      </c>
      <c r="Y1237" s="9">
        <v>1</v>
      </c>
      <c r="Z1237" s="9">
        <v>1</v>
      </c>
      <c r="AA1237" s="9">
        <v>0</v>
      </c>
      <c r="AB1237" s="9">
        <v>0</v>
      </c>
      <c r="AC1237" s="9"/>
      <c r="AD1237" s="9">
        <v>4</v>
      </c>
      <c r="AE1237" s="9"/>
      <c r="AF1237" s="9">
        <v>1</v>
      </c>
      <c r="AG1237" s="9">
        <v>1</v>
      </c>
      <c r="AH1237" s="9">
        <v>0</v>
      </c>
      <c r="AI1237" s="9">
        <v>0</v>
      </c>
      <c r="AJ1237" s="9">
        <v>0</v>
      </c>
      <c r="AK1237" s="9">
        <v>0</v>
      </c>
      <c r="AL1237" s="9"/>
      <c r="AM1237" s="9">
        <v>1</v>
      </c>
      <c r="AN1237" s="9">
        <v>1</v>
      </c>
      <c r="AO1237" s="9">
        <v>1</v>
      </c>
      <c r="AP1237" s="9">
        <v>1</v>
      </c>
      <c r="AQ1237" s="9">
        <v>0</v>
      </c>
      <c r="AR1237" s="9">
        <v>0</v>
      </c>
      <c r="AS1237" s="9"/>
      <c r="AT1237" s="9">
        <v>3</v>
      </c>
      <c r="AU1237" s="9">
        <v>2</v>
      </c>
      <c r="AV1237" s="75">
        <v>1</v>
      </c>
      <c r="AW1237" s="75">
        <v>2</v>
      </c>
      <c r="AX1237" s="75">
        <v>1</v>
      </c>
      <c r="AY1237" s="9">
        <v>2</v>
      </c>
      <c r="AZ1237" s="9">
        <v>2</v>
      </c>
      <c r="BA1237" s="9" t="s">
        <v>125</v>
      </c>
      <c r="BB1237" s="9" t="s">
        <v>125</v>
      </c>
      <c r="BC1237" s="9">
        <v>2</v>
      </c>
      <c r="BD1237" s="9">
        <v>2</v>
      </c>
      <c r="BE1237" s="9" t="s">
        <v>125</v>
      </c>
      <c r="BF1237" s="9">
        <v>1</v>
      </c>
      <c r="BG1237" s="9">
        <v>1</v>
      </c>
      <c r="BH1237">
        <v>1</v>
      </c>
      <c r="BI1237">
        <v>2</v>
      </c>
      <c r="BJ1237" s="58">
        <v>1</v>
      </c>
      <c r="BK1237">
        <v>2</v>
      </c>
      <c r="BL1237">
        <v>1</v>
      </c>
      <c r="BM1237">
        <v>1</v>
      </c>
      <c r="BN1237">
        <v>1</v>
      </c>
      <c r="BO1237">
        <v>2</v>
      </c>
      <c r="BP1237">
        <v>2</v>
      </c>
      <c r="BQ1237" t="s">
        <v>125</v>
      </c>
      <c r="BR1237">
        <v>2</v>
      </c>
      <c r="BS1237">
        <v>1</v>
      </c>
      <c r="BT1237">
        <v>1</v>
      </c>
      <c r="BU1237">
        <v>1</v>
      </c>
      <c r="BV1237">
        <v>1</v>
      </c>
      <c r="BW1237">
        <v>1</v>
      </c>
      <c r="BX1237">
        <v>2</v>
      </c>
      <c r="BY1237">
        <v>1</v>
      </c>
      <c r="BZ1237">
        <v>2</v>
      </c>
      <c r="CA1237">
        <v>2</v>
      </c>
      <c r="CB1237">
        <v>2</v>
      </c>
      <c r="CC1237">
        <v>1</v>
      </c>
      <c r="CD1237">
        <v>2</v>
      </c>
      <c r="CE1237">
        <v>1</v>
      </c>
      <c r="CF1237">
        <v>1</v>
      </c>
      <c r="CG1237">
        <v>2</v>
      </c>
      <c r="CH1237">
        <v>2</v>
      </c>
      <c r="CI1237">
        <v>1</v>
      </c>
      <c r="CJ1237">
        <v>1</v>
      </c>
      <c r="CK1237">
        <v>1</v>
      </c>
      <c r="CL1237">
        <v>1</v>
      </c>
      <c r="CM1237">
        <v>4</v>
      </c>
      <c r="CN1237">
        <v>4</v>
      </c>
      <c r="CO1237">
        <v>4</v>
      </c>
      <c r="CP1237">
        <v>4</v>
      </c>
      <c r="CQ1237">
        <v>4</v>
      </c>
      <c r="CR1237">
        <v>4</v>
      </c>
      <c r="CS1237">
        <v>4</v>
      </c>
      <c r="CT1237">
        <v>1</v>
      </c>
      <c r="CU1237">
        <v>4</v>
      </c>
      <c r="CV1237">
        <v>4</v>
      </c>
      <c r="CW1237">
        <v>1</v>
      </c>
      <c r="CX1237">
        <v>4</v>
      </c>
      <c r="CY1237">
        <v>2</v>
      </c>
      <c r="CZ1237">
        <v>0</v>
      </c>
      <c r="DA1237" s="57" t="s">
        <v>125</v>
      </c>
    </row>
    <row r="1238" spans="1:105">
      <c r="A1238">
        <v>1231</v>
      </c>
      <c r="B1238" s="9">
        <v>2</v>
      </c>
      <c r="C1238" s="9">
        <v>8</v>
      </c>
      <c r="D1238" s="9">
        <v>4</v>
      </c>
      <c r="E1238" s="9">
        <v>14</v>
      </c>
      <c r="F1238" s="9">
        <v>0</v>
      </c>
      <c r="G1238" s="9">
        <v>1</v>
      </c>
      <c r="H1238" s="9">
        <v>1</v>
      </c>
      <c r="I1238" s="9">
        <v>0</v>
      </c>
      <c r="J1238" s="9">
        <v>1</v>
      </c>
      <c r="K1238" s="9">
        <v>0</v>
      </c>
      <c r="L1238" s="9">
        <v>0</v>
      </c>
      <c r="M1238" s="9">
        <v>2</v>
      </c>
      <c r="N1238" s="9">
        <v>4</v>
      </c>
      <c r="O1238" s="9">
        <v>4</v>
      </c>
      <c r="P1238" s="9">
        <v>4</v>
      </c>
      <c r="Q1238" s="9">
        <v>3</v>
      </c>
      <c r="R1238" s="9">
        <v>4</v>
      </c>
      <c r="S1238" s="9">
        <v>4</v>
      </c>
      <c r="T1238" s="9"/>
      <c r="U1238" s="9">
        <v>0</v>
      </c>
      <c r="V1238" s="9">
        <v>1</v>
      </c>
      <c r="W1238" s="9">
        <v>0</v>
      </c>
      <c r="X1238" s="9">
        <v>0</v>
      </c>
      <c r="Y1238" s="9">
        <v>1</v>
      </c>
      <c r="Z1238" s="9">
        <v>1</v>
      </c>
      <c r="AA1238" s="9">
        <v>0</v>
      </c>
      <c r="AB1238" s="9">
        <v>0</v>
      </c>
      <c r="AC1238" s="9"/>
      <c r="AD1238" s="9">
        <v>2</v>
      </c>
      <c r="AE1238" s="9"/>
      <c r="AF1238" s="9">
        <v>1</v>
      </c>
      <c r="AG1238" s="9">
        <v>1</v>
      </c>
      <c r="AH1238" s="9">
        <v>0</v>
      </c>
      <c r="AI1238" s="9">
        <v>0</v>
      </c>
      <c r="AJ1238" s="9">
        <v>1</v>
      </c>
      <c r="AK1238" s="9">
        <v>0</v>
      </c>
      <c r="AL1238" s="9"/>
      <c r="AM1238" s="9">
        <v>1</v>
      </c>
      <c r="AN1238" s="9">
        <v>1</v>
      </c>
      <c r="AO1238" s="9">
        <v>0</v>
      </c>
      <c r="AP1238" s="9">
        <v>0</v>
      </c>
      <c r="AQ1238" s="9">
        <v>0</v>
      </c>
      <c r="AR1238" s="9">
        <v>0</v>
      </c>
      <c r="AS1238" s="9"/>
      <c r="AT1238" s="9">
        <v>1</v>
      </c>
      <c r="AU1238" s="9">
        <v>3</v>
      </c>
      <c r="AV1238" s="75">
        <v>1</v>
      </c>
      <c r="AW1238" s="75">
        <v>2</v>
      </c>
      <c r="AX1238" s="75">
        <v>1</v>
      </c>
      <c r="AY1238" s="9">
        <v>1</v>
      </c>
      <c r="AZ1238" s="9">
        <v>1</v>
      </c>
      <c r="BA1238" s="9">
        <v>1</v>
      </c>
      <c r="BB1238" s="9">
        <v>2</v>
      </c>
      <c r="BC1238" s="9">
        <v>1</v>
      </c>
      <c r="BD1238" s="9">
        <v>1</v>
      </c>
      <c r="BE1238" s="9"/>
      <c r="BF1238" s="9">
        <v>1</v>
      </c>
      <c r="BG1238" s="9">
        <v>2</v>
      </c>
      <c r="BH1238">
        <v>1</v>
      </c>
      <c r="BI1238">
        <v>1</v>
      </c>
      <c r="BJ1238" s="58">
        <v>1</v>
      </c>
      <c r="BK1238">
        <v>2</v>
      </c>
      <c r="BL1238">
        <v>1</v>
      </c>
      <c r="BM1238">
        <v>1</v>
      </c>
      <c r="BN1238">
        <v>1</v>
      </c>
      <c r="BO1238">
        <v>2</v>
      </c>
      <c r="BP1238">
        <v>1</v>
      </c>
      <c r="BQ1238">
        <v>1</v>
      </c>
      <c r="BR1238">
        <v>2</v>
      </c>
      <c r="BS1238">
        <v>2</v>
      </c>
      <c r="BT1238" t="s">
        <v>125</v>
      </c>
      <c r="BU1238">
        <v>1</v>
      </c>
      <c r="BV1238">
        <v>1</v>
      </c>
      <c r="BW1238">
        <v>1</v>
      </c>
      <c r="BX1238">
        <v>2</v>
      </c>
      <c r="BY1238">
        <v>1</v>
      </c>
      <c r="BZ1238">
        <v>1</v>
      </c>
      <c r="CA1238">
        <v>1</v>
      </c>
      <c r="CB1238">
        <v>2</v>
      </c>
      <c r="CC1238">
        <v>1</v>
      </c>
      <c r="CD1238">
        <v>1</v>
      </c>
      <c r="CE1238">
        <v>2</v>
      </c>
      <c r="CF1238">
        <v>1</v>
      </c>
      <c r="CG1238">
        <v>1</v>
      </c>
      <c r="CH1238">
        <v>2</v>
      </c>
      <c r="CI1238">
        <v>1</v>
      </c>
      <c r="CJ1238">
        <v>1</v>
      </c>
      <c r="CK1238">
        <v>2</v>
      </c>
      <c r="CL1238">
        <v>1</v>
      </c>
      <c r="CM1238">
        <v>4</v>
      </c>
      <c r="CN1238">
        <v>4</v>
      </c>
      <c r="CO1238">
        <v>4</v>
      </c>
      <c r="CP1238">
        <v>3</v>
      </c>
      <c r="CQ1238">
        <v>4</v>
      </c>
      <c r="CR1238">
        <v>4</v>
      </c>
      <c r="CS1238">
        <v>4</v>
      </c>
      <c r="CT1238">
        <v>4</v>
      </c>
      <c r="CU1238">
        <v>3</v>
      </c>
      <c r="CV1238">
        <v>3</v>
      </c>
      <c r="CW1238">
        <v>1</v>
      </c>
      <c r="CX1238">
        <v>3</v>
      </c>
      <c r="CY1238">
        <v>3</v>
      </c>
      <c r="CZ1238">
        <v>3</v>
      </c>
      <c r="DA1238" s="57">
        <v>3</v>
      </c>
    </row>
    <row r="1239" spans="1:105">
      <c r="A1239">
        <v>1232</v>
      </c>
      <c r="B1239" s="9">
        <v>2</v>
      </c>
      <c r="C1239" s="9">
        <v>1</v>
      </c>
      <c r="D1239" s="9">
        <v>6</v>
      </c>
      <c r="E1239" s="9">
        <v>8</v>
      </c>
      <c r="F1239" s="9">
        <v>0</v>
      </c>
      <c r="G1239" s="9">
        <v>0</v>
      </c>
      <c r="H1239" s="9">
        <v>1</v>
      </c>
      <c r="I1239" s="9">
        <v>1</v>
      </c>
      <c r="J1239" s="9">
        <v>0</v>
      </c>
      <c r="K1239" s="9">
        <v>0</v>
      </c>
      <c r="L1239" s="9">
        <v>0</v>
      </c>
      <c r="M1239" s="9">
        <v>1</v>
      </c>
      <c r="N1239" s="9">
        <v>3</v>
      </c>
      <c r="O1239" s="9">
        <v>4</v>
      </c>
      <c r="P1239" s="9">
        <v>3</v>
      </c>
      <c r="Q1239" s="9">
        <v>3</v>
      </c>
      <c r="R1239" s="9">
        <v>3</v>
      </c>
      <c r="S1239" s="9">
        <v>4</v>
      </c>
      <c r="T1239" s="9"/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1</v>
      </c>
      <c r="AB1239" s="9">
        <v>0</v>
      </c>
      <c r="AC1239" s="9"/>
      <c r="AD1239" s="9">
        <v>5</v>
      </c>
      <c r="AE1239" s="9"/>
      <c r="AF1239" s="9">
        <v>1</v>
      </c>
      <c r="AG1239" s="9">
        <v>0</v>
      </c>
      <c r="AH1239" s="9">
        <v>0</v>
      </c>
      <c r="AI1239" s="9">
        <v>1</v>
      </c>
      <c r="AJ1239" s="9">
        <v>0</v>
      </c>
      <c r="AK1239" s="9">
        <v>0</v>
      </c>
      <c r="AL1239" s="9"/>
      <c r="AM1239" s="9">
        <v>1</v>
      </c>
      <c r="AN1239" s="9">
        <v>1</v>
      </c>
      <c r="AO1239" s="9">
        <v>0</v>
      </c>
      <c r="AP1239" s="9">
        <v>0</v>
      </c>
      <c r="AQ1239" s="9">
        <v>0</v>
      </c>
      <c r="AR1239" s="9">
        <v>0</v>
      </c>
      <c r="AS1239" s="9"/>
      <c r="AT1239" s="9">
        <v>1</v>
      </c>
      <c r="AU1239" s="9">
        <v>1</v>
      </c>
      <c r="AV1239" s="75">
        <v>1</v>
      </c>
      <c r="AW1239" s="75">
        <v>2</v>
      </c>
      <c r="AX1239" s="75">
        <v>1</v>
      </c>
      <c r="AY1239" s="9">
        <v>2</v>
      </c>
      <c r="AZ1239" s="9">
        <v>2</v>
      </c>
      <c r="BA1239" s="9" t="s">
        <v>125</v>
      </c>
      <c r="BB1239" s="9" t="s">
        <v>125</v>
      </c>
      <c r="BC1239" s="9">
        <v>2</v>
      </c>
      <c r="BD1239" s="9">
        <v>1</v>
      </c>
      <c r="BE1239" s="9">
        <v>2</v>
      </c>
      <c r="BF1239" s="9">
        <v>1</v>
      </c>
      <c r="BG1239" s="9">
        <v>2</v>
      </c>
      <c r="BH1239">
        <v>2</v>
      </c>
      <c r="BI1239">
        <v>1</v>
      </c>
      <c r="BJ1239" s="58">
        <v>2</v>
      </c>
      <c r="BK1239">
        <v>2</v>
      </c>
      <c r="BL1239">
        <v>2</v>
      </c>
      <c r="BM1239">
        <v>2</v>
      </c>
      <c r="BN1239">
        <v>2</v>
      </c>
      <c r="BO1239">
        <v>2</v>
      </c>
      <c r="BP1239">
        <v>2</v>
      </c>
      <c r="BQ1239" t="s">
        <v>125</v>
      </c>
      <c r="BR1239">
        <v>1</v>
      </c>
      <c r="BS1239">
        <v>2</v>
      </c>
      <c r="BT1239" t="s">
        <v>125</v>
      </c>
      <c r="BU1239">
        <v>1</v>
      </c>
      <c r="BV1239">
        <v>2</v>
      </c>
      <c r="BW1239">
        <v>2</v>
      </c>
      <c r="BX1239">
        <v>2</v>
      </c>
      <c r="BY1239">
        <v>1</v>
      </c>
      <c r="BZ1239">
        <v>2</v>
      </c>
      <c r="CA1239">
        <v>2</v>
      </c>
      <c r="CB1239">
        <v>2</v>
      </c>
      <c r="CC1239">
        <v>1</v>
      </c>
      <c r="CD1239">
        <v>1</v>
      </c>
      <c r="CE1239">
        <v>1</v>
      </c>
      <c r="CF1239">
        <v>1</v>
      </c>
      <c r="CG1239">
        <v>2</v>
      </c>
      <c r="CH1239">
        <v>2</v>
      </c>
      <c r="CI1239">
        <v>2</v>
      </c>
      <c r="CJ1239">
        <v>2</v>
      </c>
      <c r="CK1239">
        <v>2</v>
      </c>
      <c r="CL1239">
        <v>2</v>
      </c>
      <c r="CM1239" t="s">
        <v>125</v>
      </c>
      <c r="CN1239" t="s">
        <v>125</v>
      </c>
      <c r="CO1239">
        <v>4</v>
      </c>
      <c r="CP1239">
        <v>4</v>
      </c>
      <c r="CQ1239">
        <v>4</v>
      </c>
      <c r="CR1239">
        <v>4</v>
      </c>
      <c r="CS1239">
        <v>4</v>
      </c>
      <c r="CT1239">
        <v>4</v>
      </c>
      <c r="CU1239">
        <v>4</v>
      </c>
      <c r="CV1239">
        <v>2</v>
      </c>
      <c r="CW1239">
        <v>1</v>
      </c>
      <c r="CX1239">
        <v>4</v>
      </c>
      <c r="CY1239">
        <v>4</v>
      </c>
      <c r="CZ1239">
        <v>4</v>
      </c>
      <c r="DA1239" s="57">
        <v>4</v>
      </c>
    </row>
    <row r="1240" spans="1:105">
      <c r="A1240">
        <v>1233</v>
      </c>
      <c r="B1240" s="9">
        <v>1</v>
      </c>
      <c r="C1240" s="9">
        <v>3</v>
      </c>
      <c r="D1240" s="9">
        <v>1</v>
      </c>
      <c r="E1240" s="9">
        <v>10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1</v>
      </c>
      <c r="M1240" s="9">
        <v>2</v>
      </c>
      <c r="N1240" s="9">
        <v>0</v>
      </c>
      <c r="O1240" s="9">
        <v>4</v>
      </c>
      <c r="P1240" s="9">
        <v>0</v>
      </c>
      <c r="Q1240" s="9">
        <v>1</v>
      </c>
      <c r="R1240" s="9">
        <v>0</v>
      </c>
      <c r="S1240" s="9">
        <v>3</v>
      </c>
      <c r="T1240" s="9"/>
      <c r="U1240" s="9">
        <v>1</v>
      </c>
      <c r="V1240" s="9">
        <v>1</v>
      </c>
      <c r="W1240" s="9">
        <v>0</v>
      </c>
      <c r="X1240" s="9">
        <v>0</v>
      </c>
      <c r="Y1240" s="9">
        <v>1</v>
      </c>
      <c r="Z1240" s="9">
        <v>0</v>
      </c>
      <c r="AA1240" s="9">
        <v>0</v>
      </c>
      <c r="AB1240" s="9">
        <v>0</v>
      </c>
      <c r="AC1240" s="9"/>
      <c r="AD1240" s="9">
        <v>5</v>
      </c>
      <c r="AE1240" s="9"/>
      <c r="AF1240" s="9">
        <v>0</v>
      </c>
      <c r="AG1240" s="9">
        <v>0</v>
      </c>
      <c r="AH1240" s="9">
        <v>1</v>
      </c>
      <c r="AI1240" s="9">
        <v>0</v>
      </c>
      <c r="AJ1240" s="9">
        <v>0</v>
      </c>
      <c r="AK1240" s="9">
        <v>0</v>
      </c>
      <c r="AL1240" s="9"/>
      <c r="AM1240" s="9">
        <v>0</v>
      </c>
      <c r="AN1240" s="9">
        <v>1</v>
      </c>
      <c r="AO1240" s="9">
        <v>1</v>
      </c>
      <c r="AP1240" s="9">
        <v>0</v>
      </c>
      <c r="AQ1240" s="9">
        <v>0</v>
      </c>
      <c r="AR1240" s="9">
        <v>0</v>
      </c>
      <c r="AS1240" s="9"/>
      <c r="AT1240" s="9">
        <v>1</v>
      </c>
      <c r="AU1240" s="9">
        <v>3</v>
      </c>
      <c r="AV1240" s="75">
        <v>1</v>
      </c>
      <c r="AW1240" s="75">
        <v>2</v>
      </c>
      <c r="AX1240" s="75">
        <v>1</v>
      </c>
      <c r="AY1240" s="9">
        <v>2</v>
      </c>
      <c r="AZ1240" s="9">
        <v>1</v>
      </c>
      <c r="BA1240" s="9">
        <v>1</v>
      </c>
      <c r="BB1240" s="9">
        <v>2</v>
      </c>
      <c r="BC1240" s="9">
        <v>2</v>
      </c>
      <c r="BD1240" s="9">
        <v>2</v>
      </c>
      <c r="BE1240" s="9" t="s">
        <v>125</v>
      </c>
      <c r="BF1240" s="9">
        <v>2</v>
      </c>
      <c r="BG1240" s="9" t="s">
        <v>125</v>
      </c>
      <c r="BH1240">
        <v>1</v>
      </c>
      <c r="BI1240">
        <v>1</v>
      </c>
      <c r="BJ1240" s="58">
        <v>1</v>
      </c>
      <c r="BK1240">
        <v>2</v>
      </c>
      <c r="BL1240">
        <v>1</v>
      </c>
      <c r="BM1240">
        <v>2</v>
      </c>
      <c r="BN1240">
        <v>2</v>
      </c>
      <c r="BO1240">
        <v>1</v>
      </c>
      <c r="BP1240">
        <v>2</v>
      </c>
      <c r="BQ1240" t="s">
        <v>125</v>
      </c>
      <c r="BR1240">
        <v>1</v>
      </c>
      <c r="BS1240">
        <v>2</v>
      </c>
      <c r="BT1240" t="s">
        <v>125</v>
      </c>
      <c r="BU1240">
        <v>2</v>
      </c>
      <c r="BV1240">
        <v>1</v>
      </c>
      <c r="BW1240">
        <v>1</v>
      </c>
      <c r="BX1240">
        <v>2</v>
      </c>
      <c r="BY1240">
        <v>1</v>
      </c>
      <c r="BZ1240">
        <v>1</v>
      </c>
      <c r="CA1240">
        <v>1</v>
      </c>
      <c r="CB1240">
        <v>2</v>
      </c>
      <c r="CC1240">
        <v>2</v>
      </c>
      <c r="CD1240">
        <v>2</v>
      </c>
      <c r="CE1240">
        <v>2</v>
      </c>
      <c r="CF1240">
        <v>1</v>
      </c>
      <c r="CG1240">
        <v>2</v>
      </c>
      <c r="CH1240">
        <v>2</v>
      </c>
      <c r="CI1240">
        <v>2</v>
      </c>
      <c r="CJ1240">
        <v>2</v>
      </c>
      <c r="CK1240">
        <v>2</v>
      </c>
      <c r="CL1240">
        <v>1</v>
      </c>
      <c r="CM1240">
        <v>3</v>
      </c>
      <c r="CN1240">
        <v>3</v>
      </c>
      <c r="CO1240">
        <v>4</v>
      </c>
      <c r="CP1240">
        <v>3</v>
      </c>
      <c r="CQ1240">
        <v>2</v>
      </c>
      <c r="CR1240">
        <v>1</v>
      </c>
      <c r="CS1240">
        <v>1</v>
      </c>
      <c r="CT1240">
        <v>2</v>
      </c>
      <c r="CU1240">
        <v>2</v>
      </c>
      <c r="CV1240">
        <v>1</v>
      </c>
      <c r="CW1240">
        <v>1</v>
      </c>
      <c r="CX1240">
        <v>3</v>
      </c>
      <c r="CY1240">
        <v>3</v>
      </c>
      <c r="CZ1240">
        <v>0</v>
      </c>
      <c r="DA1240" s="57" t="s">
        <v>125</v>
      </c>
    </row>
    <row r="1241" spans="1:105">
      <c r="A1241">
        <v>1234</v>
      </c>
      <c r="B1241" s="9">
        <v>2</v>
      </c>
      <c r="C1241" s="9">
        <v>5</v>
      </c>
      <c r="D1241" s="9">
        <v>5</v>
      </c>
      <c r="E1241" s="9">
        <v>11</v>
      </c>
      <c r="F1241" s="9">
        <v>0</v>
      </c>
      <c r="G1241" s="9">
        <v>0</v>
      </c>
      <c r="H1241" s="9">
        <v>0</v>
      </c>
      <c r="I1241" s="9">
        <v>1</v>
      </c>
      <c r="J1241" s="9">
        <v>1</v>
      </c>
      <c r="K1241" s="9">
        <v>0</v>
      </c>
      <c r="L1241" s="9">
        <v>0</v>
      </c>
      <c r="M1241" s="9">
        <v>1</v>
      </c>
      <c r="N1241" s="9">
        <v>3</v>
      </c>
      <c r="O1241" s="9">
        <v>3</v>
      </c>
      <c r="P1241" s="9">
        <v>3</v>
      </c>
      <c r="Q1241" s="9">
        <v>4</v>
      </c>
      <c r="R1241" s="9">
        <v>4</v>
      </c>
      <c r="S1241" s="9">
        <v>3</v>
      </c>
      <c r="T1241" s="9"/>
      <c r="U1241" s="9">
        <v>0</v>
      </c>
      <c r="V1241" s="9">
        <v>0</v>
      </c>
      <c r="W1241" s="9">
        <v>1</v>
      </c>
      <c r="X1241" s="9">
        <v>0</v>
      </c>
      <c r="Y1241" s="9">
        <v>1</v>
      </c>
      <c r="Z1241" s="9">
        <v>1</v>
      </c>
      <c r="AA1241" s="9">
        <v>0</v>
      </c>
      <c r="AB1241" s="9">
        <v>0</v>
      </c>
      <c r="AC1241" s="9"/>
      <c r="AD1241" s="9">
        <v>4</v>
      </c>
      <c r="AE1241" s="9"/>
      <c r="AF1241" s="9">
        <v>1</v>
      </c>
      <c r="AG1241" s="9">
        <v>0</v>
      </c>
      <c r="AH1241" s="9">
        <v>1</v>
      </c>
      <c r="AI1241" s="9">
        <v>1</v>
      </c>
      <c r="AJ1241" s="9">
        <v>0</v>
      </c>
      <c r="AK1241" s="9">
        <v>0</v>
      </c>
      <c r="AL1241" s="9"/>
      <c r="AM1241" s="9">
        <v>1</v>
      </c>
      <c r="AN1241" s="9">
        <v>1</v>
      </c>
      <c r="AO1241" s="9">
        <v>1</v>
      </c>
      <c r="AP1241" s="9">
        <v>1</v>
      </c>
      <c r="AQ1241" s="9">
        <v>0</v>
      </c>
      <c r="AR1241" s="9">
        <v>1</v>
      </c>
      <c r="AS1241" s="9"/>
      <c r="AT1241" s="9">
        <v>1</v>
      </c>
      <c r="AU1241" s="9">
        <v>2</v>
      </c>
      <c r="AV1241" s="75">
        <v>1</v>
      </c>
      <c r="AW1241" s="75">
        <v>2</v>
      </c>
      <c r="AX1241" s="75">
        <v>1</v>
      </c>
      <c r="AY1241" s="9">
        <v>1</v>
      </c>
      <c r="AZ1241" s="9">
        <v>1</v>
      </c>
      <c r="BA1241" s="9">
        <v>1</v>
      </c>
      <c r="BB1241" s="9">
        <v>2</v>
      </c>
      <c r="BC1241" s="9">
        <v>2</v>
      </c>
      <c r="BD1241" s="9">
        <v>1</v>
      </c>
      <c r="BE1241" s="9">
        <v>2</v>
      </c>
      <c r="BF1241" s="9">
        <v>1</v>
      </c>
      <c r="BG1241" s="9">
        <v>1</v>
      </c>
      <c r="BH1241">
        <v>2</v>
      </c>
      <c r="BI1241">
        <v>2</v>
      </c>
      <c r="BJ1241" s="58">
        <v>2</v>
      </c>
      <c r="BK1241">
        <v>2</v>
      </c>
      <c r="BL1241">
        <v>2</v>
      </c>
      <c r="BM1241">
        <v>1</v>
      </c>
      <c r="BN1241">
        <v>1</v>
      </c>
      <c r="BO1241">
        <v>2</v>
      </c>
      <c r="BP1241">
        <v>2</v>
      </c>
      <c r="BQ1241" t="s">
        <v>125</v>
      </c>
      <c r="BR1241">
        <v>2</v>
      </c>
      <c r="BS1241">
        <v>2</v>
      </c>
      <c r="BT1241" t="s">
        <v>125</v>
      </c>
      <c r="BU1241">
        <v>1</v>
      </c>
      <c r="BV1241">
        <v>2</v>
      </c>
      <c r="BW1241">
        <v>2</v>
      </c>
      <c r="BX1241">
        <v>2</v>
      </c>
      <c r="BY1241">
        <v>2</v>
      </c>
      <c r="BZ1241">
        <v>2</v>
      </c>
      <c r="CA1241">
        <v>2</v>
      </c>
      <c r="CB1241">
        <v>2</v>
      </c>
      <c r="CC1241">
        <v>2</v>
      </c>
      <c r="CD1241">
        <v>2</v>
      </c>
      <c r="CE1241">
        <v>2</v>
      </c>
      <c r="CF1241">
        <v>2</v>
      </c>
      <c r="CG1241">
        <v>2</v>
      </c>
      <c r="CH1241">
        <v>2</v>
      </c>
      <c r="CI1241">
        <v>2</v>
      </c>
      <c r="CJ1241">
        <v>2</v>
      </c>
      <c r="CK1241">
        <v>2</v>
      </c>
      <c r="CL1241">
        <v>1</v>
      </c>
      <c r="CM1241">
        <v>3</v>
      </c>
      <c r="CN1241">
        <v>3</v>
      </c>
      <c r="CP1241">
        <v>2</v>
      </c>
      <c r="CQ1241">
        <v>3</v>
      </c>
      <c r="CR1241">
        <v>2</v>
      </c>
      <c r="CS1241">
        <v>3</v>
      </c>
      <c r="CT1241">
        <v>4</v>
      </c>
      <c r="CU1241">
        <v>4</v>
      </c>
      <c r="CV1241">
        <v>1</v>
      </c>
      <c r="CW1241">
        <v>1</v>
      </c>
      <c r="CX1241">
        <v>3</v>
      </c>
      <c r="CY1241">
        <v>1</v>
      </c>
      <c r="CZ1241">
        <v>0</v>
      </c>
      <c r="DA1241" s="57" t="s">
        <v>125</v>
      </c>
    </row>
    <row r="1242" spans="1:105">
      <c r="A1242">
        <v>1235</v>
      </c>
      <c r="B1242" s="9">
        <v>2</v>
      </c>
      <c r="C1242" s="9">
        <v>7</v>
      </c>
      <c r="D1242" s="9">
        <v>5</v>
      </c>
      <c r="E1242" s="9">
        <v>13</v>
      </c>
      <c r="F1242" s="9">
        <v>0</v>
      </c>
      <c r="G1242" s="9">
        <v>0</v>
      </c>
      <c r="H1242" s="9">
        <v>0</v>
      </c>
      <c r="I1242" s="9">
        <v>0</v>
      </c>
      <c r="J1242" s="9">
        <v>1</v>
      </c>
      <c r="K1242" s="9">
        <v>1</v>
      </c>
      <c r="L1242" s="9">
        <v>0</v>
      </c>
      <c r="M1242" s="9">
        <v>2</v>
      </c>
      <c r="N1242" s="9">
        <v>4</v>
      </c>
      <c r="O1242" s="9">
        <v>4</v>
      </c>
      <c r="P1242" s="9">
        <v>4</v>
      </c>
      <c r="Q1242" s="9">
        <v>4</v>
      </c>
      <c r="R1242" s="9">
        <v>4</v>
      </c>
      <c r="S1242" s="9">
        <v>4</v>
      </c>
      <c r="T1242" s="9"/>
      <c r="U1242" s="9">
        <v>0</v>
      </c>
      <c r="V1242" s="9">
        <v>0</v>
      </c>
      <c r="W1242" s="9">
        <v>0</v>
      </c>
      <c r="X1242" s="9">
        <v>0</v>
      </c>
      <c r="Y1242" s="9">
        <v>1</v>
      </c>
      <c r="Z1242" s="9">
        <v>1</v>
      </c>
      <c r="AA1242" s="9">
        <v>0</v>
      </c>
      <c r="AB1242" s="9">
        <v>0</v>
      </c>
      <c r="AC1242" s="9"/>
      <c r="AD1242" s="9">
        <v>2</v>
      </c>
      <c r="AE1242" s="9"/>
      <c r="AF1242" s="9">
        <v>1</v>
      </c>
      <c r="AG1242" s="9">
        <v>1</v>
      </c>
      <c r="AH1242" s="9">
        <v>1</v>
      </c>
      <c r="AI1242" s="9">
        <v>0</v>
      </c>
      <c r="AJ1242" s="9">
        <v>1</v>
      </c>
      <c r="AK1242" s="9">
        <v>0</v>
      </c>
      <c r="AL1242" s="9"/>
      <c r="AM1242" s="9">
        <v>1</v>
      </c>
      <c r="AN1242" s="9">
        <v>1</v>
      </c>
      <c r="AO1242" s="9">
        <v>1</v>
      </c>
      <c r="AP1242" s="9">
        <v>1</v>
      </c>
      <c r="AQ1242" s="9">
        <v>0</v>
      </c>
      <c r="AR1242" s="9">
        <v>0</v>
      </c>
      <c r="AS1242" s="9"/>
      <c r="AT1242" s="9">
        <v>1</v>
      </c>
      <c r="AU1242" s="9">
        <v>3</v>
      </c>
      <c r="AV1242" s="75">
        <v>1</v>
      </c>
      <c r="AW1242" s="75">
        <v>1</v>
      </c>
      <c r="AX1242" s="75">
        <v>1</v>
      </c>
      <c r="AY1242" s="9">
        <v>1</v>
      </c>
      <c r="AZ1242" s="9">
        <v>1</v>
      </c>
      <c r="BA1242" s="9"/>
      <c r="BB1242" s="9"/>
      <c r="BC1242" s="9">
        <v>2</v>
      </c>
      <c r="BD1242" s="9">
        <v>1</v>
      </c>
      <c r="BE1242" s="9">
        <v>2</v>
      </c>
      <c r="BF1242" s="9">
        <v>2</v>
      </c>
      <c r="BG1242" s="9" t="s">
        <v>125</v>
      </c>
      <c r="BH1242">
        <v>1</v>
      </c>
      <c r="BI1242">
        <v>2</v>
      </c>
      <c r="BK1242">
        <v>2</v>
      </c>
      <c r="BL1242">
        <v>1</v>
      </c>
      <c r="BM1242">
        <v>1</v>
      </c>
      <c r="BN1242">
        <v>2</v>
      </c>
      <c r="BO1242">
        <v>2</v>
      </c>
      <c r="BP1242">
        <v>2</v>
      </c>
      <c r="BQ1242" t="s">
        <v>125</v>
      </c>
      <c r="BR1242">
        <v>1</v>
      </c>
      <c r="BS1242">
        <v>2</v>
      </c>
      <c r="BT1242" t="s">
        <v>125</v>
      </c>
      <c r="BU1242">
        <v>1</v>
      </c>
      <c r="BV1242">
        <v>2</v>
      </c>
      <c r="BW1242">
        <v>2</v>
      </c>
      <c r="BX1242">
        <v>2</v>
      </c>
      <c r="BY1242">
        <v>1</v>
      </c>
      <c r="BZ1242">
        <v>2</v>
      </c>
      <c r="CA1242">
        <v>2</v>
      </c>
      <c r="CB1242">
        <v>2</v>
      </c>
      <c r="CC1242">
        <v>2</v>
      </c>
      <c r="CD1242">
        <v>2</v>
      </c>
      <c r="CE1242">
        <v>1</v>
      </c>
      <c r="CF1242">
        <v>1</v>
      </c>
      <c r="CG1242">
        <v>1</v>
      </c>
      <c r="CH1242">
        <v>2</v>
      </c>
      <c r="CJ1242">
        <v>1</v>
      </c>
      <c r="CK1242">
        <v>2</v>
      </c>
      <c r="CL1242">
        <v>1</v>
      </c>
      <c r="CM1242">
        <v>3</v>
      </c>
      <c r="CN1242">
        <v>3</v>
      </c>
      <c r="CO1242">
        <v>4</v>
      </c>
      <c r="CP1242">
        <v>3</v>
      </c>
      <c r="CQ1242">
        <v>3</v>
      </c>
      <c r="CR1242">
        <v>3</v>
      </c>
      <c r="CS1242">
        <v>4</v>
      </c>
      <c r="CT1242">
        <v>3</v>
      </c>
      <c r="CU1242">
        <v>3</v>
      </c>
      <c r="CV1242">
        <v>1</v>
      </c>
      <c r="CW1242">
        <v>1</v>
      </c>
      <c r="CX1242">
        <v>4</v>
      </c>
      <c r="CY1242">
        <v>3</v>
      </c>
      <c r="CZ1242">
        <v>0</v>
      </c>
      <c r="DA1242" s="57" t="s">
        <v>125</v>
      </c>
    </row>
    <row r="1243" spans="1:105">
      <c r="A1243">
        <v>1236</v>
      </c>
      <c r="B1243" s="9">
        <v>1</v>
      </c>
      <c r="C1243" s="9">
        <v>4</v>
      </c>
      <c r="D1243" s="9">
        <v>4</v>
      </c>
      <c r="E1243" s="9">
        <v>2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1</v>
      </c>
      <c r="M1243" s="9">
        <v>2</v>
      </c>
      <c r="N1243" s="9">
        <v>4</v>
      </c>
      <c r="O1243" s="9">
        <v>4</v>
      </c>
      <c r="P1243" s="9">
        <v>4</v>
      </c>
      <c r="Q1243" s="9">
        <v>4</v>
      </c>
      <c r="R1243" s="9">
        <v>4</v>
      </c>
      <c r="S1243" s="9">
        <v>4</v>
      </c>
      <c r="T1243" s="9"/>
      <c r="U1243" s="9">
        <v>1</v>
      </c>
      <c r="V1243" s="9">
        <v>1</v>
      </c>
      <c r="W1243" s="9">
        <v>0</v>
      </c>
      <c r="X1243" s="9">
        <v>0</v>
      </c>
      <c r="Y1243" s="9">
        <v>1</v>
      </c>
      <c r="Z1243" s="9">
        <v>0</v>
      </c>
      <c r="AA1243" s="9">
        <v>0</v>
      </c>
      <c r="AB1243" s="9">
        <v>0</v>
      </c>
      <c r="AC1243" s="9"/>
      <c r="AD1243" s="9">
        <v>3</v>
      </c>
      <c r="AE1243" s="9"/>
      <c r="AF1243" s="9">
        <v>1</v>
      </c>
      <c r="AG1243" s="9">
        <v>0</v>
      </c>
      <c r="AH1243" s="9">
        <v>1</v>
      </c>
      <c r="AI1243" s="9">
        <v>0</v>
      </c>
      <c r="AJ1243" s="9">
        <v>0</v>
      </c>
      <c r="AK1243" s="9">
        <v>0</v>
      </c>
      <c r="AL1243" s="9"/>
      <c r="AM1243" s="9">
        <v>1</v>
      </c>
      <c r="AN1243" s="9">
        <v>1</v>
      </c>
      <c r="AO1243" s="9">
        <v>1</v>
      </c>
      <c r="AP1243" s="9">
        <v>0</v>
      </c>
      <c r="AQ1243" s="9">
        <v>0</v>
      </c>
      <c r="AR1243" s="9">
        <v>0</v>
      </c>
      <c r="AS1243" s="9"/>
      <c r="AT1243" s="9">
        <v>1</v>
      </c>
      <c r="AU1243" s="9">
        <v>2</v>
      </c>
      <c r="AV1243" s="75">
        <v>2</v>
      </c>
      <c r="AW1243" s="75">
        <v>2</v>
      </c>
      <c r="AX1243" s="75">
        <v>2</v>
      </c>
      <c r="AY1243" s="9" t="s">
        <v>125</v>
      </c>
      <c r="AZ1243" s="9">
        <v>1</v>
      </c>
      <c r="BA1243" s="9">
        <v>1</v>
      </c>
      <c r="BB1243" s="9">
        <v>2</v>
      </c>
      <c r="BC1243" s="9">
        <v>2</v>
      </c>
      <c r="BD1243" s="9">
        <v>1</v>
      </c>
      <c r="BE1243" s="9">
        <v>1</v>
      </c>
      <c r="BF1243" s="9">
        <v>2</v>
      </c>
      <c r="BG1243" s="9" t="s">
        <v>125</v>
      </c>
      <c r="BH1243">
        <v>1</v>
      </c>
      <c r="BI1243">
        <v>1</v>
      </c>
      <c r="BJ1243" s="58">
        <v>1</v>
      </c>
      <c r="BK1243">
        <v>2</v>
      </c>
      <c r="BL1243">
        <v>2</v>
      </c>
      <c r="BM1243">
        <v>2</v>
      </c>
      <c r="BN1243">
        <v>1</v>
      </c>
      <c r="BO1243">
        <v>2</v>
      </c>
      <c r="BP1243">
        <v>2</v>
      </c>
      <c r="BQ1243" t="s">
        <v>125</v>
      </c>
      <c r="BR1243">
        <v>2</v>
      </c>
      <c r="BS1243">
        <v>2</v>
      </c>
      <c r="BT1243" t="s">
        <v>125</v>
      </c>
      <c r="BU1243">
        <v>1</v>
      </c>
      <c r="BV1243">
        <v>1</v>
      </c>
      <c r="BW1243">
        <v>2</v>
      </c>
      <c r="BX1243">
        <v>2</v>
      </c>
      <c r="BY1243">
        <v>2</v>
      </c>
      <c r="BZ1243">
        <v>2</v>
      </c>
      <c r="CA1243">
        <v>2</v>
      </c>
      <c r="CB1243">
        <v>2</v>
      </c>
      <c r="CC1243">
        <v>2</v>
      </c>
      <c r="CD1243">
        <v>1</v>
      </c>
      <c r="CE1243">
        <v>2</v>
      </c>
      <c r="CF1243">
        <v>2</v>
      </c>
      <c r="CG1243">
        <v>2</v>
      </c>
      <c r="CH1243">
        <v>2</v>
      </c>
      <c r="CI1243">
        <v>2</v>
      </c>
      <c r="CJ1243">
        <v>2</v>
      </c>
      <c r="CK1243">
        <v>2</v>
      </c>
      <c r="CL1243">
        <v>2</v>
      </c>
      <c r="CM1243" t="s">
        <v>125</v>
      </c>
      <c r="CN1243" t="s">
        <v>125</v>
      </c>
      <c r="CO1243">
        <v>3</v>
      </c>
      <c r="CP1243">
        <v>4</v>
      </c>
      <c r="CQ1243">
        <v>4</v>
      </c>
      <c r="CR1243">
        <v>3</v>
      </c>
      <c r="CS1243">
        <v>3</v>
      </c>
      <c r="CT1243">
        <v>2</v>
      </c>
      <c r="CU1243">
        <v>2</v>
      </c>
      <c r="CV1243">
        <v>2</v>
      </c>
      <c r="CW1243">
        <v>2</v>
      </c>
      <c r="CX1243">
        <v>1</v>
      </c>
      <c r="CY1243">
        <v>3</v>
      </c>
      <c r="CZ1243">
        <v>0</v>
      </c>
      <c r="DA1243" s="57" t="s">
        <v>125</v>
      </c>
    </row>
    <row r="1244" spans="1:105">
      <c r="A1244">
        <v>1237</v>
      </c>
      <c r="B1244" s="9">
        <v>1</v>
      </c>
      <c r="C1244" s="9">
        <v>4</v>
      </c>
      <c r="D1244" s="9">
        <v>4</v>
      </c>
      <c r="E1244" s="9">
        <v>12</v>
      </c>
      <c r="F1244" s="9">
        <v>0</v>
      </c>
      <c r="G1244" s="9">
        <v>0</v>
      </c>
      <c r="H1244" s="9">
        <v>0</v>
      </c>
      <c r="I1244" s="9">
        <v>1</v>
      </c>
      <c r="J1244" s="9">
        <v>1</v>
      </c>
      <c r="K1244" s="9">
        <v>0</v>
      </c>
      <c r="L1244" s="9">
        <v>0</v>
      </c>
      <c r="M1244" s="9">
        <v>1</v>
      </c>
      <c r="N1244" s="9">
        <v>0</v>
      </c>
      <c r="O1244" s="9">
        <v>0</v>
      </c>
      <c r="P1244" s="9">
        <v>0</v>
      </c>
      <c r="Q1244" s="9">
        <v>4</v>
      </c>
      <c r="R1244" s="9">
        <v>0</v>
      </c>
      <c r="S1244" s="9">
        <v>4</v>
      </c>
      <c r="T1244" s="9"/>
      <c r="U1244" s="9">
        <v>1</v>
      </c>
      <c r="V1244" s="9">
        <v>1</v>
      </c>
      <c r="W1244" s="9">
        <v>0</v>
      </c>
      <c r="X1244" s="9">
        <v>0</v>
      </c>
      <c r="Y1244" s="9">
        <v>1</v>
      </c>
      <c r="Z1244" s="9">
        <v>0</v>
      </c>
      <c r="AA1244" s="9">
        <v>0</v>
      </c>
      <c r="AB1244" s="9">
        <v>0</v>
      </c>
      <c r="AC1244" s="9"/>
      <c r="AD1244" s="9">
        <v>1</v>
      </c>
      <c r="AE1244" s="9"/>
      <c r="AF1244" s="9">
        <v>0</v>
      </c>
      <c r="AG1244" s="9">
        <v>1</v>
      </c>
      <c r="AH1244" s="9">
        <v>1</v>
      </c>
      <c r="AI1244" s="9">
        <v>1</v>
      </c>
      <c r="AJ1244" s="9">
        <v>0</v>
      </c>
      <c r="AK1244" s="9">
        <v>0</v>
      </c>
      <c r="AL1244" s="9"/>
      <c r="AM1244" s="9">
        <v>1</v>
      </c>
      <c r="AN1244" s="9">
        <v>1</v>
      </c>
      <c r="AO1244" s="9">
        <v>1</v>
      </c>
      <c r="AP1244" s="9">
        <v>1</v>
      </c>
      <c r="AQ1244" s="9">
        <v>0</v>
      </c>
      <c r="AR1244" s="9">
        <v>0</v>
      </c>
      <c r="AS1244" s="9"/>
      <c r="AT1244" s="9">
        <v>4</v>
      </c>
      <c r="AU1244" s="9">
        <v>2</v>
      </c>
      <c r="AV1244" s="75">
        <v>1</v>
      </c>
      <c r="AW1244" s="75">
        <v>2</v>
      </c>
      <c r="AX1244" s="75">
        <v>2</v>
      </c>
      <c r="AY1244" s="9" t="s">
        <v>125</v>
      </c>
      <c r="AZ1244" s="9">
        <v>1</v>
      </c>
      <c r="BA1244" s="9">
        <v>2</v>
      </c>
      <c r="BB1244" s="9">
        <v>2</v>
      </c>
      <c r="BC1244" s="9">
        <v>2</v>
      </c>
      <c r="BD1244" s="9">
        <v>1</v>
      </c>
      <c r="BE1244" s="9">
        <v>2</v>
      </c>
      <c r="BF1244" s="9">
        <v>1</v>
      </c>
      <c r="BG1244" s="9">
        <v>1</v>
      </c>
      <c r="BH1244">
        <v>2</v>
      </c>
      <c r="BI1244">
        <v>1</v>
      </c>
      <c r="BJ1244" s="58">
        <v>1</v>
      </c>
      <c r="BK1244">
        <v>2</v>
      </c>
      <c r="BL1244">
        <v>1</v>
      </c>
      <c r="BM1244">
        <v>1</v>
      </c>
      <c r="BN1244">
        <v>2</v>
      </c>
      <c r="BO1244">
        <v>2</v>
      </c>
      <c r="BP1244">
        <v>2</v>
      </c>
      <c r="BQ1244" t="s">
        <v>125</v>
      </c>
      <c r="BR1244">
        <v>1</v>
      </c>
      <c r="BS1244">
        <v>2</v>
      </c>
      <c r="BT1244" t="s">
        <v>125</v>
      </c>
      <c r="BU1244">
        <v>1</v>
      </c>
      <c r="BV1244">
        <v>1</v>
      </c>
      <c r="BW1244">
        <v>1</v>
      </c>
      <c r="BX1244">
        <v>2</v>
      </c>
      <c r="BY1244">
        <v>1</v>
      </c>
      <c r="BZ1244">
        <v>1</v>
      </c>
      <c r="CA1244">
        <v>2</v>
      </c>
      <c r="CB1244">
        <v>2</v>
      </c>
      <c r="CC1244">
        <v>2</v>
      </c>
      <c r="CD1244">
        <v>1</v>
      </c>
      <c r="CE1244">
        <v>2</v>
      </c>
      <c r="CF1244">
        <v>1</v>
      </c>
      <c r="CG1244">
        <v>2</v>
      </c>
      <c r="CH1244">
        <v>2</v>
      </c>
      <c r="CI1244">
        <v>2</v>
      </c>
      <c r="CJ1244">
        <v>2</v>
      </c>
      <c r="CK1244">
        <v>2</v>
      </c>
      <c r="CL1244">
        <v>1</v>
      </c>
      <c r="CM1244">
        <v>3</v>
      </c>
      <c r="CN1244">
        <v>4</v>
      </c>
      <c r="CO1244">
        <v>4</v>
      </c>
      <c r="CP1244">
        <v>4</v>
      </c>
      <c r="CQ1244">
        <v>4</v>
      </c>
      <c r="CR1244">
        <v>4</v>
      </c>
      <c r="CS1244">
        <v>4</v>
      </c>
      <c r="CT1244">
        <v>1</v>
      </c>
      <c r="CU1244">
        <v>4</v>
      </c>
      <c r="CV1244">
        <v>3</v>
      </c>
      <c r="CW1244">
        <v>1</v>
      </c>
      <c r="CX1244">
        <v>4</v>
      </c>
      <c r="CY1244">
        <v>3</v>
      </c>
      <c r="CZ1244">
        <v>3</v>
      </c>
      <c r="DA1244" s="57" t="s">
        <v>125</v>
      </c>
    </row>
    <row r="1245" spans="1:105">
      <c r="A1245">
        <v>1238</v>
      </c>
      <c r="B1245" s="9">
        <v>2</v>
      </c>
      <c r="C1245" s="9">
        <v>6</v>
      </c>
      <c r="D1245" s="9">
        <v>5</v>
      </c>
      <c r="E1245" s="9">
        <v>13</v>
      </c>
      <c r="F1245" s="9">
        <v>0</v>
      </c>
      <c r="G1245" s="9">
        <v>0</v>
      </c>
      <c r="H1245" s="9">
        <v>0</v>
      </c>
      <c r="I1245" s="9">
        <v>1</v>
      </c>
      <c r="J1245" s="9">
        <v>1</v>
      </c>
      <c r="K1245" s="9">
        <v>0</v>
      </c>
      <c r="L1245" s="9">
        <v>0</v>
      </c>
      <c r="M1245" s="9">
        <v>3</v>
      </c>
      <c r="N1245" s="9">
        <v>3</v>
      </c>
      <c r="O1245" s="9">
        <v>4</v>
      </c>
      <c r="P1245" s="9">
        <v>4</v>
      </c>
      <c r="Q1245" s="9">
        <v>4</v>
      </c>
      <c r="R1245" s="9">
        <v>4</v>
      </c>
      <c r="S1245" s="9">
        <v>4</v>
      </c>
      <c r="T1245" s="9"/>
      <c r="U1245" s="9">
        <v>1</v>
      </c>
      <c r="V1245" s="9">
        <v>0</v>
      </c>
      <c r="W1245" s="9">
        <v>0</v>
      </c>
      <c r="X1245" s="9">
        <v>0</v>
      </c>
      <c r="Y1245" s="9">
        <v>1</v>
      </c>
      <c r="Z1245" s="9">
        <v>0</v>
      </c>
      <c r="AA1245" s="9">
        <v>0</v>
      </c>
      <c r="AB1245" s="9">
        <v>0</v>
      </c>
      <c r="AC1245" s="9"/>
      <c r="AD1245" s="9">
        <v>4</v>
      </c>
      <c r="AE1245" s="9"/>
      <c r="AF1245" s="9">
        <v>1</v>
      </c>
      <c r="AG1245" s="9">
        <v>1</v>
      </c>
      <c r="AH1245" s="9">
        <v>0</v>
      </c>
      <c r="AI1245" s="9">
        <v>1</v>
      </c>
      <c r="AJ1245" s="9">
        <v>0</v>
      </c>
      <c r="AK1245" s="9">
        <v>0</v>
      </c>
      <c r="AL1245" s="9"/>
      <c r="AM1245" s="9">
        <v>1</v>
      </c>
      <c r="AN1245" s="9">
        <v>1</v>
      </c>
      <c r="AO1245" s="9">
        <v>1</v>
      </c>
      <c r="AP1245" s="9">
        <v>1</v>
      </c>
      <c r="AQ1245" s="9">
        <v>0</v>
      </c>
      <c r="AR1245" s="9">
        <v>0</v>
      </c>
      <c r="AS1245" s="9"/>
      <c r="AT1245" s="9">
        <v>3</v>
      </c>
      <c r="AU1245" s="9">
        <v>3</v>
      </c>
      <c r="AV1245" s="75">
        <v>1</v>
      </c>
      <c r="AW1245" s="75">
        <v>2</v>
      </c>
      <c r="AX1245" s="75">
        <v>2</v>
      </c>
      <c r="AY1245" s="9" t="s">
        <v>125</v>
      </c>
      <c r="AZ1245" s="9">
        <v>1</v>
      </c>
      <c r="BA1245" s="9">
        <v>2</v>
      </c>
      <c r="BB1245" s="9"/>
      <c r="BC1245" s="9">
        <v>2</v>
      </c>
      <c r="BD1245" s="9">
        <v>1</v>
      </c>
      <c r="BE1245" s="9">
        <v>2</v>
      </c>
      <c r="BF1245" s="9">
        <v>2</v>
      </c>
      <c r="BG1245" s="9" t="s">
        <v>125</v>
      </c>
      <c r="BH1245">
        <v>1</v>
      </c>
      <c r="BI1245">
        <v>2</v>
      </c>
      <c r="BJ1245" s="58">
        <v>1</v>
      </c>
      <c r="BK1245">
        <v>2</v>
      </c>
      <c r="BL1245">
        <v>1</v>
      </c>
      <c r="BM1245">
        <v>2</v>
      </c>
      <c r="BN1245">
        <v>2</v>
      </c>
      <c r="BO1245">
        <v>2</v>
      </c>
      <c r="BP1245">
        <v>2</v>
      </c>
      <c r="BQ1245" t="s">
        <v>125</v>
      </c>
      <c r="BR1245">
        <v>2</v>
      </c>
      <c r="BS1245">
        <v>2</v>
      </c>
      <c r="BT1245" t="s">
        <v>125</v>
      </c>
      <c r="BU1245">
        <v>1</v>
      </c>
      <c r="BV1245">
        <v>2</v>
      </c>
      <c r="BW1245">
        <v>2</v>
      </c>
      <c r="BX1245">
        <v>2</v>
      </c>
      <c r="BY1245">
        <v>1</v>
      </c>
      <c r="CA1245">
        <v>2</v>
      </c>
      <c r="CB1245">
        <v>2</v>
      </c>
      <c r="CC1245">
        <v>2</v>
      </c>
      <c r="CD1245">
        <v>1</v>
      </c>
      <c r="CE1245">
        <v>1</v>
      </c>
      <c r="CF1245">
        <v>1</v>
      </c>
      <c r="CG1245">
        <v>2</v>
      </c>
      <c r="CH1245">
        <v>2</v>
      </c>
      <c r="CI1245">
        <v>2</v>
      </c>
      <c r="CJ1245">
        <v>1</v>
      </c>
      <c r="CK1245">
        <v>2</v>
      </c>
      <c r="CL1245">
        <v>1</v>
      </c>
      <c r="CM1245">
        <v>3</v>
      </c>
      <c r="CO1245">
        <v>4</v>
      </c>
      <c r="CP1245">
        <v>4</v>
      </c>
      <c r="CQ1245">
        <v>4</v>
      </c>
      <c r="CR1245">
        <v>4</v>
      </c>
      <c r="CS1245">
        <v>4</v>
      </c>
      <c r="CT1245">
        <v>4</v>
      </c>
      <c r="CU1245">
        <v>3</v>
      </c>
      <c r="CV1245">
        <v>4</v>
      </c>
      <c r="CW1245">
        <v>2</v>
      </c>
      <c r="CX1245">
        <v>3</v>
      </c>
      <c r="CY1245">
        <v>3</v>
      </c>
      <c r="CZ1245">
        <v>3</v>
      </c>
      <c r="DA1245" s="57" t="s">
        <v>125</v>
      </c>
    </row>
    <row r="1246" spans="1:105">
      <c r="A1246">
        <v>1239</v>
      </c>
      <c r="B1246" s="9">
        <v>2</v>
      </c>
      <c r="C1246" s="9">
        <v>3</v>
      </c>
      <c r="D1246" s="9">
        <v>4</v>
      </c>
      <c r="E1246" s="9">
        <v>4</v>
      </c>
      <c r="F1246" s="9">
        <v>0</v>
      </c>
      <c r="G1246" s="9">
        <v>0</v>
      </c>
      <c r="H1246" s="9">
        <v>0</v>
      </c>
      <c r="I1246" s="9">
        <v>1</v>
      </c>
      <c r="J1246" s="9">
        <v>0</v>
      </c>
      <c r="K1246" s="9">
        <v>1</v>
      </c>
      <c r="L1246" s="9">
        <v>0</v>
      </c>
      <c r="M1246" s="9">
        <v>3</v>
      </c>
      <c r="N1246" s="9">
        <v>0</v>
      </c>
      <c r="O1246" s="9">
        <v>0</v>
      </c>
      <c r="P1246" s="9">
        <v>0</v>
      </c>
      <c r="Q1246" s="9">
        <v>0</v>
      </c>
      <c r="R1246" s="9">
        <v>4</v>
      </c>
      <c r="S1246" s="9">
        <v>0</v>
      </c>
      <c r="T1246" s="9"/>
      <c r="U1246" s="9">
        <v>0</v>
      </c>
      <c r="V1246" s="9">
        <v>1</v>
      </c>
      <c r="W1246" s="9">
        <v>1</v>
      </c>
      <c r="X1246" s="9">
        <v>0</v>
      </c>
      <c r="Y1246" s="9">
        <v>1</v>
      </c>
      <c r="Z1246" s="9">
        <v>0</v>
      </c>
      <c r="AA1246" s="9">
        <v>0</v>
      </c>
      <c r="AB1246" s="9">
        <v>0</v>
      </c>
      <c r="AC1246" s="9"/>
      <c r="AD1246" s="9">
        <v>3</v>
      </c>
      <c r="AE1246" s="9"/>
      <c r="AF1246" s="9">
        <v>1</v>
      </c>
      <c r="AG1246" s="9">
        <v>0</v>
      </c>
      <c r="AH1246" s="9">
        <v>0</v>
      </c>
      <c r="AI1246" s="9">
        <v>0</v>
      </c>
      <c r="AJ1246" s="9">
        <v>0</v>
      </c>
      <c r="AK1246" s="9">
        <v>0</v>
      </c>
      <c r="AL1246" s="9"/>
      <c r="AM1246" s="9">
        <v>1</v>
      </c>
      <c r="AN1246" s="9">
        <v>1</v>
      </c>
      <c r="AO1246" s="9">
        <v>0</v>
      </c>
      <c r="AP1246" s="9">
        <v>1</v>
      </c>
      <c r="AQ1246" s="9">
        <v>0</v>
      </c>
      <c r="AR1246" s="9">
        <v>0</v>
      </c>
      <c r="AS1246" s="9"/>
      <c r="AT1246" s="9">
        <v>1</v>
      </c>
      <c r="AU1246" s="9">
        <v>1</v>
      </c>
      <c r="AV1246" s="75">
        <v>1</v>
      </c>
      <c r="AW1246" s="75">
        <v>1</v>
      </c>
      <c r="AX1246" s="75">
        <v>1</v>
      </c>
      <c r="AY1246" s="9">
        <v>1</v>
      </c>
      <c r="AZ1246" s="9">
        <v>2</v>
      </c>
      <c r="BA1246" s="9" t="s">
        <v>125</v>
      </c>
      <c r="BB1246" s="9" t="s">
        <v>125</v>
      </c>
      <c r="BC1246" s="9">
        <v>2</v>
      </c>
      <c r="BD1246" s="9">
        <v>2</v>
      </c>
      <c r="BE1246" s="9" t="s">
        <v>125</v>
      </c>
      <c r="BF1246" s="9">
        <v>2</v>
      </c>
      <c r="BG1246" s="9" t="s">
        <v>125</v>
      </c>
      <c r="BH1246">
        <v>1</v>
      </c>
      <c r="BI1246">
        <v>2</v>
      </c>
      <c r="BJ1246" s="58">
        <v>2</v>
      </c>
      <c r="BK1246">
        <v>2</v>
      </c>
      <c r="BL1246">
        <v>1</v>
      </c>
      <c r="BM1246">
        <v>1</v>
      </c>
      <c r="BN1246">
        <v>1</v>
      </c>
      <c r="BO1246">
        <v>2</v>
      </c>
      <c r="BP1246">
        <v>2</v>
      </c>
      <c r="BQ1246" t="s">
        <v>125</v>
      </c>
      <c r="BR1246">
        <v>1</v>
      </c>
      <c r="BS1246">
        <v>1</v>
      </c>
      <c r="BT1246">
        <v>1</v>
      </c>
      <c r="BU1246">
        <v>1</v>
      </c>
      <c r="BV1246">
        <v>1</v>
      </c>
      <c r="BW1246">
        <v>1</v>
      </c>
      <c r="BX1246">
        <v>2</v>
      </c>
      <c r="BY1246">
        <v>1</v>
      </c>
      <c r="BZ1246">
        <v>2</v>
      </c>
      <c r="CA1246">
        <v>2</v>
      </c>
      <c r="CB1246">
        <v>2</v>
      </c>
      <c r="CC1246">
        <v>2</v>
      </c>
      <c r="CD1246">
        <v>1</v>
      </c>
      <c r="CE1246">
        <v>1</v>
      </c>
      <c r="CF1246">
        <v>1</v>
      </c>
      <c r="CG1246">
        <v>2</v>
      </c>
      <c r="CH1246">
        <v>2</v>
      </c>
      <c r="CI1246">
        <v>1</v>
      </c>
      <c r="CJ1246">
        <v>2</v>
      </c>
      <c r="CK1246">
        <v>2</v>
      </c>
      <c r="CL1246">
        <v>1</v>
      </c>
      <c r="CM1246">
        <v>4</v>
      </c>
      <c r="CN1246">
        <v>4</v>
      </c>
      <c r="CO1246">
        <v>4</v>
      </c>
      <c r="CP1246">
        <v>1</v>
      </c>
      <c r="CQ1246">
        <v>3</v>
      </c>
      <c r="CR1246">
        <v>2</v>
      </c>
      <c r="CS1246">
        <v>3</v>
      </c>
      <c r="CT1246">
        <v>3</v>
      </c>
      <c r="CU1246">
        <v>4</v>
      </c>
      <c r="CV1246">
        <v>3</v>
      </c>
      <c r="CW1246">
        <v>2</v>
      </c>
      <c r="CX1246">
        <v>3</v>
      </c>
      <c r="CY1246">
        <v>4</v>
      </c>
      <c r="CZ1246">
        <v>4</v>
      </c>
      <c r="DA1246" s="57" t="s">
        <v>125</v>
      </c>
    </row>
    <row r="1247" spans="1:105">
      <c r="A1247">
        <v>1240</v>
      </c>
      <c r="B1247" s="9">
        <v>2</v>
      </c>
      <c r="C1247" s="9">
        <v>8</v>
      </c>
      <c r="D1247" s="9">
        <v>7</v>
      </c>
      <c r="E1247" s="9">
        <v>12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1</v>
      </c>
      <c r="M1247" s="9">
        <v>2</v>
      </c>
      <c r="N1247" s="9">
        <v>0</v>
      </c>
      <c r="O1247" s="9">
        <v>4</v>
      </c>
      <c r="P1247" s="9">
        <v>0</v>
      </c>
      <c r="Q1247" s="9">
        <v>0</v>
      </c>
      <c r="R1247" s="9">
        <v>0</v>
      </c>
      <c r="S1247" s="9">
        <v>0</v>
      </c>
      <c r="T1247" s="9"/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1</v>
      </c>
      <c r="AC1247" s="9"/>
      <c r="AD1247" s="9">
        <v>1</v>
      </c>
      <c r="AE1247" s="9"/>
      <c r="AF1247" s="9">
        <v>1</v>
      </c>
      <c r="AG1247" s="9">
        <v>0</v>
      </c>
      <c r="AH1247" s="9">
        <v>0</v>
      </c>
      <c r="AI1247" s="9">
        <v>0</v>
      </c>
      <c r="AJ1247" s="9">
        <v>0</v>
      </c>
      <c r="AK1247" s="9">
        <v>0</v>
      </c>
      <c r="AL1247" s="9"/>
      <c r="AM1247" s="9">
        <v>1</v>
      </c>
      <c r="AN1247" s="9">
        <v>1</v>
      </c>
      <c r="AO1247" s="9">
        <v>0</v>
      </c>
      <c r="AP1247" s="9">
        <v>1</v>
      </c>
      <c r="AQ1247" s="9">
        <v>0</v>
      </c>
      <c r="AR1247" s="9">
        <v>0</v>
      </c>
      <c r="AS1247" s="9"/>
      <c r="AT1247" s="9">
        <v>4</v>
      </c>
      <c r="AU1247" s="9">
        <v>1</v>
      </c>
      <c r="AV1247" s="75">
        <v>2</v>
      </c>
      <c r="AW1247" s="75">
        <v>2</v>
      </c>
      <c r="AX1247" s="75">
        <v>1</v>
      </c>
      <c r="AY1247" s="9">
        <v>1</v>
      </c>
      <c r="AZ1247" s="9">
        <v>1</v>
      </c>
      <c r="BA1247" s="9">
        <v>1</v>
      </c>
      <c r="BB1247" s="9">
        <v>1</v>
      </c>
      <c r="BC1247" s="9">
        <v>2</v>
      </c>
      <c r="BD1247" s="9">
        <v>1</v>
      </c>
      <c r="BE1247" s="9">
        <v>1</v>
      </c>
      <c r="BF1247" s="9">
        <v>1</v>
      </c>
      <c r="BG1247" s="9">
        <v>1</v>
      </c>
      <c r="BH1247">
        <v>1</v>
      </c>
      <c r="BI1247">
        <v>2</v>
      </c>
      <c r="BJ1247" s="58">
        <v>2</v>
      </c>
      <c r="BK1247">
        <v>2</v>
      </c>
      <c r="BL1247">
        <v>1</v>
      </c>
      <c r="BM1247">
        <v>1</v>
      </c>
      <c r="BN1247">
        <v>1</v>
      </c>
      <c r="BO1247">
        <v>1</v>
      </c>
      <c r="BP1247">
        <v>1</v>
      </c>
      <c r="BQ1247">
        <v>1</v>
      </c>
      <c r="BR1247">
        <v>2</v>
      </c>
      <c r="BS1247">
        <v>2</v>
      </c>
      <c r="BT1247" t="s">
        <v>125</v>
      </c>
      <c r="BU1247">
        <v>1</v>
      </c>
      <c r="BV1247">
        <v>1</v>
      </c>
      <c r="BW1247">
        <v>1</v>
      </c>
      <c r="BX1247">
        <v>2</v>
      </c>
      <c r="BY1247">
        <v>2</v>
      </c>
      <c r="BZ1247">
        <v>2</v>
      </c>
      <c r="CA1247">
        <v>1</v>
      </c>
      <c r="CB1247">
        <v>1</v>
      </c>
      <c r="CC1247">
        <v>1</v>
      </c>
      <c r="CD1247">
        <v>2</v>
      </c>
      <c r="CE1247">
        <v>2</v>
      </c>
      <c r="CF1247">
        <v>1</v>
      </c>
      <c r="CG1247">
        <v>2</v>
      </c>
      <c r="CH1247">
        <v>1</v>
      </c>
      <c r="CI1247">
        <v>1</v>
      </c>
      <c r="CJ1247">
        <v>1</v>
      </c>
      <c r="CL1247">
        <v>2</v>
      </c>
      <c r="CM1247" t="s">
        <v>125</v>
      </c>
      <c r="CN1247" t="s">
        <v>125</v>
      </c>
      <c r="CO1247">
        <v>4</v>
      </c>
      <c r="CP1247">
        <v>2</v>
      </c>
      <c r="CS1247">
        <v>4</v>
      </c>
      <c r="CT1247">
        <v>1</v>
      </c>
      <c r="CW1247">
        <v>3</v>
      </c>
      <c r="CX1247">
        <v>4</v>
      </c>
      <c r="CY1247">
        <v>2</v>
      </c>
      <c r="CZ1247">
        <v>3</v>
      </c>
      <c r="DA1247" s="57" t="s">
        <v>125</v>
      </c>
    </row>
    <row r="1248" spans="1:105">
      <c r="A1248">
        <v>1241</v>
      </c>
      <c r="B1248" s="9">
        <v>1</v>
      </c>
      <c r="C1248" s="9">
        <v>9</v>
      </c>
      <c r="D1248" s="9">
        <v>7</v>
      </c>
      <c r="E1248" s="9">
        <v>14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1</v>
      </c>
      <c r="L1248" s="9">
        <v>0</v>
      </c>
      <c r="M1248" s="9">
        <v>2</v>
      </c>
      <c r="N1248" s="9">
        <v>4</v>
      </c>
      <c r="O1248" s="9">
        <v>4</v>
      </c>
      <c r="P1248" s="9">
        <v>4</v>
      </c>
      <c r="Q1248" s="9">
        <v>4</v>
      </c>
      <c r="R1248" s="9">
        <v>4</v>
      </c>
      <c r="S1248" s="9">
        <v>4</v>
      </c>
      <c r="T1248" s="9"/>
      <c r="U1248" s="9">
        <v>0</v>
      </c>
      <c r="V1248" s="9">
        <v>0</v>
      </c>
      <c r="W1248" s="9">
        <v>0</v>
      </c>
      <c r="X1248" s="9">
        <v>0</v>
      </c>
      <c r="Y1248" s="9">
        <v>1</v>
      </c>
      <c r="Z1248" s="9">
        <v>1</v>
      </c>
      <c r="AA1248" s="9">
        <v>0</v>
      </c>
      <c r="AB1248" s="9">
        <v>0</v>
      </c>
      <c r="AC1248" s="9"/>
      <c r="AD1248" s="9">
        <v>4</v>
      </c>
      <c r="AE1248" s="9"/>
      <c r="AF1248" s="9">
        <v>1</v>
      </c>
      <c r="AG1248" s="9">
        <v>1</v>
      </c>
      <c r="AH1248" s="9">
        <v>0</v>
      </c>
      <c r="AI1248" s="9">
        <v>0</v>
      </c>
      <c r="AJ1248" s="9">
        <v>0</v>
      </c>
      <c r="AK1248" s="9">
        <v>1</v>
      </c>
      <c r="AL1248" s="9"/>
      <c r="AM1248" s="9">
        <v>1</v>
      </c>
      <c r="AN1248" s="9">
        <v>1</v>
      </c>
      <c r="AO1248" s="9">
        <v>1</v>
      </c>
      <c r="AP1248" s="9">
        <v>0</v>
      </c>
      <c r="AQ1248" s="9">
        <v>0</v>
      </c>
      <c r="AR1248" s="9">
        <v>0</v>
      </c>
      <c r="AS1248" s="9"/>
      <c r="AT1248" s="9">
        <v>3</v>
      </c>
      <c r="AU1248" s="9">
        <v>1</v>
      </c>
      <c r="AV1248" s="75">
        <v>2</v>
      </c>
      <c r="AW1248" s="75">
        <v>2</v>
      </c>
      <c r="AX1248" s="75">
        <v>1</v>
      </c>
      <c r="AY1248" s="9">
        <v>2</v>
      </c>
      <c r="AZ1248" s="9">
        <v>1</v>
      </c>
      <c r="BA1248" s="9">
        <v>1</v>
      </c>
      <c r="BB1248" s="9">
        <v>2</v>
      </c>
      <c r="BC1248" s="9">
        <v>1</v>
      </c>
      <c r="BD1248" s="9">
        <v>1</v>
      </c>
      <c r="BE1248" s="9">
        <v>1</v>
      </c>
      <c r="BF1248" s="9">
        <v>2</v>
      </c>
      <c r="BG1248" s="9" t="s">
        <v>125</v>
      </c>
      <c r="BH1248">
        <v>2</v>
      </c>
      <c r="BI1248">
        <v>2</v>
      </c>
      <c r="BJ1248" s="58">
        <v>1</v>
      </c>
      <c r="BK1248">
        <v>2</v>
      </c>
      <c r="BL1248">
        <v>1</v>
      </c>
      <c r="BM1248">
        <v>2</v>
      </c>
      <c r="BN1248">
        <v>2</v>
      </c>
      <c r="BO1248">
        <v>2</v>
      </c>
      <c r="BP1248">
        <v>2</v>
      </c>
      <c r="BQ1248" t="s">
        <v>125</v>
      </c>
      <c r="BR1248">
        <v>2</v>
      </c>
      <c r="BS1248">
        <v>2</v>
      </c>
      <c r="BT1248" t="s">
        <v>125</v>
      </c>
      <c r="BU1248">
        <v>1</v>
      </c>
      <c r="BV1248">
        <v>1</v>
      </c>
      <c r="BW1248">
        <v>2</v>
      </c>
      <c r="BX1248">
        <v>2</v>
      </c>
      <c r="BY1248">
        <v>2</v>
      </c>
      <c r="BZ1248">
        <v>2</v>
      </c>
      <c r="CA1248">
        <v>2</v>
      </c>
      <c r="CB1248">
        <v>2</v>
      </c>
      <c r="CC1248">
        <v>2</v>
      </c>
      <c r="CD1248">
        <v>2</v>
      </c>
      <c r="CE1248">
        <v>2</v>
      </c>
      <c r="CF1248">
        <v>2</v>
      </c>
      <c r="CG1248">
        <v>2</v>
      </c>
      <c r="CH1248">
        <v>2</v>
      </c>
      <c r="CI1248">
        <v>2</v>
      </c>
      <c r="CJ1248">
        <v>1</v>
      </c>
      <c r="CK1248">
        <v>2</v>
      </c>
      <c r="CL1248">
        <v>1</v>
      </c>
      <c r="CM1248">
        <v>4</v>
      </c>
      <c r="CN1248">
        <v>4</v>
      </c>
      <c r="CO1248">
        <v>4</v>
      </c>
      <c r="CP1248">
        <v>2</v>
      </c>
      <c r="CQ1248">
        <v>3</v>
      </c>
      <c r="CR1248">
        <v>4</v>
      </c>
      <c r="CS1248">
        <v>4</v>
      </c>
      <c r="CT1248">
        <v>2</v>
      </c>
      <c r="CU1248">
        <v>2</v>
      </c>
      <c r="CV1248">
        <v>2</v>
      </c>
      <c r="CW1248">
        <v>1</v>
      </c>
      <c r="CX1248">
        <v>4</v>
      </c>
      <c r="CY1248">
        <v>3</v>
      </c>
      <c r="CZ1248">
        <v>1</v>
      </c>
      <c r="DA1248" s="57" t="s">
        <v>125</v>
      </c>
    </row>
    <row r="1249" spans="1:105">
      <c r="A1249">
        <v>1242</v>
      </c>
      <c r="B1249" s="9">
        <v>1</v>
      </c>
      <c r="C1249" s="9">
        <v>5</v>
      </c>
      <c r="D1249" s="9">
        <v>1</v>
      </c>
      <c r="E1249" s="9">
        <v>15</v>
      </c>
      <c r="F1249" s="9">
        <v>0</v>
      </c>
      <c r="G1249" s="9">
        <v>0</v>
      </c>
      <c r="H1249" s="9">
        <v>0</v>
      </c>
      <c r="I1249" s="9">
        <v>0</v>
      </c>
      <c r="J1249" s="9">
        <v>1</v>
      </c>
      <c r="K1249" s="9">
        <v>0</v>
      </c>
      <c r="L1249" s="9">
        <v>0</v>
      </c>
      <c r="M1249" s="9">
        <v>2</v>
      </c>
      <c r="N1249" s="9">
        <v>3</v>
      </c>
      <c r="O1249" s="9">
        <v>3</v>
      </c>
      <c r="P1249" s="9">
        <v>3</v>
      </c>
      <c r="Q1249" s="9">
        <v>3</v>
      </c>
      <c r="R1249" s="9">
        <v>4</v>
      </c>
      <c r="S1249" s="9">
        <v>3</v>
      </c>
      <c r="T1249" s="9"/>
      <c r="U1249" s="9">
        <v>0</v>
      </c>
      <c r="V1249" s="9">
        <v>0</v>
      </c>
      <c r="W1249" s="9">
        <v>1</v>
      </c>
      <c r="X1249" s="9">
        <v>0</v>
      </c>
      <c r="Y1249" s="9">
        <v>1</v>
      </c>
      <c r="Z1249" s="9">
        <v>0</v>
      </c>
      <c r="AA1249" s="9">
        <v>0</v>
      </c>
      <c r="AB1249" s="9">
        <v>0</v>
      </c>
      <c r="AC1249" s="9"/>
      <c r="AD1249" s="9">
        <v>4</v>
      </c>
      <c r="AE1249" s="9"/>
      <c r="AF1249" s="9">
        <v>1</v>
      </c>
      <c r="AG1249" s="9">
        <v>0</v>
      </c>
      <c r="AH1249" s="9">
        <v>1</v>
      </c>
      <c r="AI1249" s="9">
        <v>1</v>
      </c>
      <c r="AJ1249" s="9">
        <v>0</v>
      </c>
      <c r="AK1249" s="9">
        <v>0</v>
      </c>
      <c r="AL1249" s="9"/>
      <c r="AM1249" s="9">
        <v>1</v>
      </c>
      <c r="AN1249" s="9">
        <v>1</v>
      </c>
      <c r="AO1249" s="9">
        <v>1</v>
      </c>
      <c r="AP1249" s="9">
        <v>1</v>
      </c>
      <c r="AQ1249" s="9">
        <v>0</v>
      </c>
      <c r="AR1249" s="9">
        <v>0</v>
      </c>
      <c r="AS1249" s="9"/>
      <c r="AT1249" s="9">
        <v>1</v>
      </c>
      <c r="AU1249" s="9">
        <v>3</v>
      </c>
      <c r="AV1249" s="75">
        <v>1</v>
      </c>
      <c r="AW1249" s="75">
        <v>1</v>
      </c>
      <c r="AX1249" s="75">
        <v>1</v>
      </c>
      <c r="AY1249" s="9">
        <v>1</v>
      </c>
      <c r="AZ1249" s="9">
        <v>1</v>
      </c>
      <c r="BA1249" s="9">
        <v>1</v>
      </c>
      <c r="BB1249" s="9">
        <v>2</v>
      </c>
      <c r="BC1249" s="9">
        <v>1</v>
      </c>
      <c r="BD1249" s="9">
        <v>2</v>
      </c>
      <c r="BE1249" s="9" t="s">
        <v>125</v>
      </c>
      <c r="BF1249" s="9">
        <v>2</v>
      </c>
      <c r="BG1249" s="9" t="s">
        <v>125</v>
      </c>
      <c r="BH1249">
        <v>2</v>
      </c>
      <c r="BI1249">
        <v>1</v>
      </c>
      <c r="BJ1249" s="58">
        <v>1</v>
      </c>
      <c r="BK1249">
        <v>1</v>
      </c>
      <c r="BL1249">
        <v>1</v>
      </c>
      <c r="BM1249">
        <v>1</v>
      </c>
      <c r="BN1249">
        <v>1</v>
      </c>
      <c r="BO1249">
        <v>2</v>
      </c>
      <c r="BP1249">
        <v>1</v>
      </c>
      <c r="BQ1249">
        <v>1</v>
      </c>
      <c r="BR1249">
        <v>2</v>
      </c>
      <c r="BS1249">
        <v>2</v>
      </c>
      <c r="BT1249" t="s">
        <v>125</v>
      </c>
      <c r="BU1249">
        <v>1</v>
      </c>
      <c r="BV1249">
        <v>1</v>
      </c>
      <c r="BW1249">
        <v>1</v>
      </c>
      <c r="BX1249">
        <v>2</v>
      </c>
      <c r="BY1249">
        <v>1</v>
      </c>
      <c r="BZ1249">
        <v>2</v>
      </c>
      <c r="CA1249">
        <v>1</v>
      </c>
      <c r="CB1249">
        <v>2</v>
      </c>
      <c r="CC1249">
        <v>2</v>
      </c>
      <c r="CD1249">
        <v>1</v>
      </c>
      <c r="CE1249">
        <v>2</v>
      </c>
      <c r="CF1249">
        <v>1</v>
      </c>
      <c r="CG1249">
        <v>1</v>
      </c>
      <c r="CH1249">
        <v>2</v>
      </c>
      <c r="CI1249">
        <v>2</v>
      </c>
      <c r="CJ1249">
        <v>1</v>
      </c>
      <c r="CK1249">
        <v>2</v>
      </c>
      <c r="CL1249">
        <v>2</v>
      </c>
      <c r="CM1249" t="s">
        <v>125</v>
      </c>
      <c r="CN1249" t="s">
        <v>125</v>
      </c>
      <c r="CO1249">
        <v>4</v>
      </c>
      <c r="CP1249">
        <v>3</v>
      </c>
      <c r="CQ1249">
        <v>3</v>
      </c>
      <c r="CR1249">
        <v>3</v>
      </c>
      <c r="CS1249">
        <v>3</v>
      </c>
      <c r="CT1249">
        <v>4</v>
      </c>
      <c r="CU1249">
        <v>3</v>
      </c>
      <c r="CV1249">
        <v>2</v>
      </c>
      <c r="CW1249">
        <v>1</v>
      </c>
      <c r="CX1249">
        <v>4</v>
      </c>
      <c r="CY1249">
        <v>1</v>
      </c>
      <c r="CZ1249">
        <v>2</v>
      </c>
      <c r="DA1249" s="57" t="s">
        <v>125</v>
      </c>
    </row>
    <row r="1250" spans="1:105">
      <c r="A1250">
        <v>1243</v>
      </c>
      <c r="B1250" s="9">
        <v>1</v>
      </c>
      <c r="C1250" s="9">
        <v>8</v>
      </c>
      <c r="D1250" s="9">
        <v>7</v>
      </c>
      <c r="E1250" s="9">
        <v>5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1</v>
      </c>
      <c r="L1250" s="9">
        <v>0</v>
      </c>
      <c r="M1250" s="9">
        <v>2</v>
      </c>
      <c r="N1250" s="9">
        <v>4</v>
      </c>
      <c r="O1250" s="9">
        <v>4</v>
      </c>
      <c r="P1250" s="9">
        <v>0</v>
      </c>
      <c r="Q1250" s="9">
        <v>1</v>
      </c>
      <c r="R1250" s="9">
        <v>1</v>
      </c>
      <c r="S1250" s="9">
        <v>1</v>
      </c>
      <c r="T1250" s="9"/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1</v>
      </c>
      <c r="AB1250" s="9">
        <v>0</v>
      </c>
      <c r="AC1250" s="9"/>
      <c r="AD1250" s="9">
        <v>2</v>
      </c>
      <c r="AE1250" s="9"/>
      <c r="AF1250" s="9">
        <v>1</v>
      </c>
      <c r="AG1250" s="9">
        <v>1</v>
      </c>
      <c r="AH1250" s="9">
        <v>0</v>
      </c>
      <c r="AI1250" s="9">
        <v>0</v>
      </c>
      <c r="AJ1250" s="9">
        <v>0</v>
      </c>
      <c r="AK1250" s="9">
        <v>0</v>
      </c>
      <c r="AL1250" s="9"/>
      <c r="AM1250" s="9">
        <v>1</v>
      </c>
      <c r="AN1250" s="9">
        <v>1</v>
      </c>
      <c r="AO1250" s="9">
        <v>1</v>
      </c>
      <c r="AP1250" s="9">
        <v>1</v>
      </c>
      <c r="AQ1250" s="9">
        <v>0</v>
      </c>
      <c r="AR1250" s="9">
        <v>0</v>
      </c>
      <c r="AS1250" s="9"/>
      <c r="AT1250" s="9">
        <v>1</v>
      </c>
      <c r="AU1250" s="9">
        <v>3</v>
      </c>
      <c r="AV1250" s="75">
        <v>2</v>
      </c>
      <c r="AW1250" s="75">
        <v>2</v>
      </c>
      <c r="AX1250" s="75">
        <v>1</v>
      </c>
      <c r="AY1250" s="9">
        <v>1</v>
      </c>
      <c r="AZ1250" s="9">
        <v>1</v>
      </c>
      <c r="BA1250" s="9">
        <v>1</v>
      </c>
      <c r="BB1250" s="9">
        <v>2</v>
      </c>
      <c r="BC1250" s="9">
        <v>1</v>
      </c>
      <c r="BD1250" s="9">
        <v>1</v>
      </c>
      <c r="BE1250" s="9">
        <v>1</v>
      </c>
      <c r="BF1250" s="9">
        <v>1</v>
      </c>
      <c r="BG1250" s="9">
        <v>1</v>
      </c>
      <c r="BH1250">
        <v>1</v>
      </c>
      <c r="BI1250">
        <v>2</v>
      </c>
      <c r="BJ1250" s="58">
        <v>1</v>
      </c>
      <c r="BK1250">
        <v>2</v>
      </c>
      <c r="BL1250">
        <v>1</v>
      </c>
      <c r="BM1250">
        <v>1</v>
      </c>
      <c r="BN1250">
        <v>1</v>
      </c>
      <c r="BO1250">
        <v>2</v>
      </c>
      <c r="BP1250">
        <v>2</v>
      </c>
      <c r="BQ1250" t="s">
        <v>125</v>
      </c>
      <c r="BR1250">
        <v>1</v>
      </c>
      <c r="BS1250">
        <v>1</v>
      </c>
      <c r="BT1250">
        <v>1</v>
      </c>
      <c r="BU1250">
        <v>2</v>
      </c>
      <c r="BV1250">
        <v>2</v>
      </c>
      <c r="BW1250">
        <v>2</v>
      </c>
      <c r="BX1250">
        <v>1</v>
      </c>
      <c r="BY1250">
        <v>1</v>
      </c>
      <c r="BZ1250">
        <v>2</v>
      </c>
      <c r="CA1250">
        <v>2</v>
      </c>
      <c r="CB1250">
        <v>2</v>
      </c>
      <c r="CC1250">
        <v>1</v>
      </c>
      <c r="CD1250">
        <v>2</v>
      </c>
      <c r="CE1250">
        <v>2</v>
      </c>
      <c r="CF1250">
        <v>1</v>
      </c>
      <c r="CG1250">
        <v>2</v>
      </c>
      <c r="CH1250">
        <v>2</v>
      </c>
      <c r="CI1250">
        <v>2</v>
      </c>
      <c r="CJ1250">
        <v>1</v>
      </c>
      <c r="CK1250">
        <v>2</v>
      </c>
      <c r="CL1250">
        <v>2</v>
      </c>
      <c r="CM1250" t="s">
        <v>125</v>
      </c>
      <c r="CN1250" t="s">
        <v>125</v>
      </c>
      <c r="CO1250">
        <v>4</v>
      </c>
      <c r="CP1250">
        <v>2</v>
      </c>
      <c r="CQ1250">
        <v>2</v>
      </c>
      <c r="CR1250">
        <v>2</v>
      </c>
      <c r="CS1250">
        <v>3</v>
      </c>
      <c r="CT1250">
        <v>4</v>
      </c>
      <c r="CU1250">
        <v>3</v>
      </c>
      <c r="CV1250">
        <v>2</v>
      </c>
      <c r="CW1250">
        <v>1</v>
      </c>
      <c r="CX1250">
        <v>2</v>
      </c>
      <c r="CY1250">
        <v>4</v>
      </c>
      <c r="CZ1250">
        <v>0</v>
      </c>
      <c r="DA1250" s="57" t="s">
        <v>125</v>
      </c>
    </row>
    <row r="1251" spans="1:105">
      <c r="A1251">
        <v>1244</v>
      </c>
      <c r="B1251" s="9">
        <v>2</v>
      </c>
      <c r="C1251" s="9">
        <v>9</v>
      </c>
      <c r="D1251" s="9">
        <v>7</v>
      </c>
      <c r="E1251" s="9">
        <v>8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1</v>
      </c>
      <c r="M1251" s="9">
        <v>2</v>
      </c>
      <c r="N1251" s="9"/>
      <c r="O1251" s="9"/>
      <c r="P1251" s="9"/>
      <c r="Q1251" s="9">
        <v>4</v>
      </c>
      <c r="R1251" s="9"/>
      <c r="S1251" s="9"/>
      <c r="T1251" s="9"/>
      <c r="U1251" s="9">
        <v>0</v>
      </c>
      <c r="V1251" s="9">
        <v>0</v>
      </c>
      <c r="W1251" s="9">
        <v>0</v>
      </c>
      <c r="X1251" s="9">
        <v>0</v>
      </c>
      <c r="Y1251" s="9">
        <v>1</v>
      </c>
      <c r="Z1251" s="9">
        <v>0</v>
      </c>
      <c r="AA1251" s="9">
        <v>0</v>
      </c>
      <c r="AB1251" s="9">
        <v>0</v>
      </c>
      <c r="AC1251" s="9"/>
      <c r="AD1251" s="9">
        <v>4</v>
      </c>
      <c r="AE1251" s="9"/>
      <c r="AF1251" s="9">
        <v>1</v>
      </c>
      <c r="AG1251" s="9">
        <v>1</v>
      </c>
      <c r="AH1251" s="9">
        <v>0</v>
      </c>
      <c r="AI1251" s="9">
        <v>0</v>
      </c>
      <c r="AJ1251" s="9">
        <v>0</v>
      </c>
      <c r="AK1251" s="9">
        <v>0</v>
      </c>
      <c r="AL1251" s="9"/>
      <c r="AM1251" s="9">
        <v>1</v>
      </c>
      <c r="AN1251" s="9">
        <v>1</v>
      </c>
      <c r="AO1251" s="9">
        <v>1</v>
      </c>
      <c r="AP1251" s="9">
        <v>0</v>
      </c>
      <c r="AQ1251" s="9">
        <v>0</v>
      </c>
      <c r="AR1251" s="9">
        <v>0</v>
      </c>
      <c r="AS1251" s="9"/>
      <c r="AT1251" s="9">
        <v>3</v>
      </c>
      <c r="AU1251" s="9">
        <v>1</v>
      </c>
      <c r="AV1251" s="75">
        <v>1</v>
      </c>
      <c r="AW1251" s="75">
        <v>1</v>
      </c>
      <c r="AX1251" s="75">
        <v>1</v>
      </c>
      <c r="AY1251" s="9">
        <v>1</v>
      </c>
      <c r="AZ1251" s="9">
        <v>2</v>
      </c>
      <c r="BA1251" s="9" t="s">
        <v>125</v>
      </c>
      <c r="BB1251" s="9" t="s">
        <v>125</v>
      </c>
      <c r="BC1251" s="9">
        <v>2</v>
      </c>
      <c r="BD1251" s="9">
        <v>2</v>
      </c>
      <c r="BE1251" s="9" t="s">
        <v>125</v>
      </c>
      <c r="BF1251" s="9">
        <v>2</v>
      </c>
      <c r="BG1251" s="9" t="s">
        <v>125</v>
      </c>
      <c r="BI1251">
        <v>1</v>
      </c>
      <c r="BJ1251" s="58">
        <v>2</v>
      </c>
      <c r="BK1251">
        <v>2</v>
      </c>
      <c r="BL1251">
        <v>1</v>
      </c>
      <c r="BM1251">
        <v>1</v>
      </c>
      <c r="BN1251">
        <v>1</v>
      </c>
      <c r="BO1251">
        <v>2</v>
      </c>
      <c r="BP1251">
        <v>2</v>
      </c>
      <c r="BQ1251" t="s">
        <v>125</v>
      </c>
      <c r="BS1251">
        <v>2</v>
      </c>
      <c r="BT1251" t="s">
        <v>125</v>
      </c>
      <c r="BU1251">
        <v>1</v>
      </c>
      <c r="BV1251">
        <v>2</v>
      </c>
      <c r="BW1251">
        <v>2</v>
      </c>
      <c r="BX1251">
        <v>2</v>
      </c>
      <c r="BY1251">
        <v>2</v>
      </c>
      <c r="BZ1251">
        <v>2</v>
      </c>
      <c r="CA1251">
        <v>2</v>
      </c>
      <c r="CB1251">
        <v>2</v>
      </c>
      <c r="CC1251">
        <v>2</v>
      </c>
      <c r="CD1251">
        <v>2</v>
      </c>
      <c r="CE1251">
        <v>1</v>
      </c>
      <c r="CF1251">
        <v>2</v>
      </c>
      <c r="CG1251">
        <v>2</v>
      </c>
      <c r="CH1251">
        <v>2</v>
      </c>
      <c r="CI1251">
        <v>2</v>
      </c>
      <c r="CJ1251">
        <v>1</v>
      </c>
      <c r="CK1251">
        <v>2</v>
      </c>
      <c r="CL1251">
        <v>1</v>
      </c>
      <c r="CM1251">
        <v>3</v>
      </c>
      <c r="CN1251">
        <v>4</v>
      </c>
      <c r="CO1251">
        <v>4</v>
      </c>
      <c r="CP1251">
        <v>3</v>
      </c>
      <c r="CQ1251">
        <v>4</v>
      </c>
      <c r="CR1251">
        <v>4</v>
      </c>
      <c r="CS1251">
        <v>4</v>
      </c>
      <c r="CT1251">
        <v>3</v>
      </c>
      <c r="CU1251">
        <v>3</v>
      </c>
      <c r="CV1251">
        <v>4</v>
      </c>
      <c r="CW1251">
        <v>1</v>
      </c>
      <c r="CX1251">
        <v>2</v>
      </c>
      <c r="CY1251">
        <v>1</v>
      </c>
      <c r="CZ1251">
        <v>0</v>
      </c>
      <c r="DA1251" s="57" t="s">
        <v>125</v>
      </c>
    </row>
    <row r="1252" spans="1:105">
      <c r="A1252">
        <v>1245</v>
      </c>
      <c r="B1252" s="9">
        <v>2</v>
      </c>
      <c r="C1252" s="9">
        <v>5</v>
      </c>
      <c r="D1252" s="9">
        <v>4</v>
      </c>
      <c r="E1252" s="9">
        <v>9</v>
      </c>
      <c r="F1252" s="9">
        <v>0</v>
      </c>
      <c r="G1252" s="9">
        <v>0</v>
      </c>
      <c r="H1252" s="9">
        <v>0</v>
      </c>
      <c r="I1252" s="9">
        <v>1</v>
      </c>
      <c r="J1252" s="9">
        <v>0</v>
      </c>
      <c r="K1252" s="9">
        <v>0</v>
      </c>
      <c r="L1252" s="9">
        <v>0</v>
      </c>
      <c r="M1252" s="9">
        <v>1</v>
      </c>
      <c r="N1252" s="9">
        <v>3</v>
      </c>
      <c r="O1252" s="9">
        <v>3</v>
      </c>
      <c r="P1252" s="9">
        <v>3</v>
      </c>
      <c r="Q1252" s="9">
        <v>3</v>
      </c>
      <c r="R1252" s="9">
        <v>4</v>
      </c>
      <c r="S1252" s="9">
        <v>3</v>
      </c>
      <c r="T1252" s="9"/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1</v>
      </c>
      <c r="AB1252" s="9">
        <v>0</v>
      </c>
      <c r="AC1252" s="9"/>
      <c r="AD1252" s="9">
        <v>1</v>
      </c>
      <c r="AE1252" s="9"/>
      <c r="AF1252" s="9">
        <v>1</v>
      </c>
      <c r="AG1252" s="9">
        <v>1</v>
      </c>
      <c r="AH1252" s="9">
        <v>1</v>
      </c>
      <c r="AI1252" s="9">
        <v>0</v>
      </c>
      <c r="AJ1252" s="9">
        <v>0</v>
      </c>
      <c r="AK1252" s="9">
        <v>0</v>
      </c>
      <c r="AL1252" s="9"/>
      <c r="AM1252" s="9">
        <v>1</v>
      </c>
      <c r="AN1252" s="9">
        <v>1</v>
      </c>
      <c r="AO1252" s="9">
        <v>1</v>
      </c>
      <c r="AP1252" s="9">
        <v>1</v>
      </c>
      <c r="AQ1252" s="9">
        <v>0</v>
      </c>
      <c r="AR1252" s="9">
        <v>0</v>
      </c>
      <c r="AS1252" s="9"/>
      <c r="AT1252" s="9">
        <v>1</v>
      </c>
      <c r="AU1252" s="9">
        <v>4</v>
      </c>
      <c r="AV1252" s="75">
        <v>1</v>
      </c>
      <c r="AW1252" s="75">
        <v>2</v>
      </c>
      <c r="AX1252" s="75">
        <v>1</v>
      </c>
      <c r="AY1252" s="9">
        <v>2</v>
      </c>
      <c r="AZ1252" s="9">
        <v>1</v>
      </c>
      <c r="BA1252" s="9">
        <v>1</v>
      </c>
      <c r="BB1252" s="9">
        <v>2</v>
      </c>
      <c r="BC1252" s="9">
        <v>1</v>
      </c>
      <c r="BD1252" s="9">
        <v>1</v>
      </c>
      <c r="BE1252" s="9">
        <v>1</v>
      </c>
      <c r="BF1252" s="9">
        <v>1</v>
      </c>
      <c r="BG1252" s="9">
        <v>1</v>
      </c>
      <c r="BH1252">
        <v>1</v>
      </c>
      <c r="BI1252">
        <v>2</v>
      </c>
      <c r="BJ1252" s="58">
        <v>1</v>
      </c>
      <c r="BK1252">
        <v>1</v>
      </c>
      <c r="BL1252">
        <v>1</v>
      </c>
      <c r="BM1252">
        <v>1</v>
      </c>
      <c r="BN1252">
        <v>1</v>
      </c>
      <c r="BO1252">
        <v>2</v>
      </c>
      <c r="BP1252">
        <v>2</v>
      </c>
      <c r="BQ1252" t="s">
        <v>125</v>
      </c>
      <c r="BR1252">
        <v>1</v>
      </c>
      <c r="BS1252">
        <v>1</v>
      </c>
      <c r="BT1252">
        <v>1</v>
      </c>
      <c r="BU1252">
        <v>1</v>
      </c>
      <c r="BV1252">
        <v>1</v>
      </c>
      <c r="BW1252">
        <v>1</v>
      </c>
      <c r="BX1252">
        <v>2</v>
      </c>
      <c r="BY1252">
        <v>1</v>
      </c>
      <c r="BZ1252">
        <v>2</v>
      </c>
      <c r="CA1252">
        <v>1</v>
      </c>
      <c r="CB1252">
        <v>2</v>
      </c>
      <c r="CC1252">
        <v>2</v>
      </c>
      <c r="CD1252">
        <v>2</v>
      </c>
      <c r="CE1252">
        <v>2</v>
      </c>
      <c r="CF1252">
        <v>1</v>
      </c>
      <c r="CG1252">
        <v>1</v>
      </c>
      <c r="CH1252">
        <v>1</v>
      </c>
      <c r="CI1252">
        <v>1</v>
      </c>
      <c r="CJ1252">
        <v>2</v>
      </c>
      <c r="CK1252">
        <v>2</v>
      </c>
      <c r="CL1252">
        <v>1</v>
      </c>
      <c r="CM1252">
        <v>4</v>
      </c>
      <c r="CN1252">
        <v>4</v>
      </c>
      <c r="CO1252">
        <v>4</v>
      </c>
      <c r="CP1252">
        <v>3</v>
      </c>
      <c r="CQ1252">
        <v>4</v>
      </c>
      <c r="CR1252">
        <v>4</v>
      </c>
      <c r="CS1252">
        <v>4</v>
      </c>
      <c r="CT1252">
        <v>4</v>
      </c>
      <c r="CU1252">
        <v>4</v>
      </c>
      <c r="CV1252">
        <v>3</v>
      </c>
      <c r="CW1252">
        <v>2</v>
      </c>
      <c r="CX1252">
        <v>4</v>
      </c>
      <c r="CY1252">
        <v>3</v>
      </c>
      <c r="CZ1252">
        <v>4</v>
      </c>
      <c r="DA1252" s="57" t="s">
        <v>125</v>
      </c>
    </row>
    <row r="1253" spans="1:105">
      <c r="A1253">
        <v>1246</v>
      </c>
      <c r="B1253" s="9">
        <v>2</v>
      </c>
      <c r="C1253" s="9">
        <v>8</v>
      </c>
      <c r="D1253" s="9">
        <v>5</v>
      </c>
      <c r="E1253" s="9">
        <v>11</v>
      </c>
      <c r="F1253" s="9">
        <v>0</v>
      </c>
      <c r="G1253" s="9">
        <v>0</v>
      </c>
      <c r="H1253" s="9">
        <v>0</v>
      </c>
      <c r="I1253" s="9">
        <v>0</v>
      </c>
      <c r="J1253" s="9">
        <v>1</v>
      </c>
      <c r="K1253" s="9">
        <v>1</v>
      </c>
      <c r="L1253" s="9">
        <v>0</v>
      </c>
      <c r="M1253" s="9">
        <v>2</v>
      </c>
      <c r="N1253" s="9">
        <v>4</v>
      </c>
      <c r="O1253" s="9">
        <v>4</v>
      </c>
      <c r="P1253" s="9">
        <v>4</v>
      </c>
      <c r="Q1253" s="9">
        <v>1</v>
      </c>
      <c r="R1253" s="9">
        <v>1</v>
      </c>
      <c r="S1253" s="9">
        <v>4</v>
      </c>
      <c r="T1253" s="9"/>
      <c r="U1253" s="9">
        <v>0</v>
      </c>
      <c r="V1253" s="9">
        <v>0</v>
      </c>
      <c r="W1253" s="9">
        <v>0</v>
      </c>
      <c r="X1253" s="9">
        <v>0</v>
      </c>
      <c r="Y1253" s="9">
        <v>1</v>
      </c>
      <c r="Z1253" s="9">
        <v>1</v>
      </c>
      <c r="AA1253" s="9">
        <v>0</v>
      </c>
      <c r="AB1253" s="9">
        <v>0</v>
      </c>
      <c r="AC1253" s="9"/>
      <c r="AD1253" s="9">
        <v>4</v>
      </c>
      <c r="AE1253" s="9"/>
      <c r="AF1253" s="9">
        <v>1</v>
      </c>
      <c r="AG1253" s="9">
        <v>1</v>
      </c>
      <c r="AH1253" s="9">
        <v>0</v>
      </c>
      <c r="AI1253" s="9">
        <v>0</v>
      </c>
      <c r="AJ1253" s="9">
        <v>1</v>
      </c>
      <c r="AK1253" s="9">
        <v>0</v>
      </c>
      <c r="AL1253" s="9"/>
      <c r="AM1253" s="9">
        <v>1</v>
      </c>
      <c r="AN1253" s="9">
        <v>1</v>
      </c>
      <c r="AO1253" s="9">
        <v>0</v>
      </c>
      <c r="AP1253" s="9">
        <v>1</v>
      </c>
      <c r="AQ1253" s="9">
        <v>0</v>
      </c>
      <c r="AR1253" s="9">
        <v>0</v>
      </c>
      <c r="AS1253" s="9"/>
      <c r="AT1253" s="9">
        <v>3</v>
      </c>
      <c r="AU1253" s="9">
        <v>3</v>
      </c>
      <c r="AV1253" s="75">
        <v>2</v>
      </c>
      <c r="AW1253" s="75">
        <v>1</v>
      </c>
      <c r="AX1253" s="75">
        <v>2</v>
      </c>
      <c r="AY1253" s="9" t="s">
        <v>125</v>
      </c>
      <c r="AZ1253" s="9">
        <v>2</v>
      </c>
      <c r="BA1253" s="9" t="s">
        <v>125</v>
      </c>
      <c r="BB1253" s="9" t="s">
        <v>125</v>
      </c>
      <c r="BC1253" s="9">
        <v>1</v>
      </c>
      <c r="BD1253" s="9">
        <v>1</v>
      </c>
      <c r="BE1253" s="9">
        <v>2</v>
      </c>
      <c r="BF1253" s="9">
        <v>1</v>
      </c>
      <c r="BG1253" s="9">
        <v>1</v>
      </c>
      <c r="BH1253">
        <v>2</v>
      </c>
      <c r="BI1253">
        <v>2</v>
      </c>
      <c r="BJ1253" s="58">
        <v>2</v>
      </c>
      <c r="BK1253">
        <v>2</v>
      </c>
      <c r="BL1253">
        <v>1</v>
      </c>
      <c r="BM1253">
        <v>2</v>
      </c>
      <c r="BN1253">
        <v>1</v>
      </c>
      <c r="BO1253">
        <v>2</v>
      </c>
      <c r="BP1253">
        <v>1</v>
      </c>
      <c r="BQ1253">
        <v>2</v>
      </c>
      <c r="BR1253">
        <v>2</v>
      </c>
      <c r="BS1253">
        <v>1</v>
      </c>
      <c r="BT1253">
        <v>1</v>
      </c>
      <c r="BU1253">
        <v>2</v>
      </c>
      <c r="BV1253">
        <v>2</v>
      </c>
      <c r="BW1253">
        <v>2</v>
      </c>
      <c r="BX1253">
        <v>2</v>
      </c>
      <c r="BY1253">
        <v>2</v>
      </c>
      <c r="BZ1253">
        <v>2</v>
      </c>
      <c r="CA1253">
        <v>2</v>
      </c>
      <c r="CB1253">
        <v>2</v>
      </c>
      <c r="CC1253">
        <v>2</v>
      </c>
      <c r="CD1253">
        <v>2</v>
      </c>
      <c r="CE1253">
        <v>2</v>
      </c>
      <c r="CF1253">
        <v>2</v>
      </c>
      <c r="CG1253">
        <v>2</v>
      </c>
      <c r="CH1253">
        <v>2</v>
      </c>
      <c r="CI1253">
        <v>2</v>
      </c>
      <c r="CJ1253">
        <v>1</v>
      </c>
      <c r="CK1253">
        <v>2</v>
      </c>
      <c r="CL1253">
        <v>1</v>
      </c>
      <c r="CM1253">
        <v>3</v>
      </c>
      <c r="CN1253">
        <v>3</v>
      </c>
      <c r="CO1253">
        <v>4</v>
      </c>
      <c r="CP1253">
        <v>3</v>
      </c>
      <c r="CQ1253">
        <v>4</v>
      </c>
      <c r="CR1253">
        <v>3</v>
      </c>
      <c r="CS1253">
        <v>4</v>
      </c>
      <c r="CT1253">
        <v>4</v>
      </c>
      <c r="CU1253">
        <v>3</v>
      </c>
      <c r="CV1253">
        <v>3</v>
      </c>
      <c r="CW1253">
        <v>1</v>
      </c>
      <c r="CX1253">
        <v>2</v>
      </c>
      <c r="CY1253">
        <v>4</v>
      </c>
      <c r="CZ1253">
        <v>3</v>
      </c>
      <c r="DA1253" s="57" t="s">
        <v>125</v>
      </c>
    </row>
    <row r="1254" spans="1:105">
      <c r="A1254">
        <v>1247</v>
      </c>
      <c r="B1254" s="9">
        <v>1</v>
      </c>
      <c r="C1254" s="9">
        <v>2</v>
      </c>
      <c r="D1254" s="9">
        <v>1</v>
      </c>
      <c r="E1254" s="9">
        <v>4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1</v>
      </c>
      <c r="M1254" s="9">
        <v>3</v>
      </c>
      <c r="N1254" s="9">
        <v>0</v>
      </c>
      <c r="O1254" s="9">
        <v>4</v>
      </c>
      <c r="P1254" s="9">
        <v>4</v>
      </c>
      <c r="Q1254" s="9">
        <v>3</v>
      </c>
      <c r="R1254" s="9">
        <v>4</v>
      </c>
      <c r="S1254" s="9">
        <v>3</v>
      </c>
      <c r="T1254" s="9"/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1</v>
      </c>
      <c r="AC1254" s="9"/>
      <c r="AD1254" s="9">
        <v>2</v>
      </c>
      <c r="AE1254" s="9"/>
      <c r="AF1254" s="9">
        <v>0</v>
      </c>
      <c r="AG1254" s="9">
        <v>0</v>
      </c>
      <c r="AH1254" s="9">
        <v>1</v>
      </c>
      <c r="AI1254" s="9">
        <v>1</v>
      </c>
      <c r="AJ1254" s="9">
        <v>0</v>
      </c>
      <c r="AK1254" s="9">
        <v>0</v>
      </c>
      <c r="AL1254" s="9"/>
      <c r="AM1254" s="9">
        <v>1</v>
      </c>
      <c r="AN1254" s="9">
        <v>1</v>
      </c>
      <c r="AO1254" s="9">
        <v>0</v>
      </c>
      <c r="AP1254" s="9">
        <v>1</v>
      </c>
      <c r="AQ1254" s="9">
        <v>0</v>
      </c>
      <c r="AR1254" s="9">
        <v>0</v>
      </c>
      <c r="AS1254" s="9"/>
      <c r="AT1254" s="9">
        <v>1</v>
      </c>
      <c r="AU1254" s="9">
        <v>1</v>
      </c>
      <c r="AV1254" s="75">
        <v>2</v>
      </c>
      <c r="AW1254" s="75">
        <v>2</v>
      </c>
      <c r="AX1254" s="75">
        <v>2</v>
      </c>
      <c r="AY1254" s="9" t="s">
        <v>125</v>
      </c>
      <c r="AZ1254" s="9">
        <v>1</v>
      </c>
      <c r="BA1254" s="9">
        <v>1</v>
      </c>
      <c r="BB1254" s="9">
        <v>1</v>
      </c>
      <c r="BC1254" s="9">
        <v>2</v>
      </c>
      <c r="BD1254" s="9">
        <v>2</v>
      </c>
      <c r="BE1254" s="9" t="s">
        <v>125</v>
      </c>
      <c r="BF1254" s="9">
        <v>2</v>
      </c>
      <c r="BG1254" s="9" t="s">
        <v>125</v>
      </c>
      <c r="BH1254">
        <v>2</v>
      </c>
      <c r="BI1254">
        <v>2</v>
      </c>
      <c r="BJ1254" s="58">
        <v>1</v>
      </c>
      <c r="BK1254">
        <v>2</v>
      </c>
      <c r="BL1254">
        <v>1</v>
      </c>
      <c r="BM1254">
        <v>2</v>
      </c>
      <c r="BN1254">
        <v>2</v>
      </c>
      <c r="BO1254">
        <v>2</v>
      </c>
      <c r="BP1254">
        <v>2</v>
      </c>
      <c r="BQ1254" t="s">
        <v>125</v>
      </c>
      <c r="BR1254">
        <v>1</v>
      </c>
      <c r="BS1254">
        <v>2</v>
      </c>
      <c r="BT1254" t="s">
        <v>125</v>
      </c>
      <c r="BU1254">
        <v>1</v>
      </c>
      <c r="BV1254">
        <v>2</v>
      </c>
      <c r="BW1254">
        <v>1</v>
      </c>
      <c r="BX1254">
        <v>2</v>
      </c>
      <c r="BY1254">
        <v>1</v>
      </c>
      <c r="BZ1254">
        <v>2</v>
      </c>
      <c r="CA1254">
        <v>1</v>
      </c>
      <c r="CB1254">
        <v>2</v>
      </c>
      <c r="CC1254">
        <v>1</v>
      </c>
      <c r="CD1254">
        <v>1</v>
      </c>
      <c r="CE1254">
        <v>1</v>
      </c>
      <c r="CF1254">
        <v>1</v>
      </c>
      <c r="CG1254">
        <v>2</v>
      </c>
      <c r="CH1254">
        <v>2</v>
      </c>
      <c r="CI1254">
        <v>2</v>
      </c>
      <c r="CJ1254">
        <v>2</v>
      </c>
      <c r="CK1254">
        <v>2</v>
      </c>
      <c r="CL1254">
        <v>1</v>
      </c>
      <c r="CM1254">
        <v>3</v>
      </c>
      <c r="CN1254">
        <v>3</v>
      </c>
      <c r="CO1254">
        <v>4</v>
      </c>
      <c r="CP1254">
        <v>2</v>
      </c>
      <c r="CQ1254">
        <v>4</v>
      </c>
      <c r="CR1254">
        <v>3</v>
      </c>
      <c r="CS1254">
        <v>1</v>
      </c>
      <c r="CT1254">
        <v>4</v>
      </c>
      <c r="CU1254">
        <v>3</v>
      </c>
      <c r="CV1254">
        <v>3</v>
      </c>
      <c r="CW1254">
        <v>1</v>
      </c>
      <c r="CX1254">
        <v>3</v>
      </c>
      <c r="CY1254">
        <v>3</v>
      </c>
      <c r="CZ1254">
        <v>3</v>
      </c>
      <c r="DA1254" s="57" t="s">
        <v>125</v>
      </c>
    </row>
    <row r="1255" spans="1:105">
      <c r="A1255">
        <v>1249</v>
      </c>
      <c r="B1255" s="9">
        <v>1</v>
      </c>
      <c r="C1255" s="9">
        <v>5</v>
      </c>
      <c r="D1255" s="9">
        <v>1</v>
      </c>
      <c r="E1255" s="9">
        <v>1</v>
      </c>
      <c r="F1255" s="9">
        <v>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1</v>
      </c>
      <c r="M1255" s="9">
        <v>2</v>
      </c>
      <c r="N1255" s="9">
        <v>3</v>
      </c>
      <c r="O1255" s="9">
        <v>3</v>
      </c>
      <c r="P1255" s="9">
        <v>3</v>
      </c>
      <c r="Q1255" s="9">
        <v>3</v>
      </c>
      <c r="R1255" s="9">
        <v>3</v>
      </c>
      <c r="S1255" s="9">
        <v>3</v>
      </c>
      <c r="T1255" s="9"/>
      <c r="U1255" s="9">
        <v>0</v>
      </c>
      <c r="V1255" s="9">
        <v>0</v>
      </c>
      <c r="W1255" s="9">
        <v>1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  <c r="AC1255" s="9"/>
      <c r="AD1255" s="9">
        <v>1</v>
      </c>
      <c r="AE1255" s="9"/>
      <c r="AF1255" s="9">
        <v>1</v>
      </c>
      <c r="AG1255" s="9">
        <v>1</v>
      </c>
      <c r="AH1255" s="9">
        <v>1</v>
      </c>
      <c r="AI1255" s="9">
        <v>0</v>
      </c>
      <c r="AJ1255" s="9">
        <v>0</v>
      </c>
      <c r="AK1255" s="9">
        <v>0</v>
      </c>
      <c r="AL1255" s="9"/>
      <c r="AM1255" s="9">
        <v>1</v>
      </c>
      <c r="AN1255" s="9">
        <v>1</v>
      </c>
      <c r="AO1255" s="9">
        <v>0</v>
      </c>
      <c r="AP1255" s="9">
        <v>1</v>
      </c>
      <c r="AQ1255" s="9">
        <v>0</v>
      </c>
      <c r="AR1255" s="9">
        <v>0</v>
      </c>
      <c r="AS1255" s="9"/>
      <c r="AT1255" s="9">
        <v>2</v>
      </c>
      <c r="AU1255" s="9">
        <v>2</v>
      </c>
      <c r="AV1255" s="75">
        <v>1</v>
      </c>
      <c r="AW1255" s="75">
        <v>1</v>
      </c>
      <c r="AX1255" s="75">
        <v>2</v>
      </c>
      <c r="AY1255" s="9" t="s">
        <v>125</v>
      </c>
      <c r="AZ1255" s="9">
        <v>1</v>
      </c>
      <c r="BA1255" s="9">
        <v>1</v>
      </c>
      <c r="BB1255" s="9">
        <v>2</v>
      </c>
      <c r="BC1255" s="9">
        <v>2</v>
      </c>
      <c r="BD1255" s="9">
        <v>1</v>
      </c>
      <c r="BE1255" s="9">
        <v>1</v>
      </c>
      <c r="BF1255" s="9">
        <v>1</v>
      </c>
      <c r="BG1255" s="9">
        <v>1</v>
      </c>
      <c r="BH1255">
        <v>1</v>
      </c>
      <c r="BI1255">
        <v>1</v>
      </c>
      <c r="BJ1255" s="58">
        <v>1</v>
      </c>
      <c r="BK1255">
        <v>1</v>
      </c>
      <c r="BL1255">
        <v>1</v>
      </c>
      <c r="BM1255">
        <v>1</v>
      </c>
      <c r="BN1255">
        <v>2</v>
      </c>
      <c r="BO1255">
        <v>2</v>
      </c>
      <c r="BP1255">
        <v>2</v>
      </c>
      <c r="BQ1255" t="s">
        <v>125</v>
      </c>
      <c r="BR1255">
        <v>1</v>
      </c>
      <c r="BS1255">
        <v>2</v>
      </c>
      <c r="BT1255" t="s">
        <v>125</v>
      </c>
      <c r="BU1255">
        <v>1</v>
      </c>
      <c r="BV1255">
        <v>1</v>
      </c>
      <c r="BW1255">
        <v>1</v>
      </c>
      <c r="BX1255">
        <v>2</v>
      </c>
      <c r="BY1255">
        <v>1</v>
      </c>
      <c r="BZ1255">
        <v>2</v>
      </c>
      <c r="CA1255">
        <v>2</v>
      </c>
      <c r="CB1255">
        <v>2</v>
      </c>
      <c r="CC1255">
        <v>1</v>
      </c>
      <c r="CD1255">
        <v>1</v>
      </c>
      <c r="CE1255">
        <v>1</v>
      </c>
      <c r="CF1255">
        <v>1</v>
      </c>
      <c r="CG1255">
        <v>1</v>
      </c>
      <c r="CH1255">
        <v>1</v>
      </c>
      <c r="CI1255">
        <v>2</v>
      </c>
      <c r="CJ1255">
        <v>1</v>
      </c>
      <c r="CK1255">
        <v>2</v>
      </c>
      <c r="CL1255">
        <v>2</v>
      </c>
      <c r="CM1255" t="s">
        <v>125</v>
      </c>
      <c r="CN1255" t="s">
        <v>125</v>
      </c>
      <c r="CO1255">
        <v>4</v>
      </c>
      <c r="CP1255">
        <v>3</v>
      </c>
      <c r="CQ1255">
        <v>4</v>
      </c>
      <c r="CR1255">
        <v>3</v>
      </c>
      <c r="CS1255">
        <v>3</v>
      </c>
      <c r="CT1255">
        <v>3</v>
      </c>
      <c r="CU1255">
        <v>3</v>
      </c>
      <c r="CV1255">
        <v>3</v>
      </c>
      <c r="CW1255">
        <v>1</v>
      </c>
      <c r="CX1255">
        <v>3</v>
      </c>
      <c r="CY1255">
        <v>1</v>
      </c>
      <c r="CZ1255">
        <v>3</v>
      </c>
      <c r="DA1255" s="57" t="s">
        <v>125</v>
      </c>
    </row>
    <row r="1256" spans="1:105">
      <c r="A1256">
        <v>1250</v>
      </c>
      <c r="B1256" s="9">
        <v>2</v>
      </c>
      <c r="C1256" s="9">
        <v>8</v>
      </c>
      <c r="D1256" s="9">
        <v>5</v>
      </c>
      <c r="E1256" s="9">
        <v>7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1</v>
      </c>
      <c r="L1256" s="9">
        <v>0</v>
      </c>
      <c r="M1256" s="9">
        <v>2</v>
      </c>
      <c r="N1256" s="9">
        <v>1</v>
      </c>
      <c r="O1256" s="9">
        <v>4</v>
      </c>
      <c r="P1256" s="9">
        <v>3</v>
      </c>
      <c r="Q1256" s="9">
        <v>2</v>
      </c>
      <c r="R1256" s="9">
        <v>4</v>
      </c>
      <c r="S1256" s="9">
        <v>3</v>
      </c>
      <c r="T1256" s="9"/>
      <c r="U1256" s="9">
        <v>0</v>
      </c>
      <c r="V1256" s="9">
        <v>0</v>
      </c>
      <c r="W1256" s="9">
        <v>1</v>
      </c>
      <c r="X1256" s="9">
        <v>0</v>
      </c>
      <c r="Y1256" s="9">
        <v>1</v>
      </c>
      <c r="Z1256" s="9">
        <v>0</v>
      </c>
      <c r="AA1256" s="9">
        <v>0</v>
      </c>
      <c r="AB1256" s="9">
        <v>0</v>
      </c>
      <c r="AC1256" s="9"/>
      <c r="AD1256" s="9">
        <v>4</v>
      </c>
      <c r="AE1256" s="9"/>
      <c r="AF1256" s="9">
        <v>1</v>
      </c>
      <c r="AG1256" s="9">
        <v>0</v>
      </c>
      <c r="AH1256" s="9">
        <v>1</v>
      </c>
      <c r="AI1256" s="9">
        <v>1</v>
      </c>
      <c r="AJ1256" s="9">
        <v>0</v>
      </c>
      <c r="AK1256" s="9">
        <v>0</v>
      </c>
      <c r="AL1256" s="9"/>
      <c r="AM1256" s="9">
        <v>1</v>
      </c>
      <c r="AN1256" s="9">
        <v>1</v>
      </c>
      <c r="AO1256" s="9">
        <v>1</v>
      </c>
      <c r="AP1256" s="9">
        <v>1</v>
      </c>
      <c r="AQ1256" s="9">
        <v>0</v>
      </c>
      <c r="AR1256" s="9">
        <v>0</v>
      </c>
      <c r="AS1256" s="9"/>
      <c r="AT1256" s="9">
        <v>2</v>
      </c>
      <c r="AU1256" s="9">
        <v>1</v>
      </c>
      <c r="AV1256" s="75">
        <v>2</v>
      </c>
      <c r="AW1256" s="75">
        <v>1</v>
      </c>
      <c r="AX1256" s="75">
        <v>1</v>
      </c>
      <c r="AY1256" s="9">
        <v>1</v>
      </c>
      <c r="AZ1256" s="9">
        <v>1</v>
      </c>
      <c r="BA1256" s="9">
        <v>1</v>
      </c>
      <c r="BB1256" s="9">
        <v>2</v>
      </c>
      <c r="BC1256" s="9">
        <v>1</v>
      </c>
      <c r="BD1256" s="9">
        <v>1</v>
      </c>
      <c r="BE1256" s="9">
        <v>2</v>
      </c>
      <c r="BF1256" s="9">
        <v>1</v>
      </c>
      <c r="BG1256" s="9">
        <v>1</v>
      </c>
      <c r="BH1256">
        <v>2</v>
      </c>
      <c r="BI1256">
        <v>2</v>
      </c>
      <c r="BJ1256" s="58">
        <v>1</v>
      </c>
      <c r="BK1256">
        <v>2</v>
      </c>
      <c r="BL1256">
        <v>1</v>
      </c>
      <c r="BM1256">
        <v>2</v>
      </c>
      <c r="BN1256">
        <v>2</v>
      </c>
      <c r="BO1256">
        <v>2</v>
      </c>
      <c r="BP1256">
        <v>2</v>
      </c>
      <c r="BQ1256" t="s">
        <v>125</v>
      </c>
      <c r="BR1256">
        <v>2</v>
      </c>
      <c r="BS1256">
        <v>2</v>
      </c>
      <c r="BT1256" t="s">
        <v>125</v>
      </c>
      <c r="BU1256">
        <v>2</v>
      </c>
      <c r="BV1256">
        <v>2</v>
      </c>
      <c r="BW1256">
        <v>2</v>
      </c>
      <c r="BX1256">
        <v>2</v>
      </c>
      <c r="BY1256">
        <v>2</v>
      </c>
      <c r="BZ1256">
        <v>2</v>
      </c>
      <c r="CA1256">
        <v>2</v>
      </c>
      <c r="CB1256">
        <v>2</v>
      </c>
      <c r="CC1256">
        <v>1</v>
      </c>
      <c r="CD1256">
        <v>1</v>
      </c>
      <c r="CE1256">
        <v>2</v>
      </c>
      <c r="CF1256">
        <v>1</v>
      </c>
      <c r="CG1256">
        <v>2</v>
      </c>
      <c r="CH1256">
        <v>2</v>
      </c>
      <c r="CI1256">
        <v>2</v>
      </c>
      <c r="CJ1256">
        <v>1</v>
      </c>
      <c r="CK1256">
        <v>2</v>
      </c>
      <c r="CL1256">
        <v>1</v>
      </c>
      <c r="CM1256">
        <v>4</v>
      </c>
      <c r="CN1256">
        <v>4</v>
      </c>
      <c r="CO1256">
        <v>4</v>
      </c>
      <c r="CP1256">
        <v>4</v>
      </c>
      <c r="CQ1256">
        <v>4</v>
      </c>
      <c r="CR1256">
        <v>4</v>
      </c>
      <c r="CS1256">
        <v>4</v>
      </c>
      <c r="CT1256">
        <v>3</v>
      </c>
      <c r="CU1256">
        <v>3</v>
      </c>
      <c r="CV1256">
        <v>3</v>
      </c>
      <c r="CW1256">
        <v>1</v>
      </c>
      <c r="CX1256">
        <v>3</v>
      </c>
      <c r="CY1256">
        <v>4</v>
      </c>
      <c r="CZ1256">
        <v>3</v>
      </c>
      <c r="DA1256" s="57" t="s">
        <v>125</v>
      </c>
    </row>
    <row r="1257" spans="1:105">
      <c r="A1257">
        <v>1251</v>
      </c>
      <c r="B1257" s="9">
        <v>1</v>
      </c>
      <c r="C1257" s="9">
        <v>5</v>
      </c>
      <c r="D1257" s="9">
        <v>1</v>
      </c>
      <c r="E1257" s="9">
        <v>16</v>
      </c>
      <c r="F1257" s="9">
        <v>0</v>
      </c>
      <c r="G1257" s="9">
        <v>0</v>
      </c>
      <c r="H1257" s="9">
        <v>0</v>
      </c>
      <c r="I1257" s="9">
        <v>0</v>
      </c>
      <c r="J1257" s="9">
        <v>1</v>
      </c>
      <c r="K1257" s="9">
        <v>0</v>
      </c>
      <c r="L1257" s="9">
        <v>0</v>
      </c>
      <c r="M1257" s="9">
        <v>2</v>
      </c>
      <c r="N1257" s="9">
        <v>0</v>
      </c>
      <c r="O1257" s="9">
        <v>4</v>
      </c>
      <c r="P1257" s="9">
        <v>3</v>
      </c>
      <c r="Q1257" s="9">
        <v>3</v>
      </c>
      <c r="R1257" s="9">
        <v>2</v>
      </c>
      <c r="S1257" s="9">
        <v>3</v>
      </c>
      <c r="T1257" s="9"/>
      <c r="U1257" s="9">
        <v>1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  <c r="AC1257" s="9"/>
      <c r="AD1257" s="9">
        <v>2</v>
      </c>
      <c r="AE1257" s="9"/>
      <c r="AF1257" s="9">
        <v>0</v>
      </c>
      <c r="AG1257" s="9">
        <v>0</v>
      </c>
      <c r="AH1257" s="9">
        <v>1</v>
      </c>
      <c r="AI1257" s="9">
        <v>1</v>
      </c>
      <c r="AJ1257" s="9">
        <v>0</v>
      </c>
      <c r="AK1257" s="9">
        <v>0</v>
      </c>
      <c r="AL1257" s="9"/>
      <c r="AM1257" s="9">
        <v>1</v>
      </c>
      <c r="AN1257" s="9">
        <v>1</v>
      </c>
      <c r="AO1257" s="9">
        <v>1</v>
      </c>
      <c r="AP1257" s="9">
        <v>0</v>
      </c>
      <c r="AQ1257" s="9">
        <v>0</v>
      </c>
      <c r="AR1257" s="9">
        <v>0</v>
      </c>
      <c r="AS1257" s="9"/>
      <c r="AT1257" s="9">
        <v>1</v>
      </c>
      <c r="AU1257" s="9">
        <v>2</v>
      </c>
      <c r="AV1257" s="75">
        <v>2</v>
      </c>
      <c r="AW1257" s="75"/>
      <c r="AX1257" s="75">
        <v>1</v>
      </c>
      <c r="AY1257" s="9">
        <v>1</v>
      </c>
      <c r="AZ1257" s="9">
        <v>1</v>
      </c>
      <c r="BA1257" s="9">
        <v>1</v>
      </c>
      <c r="BB1257" s="9">
        <v>1</v>
      </c>
      <c r="BC1257" s="9">
        <v>2</v>
      </c>
      <c r="BD1257" s="9">
        <v>1</v>
      </c>
      <c r="BE1257" s="9">
        <v>1</v>
      </c>
      <c r="BF1257" s="9">
        <v>2</v>
      </c>
      <c r="BG1257" s="9" t="s">
        <v>125</v>
      </c>
      <c r="BH1257">
        <v>2</v>
      </c>
      <c r="BI1257">
        <v>2</v>
      </c>
      <c r="BJ1257" s="58">
        <v>1</v>
      </c>
      <c r="BK1257">
        <v>2</v>
      </c>
      <c r="BL1257">
        <v>2</v>
      </c>
      <c r="BM1257">
        <v>2</v>
      </c>
      <c r="BN1257">
        <v>1</v>
      </c>
      <c r="BO1257">
        <v>2</v>
      </c>
      <c r="BP1257">
        <v>2</v>
      </c>
      <c r="BQ1257" t="s">
        <v>125</v>
      </c>
      <c r="BR1257">
        <v>1</v>
      </c>
      <c r="BS1257">
        <v>2</v>
      </c>
      <c r="BT1257" t="s">
        <v>125</v>
      </c>
      <c r="BU1257">
        <v>1</v>
      </c>
      <c r="BV1257">
        <v>1</v>
      </c>
      <c r="BW1257">
        <v>2</v>
      </c>
      <c r="BX1257">
        <v>1</v>
      </c>
      <c r="BY1257">
        <v>1</v>
      </c>
      <c r="BZ1257">
        <v>2</v>
      </c>
      <c r="CA1257">
        <v>2</v>
      </c>
      <c r="CB1257">
        <v>2</v>
      </c>
      <c r="CC1257">
        <v>2</v>
      </c>
      <c r="CD1257">
        <v>1</v>
      </c>
      <c r="CE1257">
        <v>2</v>
      </c>
      <c r="CF1257">
        <v>1</v>
      </c>
      <c r="CG1257">
        <v>2</v>
      </c>
      <c r="CH1257">
        <v>2</v>
      </c>
      <c r="CI1257">
        <v>1</v>
      </c>
      <c r="CJ1257">
        <v>2</v>
      </c>
      <c r="CK1257">
        <v>2</v>
      </c>
      <c r="CL1257">
        <v>1</v>
      </c>
      <c r="CO1257">
        <v>4</v>
      </c>
      <c r="CP1257">
        <v>4</v>
      </c>
      <c r="CQ1257">
        <v>3</v>
      </c>
      <c r="CR1257">
        <v>2</v>
      </c>
      <c r="CS1257">
        <v>2</v>
      </c>
      <c r="CT1257">
        <v>4</v>
      </c>
      <c r="CU1257">
        <v>2</v>
      </c>
      <c r="CV1257">
        <v>2</v>
      </c>
      <c r="CW1257">
        <v>2</v>
      </c>
      <c r="CX1257">
        <v>2</v>
      </c>
      <c r="CY1257">
        <v>4</v>
      </c>
      <c r="CZ1257">
        <v>3</v>
      </c>
      <c r="DA1257" s="57" t="s">
        <v>125</v>
      </c>
    </row>
    <row r="1258" spans="1:105">
      <c r="A1258">
        <v>1252</v>
      </c>
      <c r="B1258" s="9">
        <v>1</v>
      </c>
      <c r="C1258" s="9">
        <v>2</v>
      </c>
      <c r="D1258" s="9">
        <v>6</v>
      </c>
      <c r="E1258" s="9">
        <v>9</v>
      </c>
      <c r="F1258" s="9">
        <v>0</v>
      </c>
      <c r="G1258" s="9">
        <v>0</v>
      </c>
      <c r="H1258" s="9">
        <v>0</v>
      </c>
      <c r="I1258" s="9">
        <v>1</v>
      </c>
      <c r="J1258" s="9">
        <v>0</v>
      </c>
      <c r="K1258" s="9">
        <v>0</v>
      </c>
      <c r="L1258" s="9">
        <v>0</v>
      </c>
      <c r="M1258" s="9">
        <v>2</v>
      </c>
      <c r="N1258" s="9">
        <v>4</v>
      </c>
      <c r="O1258" s="9">
        <v>4</v>
      </c>
      <c r="P1258" s="9">
        <v>4</v>
      </c>
      <c r="Q1258" s="9">
        <v>4</v>
      </c>
      <c r="R1258" s="9">
        <v>4</v>
      </c>
      <c r="S1258" s="9">
        <v>4</v>
      </c>
      <c r="T1258" s="9"/>
      <c r="U1258" s="9">
        <v>1</v>
      </c>
      <c r="V1258" s="9">
        <v>0</v>
      </c>
      <c r="W1258" s="9">
        <v>0</v>
      </c>
      <c r="X1258" s="9">
        <v>0</v>
      </c>
      <c r="Y1258" s="9">
        <v>0</v>
      </c>
      <c r="Z1258" s="9">
        <v>1</v>
      </c>
      <c r="AA1258" s="9">
        <v>0</v>
      </c>
      <c r="AB1258" s="9">
        <v>0</v>
      </c>
      <c r="AC1258" s="9"/>
      <c r="AD1258" s="9">
        <v>3</v>
      </c>
      <c r="AE1258" s="9"/>
      <c r="AF1258" s="9">
        <v>0</v>
      </c>
      <c r="AG1258" s="9">
        <v>0</v>
      </c>
      <c r="AH1258" s="9">
        <v>1</v>
      </c>
      <c r="AI1258" s="9">
        <v>0</v>
      </c>
      <c r="AJ1258" s="9">
        <v>0</v>
      </c>
      <c r="AK1258" s="9">
        <v>0</v>
      </c>
      <c r="AL1258" s="9"/>
      <c r="AM1258" s="9">
        <v>1</v>
      </c>
      <c r="AN1258" s="9">
        <v>1</v>
      </c>
      <c r="AO1258" s="9">
        <v>1</v>
      </c>
      <c r="AP1258" s="9">
        <v>1</v>
      </c>
      <c r="AQ1258" s="9">
        <v>0</v>
      </c>
      <c r="AR1258" s="9">
        <v>0</v>
      </c>
      <c r="AS1258" s="9"/>
      <c r="AT1258" s="9">
        <v>1</v>
      </c>
      <c r="AU1258" s="9">
        <v>2</v>
      </c>
      <c r="AV1258" s="75">
        <v>2</v>
      </c>
      <c r="AW1258" s="75">
        <v>2</v>
      </c>
      <c r="AX1258" s="75">
        <v>1</v>
      </c>
      <c r="AY1258" s="9">
        <v>2</v>
      </c>
      <c r="AZ1258" s="9">
        <v>2</v>
      </c>
      <c r="BA1258" s="9" t="s">
        <v>125</v>
      </c>
      <c r="BB1258" s="9" t="s">
        <v>125</v>
      </c>
      <c r="BC1258" s="9">
        <v>2</v>
      </c>
      <c r="BD1258" s="9">
        <v>2</v>
      </c>
      <c r="BE1258" s="9" t="s">
        <v>125</v>
      </c>
      <c r="BF1258" s="9">
        <v>2</v>
      </c>
      <c r="BG1258" s="9" t="s">
        <v>125</v>
      </c>
      <c r="BH1258">
        <v>2</v>
      </c>
      <c r="BI1258">
        <v>1</v>
      </c>
      <c r="BJ1258" s="58">
        <v>1</v>
      </c>
      <c r="BK1258">
        <v>2</v>
      </c>
      <c r="BL1258">
        <v>1</v>
      </c>
      <c r="BM1258">
        <v>2</v>
      </c>
      <c r="BN1258">
        <v>2</v>
      </c>
      <c r="BO1258">
        <v>2</v>
      </c>
      <c r="BP1258">
        <v>2</v>
      </c>
      <c r="BQ1258" t="s">
        <v>125</v>
      </c>
      <c r="BR1258">
        <v>1</v>
      </c>
      <c r="BS1258">
        <v>2</v>
      </c>
      <c r="BT1258" t="s">
        <v>125</v>
      </c>
      <c r="BU1258">
        <v>1</v>
      </c>
      <c r="BV1258">
        <v>1</v>
      </c>
      <c r="BW1258">
        <v>2</v>
      </c>
      <c r="BX1258">
        <v>2</v>
      </c>
      <c r="BY1258">
        <v>1</v>
      </c>
      <c r="BZ1258">
        <v>2</v>
      </c>
      <c r="CA1258">
        <v>1</v>
      </c>
      <c r="CB1258">
        <v>2</v>
      </c>
      <c r="CC1258">
        <v>2</v>
      </c>
      <c r="CD1258">
        <v>2</v>
      </c>
      <c r="CE1258">
        <v>1</v>
      </c>
      <c r="CF1258">
        <v>2</v>
      </c>
      <c r="CG1258">
        <v>2</v>
      </c>
      <c r="CH1258">
        <v>2</v>
      </c>
      <c r="CI1258">
        <v>2</v>
      </c>
      <c r="CJ1258">
        <v>2</v>
      </c>
      <c r="CK1258">
        <v>2</v>
      </c>
      <c r="CL1258">
        <v>2</v>
      </c>
      <c r="CM1258" t="s">
        <v>125</v>
      </c>
      <c r="CN1258" t="s">
        <v>125</v>
      </c>
      <c r="CO1258">
        <v>4</v>
      </c>
      <c r="CP1258">
        <v>4</v>
      </c>
      <c r="CQ1258">
        <v>3</v>
      </c>
      <c r="CR1258">
        <v>4</v>
      </c>
      <c r="CS1258">
        <v>3</v>
      </c>
      <c r="CT1258">
        <v>3</v>
      </c>
      <c r="CU1258">
        <v>3</v>
      </c>
      <c r="CV1258">
        <v>2</v>
      </c>
      <c r="CW1258">
        <v>1</v>
      </c>
      <c r="CX1258">
        <v>2</v>
      </c>
      <c r="CY1258">
        <v>3</v>
      </c>
      <c r="CZ1258">
        <v>4</v>
      </c>
      <c r="DA1258" s="57" t="s">
        <v>125</v>
      </c>
    </row>
    <row r="1259" spans="1:105">
      <c r="A1259">
        <v>1253</v>
      </c>
      <c r="B1259" s="9">
        <v>2</v>
      </c>
      <c r="C1259" s="9">
        <v>4</v>
      </c>
      <c r="D1259" s="9">
        <v>4</v>
      </c>
      <c r="E1259" s="9">
        <v>4</v>
      </c>
      <c r="F1259" s="9">
        <v>0</v>
      </c>
      <c r="G1259" s="9">
        <v>1</v>
      </c>
      <c r="H1259" s="9">
        <v>1</v>
      </c>
      <c r="I1259" s="9">
        <v>1</v>
      </c>
      <c r="J1259" s="9">
        <v>0</v>
      </c>
      <c r="K1259" s="9">
        <v>0</v>
      </c>
      <c r="L1259" s="9">
        <v>0</v>
      </c>
      <c r="M1259" s="9">
        <v>2</v>
      </c>
      <c r="N1259" s="9">
        <v>4</v>
      </c>
      <c r="O1259" s="9">
        <v>0</v>
      </c>
      <c r="P1259" s="9">
        <v>4</v>
      </c>
      <c r="Q1259" s="9">
        <v>0</v>
      </c>
      <c r="R1259" s="9">
        <v>4</v>
      </c>
      <c r="S1259" s="9">
        <v>4</v>
      </c>
      <c r="T1259" s="9"/>
      <c r="U1259" s="9">
        <v>1</v>
      </c>
      <c r="V1259" s="9">
        <v>0</v>
      </c>
      <c r="W1259" s="9">
        <v>0</v>
      </c>
      <c r="X1259" s="9">
        <v>1</v>
      </c>
      <c r="Y1259" s="9">
        <v>0</v>
      </c>
      <c r="Z1259" s="9">
        <v>0</v>
      </c>
      <c r="AA1259" s="9">
        <v>0</v>
      </c>
      <c r="AB1259" s="9">
        <v>0</v>
      </c>
      <c r="AC1259" s="9"/>
      <c r="AD1259" s="9">
        <v>1</v>
      </c>
      <c r="AE1259" s="9"/>
      <c r="AF1259" s="9">
        <v>1</v>
      </c>
      <c r="AG1259" s="9">
        <v>1</v>
      </c>
      <c r="AH1259" s="9">
        <v>0</v>
      </c>
      <c r="AI1259" s="9">
        <v>1</v>
      </c>
      <c r="AJ1259" s="9">
        <v>1</v>
      </c>
      <c r="AK1259" s="9">
        <v>0</v>
      </c>
      <c r="AL1259" s="9"/>
      <c r="AM1259" s="9">
        <v>1</v>
      </c>
      <c r="AN1259" s="9">
        <v>1</v>
      </c>
      <c r="AO1259" s="9">
        <v>1</v>
      </c>
      <c r="AP1259" s="9">
        <v>1</v>
      </c>
      <c r="AQ1259" s="9">
        <v>0</v>
      </c>
      <c r="AR1259" s="9">
        <v>0</v>
      </c>
      <c r="AS1259" s="9"/>
      <c r="AT1259" s="9">
        <v>3</v>
      </c>
      <c r="AU1259" s="9">
        <v>3</v>
      </c>
      <c r="AV1259" s="75">
        <v>1</v>
      </c>
      <c r="AW1259" s="75">
        <v>2</v>
      </c>
      <c r="AX1259" s="75">
        <v>1</v>
      </c>
      <c r="AY1259" s="9">
        <v>2</v>
      </c>
      <c r="AZ1259" s="9">
        <v>1</v>
      </c>
      <c r="BA1259" s="9">
        <v>1</v>
      </c>
      <c r="BB1259" s="9">
        <v>2</v>
      </c>
      <c r="BC1259" s="9">
        <v>1</v>
      </c>
      <c r="BD1259" s="9">
        <v>1</v>
      </c>
      <c r="BE1259" s="9">
        <v>2</v>
      </c>
      <c r="BF1259" s="9">
        <v>1</v>
      </c>
      <c r="BG1259" s="9">
        <v>1</v>
      </c>
      <c r="BH1259">
        <v>1</v>
      </c>
      <c r="BI1259">
        <v>1</v>
      </c>
      <c r="BJ1259" s="58">
        <v>2</v>
      </c>
      <c r="BK1259">
        <v>1</v>
      </c>
      <c r="BL1259">
        <v>1</v>
      </c>
      <c r="BM1259">
        <v>2</v>
      </c>
      <c r="BN1259">
        <v>2</v>
      </c>
      <c r="BO1259">
        <v>2</v>
      </c>
      <c r="BP1259">
        <v>1</v>
      </c>
      <c r="BQ1259">
        <v>1</v>
      </c>
      <c r="BR1259">
        <v>2</v>
      </c>
      <c r="BS1259">
        <v>1</v>
      </c>
      <c r="BT1259">
        <v>1</v>
      </c>
      <c r="BU1259">
        <v>1</v>
      </c>
      <c r="BV1259">
        <v>2</v>
      </c>
      <c r="BW1259">
        <v>1</v>
      </c>
      <c r="BX1259">
        <v>1</v>
      </c>
      <c r="BY1259">
        <v>2</v>
      </c>
      <c r="BZ1259">
        <v>2</v>
      </c>
      <c r="CA1259">
        <v>1</v>
      </c>
      <c r="CB1259">
        <v>2</v>
      </c>
      <c r="CC1259">
        <v>1</v>
      </c>
      <c r="CD1259">
        <v>2</v>
      </c>
      <c r="CE1259">
        <v>2</v>
      </c>
      <c r="CF1259">
        <v>1</v>
      </c>
      <c r="CG1259">
        <v>1</v>
      </c>
      <c r="CH1259">
        <v>2</v>
      </c>
      <c r="CI1259">
        <v>2</v>
      </c>
      <c r="CJ1259">
        <v>1</v>
      </c>
      <c r="CK1259">
        <v>1</v>
      </c>
      <c r="CL1259">
        <v>1</v>
      </c>
      <c r="CM1259">
        <v>4</v>
      </c>
      <c r="CN1259">
        <v>4</v>
      </c>
      <c r="CO1259">
        <v>4</v>
      </c>
      <c r="CP1259">
        <v>3</v>
      </c>
      <c r="CQ1259">
        <v>3</v>
      </c>
      <c r="CR1259">
        <v>4</v>
      </c>
      <c r="CS1259">
        <v>4</v>
      </c>
      <c r="CT1259">
        <v>4</v>
      </c>
      <c r="CU1259">
        <v>3</v>
      </c>
      <c r="CV1259">
        <v>2</v>
      </c>
      <c r="CW1259">
        <v>3</v>
      </c>
      <c r="CX1259">
        <v>4</v>
      </c>
      <c r="CY1259">
        <v>4</v>
      </c>
      <c r="CZ1259">
        <v>4</v>
      </c>
      <c r="DA1259" s="57">
        <v>4</v>
      </c>
    </row>
    <row r="1260" spans="1:105">
      <c r="A1260">
        <v>1254</v>
      </c>
      <c r="B1260" s="9">
        <v>1</v>
      </c>
      <c r="C1260" s="9">
        <v>8</v>
      </c>
      <c r="D1260" s="9">
        <v>3</v>
      </c>
      <c r="E1260" s="9">
        <v>5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1</v>
      </c>
      <c r="M1260" s="9">
        <v>3</v>
      </c>
      <c r="N1260" s="9">
        <v>4</v>
      </c>
      <c r="O1260" s="9">
        <v>4</v>
      </c>
      <c r="P1260" s="9">
        <v>1</v>
      </c>
      <c r="Q1260" s="9">
        <v>1</v>
      </c>
      <c r="R1260" s="9">
        <v>1</v>
      </c>
      <c r="S1260" s="9">
        <v>1</v>
      </c>
      <c r="T1260" s="9"/>
      <c r="U1260" s="9">
        <v>1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  <c r="AC1260" s="9"/>
      <c r="AD1260" s="9">
        <v>4</v>
      </c>
      <c r="AE1260" s="9"/>
      <c r="AF1260" s="9">
        <v>1</v>
      </c>
      <c r="AG1260" s="9">
        <v>0</v>
      </c>
      <c r="AH1260" s="9">
        <v>1</v>
      </c>
      <c r="AI1260" s="9">
        <v>0</v>
      </c>
      <c r="AJ1260" s="9">
        <v>0</v>
      </c>
      <c r="AK1260" s="9">
        <v>0</v>
      </c>
      <c r="AL1260" s="9"/>
      <c r="AM1260" s="9">
        <v>1</v>
      </c>
      <c r="AN1260" s="9">
        <v>1</v>
      </c>
      <c r="AO1260" s="9">
        <v>1</v>
      </c>
      <c r="AP1260" s="9">
        <v>0</v>
      </c>
      <c r="AQ1260" s="9">
        <v>0</v>
      </c>
      <c r="AR1260" s="9">
        <v>0</v>
      </c>
      <c r="AS1260" s="9"/>
      <c r="AT1260" s="9">
        <v>3</v>
      </c>
      <c r="AU1260" s="9">
        <v>3</v>
      </c>
      <c r="AV1260" s="75">
        <v>2</v>
      </c>
      <c r="AW1260" s="75">
        <v>1</v>
      </c>
      <c r="AX1260" s="75">
        <v>2</v>
      </c>
      <c r="AY1260" s="9" t="s">
        <v>125</v>
      </c>
      <c r="AZ1260" s="9">
        <v>1</v>
      </c>
      <c r="BA1260" s="9">
        <v>1</v>
      </c>
      <c r="BB1260" s="9">
        <v>1</v>
      </c>
      <c r="BC1260" s="9">
        <v>2</v>
      </c>
      <c r="BD1260" s="9">
        <v>1</v>
      </c>
      <c r="BE1260" s="9">
        <v>2</v>
      </c>
      <c r="BF1260" s="9">
        <v>2</v>
      </c>
      <c r="BG1260" s="9" t="s">
        <v>125</v>
      </c>
      <c r="BH1260">
        <v>2</v>
      </c>
      <c r="BI1260">
        <v>2</v>
      </c>
      <c r="BJ1260" s="58">
        <v>2</v>
      </c>
      <c r="BK1260">
        <v>2</v>
      </c>
      <c r="BL1260">
        <v>1</v>
      </c>
      <c r="BM1260">
        <v>2</v>
      </c>
      <c r="BN1260">
        <v>2</v>
      </c>
      <c r="BP1260">
        <v>2</v>
      </c>
      <c r="BQ1260" t="s">
        <v>125</v>
      </c>
      <c r="BR1260">
        <v>1</v>
      </c>
      <c r="BS1260">
        <v>2</v>
      </c>
      <c r="BT1260" t="s">
        <v>125</v>
      </c>
      <c r="BU1260">
        <v>2</v>
      </c>
      <c r="BV1260">
        <v>2</v>
      </c>
      <c r="BW1260">
        <v>1</v>
      </c>
      <c r="BX1260">
        <v>2</v>
      </c>
      <c r="BY1260">
        <v>2</v>
      </c>
      <c r="BZ1260">
        <v>2</v>
      </c>
      <c r="CA1260">
        <v>2</v>
      </c>
      <c r="CB1260">
        <v>2</v>
      </c>
      <c r="CC1260">
        <v>2</v>
      </c>
      <c r="CE1260">
        <v>2</v>
      </c>
      <c r="CF1260">
        <v>2</v>
      </c>
      <c r="CG1260">
        <v>2</v>
      </c>
      <c r="CH1260">
        <v>2</v>
      </c>
      <c r="CI1260">
        <v>2</v>
      </c>
      <c r="CJ1260">
        <v>2</v>
      </c>
      <c r="CK1260">
        <v>2</v>
      </c>
      <c r="CL1260">
        <v>1</v>
      </c>
      <c r="CM1260">
        <v>4</v>
      </c>
      <c r="CN1260">
        <v>4</v>
      </c>
      <c r="CO1260">
        <v>4</v>
      </c>
      <c r="CP1260">
        <v>2</v>
      </c>
      <c r="CQ1260">
        <v>4</v>
      </c>
      <c r="CR1260">
        <v>3</v>
      </c>
      <c r="CS1260">
        <v>3</v>
      </c>
      <c r="CT1260">
        <v>2</v>
      </c>
      <c r="CU1260">
        <v>3</v>
      </c>
      <c r="CV1260">
        <v>2</v>
      </c>
      <c r="CW1260">
        <v>1</v>
      </c>
      <c r="CX1260">
        <v>4</v>
      </c>
      <c r="CY1260">
        <v>1</v>
      </c>
      <c r="CZ1260">
        <v>0</v>
      </c>
      <c r="DA1260" s="57" t="s">
        <v>125</v>
      </c>
    </row>
    <row r="1261" spans="1:105">
      <c r="A1261">
        <v>1255</v>
      </c>
      <c r="B1261" s="9">
        <v>1</v>
      </c>
      <c r="C1261" s="9">
        <v>4</v>
      </c>
      <c r="D1261" s="9">
        <v>2</v>
      </c>
      <c r="E1261" s="9">
        <v>10</v>
      </c>
      <c r="F1261" s="9">
        <v>0</v>
      </c>
      <c r="G1261" s="9">
        <v>1</v>
      </c>
      <c r="H1261" s="9">
        <v>1</v>
      </c>
      <c r="I1261" s="9">
        <v>1</v>
      </c>
      <c r="J1261" s="9">
        <v>1</v>
      </c>
      <c r="K1261" s="9">
        <v>0</v>
      </c>
      <c r="L1261" s="9">
        <v>0</v>
      </c>
      <c r="M1261" s="9">
        <v>2</v>
      </c>
      <c r="N1261" s="9">
        <v>3</v>
      </c>
      <c r="O1261" s="9">
        <v>0</v>
      </c>
      <c r="P1261" s="9">
        <v>0</v>
      </c>
      <c r="Q1261" s="9">
        <v>0</v>
      </c>
      <c r="R1261" s="9">
        <v>3</v>
      </c>
      <c r="S1261" s="9">
        <v>0</v>
      </c>
      <c r="T1261" s="9"/>
      <c r="U1261" s="9">
        <v>0</v>
      </c>
      <c r="V1261" s="9">
        <v>0</v>
      </c>
      <c r="W1261" s="9">
        <v>0</v>
      </c>
      <c r="X1261" s="9">
        <v>1</v>
      </c>
      <c r="Y1261" s="9">
        <v>0</v>
      </c>
      <c r="Z1261" s="9">
        <v>1</v>
      </c>
      <c r="AA1261" s="9">
        <v>0</v>
      </c>
      <c r="AB1261" s="9">
        <v>0</v>
      </c>
      <c r="AC1261" s="9"/>
      <c r="AD1261" s="9">
        <v>2</v>
      </c>
      <c r="AE1261" s="9"/>
      <c r="AF1261" s="9">
        <v>1</v>
      </c>
      <c r="AG1261" s="9">
        <v>1</v>
      </c>
      <c r="AH1261" s="9">
        <v>1</v>
      </c>
      <c r="AI1261" s="9">
        <v>0</v>
      </c>
      <c r="AJ1261" s="9">
        <v>0</v>
      </c>
      <c r="AK1261" s="9">
        <v>0</v>
      </c>
      <c r="AL1261" s="9"/>
      <c r="AM1261" s="9">
        <v>0</v>
      </c>
      <c r="AN1261" s="9">
        <v>1</v>
      </c>
      <c r="AO1261" s="9">
        <v>0</v>
      </c>
      <c r="AP1261" s="9">
        <v>0</v>
      </c>
      <c r="AQ1261" s="9">
        <v>0</v>
      </c>
      <c r="AR1261" s="9">
        <v>0</v>
      </c>
      <c r="AS1261" s="9"/>
      <c r="AT1261" s="9">
        <v>1</v>
      </c>
      <c r="AU1261" s="9">
        <v>2</v>
      </c>
      <c r="AV1261" s="75">
        <v>1</v>
      </c>
      <c r="AW1261" s="75">
        <v>1</v>
      </c>
      <c r="AX1261" s="75">
        <v>1</v>
      </c>
      <c r="AY1261" s="9">
        <v>1</v>
      </c>
      <c r="AZ1261" s="9">
        <v>1</v>
      </c>
      <c r="BA1261" s="9">
        <v>1</v>
      </c>
      <c r="BB1261" s="9">
        <v>2</v>
      </c>
      <c r="BC1261" s="9">
        <v>2</v>
      </c>
      <c r="BD1261" s="9">
        <v>1</v>
      </c>
      <c r="BE1261" s="9">
        <v>2</v>
      </c>
      <c r="BF1261" s="9">
        <v>1</v>
      </c>
      <c r="BG1261" s="9">
        <v>1</v>
      </c>
      <c r="BH1261">
        <v>2</v>
      </c>
      <c r="BI1261">
        <v>1</v>
      </c>
      <c r="BJ1261" s="58">
        <v>1</v>
      </c>
      <c r="BK1261">
        <v>2</v>
      </c>
      <c r="BL1261">
        <v>1</v>
      </c>
      <c r="BM1261">
        <v>2</v>
      </c>
      <c r="BN1261">
        <v>2</v>
      </c>
      <c r="BO1261">
        <v>2</v>
      </c>
      <c r="BP1261">
        <v>1</v>
      </c>
      <c r="BQ1261">
        <v>1</v>
      </c>
      <c r="BR1261">
        <v>1</v>
      </c>
      <c r="BS1261">
        <v>2</v>
      </c>
      <c r="BT1261" t="s">
        <v>125</v>
      </c>
      <c r="BU1261">
        <v>1</v>
      </c>
      <c r="BV1261">
        <v>1</v>
      </c>
      <c r="BW1261">
        <v>1</v>
      </c>
      <c r="BX1261">
        <v>2</v>
      </c>
      <c r="BY1261">
        <v>2</v>
      </c>
      <c r="BZ1261">
        <v>2</v>
      </c>
      <c r="CA1261">
        <v>1</v>
      </c>
      <c r="CB1261">
        <v>2</v>
      </c>
      <c r="CC1261">
        <v>1</v>
      </c>
      <c r="CD1261">
        <v>2</v>
      </c>
      <c r="CE1261">
        <v>2</v>
      </c>
      <c r="CF1261">
        <v>1</v>
      </c>
      <c r="CG1261">
        <v>1</v>
      </c>
      <c r="CH1261">
        <v>2</v>
      </c>
      <c r="CI1261">
        <v>2</v>
      </c>
      <c r="CJ1261">
        <v>2</v>
      </c>
      <c r="CK1261">
        <v>2</v>
      </c>
      <c r="CL1261">
        <v>2</v>
      </c>
      <c r="CM1261" t="s">
        <v>125</v>
      </c>
      <c r="CN1261" t="s">
        <v>125</v>
      </c>
      <c r="CO1261">
        <v>4</v>
      </c>
      <c r="CP1261">
        <v>1</v>
      </c>
      <c r="CQ1261">
        <v>3</v>
      </c>
      <c r="CR1261">
        <v>3</v>
      </c>
      <c r="CS1261">
        <v>2</v>
      </c>
      <c r="CT1261">
        <v>3</v>
      </c>
      <c r="CU1261">
        <v>3</v>
      </c>
      <c r="CV1261">
        <v>2</v>
      </c>
      <c r="CW1261">
        <v>1</v>
      </c>
      <c r="CX1261">
        <v>3</v>
      </c>
      <c r="CY1261">
        <v>3</v>
      </c>
      <c r="CZ1261">
        <v>3</v>
      </c>
      <c r="DA1261" s="57">
        <v>3</v>
      </c>
    </row>
    <row r="1262" spans="1:105">
      <c r="A1262">
        <v>1256</v>
      </c>
      <c r="B1262" s="9">
        <v>1</v>
      </c>
      <c r="C1262" s="9">
        <v>7</v>
      </c>
      <c r="D1262" s="9">
        <v>4</v>
      </c>
      <c r="E1262" s="9">
        <v>1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1</v>
      </c>
      <c r="L1262" s="9">
        <v>0</v>
      </c>
      <c r="M1262" s="9">
        <v>1</v>
      </c>
      <c r="N1262" s="9">
        <v>4</v>
      </c>
      <c r="O1262" s="9">
        <v>4</v>
      </c>
      <c r="P1262" s="9">
        <v>1</v>
      </c>
      <c r="Q1262" s="9">
        <v>1</v>
      </c>
      <c r="R1262" s="9">
        <v>4</v>
      </c>
      <c r="S1262" s="9">
        <v>4</v>
      </c>
      <c r="T1262" s="9"/>
      <c r="U1262" s="9">
        <v>0</v>
      </c>
      <c r="V1262" s="9">
        <v>0</v>
      </c>
      <c r="W1262" s="9">
        <v>0</v>
      </c>
      <c r="X1262" s="9">
        <v>0</v>
      </c>
      <c r="Y1262" s="9">
        <v>1</v>
      </c>
      <c r="Z1262" s="9">
        <v>0</v>
      </c>
      <c r="AA1262" s="9">
        <v>0</v>
      </c>
      <c r="AB1262" s="9">
        <v>0</v>
      </c>
      <c r="AC1262" s="9"/>
      <c r="AD1262" s="9">
        <v>4</v>
      </c>
      <c r="AE1262" s="9"/>
      <c r="AF1262" s="9">
        <v>1</v>
      </c>
      <c r="AG1262" s="9">
        <v>1</v>
      </c>
      <c r="AH1262" s="9">
        <v>1</v>
      </c>
      <c r="AI1262" s="9">
        <v>1</v>
      </c>
      <c r="AJ1262" s="9">
        <v>0</v>
      </c>
      <c r="AK1262" s="9">
        <v>0</v>
      </c>
      <c r="AL1262" s="9"/>
      <c r="AM1262" s="9">
        <v>1</v>
      </c>
      <c r="AN1262" s="9">
        <v>1</v>
      </c>
      <c r="AO1262" s="9">
        <v>0</v>
      </c>
      <c r="AP1262" s="9">
        <v>1</v>
      </c>
      <c r="AQ1262" s="9">
        <v>0</v>
      </c>
      <c r="AR1262" s="9">
        <v>0</v>
      </c>
      <c r="AS1262" s="9"/>
      <c r="AT1262" s="9">
        <v>3</v>
      </c>
      <c r="AU1262" s="9">
        <v>1</v>
      </c>
      <c r="AV1262" s="75">
        <v>2</v>
      </c>
      <c r="AW1262" s="75">
        <v>2</v>
      </c>
      <c r="AX1262" s="75">
        <v>2</v>
      </c>
      <c r="AY1262" s="9" t="s">
        <v>125</v>
      </c>
      <c r="AZ1262" s="9">
        <v>1</v>
      </c>
      <c r="BA1262" s="9">
        <v>2</v>
      </c>
      <c r="BB1262" s="9">
        <v>2</v>
      </c>
      <c r="BC1262" s="9">
        <v>2</v>
      </c>
      <c r="BD1262" s="9">
        <v>1</v>
      </c>
      <c r="BE1262" s="9">
        <v>1</v>
      </c>
      <c r="BF1262" s="9">
        <v>1</v>
      </c>
      <c r="BG1262" s="9">
        <v>1</v>
      </c>
      <c r="BH1262">
        <v>1</v>
      </c>
      <c r="BI1262">
        <v>2</v>
      </c>
      <c r="BJ1262" s="58">
        <v>1</v>
      </c>
      <c r="BK1262">
        <v>1</v>
      </c>
      <c r="BL1262">
        <v>1</v>
      </c>
      <c r="BM1262">
        <v>1</v>
      </c>
      <c r="BN1262">
        <v>2</v>
      </c>
      <c r="BO1262">
        <v>2</v>
      </c>
      <c r="BP1262">
        <v>2</v>
      </c>
      <c r="BQ1262" t="s">
        <v>125</v>
      </c>
      <c r="BR1262">
        <v>1</v>
      </c>
      <c r="BS1262">
        <v>2</v>
      </c>
      <c r="BT1262" t="s">
        <v>125</v>
      </c>
      <c r="BU1262">
        <v>1</v>
      </c>
      <c r="BV1262">
        <v>1</v>
      </c>
      <c r="BW1262">
        <v>2</v>
      </c>
      <c r="BX1262">
        <v>2</v>
      </c>
      <c r="BY1262">
        <v>1</v>
      </c>
      <c r="BZ1262">
        <v>1</v>
      </c>
      <c r="CA1262">
        <v>2</v>
      </c>
      <c r="CB1262">
        <v>2</v>
      </c>
      <c r="CC1262">
        <v>1</v>
      </c>
      <c r="CD1262">
        <v>1</v>
      </c>
      <c r="CE1262">
        <v>2</v>
      </c>
      <c r="CG1262">
        <v>1</v>
      </c>
      <c r="CH1262">
        <v>1</v>
      </c>
      <c r="CI1262">
        <v>1</v>
      </c>
      <c r="CJ1262">
        <v>2</v>
      </c>
      <c r="CK1262">
        <v>2</v>
      </c>
      <c r="CL1262">
        <v>1</v>
      </c>
      <c r="CM1262">
        <v>4</v>
      </c>
      <c r="CN1262">
        <v>1</v>
      </c>
      <c r="CO1262">
        <v>3</v>
      </c>
      <c r="CP1262">
        <v>4</v>
      </c>
      <c r="CQ1262">
        <v>4</v>
      </c>
      <c r="CR1262">
        <v>4</v>
      </c>
      <c r="CS1262">
        <v>4</v>
      </c>
      <c r="CT1262">
        <v>4</v>
      </c>
      <c r="CU1262">
        <v>4</v>
      </c>
      <c r="CV1262">
        <v>4</v>
      </c>
      <c r="CW1262">
        <v>1</v>
      </c>
      <c r="CX1262">
        <v>4</v>
      </c>
      <c r="CY1262">
        <v>2</v>
      </c>
      <c r="DA1262" s="57" t="s">
        <v>125</v>
      </c>
    </row>
    <row r="1263" spans="1:105">
      <c r="A1263">
        <v>1257</v>
      </c>
      <c r="B1263" s="9">
        <v>2</v>
      </c>
      <c r="C1263" s="9">
        <v>5</v>
      </c>
      <c r="D1263" s="9">
        <v>4</v>
      </c>
      <c r="E1263" s="9">
        <v>8</v>
      </c>
      <c r="F1263" s="9">
        <v>0</v>
      </c>
      <c r="G1263" s="9">
        <v>0</v>
      </c>
      <c r="H1263" s="9">
        <v>1</v>
      </c>
      <c r="I1263" s="9">
        <v>0</v>
      </c>
      <c r="J1263" s="9">
        <v>0</v>
      </c>
      <c r="K1263" s="9">
        <v>0</v>
      </c>
      <c r="L1263" s="9">
        <v>0</v>
      </c>
      <c r="M1263" s="9">
        <v>2</v>
      </c>
      <c r="N1263" s="9">
        <v>4</v>
      </c>
      <c r="O1263" s="9">
        <v>0</v>
      </c>
      <c r="P1263" s="9">
        <v>0</v>
      </c>
      <c r="Q1263" s="9">
        <v>0</v>
      </c>
      <c r="R1263" s="9">
        <v>4</v>
      </c>
      <c r="S1263" s="9">
        <v>4</v>
      </c>
      <c r="T1263" s="9"/>
      <c r="U1263" s="9">
        <v>1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  <c r="AC1263" s="9"/>
      <c r="AD1263" s="9">
        <v>2</v>
      </c>
      <c r="AE1263" s="9"/>
      <c r="AF1263" s="9">
        <v>1</v>
      </c>
      <c r="AG1263" s="9">
        <v>0</v>
      </c>
      <c r="AH1263" s="9">
        <v>0</v>
      </c>
      <c r="AI1263" s="9">
        <v>1</v>
      </c>
      <c r="AJ1263" s="9">
        <v>0</v>
      </c>
      <c r="AK1263" s="9">
        <v>0</v>
      </c>
      <c r="AL1263" s="9"/>
      <c r="AM1263" s="9">
        <v>1</v>
      </c>
      <c r="AN1263" s="9">
        <v>1</v>
      </c>
      <c r="AO1263" s="9">
        <v>0</v>
      </c>
      <c r="AP1263" s="9">
        <v>0</v>
      </c>
      <c r="AQ1263" s="9">
        <v>0</v>
      </c>
      <c r="AR1263" s="9">
        <v>0</v>
      </c>
      <c r="AS1263" s="9"/>
      <c r="AT1263" s="9">
        <v>1</v>
      </c>
      <c r="AU1263" s="9">
        <v>3</v>
      </c>
      <c r="AV1263" s="75">
        <v>2</v>
      </c>
      <c r="AW1263" s="75">
        <v>1</v>
      </c>
      <c r="AX1263" s="75">
        <v>1</v>
      </c>
      <c r="AY1263" s="9">
        <v>1</v>
      </c>
      <c r="AZ1263" s="9">
        <v>1</v>
      </c>
      <c r="BA1263" s="9">
        <v>1</v>
      </c>
      <c r="BB1263" s="9">
        <v>2</v>
      </c>
      <c r="BC1263" s="9">
        <v>2</v>
      </c>
      <c r="BD1263" s="9">
        <v>1</v>
      </c>
      <c r="BE1263" s="9">
        <v>2</v>
      </c>
      <c r="BF1263" s="9">
        <v>1</v>
      </c>
      <c r="BG1263" s="9">
        <v>1</v>
      </c>
      <c r="BH1263">
        <v>2</v>
      </c>
      <c r="BI1263">
        <v>2</v>
      </c>
      <c r="BJ1263" s="58">
        <v>2</v>
      </c>
      <c r="BK1263">
        <v>1</v>
      </c>
      <c r="BL1263">
        <v>2</v>
      </c>
      <c r="BM1263">
        <v>2</v>
      </c>
      <c r="BN1263">
        <v>1</v>
      </c>
      <c r="BO1263">
        <v>2</v>
      </c>
      <c r="BP1263">
        <v>1</v>
      </c>
      <c r="BQ1263">
        <v>1</v>
      </c>
      <c r="BR1263">
        <v>1</v>
      </c>
      <c r="BS1263">
        <v>2</v>
      </c>
      <c r="BT1263" t="s">
        <v>125</v>
      </c>
      <c r="BU1263">
        <v>2</v>
      </c>
      <c r="BV1263">
        <v>2</v>
      </c>
      <c r="BW1263">
        <v>2</v>
      </c>
      <c r="BX1263">
        <v>1</v>
      </c>
      <c r="BY1263">
        <v>2</v>
      </c>
      <c r="BZ1263">
        <v>2</v>
      </c>
      <c r="CA1263">
        <v>2</v>
      </c>
      <c r="CB1263">
        <v>2</v>
      </c>
      <c r="CC1263">
        <v>1</v>
      </c>
      <c r="CD1263">
        <v>2</v>
      </c>
      <c r="CE1263">
        <v>2</v>
      </c>
      <c r="CF1263">
        <v>1</v>
      </c>
      <c r="CG1263">
        <v>1</v>
      </c>
      <c r="CH1263">
        <v>2</v>
      </c>
      <c r="CI1263">
        <v>2</v>
      </c>
      <c r="CJ1263">
        <v>1</v>
      </c>
      <c r="CK1263">
        <v>2</v>
      </c>
      <c r="CL1263">
        <v>2</v>
      </c>
      <c r="CM1263" t="s">
        <v>125</v>
      </c>
      <c r="CN1263" t="s">
        <v>125</v>
      </c>
      <c r="CO1263">
        <v>4</v>
      </c>
      <c r="CP1263">
        <v>2</v>
      </c>
      <c r="CQ1263">
        <v>3</v>
      </c>
      <c r="CR1263">
        <v>3</v>
      </c>
      <c r="CS1263">
        <v>3</v>
      </c>
      <c r="CT1263">
        <v>4</v>
      </c>
      <c r="CU1263">
        <v>3</v>
      </c>
      <c r="CV1263">
        <v>4</v>
      </c>
      <c r="CW1263">
        <v>1</v>
      </c>
      <c r="CY1263">
        <v>1</v>
      </c>
      <c r="CZ1263">
        <v>3</v>
      </c>
      <c r="DA1263" s="57">
        <v>3</v>
      </c>
    </row>
    <row r="1264" spans="1:105">
      <c r="A1264">
        <v>1258</v>
      </c>
      <c r="B1264" s="9">
        <v>2</v>
      </c>
      <c r="C1264" s="9">
        <v>4</v>
      </c>
      <c r="D1264" s="9">
        <v>4</v>
      </c>
      <c r="E1264" s="9">
        <v>5</v>
      </c>
      <c r="F1264" s="9">
        <v>0</v>
      </c>
      <c r="G1264" s="9">
        <v>1</v>
      </c>
      <c r="H1264" s="9">
        <v>1</v>
      </c>
      <c r="I1264" s="9">
        <v>0</v>
      </c>
      <c r="J1264" s="9">
        <v>0</v>
      </c>
      <c r="K1264" s="9">
        <v>0</v>
      </c>
      <c r="L1264" s="9">
        <v>0</v>
      </c>
      <c r="M1264" s="9">
        <v>2</v>
      </c>
      <c r="N1264" s="9">
        <v>4</v>
      </c>
      <c r="O1264" s="9">
        <v>4</v>
      </c>
      <c r="P1264" s="9">
        <v>4</v>
      </c>
      <c r="Q1264" s="9">
        <v>4</v>
      </c>
      <c r="R1264" s="9">
        <v>4</v>
      </c>
      <c r="S1264" s="9">
        <v>4</v>
      </c>
      <c r="T1264" s="9"/>
      <c r="U1264" s="9">
        <v>1</v>
      </c>
      <c r="V1264" s="9">
        <v>1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  <c r="AC1264" s="9"/>
      <c r="AD1264" s="9">
        <v>1</v>
      </c>
      <c r="AE1264" s="9"/>
      <c r="AF1264" s="9">
        <v>1</v>
      </c>
      <c r="AG1264" s="9">
        <v>1</v>
      </c>
      <c r="AH1264" s="9">
        <v>1</v>
      </c>
      <c r="AI1264" s="9">
        <v>1</v>
      </c>
      <c r="AJ1264" s="9">
        <v>1</v>
      </c>
      <c r="AK1264" s="9">
        <v>0</v>
      </c>
      <c r="AL1264" s="9"/>
      <c r="AM1264" s="9">
        <v>1</v>
      </c>
      <c r="AN1264" s="9">
        <v>1</v>
      </c>
      <c r="AO1264" s="9">
        <v>1</v>
      </c>
      <c r="AP1264" s="9">
        <v>1</v>
      </c>
      <c r="AQ1264" s="9">
        <v>0</v>
      </c>
      <c r="AR1264" s="9">
        <v>0</v>
      </c>
      <c r="AS1264" s="9"/>
      <c r="AT1264" s="9">
        <v>1</v>
      </c>
      <c r="AU1264" s="9">
        <v>4</v>
      </c>
      <c r="AV1264" s="75">
        <v>1</v>
      </c>
      <c r="AW1264" s="75">
        <v>1</v>
      </c>
      <c r="AX1264" s="75">
        <v>1</v>
      </c>
      <c r="AY1264" s="9">
        <v>2</v>
      </c>
      <c r="AZ1264" s="9">
        <v>1</v>
      </c>
      <c r="BA1264" s="9">
        <v>2</v>
      </c>
      <c r="BB1264" s="9"/>
      <c r="BC1264" s="9">
        <v>1</v>
      </c>
      <c r="BD1264" s="9">
        <v>1</v>
      </c>
      <c r="BE1264" s="9">
        <v>1</v>
      </c>
      <c r="BF1264" s="9">
        <v>1</v>
      </c>
      <c r="BG1264" s="9">
        <v>1</v>
      </c>
      <c r="BH1264">
        <v>1</v>
      </c>
      <c r="BI1264">
        <v>2</v>
      </c>
      <c r="BJ1264" s="58">
        <v>1</v>
      </c>
      <c r="BK1264">
        <v>2</v>
      </c>
      <c r="BL1264">
        <v>1</v>
      </c>
      <c r="BM1264">
        <v>2</v>
      </c>
      <c r="BN1264">
        <v>1</v>
      </c>
      <c r="BO1264">
        <v>2</v>
      </c>
      <c r="BP1264">
        <v>1</v>
      </c>
      <c r="BQ1264">
        <v>1</v>
      </c>
      <c r="BR1264">
        <v>1</v>
      </c>
      <c r="BS1264">
        <v>1</v>
      </c>
      <c r="BT1264">
        <v>1</v>
      </c>
      <c r="BU1264">
        <v>1</v>
      </c>
      <c r="BV1264">
        <v>2</v>
      </c>
      <c r="BW1264">
        <v>2</v>
      </c>
      <c r="BX1264">
        <v>2</v>
      </c>
      <c r="BY1264">
        <v>2</v>
      </c>
      <c r="BZ1264">
        <v>2</v>
      </c>
      <c r="CA1264">
        <v>2</v>
      </c>
      <c r="CB1264">
        <v>2</v>
      </c>
      <c r="CC1264">
        <v>1</v>
      </c>
      <c r="CD1264">
        <v>1</v>
      </c>
      <c r="CE1264">
        <v>2</v>
      </c>
      <c r="CF1264">
        <v>1</v>
      </c>
      <c r="CG1264">
        <v>2</v>
      </c>
      <c r="CH1264">
        <v>2</v>
      </c>
      <c r="CI1264">
        <v>2</v>
      </c>
      <c r="CJ1264">
        <v>1</v>
      </c>
      <c r="CK1264">
        <v>1</v>
      </c>
      <c r="CL1264">
        <v>1</v>
      </c>
      <c r="CM1264">
        <v>4</v>
      </c>
      <c r="CN1264">
        <v>4</v>
      </c>
      <c r="CO1264">
        <v>4</v>
      </c>
      <c r="CP1264">
        <v>4</v>
      </c>
      <c r="CQ1264">
        <v>4</v>
      </c>
      <c r="CR1264">
        <v>4</v>
      </c>
      <c r="CS1264">
        <v>4</v>
      </c>
      <c r="CT1264">
        <v>4</v>
      </c>
      <c r="CU1264">
        <v>4</v>
      </c>
      <c r="CV1264">
        <v>2</v>
      </c>
      <c r="CW1264">
        <v>1</v>
      </c>
      <c r="CX1264">
        <v>3</v>
      </c>
      <c r="CY1264">
        <v>3</v>
      </c>
      <c r="CZ1264">
        <v>4</v>
      </c>
      <c r="DA1264" s="57">
        <v>4</v>
      </c>
    </row>
    <row r="1265" spans="1:105">
      <c r="A1265">
        <v>1259</v>
      </c>
      <c r="B1265" s="9">
        <v>2</v>
      </c>
      <c r="C1265" s="9">
        <v>9</v>
      </c>
      <c r="D1265" s="9">
        <v>7</v>
      </c>
      <c r="E1265" s="9">
        <v>8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1</v>
      </c>
      <c r="L1265" s="9">
        <v>0</v>
      </c>
      <c r="M1265" s="9">
        <v>2</v>
      </c>
      <c r="N1265" s="9">
        <v>4</v>
      </c>
      <c r="O1265" s="9">
        <v>4</v>
      </c>
      <c r="P1265" s="9">
        <v>2</v>
      </c>
      <c r="Q1265" s="9">
        <v>3</v>
      </c>
      <c r="R1265" s="9">
        <v>4</v>
      </c>
      <c r="S1265" s="9">
        <v>4</v>
      </c>
      <c r="T1265" s="9"/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1</v>
      </c>
      <c r="AB1265" s="9">
        <v>0</v>
      </c>
      <c r="AC1265" s="9"/>
      <c r="AD1265" s="9">
        <v>1</v>
      </c>
      <c r="AE1265" s="9"/>
      <c r="AF1265" s="9">
        <v>1</v>
      </c>
      <c r="AG1265" s="9">
        <v>1</v>
      </c>
      <c r="AH1265" s="9">
        <v>0</v>
      </c>
      <c r="AI1265" s="9">
        <v>0</v>
      </c>
      <c r="AJ1265" s="9">
        <v>0</v>
      </c>
      <c r="AK1265" s="9">
        <v>0</v>
      </c>
      <c r="AL1265" s="9"/>
      <c r="AM1265" s="9">
        <v>1</v>
      </c>
      <c r="AN1265" s="9">
        <v>1</v>
      </c>
      <c r="AO1265" s="9">
        <v>0</v>
      </c>
      <c r="AP1265" s="9">
        <v>1</v>
      </c>
      <c r="AQ1265" s="9">
        <v>0</v>
      </c>
      <c r="AR1265" s="9">
        <v>1</v>
      </c>
      <c r="AS1265" s="9"/>
      <c r="AT1265" s="9">
        <v>3</v>
      </c>
      <c r="AU1265" s="9">
        <v>1</v>
      </c>
      <c r="AV1265" s="75">
        <v>1</v>
      </c>
      <c r="AW1265" s="75">
        <v>1</v>
      </c>
      <c r="AX1265" s="75">
        <v>1</v>
      </c>
      <c r="AY1265" s="9">
        <v>2</v>
      </c>
      <c r="AZ1265" s="9">
        <v>2</v>
      </c>
      <c r="BA1265" s="9" t="s">
        <v>125</v>
      </c>
      <c r="BB1265" s="9" t="s">
        <v>125</v>
      </c>
      <c r="BC1265" s="9">
        <v>1</v>
      </c>
      <c r="BD1265" s="9">
        <v>1</v>
      </c>
      <c r="BE1265" s="9">
        <v>2</v>
      </c>
      <c r="BF1265" s="9">
        <v>1</v>
      </c>
      <c r="BG1265" s="9">
        <v>1</v>
      </c>
      <c r="BH1265">
        <v>1</v>
      </c>
      <c r="BI1265">
        <v>2</v>
      </c>
      <c r="BJ1265" s="58">
        <v>2</v>
      </c>
      <c r="BK1265">
        <v>2</v>
      </c>
      <c r="BL1265">
        <v>1</v>
      </c>
      <c r="BM1265">
        <v>1</v>
      </c>
      <c r="BN1265">
        <v>1</v>
      </c>
      <c r="BO1265">
        <v>2</v>
      </c>
      <c r="BP1265">
        <v>2</v>
      </c>
      <c r="BQ1265" t="s">
        <v>125</v>
      </c>
      <c r="BR1265">
        <v>1</v>
      </c>
      <c r="BS1265">
        <v>1</v>
      </c>
      <c r="BT1265">
        <v>2</v>
      </c>
      <c r="BU1265">
        <v>1</v>
      </c>
      <c r="BV1265">
        <v>1</v>
      </c>
      <c r="BW1265">
        <v>1</v>
      </c>
      <c r="BX1265">
        <v>2</v>
      </c>
      <c r="BY1265">
        <v>1</v>
      </c>
      <c r="BZ1265">
        <v>1</v>
      </c>
      <c r="CA1265">
        <v>1</v>
      </c>
      <c r="CB1265">
        <v>1</v>
      </c>
      <c r="CC1265">
        <v>1</v>
      </c>
      <c r="CD1265">
        <v>1</v>
      </c>
      <c r="CE1265">
        <v>2</v>
      </c>
      <c r="CF1265">
        <v>1</v>
      </c>
      <c r="CG1265">
        <v>1</v>
      </c>
      <c r="CH1265">
        <v>1</v>
      </c>
      <c r="CI1265">
        <v>2</v>
      </c>
      <c r="CJ1265">
        <v>1</v>
      </c>
      <c r="CK1265">
        <v>2</v>
      </c>
      <c r="CL1265">
        <v>1</v>
      </c>
      <c r="CM1265">
        <v>1</v>
      </c>
      <c r="CN1265">
        <v>4</v>
      </c>
      <c r="CO1265">
        <v>4</v>
      </c>
      <c r="CP1265">
        <v>3</v>
      </c>
      <c r="CQ1265">
        <v>4</v>
      </c>
      <c r="CR1265">
        <v>4</v>
      </c>
      <c r="CS1265">
        <v>4</v>
      </c>
      <c r="CT1265">
        <v>3</v>
      </c>
      <c r="CU1265">
        <v>4</v>
      </c>
      <c r="CV1265">
        <v>4</v>
      </c>
      <c r="CW1265">
        <v>1</v>
      </c>
      <c r="CX1265">
        <v>3</v>
      </c>
      <c r="CY1265">
        <v>4</v>
      </c>
      <c r="CZ1265">
        <v>0</v>
      </c>
      <c r="DA1265" s="57" t="s">
        <v>125</v>
      </c>
    </row>
    <row r="1266" spans="1:105">
      <c r="A1266">
        <v>1260</v>
      </c>
      <c r="B1266" s="9">
        <v>2</v>
      </c>
      <c r="C1266" s="9">
        <v>9</v>
      </c>
      <c r="D1266" s="9">
        <v>5</v>
      </c>
      <c r="E1266" s="9">
        <v>6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1</v>
      </c>
      <c r="L1266" s="9">
        <v>0</v>
      </c>
      <c r="M1266" s="9">
        <v>2</v>
      </c>
      <c r="N1266" s="9">
        <v>4</v>
      </c>
      <c r="O1266" s="9">
        <v>4</v>
      </c>
      <c r="P1266" s="9">
        <v>4</v>
      </c>
      <c r="Q1266" s="9">
        <v>4</v>
      </c>
      <c r="R1266" s="9">
        <v>4</v>
      </c>
      <c r="S1266" s="9">
        <v>4</v>
      </c>
      <c r="T1266" s="9"/>
      <c r="U1266" s="9">
        <v>0</v>
      </c>
      <c r="V1266" s="9">
        <v>0</v>
      </c>
      <c r="W1266" s="9">
        <v>0</v>
      </c>
      <c r="X1266" s="9">
        <v>1</v>
      </c>
      <c r="Y1266" s="9">
        <v>1</v>
      </c>
      <c r="Z1266" s="9">
        <v>1</v>
      </c>
      <c r="AA1266" s="9">
        <v>0</v>
      </c>
      <c r="AB1266" s="9">
        <v>0</v>
      </c>
      <c r="AC1266" s="9"/>
      <c r="AD1266" s="9">
        <v>4</v>
      </c>
      <c r="AE1266" s="9"/>
      <c r="AF1266" s="9">
        <v>1</v>
      </c>
      <c r="AG1266" s="9">
        <v>1</v>
      </c>
      <c r="AH1266" s="9">
        <v>0</v>
      </c>
      <c r="AI1266" s="9">
        <v>0</v>
      </c>
      <c r="AJ1266" s="9">
        <v>1</v>
      </c>
      <c r="AK1266" s="9">
        <v>0</v>
      </c>
      <c r="AL1266" s="9"/>
      <c r="AM1266" s="9">
        <v>1</v>
      </c>
      <c r="AN1266" s="9">
        <v>1</v>
      </c>
      <c r="AO1266" s="9">
        <v>1</v>
      </c>
      <c r="AP1266" s="9">
        <v>1</v>
      </c>
      <c r="AQ1266" s="9">
        <v>0</v>
      </c>
      <c r="AR1266" s="9">
        <v>0</v>
      </c>
      <c r="AS1266" s="9"/>
      <c r="AT1266" s="9">
        <v>4</v>
      </c>
      <c r="AU1266" s="9">
        <v>1</v>
      </c>
      <c r="AV1266" s="75">
        <v>2</v>
      </c>
      <c r="AW1266" s="75">
        <v>2</v>
      </c>
      <c r="AX1266" s="75">
        <v>1</v>
      </c>
      <c r="AY1266" s="9">
        <v>2</v>
      </c>
      <c r="AZ1266" s="9">
        <v>1</v>
      </c>
      <c r="BA1266" s="9">
        <v>1</v>
      </c>
      <c r="BB1266" s="9"/>
      <c r="BC1266" s="9">
        <v>1</v>
      </c>
      <c r="BD1266" s="9">
        <v>1</v>
      </c>
      <c r="BE1266" s="9">
        <v>2</v>
      </c>
      <c r="BF1266" s="9">
        <v>1</v>
      </c>
      <c r="BG1266" s="9">
        <v>2</v>
      </c>
      <c r="BH1266">
        <v>2</v>
      </c>
      <c r="BI1266">
        <v>2</v>
      </c>
      <c r="BJ1266" s="58">
        <v>2</v>
      </c>
      <c r="BK1266">
        <v>2</v>
      </c>
      <c r="BL1266">
        <v>1</v>
      </c>
      <c r="BM1266">
        <v>2</v>
      </c>
      <c r="BN1266">
        <v>2</v>
      </c>
      <c r="BO1266">
        <v>2</v>
      </c>
      <c r="BP1266">
        <v>2</v>
      </c>
      <c r="BQ1266" t="s">
        <v>125</v>
      </c>
      <c r="BR1266">
        <v>2</v>
      </c>
      <c r="BS1266">
        <v>2</v>
      </c>
      <c r="BT1266" t="s">
        <v>125</v>
      </c>
      <c r="BU1266">
        <v>1</v>
      </c>
      <c r="BV1266">
        <v>2</v>
      </c>
      <c r="BW1266">
        <v>2</v>
      </c>
      <c r="BX1266">
        <v>2</v>
      </c>
      <c r="BY1266">
        <v>2</v>
      </c>
      <c r="BZ1266">
        <v>2</v>
      </c>
      <c r="CA1266">
        <v>2</v>
      </c>
      <c r="CB1266">
        <v>2</v>
      </c>
      <c r="CC1266">
        <v>2</v>
      </c>
      <c r="CE1266">
        <v>2</v>
      </c>
      <c r="CF1266">
        <v>2</v>
      </c>
      <c r="CG1266">
        <v>2</v>
      </c>
      <c r="CH1266">
        <v>2</v>
      </c>
      <c r="CI1266">
        <v>2</v>
      </c>
      <c r="CJ1266">
        <v>1</v>
      </c>
      <c r="CK1266">
        <v>2</v>
      </c>
      <c r="CL1266">
        <v>2</v>
      </c>
      <c r="CM1266" t="s">
        <v>125</v>
      </c>
      <c r="CN1266" t="s">
        <v>125</v>
      </c>
      <c r="CO1266">
        <v>4</v>
      </c>
      <c r="CQ1266">
        <v>4</v>
      </c>
      <c r="CR1266">
        <v>4</v>
      </c>
      <c r="CS1266">
        <v>4</v>
      </c>
      <c r="CU1266">
        <v>4</v>
      </c>
      <c r="CV1266">
        <v>2</v>
      </c>
      <c r="CW1266">
        <v>1</v>
      </c>
      <c r="CX1266">
        <v>3</v>
      </c>
      <c r="CY1266">
        <v>1</v>
      </c>
      <c r="DA1266" s="57" t="s">
        <v>125</v>
      </c>
    </row>
    <row r="1267" spans="1:105">
      <c r="A1267">
        <v>1261</v>
      </c>
      <c r="B1267" s="9">
        <v>2</v>
      </c>
      <c r="C1267" s="9">
        <v>8</v>
      </c>
      <c r="D1267" s="9">
        <v>5</v>
      </c>
      <c r="E1267" s="9">
        <v>10</v>
      </c>
      <c r="F1267" s="9">
        <v>0</v>
      </c>
      <c r="G1267" s="9">
        <v>0</v>
      </c>
      <c r="H1267" s="9">
        <v>0</v>
      </c>
      <c r="I1267" s="9">
        <v>0</v>
      </c>
      <c r="J1267" s="9">
        <v>1</v>
      </c>
      <c r="K1267" s="9">
        <v>0</v>
      </c>
      <c r="L1267" s="9">
        <v>0</v>
      </c>
      <c r="M1267" s="9">
        <v>2</v>
      </c>
      <c r="N1267" s="9">
        <v>4</v>
      </c>
      <c r="O1267" s="9">
        <v>4</v>
      </c>
      <c r="P1267" s="9">
        <v>4</v>
      </c>
      <c r="Q1267" s="9">
        <v>4</v>
      </c>
      <c r="R1267" s="9">
        <v>4</v>
      </c>
      <c r="S1267" s="9">
        <v>4</v>
      </c>
      <c r="T1267" s="9"/>
      <c r="U1267" s="9">
        <v>0</v>
      </c>
      <c r="V1267" s="9">
        <v>0</v>
      </c>
      <c r="W1267" s="9">
        <v>0</v>
      </c>
      <c r="X1267" s="9">
        <v>0</v>
      </c>
      <c r="Y1267" s="9">
        <v>1</v>
      </c>
      <c r="Z1267" s="9">
        <v>0</v>
      </c>
      <c r="AA1267" s="9">
        <v>0</v>
      </c>
      <c r="AB1267" s="9">
        <v>0</v>
      </c>
      <c r="AC1267" s="9"/>
      <c r="AD1267" s="9">
        <v>6</v>
      </c>
      <c r="AE1267" s="9"/>
      <c r="AF1267" s="9">
        <v>1</v>
      </c>
      <c r="AG1267" s="9">
        <v>1</v>
      </c>
      <c r="AH1267" s="9">
        <v>0</v>
      </c>
      <c r="AI1267" s="9">
        <v>0</v>
      </c>
      <c r="AJ1267" s="9">
        <v>1</v>
      </c>
      <c r="AK1267" s="9">
        <v>0</v>
      </c>
      <c r="AL1267" s="9"/>
      <c r="AM1267" s="9">
        <v>1</v>
      </c>
      <c r="AN1267" s="9">
        <v>1</v>
      </c>
      <c r="AO1267" s="9">
        <v>1</v>
      </c>
      <c r="AP1267" s="9">
        <v>1</v>
      </c>
      <c r="AQ1267" s="9">
        <v>0</v>
      </c>
      <c r="AR1267" s="9">
        <v>0</v>
      </c>
      <c r="AS1267" s="9"/>
      <c r="AT1267" s="9">
        <v>1</v>
      </c>
      <c r="AU1267" s="9">
        <v>1</v>
      </c>
      <c r="AV1267" s="75">
        <v>1</v>
      </c>
      <c r="AW1267" s="75">
        <v>1</v>
      </c>
      <c r="AX1267" s="75"/>
      <c r="AY1267" s="9" t="s">
        <v>125</v>
      </c>
      <c r="AZ1267" s="9">
        <v>1</v>
      </c>
      <c r="BA1267" s="9">
        <v>1</v>
      </c>
      <c r="BB1267" s="9"/>
      <c r="BC1267" s="9">
        <v>1</v>
      </c>
      <c r="BD1267" s="9">
        <v>1</v>
      </c>
      <c r="BE1267" s="9">
        <v>2</v>
      </c>
      <c r="BF1267" s="9">
        <v>1</v>
      </c>
      <c r="BG1267" s="9"/>
      <c r="BI1267">
        <v>2</v>
      </c>
      <c r="BJ1267" s="58">
        <v>2</v>
      </c>
      <c r="BK1267">
        <v>2</v>
      </c>
      <c r="BL1267">
        <v>2</v>
      </c>
      <c r="BM1267">
        <v>1</v>
      </c>
      <c r="BN1267">
        <v>2</v>
      </c>
      <c r="BO1267">
        <v>2</v>
      </c>
      <c r="BP1267">
        <v>1</v>
      </c>
      <c r="BQ1267">
        <v>1</v>
      </c>
      <c r="BR1267">
        <v>1</v>
      </c>
      <c r="BS1267">
        <v>2</v>
      </c>
      <c r="BT1267" t="s">
        <v>125</v>
      </c>
      <c r="BU1267">
        <v>1</v>
      </c>
      <c r="BV1267">
        <v>2</v>
      </c>
      <c r="BW1267">
        <v>2</v>
      </c>
      <c r="BX1267">
        <v>2</v>
      </c>
      <c r="BY1267">
        <v>2</v>
      </c>
      <c r="BZ1267">
        <v>2</v>
      </c>
      <c r="CA1267">
        <v>2</v>
      </c>
      <c r="CB1267">
        <v>2</v>
      </c>
      <c r="CC1267">
        <v>2</v>
      </c>
      <c r="CD1267">
        <v>2</v>
      </c>
      <c r="CE1267">
        <v>2</v>
      </c>
      <c r="CF1267">
        <v>2</v>
      </c>
      <c r="CG1267">
        <v>2</v>
      </c>
      <c r="CH1267">
        <v>2</v>
      </c>
      <c r="CI1267">
        <v>2</v>
      </c>
      <c r="CL1267">
        <v>1</v>
      </c>
      <c r="CM1267">
        <v>4</v>
      </c>
      <c r="CN1267">
        <v>4</v>
      </c>
      <c r="CO1267">
        <v>4</v>
      </c>
      <c r="CP1267">
        <v>3</v>
      </c>
      <c r="CQ1267">
        <v>3</v>
      </c>
      <c r="CR1267">
        <v>3</v>
      </c>
      <c r="CS1267">
        <v>3</v>
      </c>
      <c r="CT1267">
        <v>3</v>
      </c>
      <c r="CU1267">
        <v>3</v>
      </c>
      <c r="CV1267">
        <v>3</v>
      </c>
      <c r="CW1267">
        <v>1</v>
      </c>
      <c r="CX1267">
        <v>1</v>
      </c>
      <c r="CY1267">
        <v>1</v>
      </c>
      <c r="CZ1267">
        <v>3</v>
      </c>
      <c r="DA1267" s="57" t="s">
        <v>125</v>
      </c>
    </row>
    <row r="1268" spans="1:105">
      <c r="A1268">
        <v>1262</v>
      </c>
      <c r="B1268" s="9">
        <v>2</v>
      </c>
      <c r="C1268" s="9">
        <v>8</v>
      </c>
      <c r="D1268" s="9">
        <v>7</v>
      </c>
      <c r="E1268" s="9">
        <v>13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1</v>
      </c>
      <c r="L1268" s="9">
        <v>0</v>
      </c>
      <c r="M1268" s="9">
        <v>2</v>
      </c>
      <c r="N1268" s="9">
        <v>0</v>
      </c>
      <c r="O1268" s="9">
        <v>0</v>
      </c>
      <c r="P1268" s="9">
        <v>0</v>
      </c>
      <c r="Q1268" s="9">
        <v>0</v>
      </c>
      <c r="R1268" s="9">
        <v>4</v>
      </c>
      <c r="S1268" s="9">
        <v>4</v>
      </c>
      <c r="T1268" s="9"/>
      <c r="U1268" s="9">
        <v>0</v>
      </c>
      <c r="V1268" s="9">
        <v>0</v>
      </c>
      <c r="W1268" s="9">
        <v>0</v>
      </c>
      <c r="X1268" s="9">
        <v>0</v>
      </c>
      <c r="Y1268" s="9">
        <v>1</v>
      </c>
      <c r="Z1268" s="9">
        <v>0</v>
      </c>
      <c r="AA1268" s="9">
        <v>0</v>
      </c>
      <c r="AB1268" s="9">
        <v>0</v>
      </c>
      <c r="AC1268" s="9"/>
      <c r="AD1268" s="9">
        <v>4</v>
      </c>
      <c r="AE1268" s="9"/>
      <c r="AF1268" s="9">
        <v>1</v>
      </c>
      <c r="AG1268" s="9">
        <v>0</v>
      </c>
      <c r="AH1268" s="9">
        <v>0</v>
      </c>
      <c r="AI1268" s="9">
        <v>0</v>
      </c>
      <c r="AJ1268" s="9">
        <v>0</v>
      </c>
      <c r="AK1268" s="9">
        <v>0</v>
      </c>
      <c r="AL1268" s="9"/>
      <c r="AM1268" s="9">
        <v>1</v>
      </c>
      <c r="AN1268" s="9">
        <v>1</v>
      </c>
      <c r="AO1268" s="9">
        <v>1</v>
      </c>
      <c r="AP1268" s="9">
        <v>0</v>
      </c>
      <c r="AQ1268" s="9">
        <v>0</v>
      </c>
      <c r="AR1268" s="9">
        <v>0</v>
      </c>
      <c r="AS1268" s="9"/>
      <c r="AT1268" s="9">
        <v>1</v>
      </c>
      <c r="AU1268" s="9">
        <v>3</v>
      </c>
      <c r="AV1268" s="75">
        <v>2</v>
      </c>
      <c r="AW1268" s="75">
        <v>2</v>
      </c>
      <c r="AX1268" s="75">
        <v>1</v>
      </c>
      <c r="AY1268" s="9">
        <v>2</v>
      </c>
      <c r="AZ1268" s="9">
        <v>2</v>
      </c>
      <c r="BA1268" s="9" t="s">
        <v>125</v>
      </c>
      <c r="BB1268" s="9" t="s">
        <v>125</v>
      </c>
      <c r="BC1268" s="9">
        <v>2</v>
      </c>
      <c r="BD1268" s="9">
        <v>1</v>
      </c>
      <c r="BE1268" s="9">
        <v>2</v>
      </c>
      <c r="BF1268" s="9">
        <v>2</v>
      </c>
      <c r="BG1268" s="9" t="s">
        <v>125</v>
      </c>
      <c r="BH1268">
        <v>2</v>
      </c>
      <c r="BI1268">
        <v>2</v>
      </c>
      <c r="BJ1268" s="58">
        <v>2</v>
      </c>
      <c r="BK1268">
        <v>1</v>
      </c>
      <c r="BL1268">
        <v>2</v>
      </c>
      <c r="BM1268">
        <v>2</v>
      </c>
      <c r="BN1268">
        <v>2</v>
      </c>
      <c r="BO1268">
        <v>2</v>
      </c>
      <c r="BP1268">
        <v>2</v>
      </c>
      <c r="BQ1268" t="s">
        <v>125</v>
      </c>
      <c r="BR1268">
        <v>2</v>
      </c>
      <c r="BS1268">
        <v>2</v>
      </c>
      <c r="BT1268" t="s">
        <v>125</v>
      </c>
      <c r="BU1268">
        <v>1</v>
      </c>
      <c r="BV1268">
        <v>1</v>
      </c>
      <c r="BW1268">
        <v>2</v>
      </c>
      <c r="BX1268">
        <v>2</v>
      </c>
      <c r="BY1268">
        <v>2</v>
      </c>
      <c r="BZ1268">
        <v>2</v>
      </c>
      <c r="CA1268">
        <v>2</v>
      </c>
      <c r="CB1268">
        <v>2</v>
      </c>
      <c r="CC1268">
        <v>2</v>
      </c>
      <c r="CD1268">
        <v>2</v>
      </c>
      <c r="CE1268">
        <v>2</v>
      </c>
      <c r="CF1268">
        <v>1</v>
      </c>
      <c r="CG1268">
        <v>1</v>
      </c>
      <c r="CH1268">
        <v>1</v>
      </c>
      <c r="CI1268">
        <v>2</v>
      </c>
      <c r="CJ1268">
        <v>2</v>
      </c>
      <c r="CK1268">
        <v>2</v>
      </c>
      <c r="CL1268">
        <v>1</v>
      </c>
      <c r="CM1268">
        <v>1</v>
      </c>
      <c r="CN1268">
        <v>3</v>
      </c>
      <c r="CO1268">
        <v>4</v>
      </c>
      <c r="CP1268">
        <v>3</v>
      </c>
      <c r="CQ1268">
        <v>3</v>
      </c>
      <c r="CR1268">
        <v>3</v>
      </c>
      <c r="CS1268">
        <v>3</v>
      </c>
      <c r="CT1268">
        <v>4</v>
      </c>
      <c r="CU1268">
        <v>4</v>
      </c>
      <c r="CV1268">
        <v>1</v>
      </c>
      <c r="CW1268">
        <v>1</v>
      </c>
      <c r="CX1268">
        <v>3</v>
      </c>
      <c r="CY1268">
        <v>3</v>
      </c>
      <c r="CZ1268">
        <v>0</v>
      </c>
      <c r="DA1268" s="57" t="s">
        <v>125</v>
      </c>
    </row>
    <row r="1269" spans="1:105">
      <c r="A1269">
        <v>1263</v>
      </c>
      <c r="B1269" s="9">
        <v>2</v>
      </c>
      <c r="C1269" s="9">
        <v>6</v>
      </c>
      <c r="D1269" s="9">
        <v>5</v>
      </c>
      <c r="E1269" s="9">
        <v>15</v>
      </c>
      <c r="F1269" s="9">
        <v>0</v>
      </c>
      <c r="G1269" s="9">
        <v>0</v>
      </c>
      <c r="H1269" s="9">
        <v>0</v>
      </c>
      <c r="I1269" s="9">
        <v>0</v>
      </c>
      <c r="J1269" s="9">
        <v>1</v>
      </c>
      <c r="K1269" s="9">
        <v>0</v>
      </c>
      <c r="L1269" s="9">
        <v>0</v>
      </c>
      <c r="M1269" s="9">
        <v>2</v>
      </c>
      <c r="N1269" s="9">
        <v>4</v>
      </c>
      <c r="O1269" s="9">
        <v>4</v>
      </c>
      <c r="P1269" s="9">
        <v>4</v>
      </c>
      <c r="Q1269" s="9">
        <v>4</v>
      </c>
      <c r="R1269" s="9">
        <v>4</v>
      </c>
      <c r="S1269" s="9">
        <v>4</v>
      </c>
      <c r="T1269" s="9"/>
      <c r="U1269" s="9">
        <v>0</v>
      </c>
      <c r="V1269" s="9">
        <v>0</v>
      </c>
      <c r="W1269" s="9">
        <v>0</v>
      </c>
      <c r="X1269" s="9">
        <v>0</v>
      </c>
      <c r="Y1269" s="9">
        <v>1</v>
      </c>
      <c r="Z1269" s="9">
        <v>0</v>
      </c>
      <c r="AA1269" s="9">
        <v>0</v>
      </c>
      <c r="AB1269" s="9">
        <v>0</v>
      </c>
      <c r="AC1269" s="9"/>
      <c r="AD1269" s="9">
        <v>1</v>
      </c>
      <c r="AE1269" s="9"/>
      <c r="AF1269" s="9">
        <v>1</v>
      </c>
      <c r="AG1269" s="9">
        <v>1</v>
      </c>
      <c r="AH1269" s="9">
        <v>0</v>
      </c>
      <c r="AI1269" s="9">
        <v>0</v>
      </c>
      <c r="AJ1269" s="9">
        <v>1</v>
      </c>
      <c r="AK1269" s="9">
        <v>0</v>
      </c>
      <c r="AL1269" s="9"/>
      <c r="AM1269" s="9">
        <v>1</v>
      </c>
      <c r="AN1269" s="9">
        <v>1</v>
      </c>
      <c r="AO1269" s="9">
        <v>1</v>
      </c>
      <c r="AP1269" s="9">
        <v>1</v>
      </c>
      <c r="AQ1269" s="9">
        <v>0</v>
      </c>
      <c r="AR1269" s="9">
        <v>0</v>
      </c>
      <c r="AS1269" s="9"/>
      <c r="AT1269" s="9">
        <v>1</v>
      </c>
      <c r="AU1269" s="9">
        <v>4</v>
      </c>
      <c r="AV1269" s="75">
        <v>1</v>
      </c>
      <c r="AW1269" s="75">
        <v>1</v>
      </c>
      <c r="AX1269" s="75">
        <v>1</v>
      </c>
      <c r="AY1269" s="9">
        <v>1</v>
      </c>
      <c r="AZ1269" s="9">
        <v>1</v>
      </c>
      <c r="BA1269" s="9">
        <v>1</v>
      </c>
      <c r="BB1269" s="9">
        <v>2</v>
      </c>
      <c r="BC1269" s="9">
        <v>1</v>
      </c>
      <c r="BD1269" s="9">
        <v>1</v>
      </c>
      <c r="BE1269" s="9">
        <v>1</v>
      </c>
      <c r="BF1269" s="9">
        <v>2</v>
      </c>
      <c r="BG1269" s="9" t="s">
        <v>125</v>
      </c>
      <c r="BH1269">
        <v>1</v>
      </c>
      <c r="BI1269">
        <v>1</v>
      </c>
      <c r="BJ1269" s="58">
        <v>1</v>
      </c>
      <c r="BK1269">
        <v>1</v>
      </c>
      <c r="BL1269">
        <v>1</v>
      </c>
      <c r="BM1269">
        <v>1</v>
      </c>
      <c r="BN1269">
        <v>1</v>
      </c>
      <c r="BO1269">
        <v>2</v>
      </c>
      <c r="BP1269">
        <v>2</v>
      </c>
      <c r="BQ1269" t="s">
        <v>125</v>
      </c>
      <c r="BR1269">
        <v>1</v>
      </c>
      <c r="BS1269">
        <v>2</v>
      </c>
      <c r="BT1269" t="s">
        <v>125</v>
      </c>
      <c r="BU1269">
        <v>1</v>
      </c>
      <c r="BV1269">
        <v>1</v>
      </c>
      <c r="BW1269">
        <v>1</v>
      </c>
      <c r="BX1269">
        <v>2</v>
      </c>
      <c r="BY1269">
        <v>1</v>
      </c>
      <c r="BZ1269">
        <v>1</v>
      </c>
      <c r="CA1269">
        <v>1</v>
      </c>
      <c r="CB1269">
        <v>2</v>
      </c>
      <c r="CC1269">
        <v>2</v>
      </c>
      <c r="CD1269">
        <v>1</v>
      </c>
      <c r="CE1269">
        <v>2</v>
      </c>
      <c r="CF1269">
        <v>1</v>
      </c>
      <c r="CG1269">
        <v>1</v>
      </c>
      <c r="CH1269">
        <v>1</v>
      </c>
      <c r="CI1269">
        <v>1</v>
      </c>
      <c r="CJ1269">
        <v>1</v>
      </c>
      <c r="CK1269">
        <v>2</v>
      </c>
      <c r="CL1269">
        <v>1</v>
      </c>
      <c r="CM1269">
        <v>4</v>
      </c>
      <c r="CN1269">
        <v>4</v>
      </c>
      <c r="CO1269">
        <v>4</v>
      </c>
      <c r="CP1269">
        <v>4</v>
      </c>
      <c r="CQ1269">
        <v>4</v>
      </c>
      <c r="CR1269">
        <v>4</v>
      </c>
      <c r="CS1269">
        <v>4</v>
      </c>
      <c r="CT1269">
        <v>4</v>
      </c>
      <c r="CU1269">
        <v>4</v>
      </c>
      <c r="CV1269">
        <v>4</v>
      </c>
      <c r="CW1269">
        <v>2</v>
      </c>
      <c r="CX1269">
        <v>4</v>
      </c>
      <c r="CY1269">
        <v>4</v>
      </c>
      <c r="CZ1269">
        <v>4</v>
      </c>
      <c r="DA1269" s="57" t="s">
        <v>125</v>
      </c>
    </row>
    <row r="1270" spans="1:105">
      <c r="A1270">
        <v>1264</v>
      </c>
      <c r="B1270" s="9">
        <v>2</v>
      </c>
      <c r="C1270" s="9">
        <v>9</v>
      </c>
      <c r="D1270" s="9">
        <v>7</v>
      </c>
      <c r="E1270" s="9">
        <v>10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1</v>
      </c>
      <c r="M1270" s="9">
        <v>2</v>
      </c>
      <c r="N1270" s="9">
        <v>4</v>
      </c>
      <c r="O1270" s="9">
        <v>4</v>
      </c>
      <c r="P1270" s="9">
        <v>4</v>
      </c>
      <c r="Q1270" s="9">
        <v>4</v>
      </c>
      <c r="R1270" s="9">
        <v>4</v>
      </c>
      <c r="S1270" s="9">
        <v>4</v>
      </c>
      <c r="T1270" s="9"/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1</v>
      </c>
      <c r="AA1270" s="9">
        <v>0</v>
      </c>
      <c r="AB1270" s="9">
        <v>0</v>
      </c>
      <c r="AC1270" s="9"/>
      <c r="AD1270" s="9">
        <v>1</v>
      </c>
      <c r="AE1270" s="9"/>
      <c r="AF1270" s="9">
        <v>1</v>
      </c>
      <c r="AG1270" s="9">
        <v>0</v>
      </c>
      <c r="AH1270" s="9">
        <v>0</v>
      </c>
      <c r="AI1270" s="9">
        <v>0</v>
      </c>
      <c r="AJ1270" s="9">
        <v>0</v>
      </c>
      <c r="AK1270" s="9">
        <v>0</v>
      </c>
      <c r="AL1270" s="9"/>
      <c r="AM1270" s="9">
        <v>1</v>
      </c>
      <c r="AN1270" s="9">
        <v>1</v>
      </c>
      <c r="AO1270" s="9">
        <v>1</v>
      </c>
      <c r="AP1270" s="9">
        <v>1</v>
      </c>
      <c r="AQ1270" s="9">
        <v>0</v>
      </c>
      <c r="AR1270" s="9">
        <v>0</v>
      </c>
      <c r="AS1270" s="9"/>
      <c r="AT1270" s="9">
        <v>4</v>
      </c>
      <c r="AU1270" s="9">
        <v>3</v>
      </c>
      <c r="AV1270" s="75">
        <v>1</v>
      </c>
      <c r="AW1270" s="75"/>
      <c r="AX1270" s="75">
        <v>2</v>
      </c>
      <c r="AY1270" s="9" t="s">
        <v>125</v>
      </c>
      <c r="AZ1270" s="9">
        <v>2</v>
      </c>
      <c r="BA1270" s="9" t="s">
        <v>125</v>
      </c>
      <c r="BB1270" s="9" t="s">
        <v>125</v>
      </c>
      <c r="BC1270" s="9">
        <v>1</v>
      </c>
      <c r="BD1270" s="9">
        <v>2</v>
      </c>
      <c r="BE1270" s="9" t="s">
        <v>125</v>
      </c>
      <c r="BF1270" s="9">
        <v>1</v>
      </c>
      <c r="BG1270" s="9">
        <v>1</v>
      </c>
      <c r="BH1270">
        <v>1</v>
      </c>
      <c r="BI1270">
        <v>2</v>
      </c>
      <c r="BJ1270" s="58">
        <v>2</v>
      </c>
      <c r="BK1270">
        <v>2</v>
      </c>
      <c r="BL1270">
        <v>1</v>
      </c>
      <c r="BM1270">
        <v>1</v>
      </c>
      <c r="BN1270">
        <v>2</v>
      </c>
      <c r="BO1270">
        <v>1</v>
      </c>
      <c r="BP1270">
        <v>2</v>
      </c>
      <c r="BQ1270" t="s">
        <v>125</v>
      </c>
      <c r="BR1270">
        <v>2</v>
      </c>
      <c r="BS1270">
        <v>2</v>
      </c>
      <c r="BT1270" t="s">
        <v>125</v>
      </c>
      <c r="BU1270">
        <v>2</v>
      </c>
      <c r="BV1270">
        <v>2</v>
      </c>
      <c r="BW1270">
        <v>2</v>
      </c>
      <c r="BX1270">
        <v>1</v>
      </c>
      <c r="BY1270">
        <v>2</v>
      </c>
      <c r="BZ1270">
        <v>2</v>
      </c>
      <c r="CA1270">
        <v>2</v>
      </c>
      <c r="CB1270">
        <v>2</v>
      </c>
      <c r="CC1270">
        <v>2</v>
      </c>
      <c r="CD1270">
        <v>2</v>
      </c>
      <c r="CE1270">
        <v>1</v>
      </c>
      <c r="CF1270">
        <v>1</v>
      </c>
      <c r="CG1270">
        <v>2</v>
      </c>
      <c r="CH1270">
        <v>2</v>
      </c>
      <c r="CI1270">
        <v>2</v>
      </c>
      <c r="CJ1270">
        <v>1</v>
      </c>
      <c r="CK1270">
        <v>2</v>
      </c>
      <c r="CL1270">
        <v>1</v>
      </c>
      <c r="CM1270">
        <v>4</v>
      </c>
      <c r="CN1270">
        <v>4</v>
      </c>
      <c r="CO1270">
        <v>4</v>
      </c>
      <c r="CP1270">
        <v>1</v>
      </c>
      <c r="CQ1270">
        <v>4</v>
      </c>
      <c r="CR1270">
        <v>4</v>
      </c>
      <c r="CS1270">
        <v>4</v>
      </c>
      <c r="CT1270">
        <v>4</v>
      </c>
      <c r="CU1270">
        <v>4</v>
      </c>
      <c r="CV1270">
        <v>4</v>
      </c>
      <c r="CW1270">
        <v>1</v>
      </c>
      <c r="CX1270">
        <v>1</v>
      </c>
      <c r="CY1270">
        <v>2</v>
      </c>
      <c r="CZ1270">
        <v>4</v>
      </c>
      <c r="DA1270" s="57" t="s">
        <v>125</v>
      </c>
    </row>
    <row r="1271" spans="1:105">
      <c r="A1271">
        <v>1265</v>
      </c>
      <c r="B1271" s="9">
        <v>2</v>
      </c>
      <c r="C1271" s="9">
        <v>5</v>
      </c>
      <c r="D1271" s="9">
        <v>4</v>
      </c>
      <c r="E1271" s="9">
        <v>8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1</v>
      </c>
      <c r="L1271" s="9">
        <v>0</v>
      </c>
      <c r="M1271" s="9">
        <v>2</v>
      </c>
      <c r="N1271" s="9">
        <v>4</v>
      </c>
      <c r="O1271" s="9">
        <v>4</v>
      </c>
      <c r="P1271" s="9">
        <v>4</v>
      </c>
      <c r="Q1271" s="9">
        <v>4</v>
      </c>
      <c r="R1271" s="9">
        <v>4</v>
      </c>
      <c r="S1271" s="9">
        <v>4</v>
      </c>
      <c r="T1271" s="9"/>
      <c r="U1271" s="9">
        <v>0</v>
      </c>
      <c r="V1271" s="9">
        <v>0</v>
      </c>
      <c r="W1271" s="9">
        <v>0</v>
      </c>
      <c r="X1271" s="9">
        <v>0</v>
      </c>
      <c r="Y1271" s="9">
        <v>1</v>
      </c>
      <c r="Z1271" s="9">
        <v>1</v>
      </c>
      <c r="AA1271" s="9">
        <v>0</v>
      </c>
      <c r="AB1271" s="9">
        <v>0</v>
      </c>
      <c r="AC1271" s="9"/>
      <c r="AD1271" s="9">
        <v>1</v>
      </c>
      <c r="AE1271" s="9"/>
      <c r="AF1271" s="9">
        <v>1</v>
      </c>
      <c r="AG1271" s="9">
        <v>1</v>
      </c>
      <c r="AH1271" s="9">
        <v>1</v>
      </c>
      <c r="AI1271" s="9">
        <v>0</v>
      </c>
      <c r="AJ1271" s="9">
        <v>0</v>
      </c>
      <c r="AK1271" s="9">
        <v>0</v>
      </c>
      <c r="AL1271" s="9"/>
      <c r="AM1271" s="9">
        <v>1</v>
      </c>
      <c r="AN1271" s="9">
        <v>1</v>
      </c>
      <c r="AO1271" s="9">
        <v>1</v>
      </c>
      <c r="AP1271" s="9">
        <v>1</v>
      </c>
      <c r="AQ1271" s="9">
        <v>0</v>
      </c>
      <c r="AR1271" s="9">
        <v>0</v>
      </c>
      <c r="AS1271" s="9"/>
      <c r="AT1271" s="9">
        <v>1</v>
      </c>
      <c r="AU1271" s="9">
        <v>2</v>
      </c>
      <c r="AV1271" s="75">
        <v>1</v>
      </c>
      <c r="AW1271" s="75">
        <v>2</v>
      </c>
      <c r="AX1271" s="75">
        <v>1</v>
      </c>
      <c r="AY1271" s="9">
        <v>1</v>
      </c>
      <c r="AZ1271" s="9">
        <v>1</v>
      </c>
      <c r="BA1271" s="9">
        <v>1</v>
      </c>
      <c r="BB1271" s="9">
        <v>1</v>
      </c>
      <c r="BC1271" s="9">
        <v>2</v>
      </c>
      <c r="BD1271" s="9">
        <v>1</v>
      </c>
      <c r="BE1271" s="9">
        <v>1</v>
      </c>
      <c r="BF1271" s="9">
        <v>1</v>
      </c>
      <c r="BG1271" s="9">
        <v>1</v>
      </c>
      <c r="BH1271">
        <v>1</v>
      </c>
      <c r="BI1271">
        <v>2</v>
      </c>
      <c r="BJ1271" s="58">
        <v>1</v>
      </c>
      <c r="BK1271">
        <v>1</v>
      </c>
      <c r="BL1271">
        <v>1</v>
      </c>
      <c r="BM1271">
        <v>1</v>
      </c>
      <c r="BN1271">
        <v>1</v>
      </c>
      <c r="BO1271">
        <v>2</v>
      </c>
      <c r="BP1271">
        <v>2</v>
      </c>
      <c r="BQ1271" t="s">
        <v>125</v>
      </c>
      <c r="BR1271">
        <v>1</v>
      </c>
      <c r="BS1271">
        <v>1</v>
      </c>
      <c r="BT1271">
        <v>1</v>
      </c>
      <c r="BU1271">
        <v>1</v>
      </c>
      <c r="BV1271">
        <v>2</v>
      </c>
      <c r="BW1271">
        <v>1</v>
      </c>
      <c r="BX1271">
        <v>2</v>
      </c>
      <c r="BY1271">
        <v>2</v>
      </c>
      <c r="BZ1271">
        <v>2</v>
      </c>
      <c r="CA1271">
        <v>2</v>
      </c>
      <c r="CB1271">
        <v>2</v>
      </c>
      <c r="CC1271">
        <v>1</v>
      </c>
      <c r="CD1271">
        <v>1</v>
      </c>
      <c r="CE1271">
        <v>2</v>
      </c>
      <c r="CF1271">
        <v>1</v>
      </c>
      <c r="CG1271">
        <v>1</v>
      </c>
      <c r="CH1271">
        <v>1</v>
      </c>
      <c r="CI1271">
        <v>2</v>
      </c>
      <c r="CJ1271">
        <v>1</v>
      </c>
      <c r="CK1271">
        <v>2</v>
      </c>
      <c r="CL1271">
        <v>1</v>
      </c>
      <c r="CM1271">
        <v>4</v>
      </c>
      <c r="CN1271">
        <v>4</v>
      </c>
      <c r="CO1271">
        <v>4</v>
      </c>
      <c r="CP1271">
        <v>3</v>
      </c>
      <c r="CQ1271">
        <v>4</v>
      </c>
      <c r="CR1271">
        <v>4</v>
      </c>
      <c r="CS1271">
        <v>4</v>
      </c>
      <c r="CT1271">
        <v>3</v>
      </c>
      <c r="CU1271">
        <v>4</v>
      </c>
      <c r="CV1271">
        <v>3</v>
      </c>
      <c r="CW1271">
        <v>1</v>
      </c>
      <c r="CX1271">
        <v>4</v>
      </c>
      <c r="CY1271">
        <v>3</v>
      </c>
      <c r="CZ1271">
        <v>4</v>
      </c>
      <c r="DA1271" s="57" t="s">
        <v>125</v>
      </c>
    </row>
    <row r="1272" spans="1:105">
      <c r="A1272">
        <v>1266</v>
      </c>
      <c r="B1272" s="9">
        <v>1</v>
      </c>
      <c r="C1272" s="9">
        <v>5</v>
      </c>
      <c r="D1272" s="9">
        <v>1</v>
      </c>
      <c r="E1272" s="9">
        <v>9</v>
      </c>
      <c r="F1272" s="9">
        <v>0</v>
      </c>
      <c r="G1272" s="9">
        <v>0</v>
      </c>
      <c r="H1272" s="9">
        <v>0</v>
      </c>
      <c r="I1272" s="9">
        <v>1</v>
      </c>
      <c r="J1272" s="9">
        <v>1</v>
      </c>
      <c r="K1272" s="9">
        <v>0</v>
      </c>
      <c r="L1272" s="9">
        <v>0</v>
      </c>
      <c r="M1272" s="9">
        <v>2</v>
      </c>
      <c r="N1272" s="9">
        <v>0</v>
      </c>
      <c r="O1272" s="9">
        <v>4</v>
      </c>
      <c r="P1272" s="9">
        <v>0</v>
      </c>
      <c r="Q1272" s="9">
        <v>0</v>
      </c>
      <c r="R1272" s="9">
        <v>0</v>
      </c>
      <c r="S1272" s="9">
        <v>0</v>
      </c>
      <c r="T1272" s="9"/>
      <c r="U1272" s="9">
        <v>1</v>
      </c>
      <c r="V1272" s="9">
        <v>0</v>
      </c>
      <c r="W1272" s="9">
        <v>0</v>
      </c>
      <c r="X1272" s="9">
        <v>0</v>
      </c>
      <c r="Y1272" s="9">
        <v>1</v>
      </c>
      <c r="Z1272" s="9">
        <v>0</v>
      </c>
      <c r="AA1272" s="9">
        <v>0</v>
      </c>
      <c r="AB1272" s="9">
        <v>0</v>
      </c>
      <c r="AC1272" s="9"/>
      <c r="AD1272" s="9">
        <v>1</v>
      </c>
      <c r="AE1272" s="9"/>
      <c r="AF1272" s="9">
        <v>1</v>
      </c>
      <c r="AG1272" s="9">
        <v>0</v>
      </c>
      <c r="AH1272" s="9">
        <v>0</v>
      </c>
      <c r="AI1272" s="9">
        <v>0</v>
      </c>
      <c r="AJ1272" s="9">
        <v>0</v>
      </c>
      <c r="AK1272" s="9">
        <v>0</v>
      </c>
      <c r="AL1272" s="9"/>
      <c r="AM1272" s="9">
        <v>1</v>
      </c>
      <c r="AN1272" s="9">
        <v>1</v>
      </c>
      <c r="AO1272" s="9">
        <v>0</v>
      </c>
      <c r="AP1272" s="9">
        <v>0</v>
      </c>
      <c r="AQ1272" s="9">
        <v>0</v>
      </c>
      <c r="AR1272" s="9">
        <v>0</v>
      </c>
      <c r="AS1272" s="9"/>
      <c r="AT1272" s="9">
        <v>1</v>
      </c>
      <c r="AU1272" s="9">
        <v>3</v>
      </c>
      <c r="AV1272" s="75">
        <v>1</v>
      </c>
      <c r="AW1272" s="75">
        <v>1</v>
      </c>
      <c r="AX1272" s="75">
        <v>1</v>
      </c>
      <c r="AY1272" s="9">
        <v>2</v>
      </c>
      <c r="AZ1272" s="9">
        <v>1</v>
      </c>
      <c r="BA1272" s="9">
        <v>1</v>
      </c>
      <c r="BB1272" s="9">
        <v>2</v>
      </c>
      <c r="BC1272" s="9">
        <v>1</v>
      </c>
      <c r="BD1272" s="9">
        <v>1</v>
      </c>
      <c r="BE1272" s="9">
        <v>2</v>
      </c>
      <c r="BF1272" s="9">
        <v>1</v>
      </c>
      <c r="BG1272" s="9">
        <v>1</v>
      </c>
      <c r="BH1272">
        <v>1</v>
      </c>
      <c r="BI1272">
        <v>2</v>
      </c>
      <c r="BJ1272" s="58">
        <v>2</v>
      </c>
      <c r="BK1272">
        <v>2</v>
      </c>
      <c r="BL1272">
        <v>1</v>
      </c>
      <c r="BM1272">
        <v>1</v>
      </c>
      <c r="BN1272">
        <v>1</v>
      </c>
      <c r="BO1272">
        <v>2</v>
      </c>
      <c r="BP1272">
        <v>2</v>
      </c>
      <c r="BQ1272" t="s">
        <v>125</v>
      </c>
      <c r="BR1272">
        <v>2</v>
      </c>
      <c r="BS1272">
        <v>2</v>
      </c>
      <c r="BT1272" t="s">
        <v>125</v>
      </c>
      <c r="BU1272">
        <v>1</v>
      </c>
      <c r="BV1272">
        <v>2</v>
      </c>
      <c r="BW1272">
        <v>1</v>
      </c>
      <c r="BX1272">
        <v>1</v>
      </c>
      <c r="BY1272">
        <v>2</v>
      </c>
      <c r="BZ1272">
        <v>2</v>
      </c>
      <c r="CA1272">
        <v>2</v>
      </c>
      <c r="CB1272">
        <v>2</v>
      </c>
      <c r="CC1272">
        <v>2</v>
      </c>
      <c r="CD1272">
        <v>2</v>
      </c>
      <c r="CE1272">
        <v>2</v>
      </c>
      <c r="CF1272">
        <v>2</v>
      </c>
      <c r="CG1272">
        <v>2</v>
      </c>
      <c r="CH1272">
        <v>2</v>
      </c>
      <c r="CI1272">
        <v>2</v>
      </c>
      <c r="CJ1272">
        <v>2</v>
      </c>
      <c r="CK1272">
        <v>2</v>
      </c>
      <c r="CL1272">
        <v>2</v>
      </c>
      <c r="CM1272" t="s">
        <v>125</v>
      </c>
      <c r="CN1272" t="s">
        <v>125</v>
      </c>
      <c r="CO1272">
        <v>4</v>
      </c>
      <c r="CP1272">
        <v>2</v>
      </c>
      <c r="CQ1272">
        <v>3</v>
      </c>
      <c r="CR1272">
        <v>4</v>
      </c>
      <c r="CS1272">
        <v>4</v>
      </c>
      <c r="CT1272">
        <v>1</v>
      </c>
      <c r="CU1272">
        <v>4</v>
      </c>
      <c r="CV1272">
        <v>2</v>
      </c>
      <c r="CW1272">
        <v>1</v>
      </c>
      <c r="CX1272">
        <v>4</v>
      </c>
      <c r="CY1272">
        <v>4</v>
      </c>
      <c r="CZ1272">
        <v>4</v>
      </c>
      <c r="DA1272" s="57" t="s">
        <v>125</v>
      </c>
    </row>
    <row r="1273" spans="1:105">
      <c r="A1273">
        <v>1267</v>
      </c>
      <c r="B1273" s="9">
        <v>2</v>
      </c>
      <c r="C1273" s="9">
        <v>6</v>
      </c>
      <c r="D1273" s="9">
        <v>5</v>
      </c>
      <c r="E1273" s="9">
        <v>7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1</v>
      </c>
      <c r="L1273" s="9">
        <v>0</v>
      </c>
      <c r="M1273" s="9">
        <v>2</v>
      </c>
      <c r="N1273" s="9">
        <v>0</v>
      </c>
      <c r="O1273" s="9">
        <v>0</v>
      </c>
      <c r="P1273" s="9">
        <v>0</v>
      </c>
      <c r="Q1273" s="9">
        <v>0</v>
      </c>
      <c r="R1273" s="9">
        <v>4</v>
      </c>
      <c r="S1273" s="9">
        <v>3</v>
      </c>
      <c r="T1273" s="9"/>
      <c r="U1273" s="9">
        <v>0</v>
      </c>
      <c r="V1273" s="9">
        <v>0</v>
      </c>
      <c r="W1273" s="9">
        <v>0</v>
      </c>
      <c r="X1273" s="9">
        <v>0</v>
      </c>
      <c r="Y1273" s="9">
        <v>1</v>
      </c>
      <c r="Z1273" s="9">
        <v>0</v>
      </c>
      <c r="AA1273" s="9">
        <v>0</v>
      </c>
      <c r="AB1273" s="9">
        <v>0</v>
      </c>
      <c r="AC1273" s="9"/>
      <c r="AD1273" s="9">
        <v>4</v>
      </c>
      <c r="AE1273" s="9"/>
      <c r="AF1273" s="9">
        <v>1</v>
      </c>
      <c r="AG1273" s="9">
        <v>1</v>
      </c>
      <c r="AH1273" s="9">
        <v>0</v>
      </c>
      <c r="AI1273" s="9">
        <v>0</v>
      </c>
      <c r="AJ1273" s="9">
        <v>1</v>
      </c>
      <c r="AK1273" s="9">
        <v>0</v>
      </c>
      <c r="AL1273" s="9"/>
      <c r="AM1273" s="9">
        <v>1</v>
      </c>
      <c r="AN1273" s="9">
        <v>1</v>
      </c>
      <c r="AO1273" s="9">
        <v>1</v>
      </c>
      <c r="AP1273" s="9">
        <v>1</v>
      </c>
      <c r="AQ1273" s="9">
        <v>0</v>
      </c>
      <c r="AR1273" s="9">
        <v>0</v>
      </c>
      <c r="AS1273" s="9"/>
      <c r="AT1273" s="9">
        <v>4</v>
      </c>
      <c r="AU1273" s="9">
        <v>4</v>
      </c>
      <c r="AV1273" s="75">
        <v>1</v>
      </c>
      <c r="AW1273" s="75">
        <v>1</v>
      </c>
      <c r="AX1273" s="75">
        <v>1</v>
      </c>
      <c r="AY1273" s="9">
        <v>2</v>
      </c>
      <c r="AZ1273" s="9">
        <v>2</v>
      </c>
      <c r="BA1273" s="9" t="s">
        <v>125</v>
      </c>
      <c r="BB1273" s="9" t="s">
        <v>125</v>
      </c>
      <c r="BC1273" s="9">
        <v>1</v>
      </c>
      <c r="BD1273" s="9">
        <v>1</v>
      </c>
      <c r="BE1273" s="9">
        <v>2</v>
      </c>
      <c r="BF1273" s="9">
        <v>1</v>
      </c>
      <c r="BG1273" s="9">
        <v>1</v>
      </c>
      <c r="BH1273">
        <v>1</v>
      </c>
      <c r="BI1273">
        <v>2</v>
      </c>
      <c r="BJ1273" s="58">
        <v>2</v>
      </c>
      <c r="BK1273">
        <v>1</v>
      </c>
      <c r="BL1273">
        <v>2</v>
      </c>
      <c r="BM1273">
        <v>1</v>
      </c>
      <c r="BN1273">
        <v>1</v>
      </c>
      <c r="BO1273">
        <v>2</v>
      </c>
      <c r="BQ1273" t="s">
        <v>125</v>
      </c>
      <c r="BR1273">
        <v>1</v>
      </c>
      <c r="BS1273">
        <v>2</v>
      </c>
      <c r="BT1273" t="s">
        <v>125</v>
      </c>
      <c r="BU1273">
        <v>1</v>
      </c>
      <c r="BV1273">
        <v>1</v>
      </c>
      <c r="BW1273">
        <v>2</v>
      </c>
      <c r="BX1273">
        <v>2</v>
      </c>
      <c r="BY1273">
        <v>2</v>
      </c>
      <c r="BZ1273">
        <v>2</v>
      </c>
      <c r="CA1273">
        <v>2</v>
      </c>
      <c r="CB1273">
        <v>2</v>
      </c>
      <c r="CC1273">
        <v>1</v>
      </c>
      <c r="CD1273">
        <v>2</v>
      </c>
      <c r="CE1273">
        <v>2</v>
      </c>
      <c r="CF1273">
        <v>2</v>
      </c>
      <c r="CG1273">
        <v>1</v>
      </c>
      <c r="CH1273">
        <v>1</v>
      </c>
      <c r="CI1273">
        <v>1</v>
      </c>
      <c r="CJ1273">
        <v>1</v>
      </c>
      <c r="CK1273">
        <v>2</v>
      </c>
      <c r="CL1273">
        <v>2</v>
      </c>
      <c r="CM1273" t="s">
        <v>125</v>
      </c>
      <c r="CN1273" t="s">
        <v>125</v>
      </c>
      <c r="CO1273">
        <v>4</v>
      </c>
      <c r="CP1273">
        <v>3</v>
      </c>
      <c r="CQ1273">
        <v>3</v>
      </c>
      <c r="CR1273">
        <v>3</v>
      </c>
      <c r="CS1273">
        <v>3</v>
      </c>
      <c r="CT1273">
        <v>3</v>
      </c>
      <c r="CU1273">
        <v>3</v>
      </c>
      <c r="CV1273">
        <v>2</v>
      </c>
      <c r="CW1273">
        <v>1</v>
      </c>
      <c r="CY1273">
        <v>3</v>
      </c>
      <c r="CZ1273">
        <v>0</v>
      </c>
      <c r="DA1273" s="57" t="s">
        <v>125</v>
      </c>
    </row>
    <row r="1274" spans="1:105">
      <c r="A1274">
        <v>1268</v>
      </c>
      <c r="B1274" s="9">
        <v>2</v>
      </c>
      <c r="C1274" s="9">
        <v>6</v>
      </c>
      <c r="D1274" s="9">
        <v>5</v>
      </c>
      <c r="E1274" s="9">
        <v>6</v>
      </c>
      <c r="F1274" s="9">
        <v>0</v>
      </c>
      <c r="G1274" s="9">
        <v>0</v>
      </c>
      <c r="H1274" s="9">
        <v>0</v>
      </c>
      <c r="I1274" s="9">
        <v>0</v>
      </c>
      <c r="J1274" s="9">
        <v>1</v>
      </c>
      <c r="K1274" s="9">
        <v>1</v>
      </c>
      <c r="L1274" s="9">
        <v>0</v>
      </c>
      <c r="M1274" s="9">
        <v>2</v>
      </c>
      <c r="N1274" s="9">
        <v>1</v>
      </c>
      <c r="O1274" s="9">
        <v>2</v>
      </c>
      <c r="P1274" s="9">
        <v>2</v>
      </c>
      <c r="Q1274" s="9">
        <v>2</v>
      </c>
      <c r="R1274" s="9">
        <v>2</v>
      </c>
      <c r="S1274" s="9">
        <v>2</v>
      </c>
      <c r="T1274" s="9"/>
      <c r="U1274" s="9">
        <v>0</v>
      </c>
      <c r="V1274" s="9">
        <v>1</v>
      </c>
      <c r="W1274" s="9">
        <v>0</v>
      </c>
      <c r="X1274" s="9">
        <v>0</v>
      </c>
      <c r="Y1274" s="9">
        <v>1</v>
      </c>
      <c r="Z1274" s="9">
        <v>0</v>
      </c>
      <c r="AA1274" s="9">
        <v>0</v>
      </c>
      <c r="AB1274" s="9">
        <v>0</v>
      </c>
      <c r="AC1274" s="9"/>
      <c r="AD1274" s="9">
        <v>1</v>
      </c>
      <c r="AE1274" s="9"/>
      <c r="AF1274" s="9">
        <v>1</v>
      </c>
      <c r="AG1274" s="9">
        <v>1</v>
      </c>
      <c r="AH1274" s="9">
        <v>0</v>
      </c>
      <c r="AI1274" s="9">
        <v>0</v>
      </c>
      <c r="AJ1274" s="9">
        <v>1</v>
      </c>
      <c r="AK1274" s="9">
        <v>0</v>
      </c>
      <c r="AL1274" s="9"/>
      <c r="AM1274" s="9">
        <v>1</v>
      </c>
      <c r="AN1274" s="9">
        <v>1</v>
      </c>
      <c r="AO1274" s="9">
        <v>1</v>
      </c>
      <c r="AP1274" s="9">
        <v>1</v>
      </c>
      <c r="AQ1274" s="9">
        <v>0</v>
      </c>
      <c r="AR1274" s="9">
        <v>0</v>
      </c>
      <c r="AS1274" s="9"/>
      <c r="AT1274" s="9">
        <v>1</v>
      </c>
      <c r="AU1274" s="9">
        <v>3</v>
      </c>
      <c r="AV1274" s="75">
        <v>2</v>
      </c>
      <c r="AW1274" s="75">
        <v>2</v>
      </c>
      <c r="AX1274" s="75">
        <v>1</v>
      </c>
      <c r="AY1274" s="9">
        <v>2</v>
      </c>
      <c r="AZ1274" s="9">
        <v>1</v>
      </c>
      <c r="BA1274" s="9">
        <v>1</v>
      </c>
      <c r="BB1274" s="9">
        <v>1</v>
      </c>
      <c r="BC1274" s="9">
        <v>2</v>
      </c>
      <c r="BD1274" s="9">
        <v>2</v>
      </c>
      <c r="BE1274" s="9" t="s">
        <v>125</v>
      </c>
      <c r="BF1274" s="9">
        <v>2</v>
      </c>
      <c r="BG1274" s="9" t="s">
        <v>125</v>
      </c>
      <c r="BH1274">
        <v>1</v>
      </c>
      <c r="BI1274">
        <v>1</v>
      </c>
      <c r="BJ1274" s="58">
        <v>1</v>
      </c>
      <c r="BK1274">
        <v>2</v>
      </c>
      <c r="BL1274">
        <v>2</v>
      </c>
      <c r="BM1274">
        <v>2</v>
      </c>
      <c r="BN1274">
        <v>2</v>
      </c>
      <c r="BO1274">
        <v>2</v>
      </c>
      <c r="BP1274">
        <v>2</v>
      </c>
      <c r="BQ1274" t="s">
        <v>125</v>
      </c>
      <c r="BR1274">
        <v>2</v>
      </c>
      <c r="BS1274">
        <v>1</v>
      </c>
      <c r="BT1274">
        <v>1</v>
      </c>
      <c r="BU1274">
        <v>1</v>
      </c>
      <c r="BV1274">
        <v>1</v>
      </c>
      <c r="BW1274">
        <v>1</v>
      </c>
      <c r="BX1274">
        <v>2</v>
      </c>
      <c r="BY1274">
        <v>2</v>
      </c>
      <c r="BZ1274">
        <v>2</v>
      </c>
      <c r="CA1274">
        <v>2</v>
      </c>
      <c r="CB1274">
        <v>2</v>
      </c>
      <c r="CC1274">
        <v>2</v>
      </c>
      <c r="CD1274">
        <v>2</v>
      </c>
      <c r="CE1274">
        <v>2</v>
      </c>
      <c r="CF1274">
        <v>1</v>
      </c>
      <c r="CG1274">
        <v>1</v>
      </c>
      <c r="CH1274">
        <v>2</v>
      </c>
      <c r="CI1274">
        <v>2</v>
      </c>
      <c r="CJ1274">
        <v>1</v>
      </c>
      <c r="CK1274">
        <v>2</v>
      </c>
      <c r="CL1274">
        <v>1</v>
      </c>
      <c r="CM1274">
        <v>2</v>
      </c>
      <c r="CN1274">
        <v>1</v>
      </c>
      <c r="CO1274">
        <v>3</v>
      </c>
      <c r="CP1274">
        <v>2</v>
      </c>
      <c r="CQ1274">
        <v>1</v>
      </c>
      <c r="CR1274">
        <v>2</v>
      </c>
      <c r="CS1274">
        <v>3</v>
      </c>
      <c r="CT1274">
        <v>4</v>
      </c>
      <c r="CU1274">
        <v>4</v>
      </c>
      <c r="CV1274">
        <v>1</v>
      </c>
      <c r="CW1274">
        <v>1</v>
      </c>
      <c r="CX1274">
        <v>3</v>
      </c>
      <c r="CY1274">
        <v>3</v>
      </c>
      <c r="CZ1274">
        <v>0</v>
      </c>
      <c r="DA1274" s="57" t="s">
        <v>125</v>
      </c>
    </row>
    <row r="1275" spans="1:105">
      <c r="A1275">
        <v>1269</v>
      </c>
      <c r="B1275" s="9">
        <v>2</v>
      </c>
      <c r="C1275" s="9">
        <v>3</v>
      </c>
      <c r="D1275" s="9">
        <v>1</v>
      </c>
      <c r="E1275" s="9">
        <v>6</v>
      </c>
      <c r="F1275" s="9">
        <v>0</v>
      </c>
      <c r="G1275" s="9">
        <v>0</v>
      </c>
      <c r="H1275" s="9">
        <v>0</v>
      </c>
      <c r="I1275" s="9">
        <v>1</v>
      </c>
      <c r="J1275" s="9">
        <v>1</v>
      </c>
      <c r="K1275" s="9">
        <v>0</v>
      </c>
      <c r="L1275" s="9">
        <v>0</v>
      </c>
      <c r="M1275" s="9">
        <v>1</v>
      </c>
      <c r="N1275" s="9">
        <v>0</v>
      </c>
      <c r="O1275" s="9">
        <v>0</v>
      </c>
      <c r="P1275" s="9">
        <v>0</v>
      </c>
      <c r="Q1275" s="9">
        <v>0</v>
      </c>
      <c r="R1275" s="9">
        <v>4</v>
      </c>
      <c r="S1275" s="9">
        <v>4</v>
      </c>
      <c r="T1275" s="9"/>
      <c r="U1275" s="9">
        <v>0</v>
      </c>
      <c r="V1275" s="9">
        <v>1</v>
      </c>
      <c r="W1275" s="9">
        <v>0</v>
      </c>
      <c r="X1275" s="9">
        <v>0</v>
      </c>
      <c r="Y1275" s="9">
        <v>1</v>
      </c>
      <c r="Z1275" s="9">
        <v>1</v>
      </c>
      <c r="AA1275" s="9">
        <v>0</v>
      </c>
      <c r="AB1275" s="9">
        <v>0</v>
      </c>
      <c r="AC1275" s="9"/>
      <c r="AD1275" s="9">
        <v>1</v>
      </c>
      <c r="AE1275" s="9"/>
      <c r="AF1275" s="9">
        <v>1</v>
      </c>
      <c r="AG1275" s="9">
        <v>1</v>
      </c>
      <c r="AH1275" s="9">
        <v>0</v>
      </c>
      <c r="AI1275" s="9">
        <v>0</v>
      </c>
      <c r="AJ1275" s="9">
        <v>0</v>
      </c>
      <c r="AK1275" s="9">
        <v>0</v>
      </c>
      <c r="AL1275" s="9"/>
      <c r="AM1275" s="9">
        <v>1</v>
      </c>
      <c r="AN1275" s="9">
        <v>1</v>
      </c>
      <c r="AO1275" s="9">
        <v>1</v>
      </c>
      <c r="AP1275" s="9">
        <v>0</v>
      </c>
      <c r="AQ1275" s="9">
        <v>0</v>
      </c>
      <c r="AR1275" s="9">
        <v>0</v>
      </c>
      <c r="AS1275" s="9"/>
      <c r="AT1275" s="9">
        <v>1</v>
      </c>
      <c r="AU1275" s="9">
        <v>2</v>
      </c>
      <c r="AV1275" s="75">
        <v>2</v>
      </c>
      <c r="AW1275" s="75">
        <v>1</v>
      </c>
      <c r="AX1275" s="75">
        <v>1</v>
      </c>
      <c r="AY1275" s="9">
        <v>2</v>
      </c>
      <c r="AZ1275" s="9">
        <v>1</v>
      </c>
      <c r="BA1275" s="9">
        <v>1</v>
      </c>
      <c r="BB1275" s="9">
        <v>2</v>
      </c>
      <c r="BC1275" s="9">
        <v>2</v>
      </c>
      <c r="BD1275" s="9">
        <v>1</v>
      </c>
      <c r="BE1275" s="9">
        <v>2</v>
      </c>
      <c r="BF1275" s="9">
        <v>2</v>
      </c>
      <c r="BG1275" s="9" t="s">
        <v>125</v>
      </c>
      <c r="BH1275">
        <v>2</v>
      </c>
      <c r="BI1275">
        <v>2</v>
      </c>
      <c r="BJ1275" s="58">
        <v>2</v>
      </c>
      <c r="BK1275">
        <v>2</v>
      </c>
      <c r="BL1275">
        <v>2</v>
      </c>
      <c r="BM1275">
        <v>1</v>
      </c>
      <c r="BN1275">
        <v>1</v>
      </c>
      <c r="BO1275">
        <v>2</v>
      </c>
      <c r="BP1275">
        <v>2</v>
      </c>
      <c r="BQ1275" t="s">
        <v>125</v>
      </c>
      <c r="BR1275">
        <v>2</v>
      </c>
      <c r="BS1275">
        <v>2</v>
      </c>
      <c r="BT1275" t="s">
        <v>125</v>
      </c>
      <c r="BU1275">
        <v>1</v>
      </c>
      <c r="BV1275">
        <v>2</v>
      </c>
      <c r="BW1275">
        <v>2</v>
      </c>
      <c r="BX1275">
        <v>2</v>
      </c>
      <c r="BY1275">
        <v>1</v>
      </c>
      <c r="BZ1275">
        <v>2</v>
      </c>
      <c r="CA1275">
        <v>2</v>
      </c>
      <c r="CB1275">
        <v>2</v>
      </c>
      <c r="CC1275">
        <v>2</v>
      </c>
      <c r="CD1275">
        <v>2</v>
      </c>
      <c r="CE1275">
        <v>2</v>
      </c>
      <c r="CF1275">
        <v>1</v>
      </c>
      <c r="CG1275">
        <v>2</v>
      </c>
      <c r="CH1275">
        <v>2</v>
      </c>
      <c r="CI1275">
        <v>2</v>
      </c>
      <c r="CJ1275">
        <v>2</v>
      </c>
      <c r="CK1275">
        <v>2</v>
      </c>
      <c r="CL1275">
        <v>1</v>
      </c>
      <c r="CM1275">
        <v>3</v>
      </c>
      <c r="CN1275">
        <v>3</v>
      </c>
      <c r="CO1275">
        <v>3</v>
      </c>
      <c r="CP1275">
        <v>3</v>
      </c>
      <c r="CQ1275">
        <v>4</v>
      </c>
      <c r="CR1275">
        <v>3</v>
      </c>
      <c r="CS1275">
        <v>3</v>
      </c>
      <c r="CT1275">
        <v>3</v>
      </c>
      <c r="CU1275">
        <v>3</v>
      </c>
      <c r="CV1275">
        <v>2</v>
      </c>
      <c r="CW1275">
        <v>1</v>
      </c>
      <c r="CX1275">
        <v>2</v>
      </c>
      <c r="CY1275">
        <v>3</v>
      </c>
      <c r="CZ1275">
        <v>0</v>
      </c>
      <c r="DA1275" s="57" t="s">
        <v>125</v>
      </c>
    </row>
    <row r="1276" spans="1:105">
      <c r="A1276">
        <v>1270</v>
      </c>
      <c r="B1276" s="9">
        <v>2</v>
      </c>
      <c r="C1276" s="9">
        <v>8</v>
      </c>
      <c r="D1276" s="9">
        <v>7</v>
      </c>
      <c r="E1276" s="9">
        <v>3</v>
      </c>
      <c r="F1276" s="9">
        <v>0</v>
      </c>
      <c r="G1276" s="9">
        <v>1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2</v>
      </c>
      <c r="N1276" s="9">
        <v>4</v>
      </c>
      <c r="O1276" s="9">
        <v>4</v>
      </c>
      <c r="P1276" s="9">
        <v>4</v>
      </c>
      <c r="Q1276" s="9">
        <v>4</v>
      </c>
      <c r="R1276" s="9">
        <v>4</v>
      </c>
      <c r="S1276" s="9">
        <v>4</v>
      </c>
      <c r="T1276" s="9"/>
      <c r="U1276" s="9">
        <v>0</v>
      </c>
      <c r="V1276" s="9">
        <v>0</v>
      </c>
      <c r="W1276" s="9">
        <v>0</v>
      </c>
      <c r="X1276" s="9">
        <v>0</v>
      </c>
      <c r="Y1276" s="9">
        <v>1</v>
      </c>
      <c r="Z1276" s="9">
        <v>0</v>
      </c>
      <c r="AA1276" s="9">
        <v>0</v>
      </c>
      <c r="AB1276" s="9">
        <v>0</v>
      </c>
      <c r="AC1276" s="9"/>
      <c r="AD1276" s="9">
        <v>4</v>
      </c>
      <c r="AE1276" s="9"/>
      <c r="AF1276" s="9">
        <v>1</v>
      </c>
      <c r="AG1276" s="9">
        <v>0</v>
      </c>
      <c r="AH1276" s="9">
        <v>0</v>
      </c>
      <c r="AI1276" s="9">
        <v>0</v>
      </c>
      <c r="AJ1276" s="9">
        <v>0</v>
      </c>
      <c r="AK1276" s="9">
        <v>0</v>
      </c>
      <c r="AL1276" s="9"/>
      <c r="AM1276" s="9">
        <v>1</v>
      </c>
      <c r="AN1276" s="9">
        <v>1</v>
      </c>
      <c r="AO1276" s="9">
        <v>1</v>
      </c>
      <c r="AP1276" s="9">
        <v>0</v>
      </c>
      <c r="AQ1276" s="9">
        <v>0</v>
      </c>
      <c r="AR1276" s="9">
        <v>0</v>
      </c>
      <c r="AS1276" s="9"/>
      <c r="AT1276" s="9">
        <v>2</v>
      </c>
      <c r="AU1276" s="9">
        <v>1</v>
      </c>
      <c r="AV1276" s="75">
        <v>2</v>
      </c>
      <c r="AW1276" s="75">
        <v>2</v>
      </c>
      <c r="AX1276" s="75">
        <v>1</v>
      </c>
      <c r="AY1276" s="9">
        <v>2</v>
      </c>
      <c r="AZ1276" s="9">
        <v>1</v>
      </c>
      <c r="BA1276" s="9">
        <v>1</v>
      </c>
      <c r="BB1276" s="9">
        <v>1</v>
      </c>
      <c r="BC1276" s="9">
        <v>1</v>
      </c>
      <c r="BD1276" s="9">
        <v>1</v>
      </c>
      <c r="BE1276" s="9">
        <v>2</v>
      </c>
      <c r="BF1276" s="9">
        <v>1</v>
      </c>
      <c r="BG1276" s="9">
        <v>1</v>
      </c>
      <c r="BH1276">
        <v>1</v>
      </c>
      <c r="BI1276">
        <v>2</v>
      </c>
      <c r="BJ1276" s="58">
        <v>1</v>
      </c>
      <c r="BK1276">
        <v>2</v>
      </c>
      <c r="BL1276">
        <v>1</v>
      </c>
      <c r="BM1276">
        <v>1</v>
      </c>
      <c r="BN1276">
        <v>2</v>
      </c>
      <c r="BO1276">
        <v>2</v>
      </c>
      <c r="BP1276">
        <v>2</v>
      </c>
      <c r="BQ1276" t="s">
        <v>125</v>
      </c>
      <c r="BR1276">
        <v>1</v>
      </c>
      <c r="BS1276">
        <v>1</v>
      </c>
      <c r="BT1276">
        <v>1</v>
      </c>
      <c r="BU1276">
        <v>1</v>
      </c>
      <c r="BV1276">
        <v>1</v>
      </c>
      <c r="BW1276">
        <v>2</v>
      </c>
      <c r="BX1276">
        <v>2</v>
      </c>
      <c r="BY1276">
        <v>2</v>
      </c>
      <c r="BZ1276">
        <v>2</v>
      </c>
      <c r="CA1276">
        <v>1</v>
      </c>
      <c r="CB1276">
        <v>2</v>
      </c>
      <c r="CC1276">
        <v>2</v>
      </c>
      <c r="CD1276">
        <v>1</v>
      </c>
      <c r="CE1276">
        <v>2</v>
      </c>
      <c r="CF1276">
        <v>1</v>
      </c>
      <c r="CG1276">
        <v>2</v>
      </c>
      <c r="CH1276">
        <v>2</v>
      </c>
      <c r="CI1276">
        <v>2</v>
      </c>
      <c r="CJ1276">
        <v>1</v>
      </c>
      <c r="CK1276">
        <v>2</v>
      </c>
      <c r="CL1276">
        <v>1</v>
      </c>
      <c r="CM1276">
        <v>4</v>
      </c>
      <c r="CN1276">
        <v>4</v>
      </c>
      <c r="CO1276">
        <v>4</v>
      </c>
      <c r="CP1276">
        <v>3</v>
      </c>
      <c r="CQ1276">
        <v>4</v>
      </c>
      <c r="CR1276">
        <v>4</v>
      </c>
      <c r="CS1276">
        <v>4</v>
      </c>
      <c r="CT1276">
        <v>3</v>
      </c>
      <c r="CU1276">
        <v>3</v>
      </c>
      <c r="CV1276">
        <v>3</v>
      </c>
      <c r="CW1276">
        <v>1</v>
      </c>
      <c r="CX1276">
        <v>3</v>
      </c>
      <c r="CY1276">
        <v>1</v>
      </c>
      <c r="CZ1276">
        <v>4</v>
      </c>
      <c r="DA1276" s="57">
        <v>4</v>
      </c>
    </row>
    <row r="1277" spans="1:105">
      <c r="A1277">
        <v>1271</v>
      </c>
      <c r="B1277" s="9">
        <v>2</v>
      </c>
      <c r="C1277" s="9">
        <v>4</v>
      </c>
      <c r="D1277" s="9">
        <v>4</v>
      </c>
      <c r="E1277" s="9">
        <v>6</v>
      </c>
      <c r="F1277" s="9">
        <v>0</v>
      </c>
      <c r="G1277" s="9">
        <v>0</v>
      </c>
      <c r="H1277" s="9">
        <v>1</v>
      </c>
      <c r="I1277" s="9">
        <v>0</v>
      </c>
      <c r="J1277" s="9">
        <v>0</v>
      </c>
      <c r="K1277" s="9">
        <v>0</v>
      </c>
      <c r="L1277" s="9">
        <v>0</v>
      </c>
      <c r="M1277" s="9">
        <v>2</v>
      </c>
      <c r="N1277" s="9">
        <v>4</v>
      </c>
      <c r="O1277" s="9">
        <v>4</v>
      </c>
      <c r="P1277" s="9">
        <v>4</v>
      </c>
      <c r="Q1277" s="9">
        <v>4</v>
      </c>
      <c r="R1277" s="9">
        <v>3</v>
      </c>
      <c r="S1277" s="9">
        <v>3</v>
      </c>
      <c r="T1277" s="9"/>
      <c r="U1277" s="9">
        <v>0</v>
      </c>
      <c r="V1277" s="9">
        <v>1</v>
      </c>
      <c r="W1277" s="9">
        <v>0</v>
      </c>
      <c r="X1277" s="9">
        <v>1</v>
      </c>
      <c r="Y1277" s="9">
        <v>1</v>
      </c>
      <c r="Z1277" s="9">
        <v>0</v>
      </c>
      <c r="AA1277" s="9">
        <v>0</v>
      </c>
      <c r="AB1277" s="9">
        <v>0</v>
      </c>
      <c r="AC1277" s="9"/>
      <c r="AD1277" s="9">
        <v>2</v>
      </c>
      <c r="AE1277" s="9"/>
      <c r="AF1277" s="9">
        <v>1</v>
      </c>
      <c r="AG1277" s="9">
        <v>1</v>
      </c>
      <c r="AH1277" s="9">
        <v>1</v>
      </c>
      <c r="AI1277" s="9">
        <v>0</v>
      </c>
      <c r="AJ1277" s="9">
        <v>0</v>
      </c>
      <c r="AK1277" s="9">
        <v>0</v>
      </c>
      <c r="AL1277" s="9"/>
      <c r="AM1277" s="9">
        <v>1</v>
      </c>
      <c r="AN1277" s="9">
        <v>1</v>
      </c>
      <c r="AO1277" s="9">
        <v>1</v>
      </c>
      <c r="AP1277" s="9">
        <v>0</v>
      </c>
      <c r="AQ1277" s="9">
        <v>0</v>
      </c>
      <c r="AR1277" s="9">
        <v>0</v>
      </c>
      <c r="AS1277" s="9"/>
      <c r="AT1277" s="9">
        <v>1</v>
      </c>
      <c r="AU1277" s="9">
        <v>2</v>
      </c>
      <c r="AV1277" s="75">
        <v>1</v>
      </c>
      <c r="AW1277" s="75">
        <v>2</v>
      </c>
      <c r="AX1277" s="75">
        <v>1</v>
      </c>
      <c r="AY1277" s="9">
        <v>1</v>
      </c>
      <c r="AZ1277" s="9">
        <v>1</v>
      </c>
      <c r="BA1277" s="9">
        <v>1</v>
      </c>
      <c r="BB1277" s="9">
        <v>2</v>
      </c>
      <c r="BC1277" s="9">
        <v>1</v>
      </c>
      <c r="BD1277" s="9">
        <v>1</v>
      </c>
      <c r="BE1277" s="9">
        <v>2</v>
      </c>
      <c r="BF1277" s="9">
        <v>1</v>
      </c>
      <c r="BG1277" s="9">
        <v>1</v>
      </c>
      <c r="BH1277">
        <v>2</v>
      </c>
      <c r="BI1277">
        <v>1</v>
      </c>
      <c r="BJ1277" s="58">
        <v>1</v>
      </c>
      <c r="BK1277">
        <v>2</v>
      </c>
      <c r="BL1277">
        <v>1</v>
      </c>
      <c r="BM1277">
        <v>2</v>
      </c>
      <c r="BN1277">
        <v>1</v>
      </c>
      <c r="BO1277">
        <v>2</v>
      </c>
      <c r="BP1277">
        <v>1</v>
      </c>
      <c r="BQ1277">
        <v>1</v>
      </c>
      <c r="BR1277">
        <v>2</v>
      </c>
      <c r="BS1277">
        <v>2</v>
      </c>
      <c r="BT1277" t="s">
        <v>125</v>
      </c>
      <c r="BU1277">
        <v>1</v>
      </c>
      <c r="BV1277">
        <v>2</v>
      </c>
      <c r="BW1277">
        <v>2</v>
      </c>
      <c r="BX1277">
        <v>2</v>
      </c>
      <c r="BY1277">
        <v>1</v>
      </c>
      <c r="BZ1277">
        <v>2</v>
      </c>
      <c r="CA1277">
        <v>2</v>
      </c>
      <c r="CB1277">
        <v>2</v>
      </c>
      <c r="CC1277">
        <v>2</v>
      </c>
      <c r="CD1277">
        <v>2</v>
      </c>
      <c r="CE1277">
        <v>2</v>
      </c>
      <c r="CF1277">
        <v>1</v>
      </c>
      <c r="CG1277">
        <v>2</v>
      </c>
      <c r="CH1277">
        <v>2</v>
      </c>
      <c r="CI1277">
        <v>1</v>
      </c>
      <c r="CJ1277">
        <v>1</v>
      </c>
      <c r="CK1277">
        <v>2</v>
      </c>
      <c r="CL1277">
        <v>1</v>
      </c>
      <c r="CM1277">
        <v>3</v>
      </c>
      <c r="CN1277">
        <v>3</v>
      </c>
      <c r="CO1277">
        <v>4</v>
      </c>
      <c r="CP1277">
        <v>3</v>
      </c>
      <c r="CQ1277">
        <v>3</v>
      </c>
      <c r="CR1277">
        <v>3</v>
      </c>
      <c r="CS1277">
        <v>3</v>
      </c>
      <c r="CT1277">
        <v>3</v>
      </c>
      <c r="CU1277">
        <v>3</v>
      </c>
      <c r="CV1277">
        <v>2</v>
      </c>
      <c r="CW1277">
        <v>2</v>
      </c>
      <c r="CX1277">
        <v>3</v>
      </c>
      <c r="CY1277">
        <v>1</v>
      </c>
    </row>
    <row r="1278" spans="1:105">
      <c r="A1278">
        <v>1272</v>
      </c>
      <c r="B1278" s="9">
        <v>2</v>
      </c>
      <c r="C1278" s="9">
        <v>5</v>
      </c>
      <c r="D1278" s="9">
        <v>5</v>
      </c>
      <c r="E1278" s="9">
        <v>3</v>
      </c>
      <c r="F1278" s="9">
        <v>0</v>
      </c>
      <c r="G1278" s="9">
        <v>0</v>
      </c>
      <c r="H1278" s="9">
        <v>0</v>
      </c>
      <c r="I1278" s="9">
        <v>1</v>
      </c>
      <c r="J1278" s="9">
        <v>0</v>
      </c>
      <c r="K1278" s="9">
        <v>0</v>
      </c>
      <c r="L1278" s="9">
        <v>0</v>
      </c>
      <c r="M1278" s="9">
        <v>1</v>
      </c>
      <c r="N1278" s="9"/>
      <c r="O1278" s="9">
        <v>4</v>
      </c>
      <c r="P1278" s="9">
        <v>4</v>
      </c>
      <c r="Q1278" s="9"/>
      <c r="R1278" s="9"/>
      <c r="S1278" s="9">
        <v>4</v>
      </c>
      <c r="T1278" s="9"/>
      <c r="U1278" s="9">
        <v>1</v>
      </c>
      <c r="V1278" s="9">
        <v>1</v>
      </c>
      <c r="W1278" s="9">
        <v>0</v>
      </c>
      <c r="X1278" s="9">
        <v>0</v>
      </c>
      <c r="Y1278" s="9">
        <v>1</v>
      </c>
      <c r="Z1278" s="9">
        <v>0</v>
      </c>
      <c r="AA1278" s="9">
        <v>0</v>
      </c>
      <c r="AB1278" s="9">
        <v>0</v>
      </c>
      <c r="AC1278" s="9"/>
      <c r="AD1278" s="9">
        <v>1</v>
      </c>
      <c r="AE1278" s="9"/>
      <c r="AF1278" s="9">
        <v>1</v>
      </c>
      <c r="AG1278" s="9">
        <v>0</v>
      </c>
      <c r="AH1278" s="9">
        <v>0</v>
      </c>
      <c r="AI1278" s="9">
        <v>0</v>
      </c>
      <c r="AJ1278" s="9">
        <v>0</v>
      </c>
      <c r="AK1278" s="9">
        <v>0</v>
      </c>
      <c r="AL1278" s="9"/>
      <c r="AM1278" s="9">
        <v>1</v>
      </c>
      <c r="AN1278" s="9">
        <v>1</v>
      </c>
      <c r="AO1278" s="9">
        <v>0</v>
      </c>
      <c r="AP1278" s="9">
        <v>0</v>
      </c>
      <c r="AQ1278" s="9">
        <v>0</v>
      </c>
      <c r="AR1278" s="9">
        <v>0</v>
      </c>
      <c r="AS1278" s="9"/>
      <c r="AT1278" s="9">
        <v>1</v>
      </c>
      <c r="AU1278" s="9">
        <v>2</v>
      </c>
      <c r="AV1278" s="75">
        <v>2</v>
      </c>
      <c r="AW1278" s="75">
        <v>2</v>
      </c>
      <c r="AX1278" s="75">
        <v>2</v>
      </c>
      <c r="AY1278" s="9" t="s">
        <v>125</v>
      </c>
      <c r="AZ1278" s="9">
        <v>1</v>
      </c>
      <c r="BA1278" s="9">
        <v>1</v>
      </c>
      <c r="BB1278" s="9">
        <v>2</v>
      </c>
      <c r="BC1278" s="9">
        <v>2</v>
      </c>
      <c r="BD1278" s="9">
        <v>1</v>
      </c>
      <c r="BE1278" s="9">
        <v>2</v>
      </c>
      <c r="BF1278" s="9">
        <v>2</v>
      </c>
      <c r="BG1278" s="9" t="s">
        <v>125</v>
      </c>
      <c r="BH1278">
        <v>2</v>
      </c>
      <c r="BI1278">
        <v>2</v>
      </c>
      <c r="BJ1278" s="58">
        <v>2</v>
      </c>
      <c r="BK1278">
        <v>2</v>
      </c>
      <c r="BL1278">
        <v>1</v>
      </c>
      <c r="BM1278">
        <v>1</v>
      </c>
      <c r="BN1278">
        <v>1</v>
      </c>
      <c r="BO1278">
        <v>2</v>
      </c>
      <c r="BP1278">
        <v>2</v>
      </c>
      <c r="BQ1278" t="s">
        <v>125</v>
      </c>
      <c r="BR1278">
        <v>2</v>
      </c>
      <c r="BS1278">
        <v>2</v>
      </c>
      <c r="BT1278" t="s">
        <v>125</v>
      </c>
      <c r="BU1278">
        <v>1</v>
      </c>
      <c r="BV1278">
        <v>1</v>
      </c>
      <c r="BW1278">
        <v>2</v>
      </c>
      <c r="BX1278">
        <v>2</v>
      </c>
      <c r="BY1278">
        <v>2</v>
      </c>
      <c r="BZ1278">
        <v>2</v>
      </c>
      <c r="CA1278">
        <v>2</v>
      </c>
      <c r="CB1278">
        <v>2</v>
      </c>
      <c r="CC1278">
        <v>2</v>
      </c>
      <c r="CD1278">
        <v>2</v>
      </c>
      <c r="CE1278">
        <v>2</v>
      </c>
      <c r="CF1278">
        <v>1</v>
      </c>
      <c r="CG1278">
        <v>2</v>
      </c>
      <c r="CH1278">
        <v>2</v>
      </c>
      <c r="CI1278">
        <v>2</v>
      </c>
      <c r="CJ1278">
        <v>1</v>
      </c>
      <c r="CK1278">
        <v>2</v>
      </c>
      <c r="CL1278">
        <v>2</v>
      </c>
      <c r="CM1278" t="s">
        <v>125</v>
      </c>
      <c r="CN1278" t="s">
        <v>125</v>
      </c>
      <c r="CO1278">
        <v>4</v>
      </c>
      <c r="CP1278">
        <v>2</v>
      </c>
      <c r="CQ1278">
        <v>4</v>
      </c>
      <c r="CR1278">
        <v>4</v>
      </c>
      <c r="CS1278">
        <v>4</v>
      </c>
      <c r="CT1278">
        <v>4</v>
      </c>
      <c r="CU1278">
        <v>4</v>
      </c>
      <c r="CV1278">
        <v>4</v>
      </c>
      <c r="CW1278">
        <v>1</v>
      </c>
      <c r="CX1278">
        <v>3</v>
      </c>
      <c r="CY1278">
        <v>3</v>
      </c>
      <c r="CZ1278">
        <v>4</v>
      </c>
      <c r="DA1278" s="57" t="s">
        <v>125</v>
      </c>
    </row>
    <row r="1279" spans="1:105">
      <c r="A1279">
        <v>1273</v>
      </c>
      <c r="B1279" s="9">
        <v>2</v>
      </c>
      <c r="C1279" s="9">
        <v>5</v>
      </c>
      <c r="D1279" s="9">
        <v>4</v>
      </c>
      <c r="E1279" s="9">
        <v>11</v>
      </c>
      <c r="F1279" s="9">
        <v>0</v>
      </c>
      <c r="G1279" s="9">
        <v>0</v>
      </c>
      <c r="H1279" s="9">
        <v>0</v>
      </c>
      <c r="I1279" s="9">
        <v>1</v>
      </c>
      <c r="J1279" s="9">
        <v>0</v>
      </c>
      <c r="K1279" s="9">
        <v>0</v>
      </c>
      <c r="L1279" s="9">
        <v>0</v>
      </c>
      <c r="M1279" s="9">
        <v>1</v>
      </c>
      <c r="N1279" s="9">
        <v>4</v>
      </c>
      <c r="O1279" s="9">
        <v>4</v>
      </c>
      <c r="P1279" s="9">
        <v>4</v>
      </c>
      <c r="Q1279" s="9">
        <v>4</v>
      </c>
      <c r="R1279" s="9">
        <v>4</v>
      </c>
      <c r="S1279" s="9">
        <v>4</v>
      </c>
      <c r="T1279" s="9"/>
      <c r="U1279" s="9">
        <v>0</v>
      </c>
      <c r="V1279" s="9">
        <v>0</v>
      </c>
      <c r="W1279" s="9">
        <v>1</v>
      </c>
      <c r="X1279" s="9">
        <v>0</v>
      </c>
      <c r="Y1279" s="9">
        <v>1</v>
      </c>
      <c r="Z1279" s="9">
        <v>1</v>
      </c>
      <c r="AA1279" s="9">
        <v>0</v>
      </c>
      <c r="AB1279" s="9">
        <v>0</v>
      </c>
      <c r="AC1279" s="9"/>
      <c r="AD1279" s="9">
        <v>1</v>
      </c>
      <c r="AE1279" s="9"/>
      <c r="AF1279" s="9">
        <v>1</v>
      </c>
      <c r="AG1279" s="9">
        <v>0</v>
      </c>
      <c r="AH1279" s="9">
        <v>1</v>
      </c>
      <c r="AI1279" s="9">
        <v>1</v>
      </c>
      <c r="AJ1279" s="9">
        <v>0</v>
      </c>
      <c r="AK1279" s="9">
        <v>0</v>
      </c>
      <c r="AL1279" s="9"/>
      <c r="AM1279" s="9">
        <v>1</v>
      </c>
      <c r="AN1279" s="9">
        <v>1</v>
      </c>
      <c r="AO1279" s="9">
        <v>1</v>
      </c>
      <c r="AP1279" s="9">
        <v>0</v>
      </c>
      <c r="AQ1279" s="9">
        <v>0</v>
      </c>
      <c r="AR1279" s="9">
        <v>0</v>
      </c>
      <c r="AS1279" s="9"/>
      <c r="AT1279" s="9">
        <v>1</v>
      </c>
      <c r="AU1279" s="9">
        <v>4</v>
      </c>
      <c r="AV1279" s="75">
        <v>2</v>
      </c>
      <c r="AW1279" s="75">
        <v>2</v>
      </c>
      <c r="AX1279" s="75">
        <v>1</v>
      </c>
      <c r="AY1279" s="9">
        <v>1</v>
      </c>
      <c r="AZ1279" s="9">
        <v>1</v>
      </c>
      <c r="BA1279" s="9">
        <v>1</v>
      </c>
      <c r="BB1279" s="9">
        <v>2</v>
      </c>
      <c r="BC1279" s="9">
        <v>1</v>
      </c>
      <c r="BD1279" s="9">
        <v>1</v>
      </c>
      <c r="BE1279" s="9">
        <v>1</v>
      </c>
      <c r="BF1279" s="9">
        <v>2</v>
      </c>
      <c r="BG1279" s="9" t="s">
        <v>125</v>
      </c>
      <c r="BH1279">
        <v>1</v>
      </c>
      <c r="BI1279">
        <v>2</v>
      </c>
      <c r="BJ1279" s="58">
        <v>1</v>
      </c>
      <c r="BK1279">
        <v>2</v>
      </c>
      <c r="BL1279">
        <v>2</v>
      </c>
      <c r="BM1279">
        <v>1</v>
      </c>
      <c r="BN1279">
        <v>2</v>
      </c>
      <c r="BO1279">
        <v>2</v>
      </c>
      <c r="BP1279">
        <v>2</v>
      </c>
      <c r="BQ1279" t="s">
        <v>125</v>
      </c>
      <c r="BR1279">
        <v>2</v>
      </c>
      <c r="BS1279">
        <v>1</v>
      </c>
      <c r="BT1279">
        <v>1</v>
      </c>
      <c r="BU1279">
        <v>1</v>
      </c>
      <c r="BV1279">
        <v>2</v>
      </c>
      <c r="BW1279">
        <v>2</v>
      </c>
      <c r="BX1279">
        <v>2</v>
      </c>
      <c r="BY1279">
        <v>2</v>
      </c>
      <c r="BZ1279">
        <v>2</v>
      </c>
      <c r="CA1279">
        <v>2</v>
      </c>
      <c r="CB1279">
        <v>2</v>
      </c>
      <c r="CC1279">
        <v>1</v>
      </c>
      <c r="CD1279">
        <v>1</v>
      </c>
      <c r="CE1279">
        <v>2</v>
      </c>
      <c r="CF1279">
        <v>1</v>
      </c>
      <c r="CG1279">
        <v>2</v>
      </c>
      <c r="CH1279">
        <v>2</v>
      </c>
      <c r="CI1279">
        <v>2</v>
      </c>
      <c r="CJ1279">
        <v>1</v>
      </c>
      <c r="CK1279">
        <v>2</v>
      </c>
      <c r="CL1279">
        <v>1</v>
      </c>
      <c r="CM1279">
        <v>3</v>
      </c>
      <c r="CN1279">
        <v>3</v>
      </c>
      <c r="CO1279">
        <v>4</v>
      </c>
      <c r="CP1279">
        <v>2</v>
      </c>
      <c r="CQ1279">
        <v>3</v>
      </c>
      <c r="CR1279">
        <v>3</v>
      </c>
      <c r="CS1279">
        <v>3</v>
      </c>
      <c r="CT1279">
        <v>4</v>
      </c>
      <c r="CU1279">
        <v>3</v>
      </c>
      <c r="CV1279">
        <v>3</v>
      </c>
      <c r="CW1279">
        <v>1</v>
      </c>
      <c r="CX1279">
        <v>4</v>
      </c>
      <c r="CY1279">
        <v>3</v>
      </c>
      <c r="CZ1279">
        <v>3</v>
      </c>
      <c r="DA1279" s="57" t="s">
        <v>125</v>
      </c>
    </row>
    <row r="1280" spans="1:105">
      <c r="A1280">
        <v>1274</v>
      </c>
      <c r="B1280" s="9">
        <v>2</v>
      </c>
      <c r="C1280" s="9">
        <v>5</v>
      </c>
      <c r="D1280" s="9">
        <v>3</v>
      </c>
      <c r="E1280" s="9">
        <v>14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1</v>
      </c>
      <c r="L1280" s="9">
        <v>0</v>
      </c>
      <c r="M1280" s="9">
        <v>2</v>
      </c>
      <c r="N1280" s="9">
        <v>0</v>
      </c>
      <c r="O1280" s="9">
        <v>0</v>
      </c>
      <c r="P1280" s="9">
        <v>3</v>
      </c>
      <c r="Q1280" s="9">
        <v>1</v>
      </c>
      <c r="R1280" s="9">
        <v>4</v>
      </c>
      <c r="S1280" s="9">
        <v>3</v>
      </c>
      <c r="T1280" s="9"/>
      <c r="U1280" s="9">
        <v>1</v>
      </c>
      <c r="V1280" s="9">
        <v>1</v>
      </c>
      <c r="W1280" s="9">
        <v>0</v>
      </c>
      <c r="X1280" s="9">
        <v>0</v>
      </c>
      <c r="Y1280" s="9">
        <v>1</v>
      </c>
      <c r="Z1280" s="9">
        <v>0</v>
      </c>
      <c r="AA1280" s="9">
        <v>0</v>
      </c>
      <c r="AB1280" s="9">
        <v>0</v>
      </c>
      <c r="AC1280" s="9"/>
      <c r="AD1280" s="9">
        <v>1</v>
      </c>
      <c r="AE1280" s="9"/>
      <c r="AF1280" s="9">
        <v>1</v>
      </c>
      <c r="AG1280" s="9">
        <v>0</v>
      </c>
      <c r="AH1280" s="9">
        <v>1</v>
      </c>
      <c r="AI1280" s="9">
        <v>1</v>
      </c>
      <c r="AJ1280" s="9">
        <v>0</v>
      </c>
      <c r="AK1280" s="9">
        <v>0</v>
      </c>
      <c r="AL1280" s="9"/>
      <c r="AM1280" s="9">
        <v>1</v>
      </c>
      <c r="AN1280" s="9">
        <v>1</v>
      </c>
      <c r="AO1280" s="9">
        <v>1</v>
      </c>
      <c r="AP1280" s="9">
        <v>1</v>
      </c>
      <c r="AQ1280" s="9">
        <v>0</v>
      </c>
      <c r="AR1280" s="9">
        <v>0</v>
      </c>
      <c r="AS1280" s="9"/>
      <c r="AT1280" s="9">
        <v>1</v>
      </c>
      <c r="AU1280" s="9">
        <v>3</v>
      </c>
      <c r="AV1280" s="75">
        <v>2</v>
      </c>
      <c r="AW1280" s="75">
        <v>1</v>
      </c>
      <c r="AX1280" s="75">
        <v>2</v>
      </c>
      <c r="AY1280" s="9" t="s">
        <v>125</v>
      </c>
      <c r="AZ1280" s="9">
        <v>1</v>
      </c>
      <c r="BA1280" s="9">
        <v>1</v>
      </c>
      <c r="BB1280" s="9">
        <v>1</v>
      </c>
      <c r="BC1280" s="9">
        <v>1</v>
      </c>
      <c r="BD1280" s="9">
        <v>1</v>
      </c>
      <c r="BE1280" s="9">
        <v>1</v>
      </c>
      <c r="BF1280" s="9">
        <v>2</v>
      </c>
      <c r="BG1280" s="9" t="s">
        <v>125</v>
      </c>
      <c r="BH1280">
        <v>1</v>
      </c>
      <c r="BI1280">
        <v>2</v>
      </c>
      <c r="BJ1280" s="58">
        <v>1</v>
      </c>
      <c r="BK1280">
        <v>1</v>
      </c>
      <c r="BL1280">
        <v>1</v>
      </c>
      <c r="BM1280">
        <v>1</v>
      </c>
      <c r="BN1280">
        <v>2</v>
      </c>
      <c r="BO1280">
        <v>2</v>
      </c>
      <c r="BP1280">
        <v>2</v>
      </c>
      <c r="BQ1280" t="s">
        <v>125</v>
      </c>
      <c r="BR1280">
        <v>2</v>
      </c>
      <c r="BS1280">
        <v>1</v>
      </c>
      <c r="BT1280">
        <v>1</v>
      </c>
      <c r="BU1280">
        <v>1</v>
      </c>
      <c r="BV1280">
        <v>1</v>
      </c>
      <c r="BW1280">
        <v>2</v>
      </c>
      <c r="BX1280">
        <v>2</v>
      </c>
      <c r="BY1280">
        <v>2</v>
      </c>
      <c r="BZ1280">
        <v>2</v>
      </c>
      <c r="CA1280">
        <v>2</v>
      </c>
      <c r="CB1280">
        <v>2</v>
      </c>
      <c r="CC1280">
        <v>2</v>
      </c>
      <c r="CD1280">
        <v>2</v>
      </c>
      <c r="CE1280">
        <v>2</v>
      </c>
      <c r="CF1280">
        <v>1</v>
      </c>
      <c r="CG1280">
        <v>2</v>
      </c>
      <c r="CH1280">
        <v>2</v>
      </c>
      <c r="CI1280">
        <v>2</v>
      </c>
      <c r="CJ1280">
        <v>1</v>
      </c>
      <c r="CK1280">
        <v>2</v>
      </c>
      <c r="CL1280">
        <v>1</v>
      </c>
      <c r="CM1280">
        <v>2</v>
      </c>
      <c r="CN1280">
        <v>3</v>
      </c>
      <c r="CO1280">
        <v>4</v>
      </c>
      <c r="CP1280">
        <v>2</v>
      </c>
      <c r="CQ1280">
        <v>3</v>
      </c>
      <c r="CR1280">
        <v>2</v>
      </c>
      <c r="CS1280">
        <v>3</v>
      </c>
      <c r="CT1280">
        <v>3</v>
      </c>
      <c r="CU1280">
        <v>3</v>
      </c>
      <c r="CV1280">
        <v>1</v>
      </c>
      <c r="CW1280">
        <v>1</v>
      </c>
      <c r="CX1280">
        <v>3</v>
      </c>
      <c r="CY1280">
        <v>3</v>
      </c>
      <c r="CZ1280">
        <v>4</v>
      </c>
      <c r="DA1280" s="57" t="s">
        <v>125</v>
      </c>
    </row>
    <row r="1281" spans="1:105">
      <c r="A1281">
        <v>1275</v>
      </c>
      <c r="B1281" s="9">
        <v>2</v>
      </c>
      <c r="C1281" s="9">
        <v>2</v>
      </c>
      <c r="D1281" s="9">
        <v>1</v>
      </c>
      <c r="E1281" s="9">
        <v>1</v>
      </c>
      <c r="F1281" s="9">
        <v>0</v>
      </c>
      <c r="G1281" s="9">
        <v>0</v>
      </c>
      <c r="H1281" s="9">
        <v>0</v>
      </c>
      <c r="I1281" s="9">
        <v>1</v>
      </c>
      <c r="J1281" s="9">
        <v>0</v>
      </c>
      <c r="K1281" s="9">
        <v>0</v>
      </c>
      <c r="L1281" s="9">
        <v>0</v>
      </c>
      <c r="M1281" s="9">
        <v>1</v>
      </c>
      <c r="N1281" s="9">
        <v>3</v>
      </c>
      <c r="O1281" s="9">
        <v>3</v>
      </c>
      <c r="P1281" s="9">
        <v>3</v>
      </c>
      <c r="Q1281" s="9">
        <v>3</v>
      </c>
      <c r="R1281" s="9">
        <v>3</v>
      </c>
      <c r="S1281" s="9">
        <v>3</v>
      </c>
      <c r="T1281" s="9"/>
      <c r="U1281" s="9">
        <v>1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  <c r="AC1281" s="9"/>
      <c r="AD1281" s="9">
        <v>1</v>
      </c>
      <c r="AE1281" s="9"/>
      <c r="AF1281" s="9">
        <v>0</v>
      </c>
      <c r="AG1281" s="9">
        <v>0</v>
      </c>
      <c r="AH1281" s="9">
        <v>1</v>
      </c>
      <c r="AI1281" s="9">
        <v>0</v>
      </c>
      <c r="AJ1281" s="9">
        <v>0</v>
      </c>
      <c r="AK1281" s="9">
        <v>0</v>
      </c>
      <c r="AL1281" s="9"/>
      <c r="AM1281" s="9">
        <v>1</v>
      </c>
      <c r="AN1281" s="9">
        <v>1</v>
      </c>
      <c r="AO1281" s="9">
        <v>1</v>
      </c>
      <c r="AP1281" s="9">
        <v>0</v>
      </c>
      <c r="AQ1281" s="9">
        <v>0</v>
      </c>
      <c r="AR1281" s="9">
        <v>0</v>
      </c>
      <c r="AS1281" s="9"/>
      <c r="AT1281" s="9">
        <v>2</v>
      </c>
      <c r="AU1281" s="9">
        <v>3</v>
      </c>
      <c r="AV1281" s="75">
        <v>2</v>
      </c>
      <c r="AW1281" s="75">
        <v>2</v>
      </c>
      <c r="AX1281" s="75">
        <v>1</v>
      </c>
      <c r="AY1281" s="9">
        <v>1</v>
      </c>
      <c r="AZ1281" s="9">
        <v>1</v>
      </c>
      <c r="BA1281" s="9">
        <v>1</v>
      </c>
      <c r="BB1281" s="9">
        <v>1</v>
      </c>
      <c r="BC1281" s="9">
        <v>1</v>
      </c>
      <c r="BD1281" s="9">
        <v>1</v>
      </c>
      <c r="BE1281" s="9">
        <v>1</v>
      </c>
      <c r="BF1281" s="9">
        <v>1</v>
      </c>
      <c r="BG1281" s="9">
        <v>1</v>
      </c>
      <c r="BH1281">
        <v>1</v>
      </c>
      <c r="BI1281">
        <v>2</v>
      </c>
      <c r="BJ1281" s="58">
        <v>2</v>
      </c>
      <c r="BK1281">
        <v>2</v>
      </c>
      <c r="BL1281">
        <v>1</v>
      </c>
      <c r="BM1281">
        <v>1</v>
      </c>
      <c r="BN1281">
        <v>1</v>
      </c>
      <c r="BO1281">
        <v>2</v>
      </c>
      <c r="BP1281">
        <v>2</v>
      </c>
      <c r="BQ1281" t="s">
        <v>125</v>
      </c>
      <c r="BR1281">
        <v>2</v>
      </c>
      <c r="BS1281">
        <v>2</v>
      </c>
      <c r="BT1281" t="s">
        <v>125</v>
      </c>
      <c r="BU1281">
        <v>1</v>
      </c>
      <c r="BV1281">
        <v>2</v>
      </c>
      <c r="BW1281">
        <v>1</v>
      </c>
      <c r="BX1281">
        <v>2</v>
      </c>
      <c r="BY1281">
        <v>1</v>
      </c>
      <c r="BZ1281">
        <v>2</v>
      </c>
      <c r="CA1281">
        <v>2</v>
      </c>
      <c r="CB1281">
        <v>2</v>
      </c>
      <c r="CC1281">
        <v>1</v>
      </c>
      <c r="CD1281">
        <v>2</v>
      </c>
      <c r="CE1281">
        <v>1</v>
      </c>
      <c r="CF1281">
        <v>1</v>
      </c>
      <c r="CG1281">
        <v>2</v>
      </c>
      <c r="CH1281">
        <v>2</v>
      </c>
      <c r="CI1281">
        <v>2</v>
      </c>
      <c r="CJ1281">
        <v>2</v>
      </c>
      <c r="CK1281">
        <v>2</v>
      </c>
      <c r="CL1281">
        <v>1</v>
      </c>
      <c r="CM1281">
        <v>3</v>
      </c>
      <c r="CN1281">
        <v>4</v>
      </c>
      <c r="CO1281">
        <v>4</v>
      </c>
      <c r="CP1281">
        <v>3</v>
      </c>
      <c r="CQ1281">
        <v>4</v>
      </c>
      <c r="CR1281">
        <v>4</v>
      </c>
      <c r="CS1281">
        <v>4</v>
      </c>
      <c r="CT1281">
        <v>4</v>
      </c>
      <c r="CU1281">
        <v>3</v>
      </c>
      <c r="CV1281">
        <v>4</v>
      </c>
      <c r="CW1281">
        <v>1</v>
      </c>
      <c r="CX1281">
        <v>3</v>
      </c>
      <c r="CY1281">
        <v>3</v>
      </c>
      <c r="CZ1281">
        <v>3</v>
      </c>
      <c r="DA1281" s="57" t="s">
        <v>125</v>
      </c>
    </row>
    <row r="1282" spans="1:105">
      <c r="A1282">
        <v>1276</v>
      </c>
      <c r="B1282" s="9">
        <v>1</v>
      </c>
      <c r="C1282" s="9">
        <v>9</v>
      </c>
      <c r="D1282" s="9">
        <v>7</v>
      </c>
      <c r="E1282" s="9">
        <v>11</v>
      </c>
      <c r="F1282" s="9">
        <v>0</v>
      </c>
      <c r="G1282" s="9">
        <v>0</v>
      </c>
      <c r="H1282" s="9">
        <v>0</v>
      </c>
      <c r="I1282" s="9">
        <v>1</v>
      </c>
      <c r="J1282" s="9">
        <v>0</v>
      </c>
      <c r="K1282" s="9">
        <v>0</v>
      </c>
      <c r="L1282" s="9">
        <v>0</v>
      </c>
      <c r="M1282" s="9">
        <v>1</v>
      </c>
      <c r="N1282" s="9">
        <v>4</v>
      </c>
      <c r="O1282" s="9">
        <v>4</v>
      </c>
      <c r="P1282" s="9">
        <v>4</v>
      </c>
      <c r="Q1282" s="9">
        <v>4</v>
      </c>
      <c r="R1282" s="9">
        <v>4</v>
      </c>
      <c r="S1282" s="9">
        <v>4</v>
      </c>
      <c r="T1282" s="9"/>
      <c r="U1282" s="9">
        <v>0</v>
      </c>
      <c r="V1282" s="9">
        <v>0</v>
      </c>
      <c r="W1282" s="9">
        <v>0</v>
      </c>
      <c r="X1282" s="9">
        <v>0</v>
      </c>
      <c r="Y1282" s="9">
        <v>1</v>
      </c>
      <c r="Z1282" s="9">
        <v>1</v>
      </c>
      <c r="AA1282" s="9">
        <v>0</v>
      </c>
      <c r="AB1282" s="9">
        <v>0</v>
      </c>
      <c r="AC1282" s="9"/>
      <c r="AD1282" s="9">
        <v>4</v>
      </c>
      <c r="AE1282" s="9"/>
      <c r="AF1282" s="9">
        <v>1</v>
      </c>
      <c r="AG1282" s="9">
        <v>1</v>
      </c>
      <c r="AH1282" s="9">
        <v>0</v>
      </c>
      <c r="AI1282" s="9">
        <v>0</v>
      </c>
      <c r="AJ1282" s="9">
        <v>0</v>
      </c>
      <c r="AK1282" s="9">
        <v>0</v>
      </c>
      <c r="AL1282" s="9"/>
      <c r="AM1282" s="9">
        <v>1</v>
      </c>
      <c r="AN1282" s="9">
        <v>1</v>
      </c>
      <c r="AO1282" s="9">
        <v>1</v>
      </c>
      <c r="AP1282" s="9">
        <v>1</v>
      </c>
      <c r="AQ1282" s="9">
        <v>0</v>
      </c>
      <c r="AR1282" s="9">
        <v>0</v>
      </c>
      <c r="AS1282" s="9"/>
      <c r="AT1282" s="9">
        <v>4</v>
      </c>
      <c r="AU1282" s="9">
        <v>4</v>
      </c>
      <c r="AV1282" s="75">
        <v>2</v>
      </c>
      <c r="AW1282" s="75">
        <v>2</v>
      </c>
      <c r="AX1282" s="75">
        <v>2</v>
      </c>
      <c r="AY1282" s="9" t="s">
        <v>125</v>
      </c>
      <c r="AZ1282" s="9">
        <v>2</v>
      </c>
      <c r="BA1282" s="9" t="s">
        <v>125</v>
      </c>
      <c r="BB1282" s="9" t="s">
        <v>125</v>
      </c>
      <c r="BC1282" s="9">
        <v>2</v>
      </c>
      <c r="BD1282" s="9">
        <v>1</v>
      </c>
      <c r="BE1282" s="9"/>
      <c r="BF1282" s="9">
        <v>1</v>
      </c>
      <c r="BG1282" s="9">
        <v>1</v>
      </c>
      <c r="BH1282">
        <v>1</v>
      </c>
      <c r="BI1282">
        <v>2</v>
      </c>
      <c r="BJ1282" s="58">
        <v>2</v>
      </c>
      <c r="BK1282">
        <v>2</v>
      </c>
      <c r="BM1282">
        <v>2</v>
      </c>
      <c r="BN1282">
        <v>1</v>
      </c>
      <c r="BO1282">
        <v>2</v>
      </c>
      <c r="BQ1282" t="s">
        <v>125</v>
      </c>
      <c r="BT1282" t="s">
        <v>125</v>
      </c>
      <c r="BU1282">
        <v>2</v>
      </c>
      <c r="BV1282">
        <v>2</v>
      </c>
      <c r="BW1282">
        <v>2</v>
      </c>
      <c r="BX1282">
        <v>2</v>
      </c>
      <c r="BY1282">
        <v>2</v>
      </c>
      <c r="BZ1282">
        <v>2</v>
      </c>
      <c r="CA1282">
        <v>2</v>
      </c>
      <c r="CB1282">
        <v>2</v>
      </c>
      <c r="CC1282">
        <v>2</v>
      </c>
      <c r="CD1282">
        <v>2</v>
      </c>
      <c r="CE1282">
        <v>2</v>
      </c>
      <c r="CF1282">
        <v>2</v>
      </c>
      <c r="CG1282">
        <v>2</v>
      </c>
      <c r="CH1282">
        <v>2</v>
      </c>
      <c r="CI1282">
        <v>2</v>
      </c>
      <c r="CJ1282">
        <v>1</v>
      </c>
      <c r="CK1282">
        <v>2</v>
      </c>
      <c r="CL1282">
        <v>2</v>
      </c>
      <c r="CM1282" t="s">
        <v>125</v>
      </c>
      <c r="CN1282" t="s">
        <v>125</v>
      </c>
      <c r="CO1282">
        <v>3</v>
      </c>
      <c r="CP1282">
        <v>3</v>
      </c>
      <c r="CQ1282">
        <v>3</v>
      </c>
      <c r="CR1282">
        <v>3</v>
      </c>
      <c r="CS1282">
        <v>3</v>
      </c>
      <c r="CT1282">
        <v>4</v>
      </c>
      <c r="CU1282">
        <v>3</v>
      </c>
      <c r="CV1282">
        <v>2</v>
      </c>
      <c r="CW1282">
        <v>2</v>
      </c>
      <c r="CY1282">
        <v>3</v>
      </c>
      <c r="CZ1282">
        <v>3</v>
      </c>
      <c r="DA1282" s="57" t="s">
        <v>125</v>
      </c>
    </row>
    <row r="1283" spans="1:105">
      <c r="A1283">
        <v>1277</v>
      </c>
      <c r="B1283" s="9">
        <v>2</v>
      </c>
      <c r="C1283" s="9">
        <v>6</v>
      </c>
      <c r="D1283" s="9">
        <v>5</v>
      </c>
      <c r="E1283" s="9">
        <v>14</v>
      </c>
      <c r="F1283" s="9">
        <v>1</v>
      </c>
      <c r="G1283" s="9">
        <v>0</v>
      </c>
      <c r="H1283" s="9">
        <v>0</v>
      </c>
      <c r="I1283" s="9">
        <v>1</v>
      </c>
      <c r="J1283" s="9">
        <v>1</v>
      </c>
      <c r="K1283" s="9">
        <v>0</v>
      </c>
      <c r="L1283" s="9">
        <v>0</v>
      </c>
      <c r="M1283" s="9">
        <v>2</v>
      </c>
      <c r="N1283" s="9">
        <v>4</v>
      </c>
      <c r="O1283" s="9">
        <v>4</v>
      </c>
      <c r="P1283" s="9">
        <v>3</v>
      </c>
      <c r="Q1283" s="9">
        <v>3</v>
      </c>
      <c r="R1283" s="9">
        <v>4</v>
      </c>
      <c r="S1283" s="9">
        <v>0</v>
      </c>
      <c r="T1283" s="9"/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1</v>
      </c>
      <c r="AB1283" s="9">
        <v>0</v>
      </c>
      <c r="AC1283" s="9"/>
      <c r="AD1283" s="9">
        <v>4</v>
      </c>
      <c r="AE1283" s="9"/>
      <c r="AF1283" s="9">
        <v>1</v>
      </c>
      <c r="AG1283" s="9">
        <v>1</v>
      </c>
      <c r="AH1283" s="9">
        <v>1</v>
      </c>
      <c r="AI1283" s="9">
        <v>0</v>
      </c>
      <c r="AJ1283" s="9">
        <v>0</v>
      </c>
      <c r="AK1283" s="9">
        <v>0</v>
      </c>
      <c r="AL1283" s="9"/>
      <c r="AM1283" s="9">
        <v>1</v>
      </c>
      <c r="AN1283" s="9">
        <v>1</v>
      </c>
      <c r="AO1283" s="9">
        <v>1</v>
      </c>
      <c r="AP1283" s="9">
        <v>0</v>
      </c>
      <c r="AQ1283" s="9">
        <v>0</v>
      </c>
      <c r="AR1283" s="9">
        <v>0</v>
      </c>
      <c r="AS1283" s="9"/>
      <c r="AT1283" s="9">
        <v>1</v>
      </c>
      <c r="AU1283" s="9">
        <v>4</v>
      </c>
      <c r="AV1283" s="75">
        <v>1</v>
      </c>
      <c r="AW1283" s="75">
        <v>1</v>
      </c>
      <c r="AX1283" s="75">
        <v>1</v>
      </c>
      <c r="AY1283" s="9">
        <v>2</v>
      </c>
      <c r="AZ1283" s="9">
        <v>1</v>
      </c>
      <c r="BA1283" s="9">
        <v>1</v>
      </c>
      <c r="BB1283" s="9">
        <v>2</v>
      </c>
      <c r="BC1283" s="9">
        <v>1</v>
      </c>
      <c r="BD1283" s="9">
        <v>1</v>
      </c>
      <c r="BE1283" s="9">
        <v>1</v>
      </c>
      <c r="BF1283" s="9">
        <v>2</v>
      </c>
      <c r="BG1283" s="9" t="s">
        <v>125</v>
      </c>
      <c r="BH1283">
        <v>1</v>
      </c>
      <c r="BI1283">
        <v>2</v>
      </c>
      <c r="BJ1283" s="58">
        <v>1</v>
      </c>
      <c r="BK1283">
        <v>2</v>
      </c>
      <c r="BL1283">
        <v>1</v>
      </c>
      <c r="BM1283">
        <v>1</v>
      </c>
      <c r="BN1283">
        <v>2</v>
      </c>
      <c r="BO1283">
        <v>2</v>
      </c>
      <c r="BP1283">
        <v>1</v>
      </c>
      <c r="BQ1283">
        <v>1</v>
      </c>
      <c r="BR1283">
        <v>1</v>
      </c>
      <c r="BS1283">
        <v>1</v>
      </c>
      <c r="BT1283">
        <v>2</v>
      </c>
      <c r="BU1283">
        <v>1</v>
      </c>
      <c r="BV1283">
        <v>1</v>
      </c>
      <c r="BW1283">
        <v>1</v>
      </c>
      <c r="BX1283">
        <v>2</v>
      </c>
      <c r="BY1283">
        <v>2</v>
      </c>
      <c r="BZ1283">
        <v>2</v>
      </c>
      <c r="CA1283">
        <v>2</v>
      </c>
      <c r="CB1283">
        <v>2</v>
      </c>
      <c r="CC1283">
        <v>2</v>
      </c>
      <c r="CD1283">
        <v>2</v>
      </c>
      <c r="CE1283">
        <v>2</v>
      </c>
      <c r="CF1283">
        <v>2</v>
      </c>
      <c r="CG1283">
        <v>2</v>
      </c>
      <c r="CH1283">
        <v>1</v>
      </c>
      <c r="CI1283">
        <v>2</v>
      </c>
      <c r="CJ1283">
        <v>1</v>
      </c>
      <c r="CK1283">
        <v>2</v>
      </c>
      <c r="CL1283">
        <v>2</v>
      </c>
      <c r="CM1283" t="s">
        <v>125</v>
      </c>
      <c r="CN1283" t="s">
        <v>125</v>
      </c>
      <c r="CO1283">
        <v>4</v>
      </c>
      <c r="CP1283">
        <v>2</v>
      </c>
      <c r="CQ1283">
        <v>4</v>
      </c>
      <c r="CR1283">
        <v>3</v>
      </c>
      <c r="CS1283">
        <v>4</v>
      </c>
      <c r="CT1283">
        <v>4</v>
      </c>
      <c r="CU1283">
        <v>4</v>
      </c>
      <c r="CV1283">
        <v>2</v>
      </c>
      <c r="CW1283">
        <v>1</v>
      </c>
      <c r="CX1283">
        <v>3</v>
      </c>
      <c r="CY1283">
        <v>3</v>
      </c>
      <c r="CZ1283">
        <v>3</v>
      </c>
      <c r="DA1283" s="57">
        <v>3</v>
      </c>
    </row>
    <row r="1284" spans="1:105">
      <c r="A1284">
        <v>1278</v>
      </c>
      <c r="B1284" s="9">
        <v>2</v>
      </c>
      <c r="C1284" s="9">
        <v>6</v>
      </c>
      <c r="D1284" s="9">
        <v>4</v>
      </c>
      <c r="E1284" s="9">
        <v>15</v>
      </c>
      <c r="F1284" s="9">
        <v>1</v>
      </c>
      <c r="G1284" s="9">
        <v>0</v>
      </c>
      <c r="H1284" s="9">
        <v>0</v>
      </c>
      <c r="I1284" s="9">
        <v>1</v>
      </c>
      <c r="J1284" s="9">
        <v>0</v>
      </c>
      <c r="K1284" s="9">
        <v>0</v>
      </c>
      <c r="L1284" s="9">
        <v>0</v>
      </c>
      <c r="M1284" s="9">
        <v>2</v>
      </c>
      <c r="N1284" s="9">
        <v>0</v>
      </c>
      <c r="O1284" s="9">
        <v>3</v>
      </c>
      <c r="P1284" s="9">
        <v>3</v>
      </c>
      <c r="Q1284" s="9">
        <v>0</v>
      </c>
      <c r="R1284" s="9"/>
      <c r="S1284" s="9">
        <v>3</v>
      </c>
      <c r="T1284" s="9"/>
      <c r="U1284" s="9">
        <v>0</v>
      </c>
      <c r="V1284" s="9">
        <v>0</v>
      </c>
      <c r="W1284" s="9">
        <v>1</v>
      </c>
      <c r="X1284" s="9">
        <v>0</v>
      </c>
      <c r="Y1284" s="9">
        <v>1</v>
      </c>
      <c r="Z1284" s="9">
        <v>0</v>
      </c>
      <c r="AA1284" s="9">
        <v>0</v>
      </c>
      <c r="AB1284" s="9">
        <v>0</v>
      </c>
      <c r="AC1284" s="9"/>
      <c r="AD1284" s="9">
        <v>1</v>
      </c>
      <c r="AE1284" s="9"/>
      <c r="AF1284" s="9">
        <v>1</v>
      </c>
      <c r="AG1284" s="9">
        <v>1</v>
      </c>
      <c r="AH1284" s="9">
        <v>0</v>
      </c>
      <c r="AI1284" s="9">
        <v>0</v>
      </c>
      <c r="AJ1284" s="9">
        <v>0</v>
      </c>
      <c r="AK1284" s="9">
        <v>1</v>
      </c>
      <c r="AL1284" s="9"/>
      <c r="AM1284" s="9">
        <v>1</v>
      </c>
      <c r="AN1284" s="9">
        <v>1</v>
      </c>
      <c r="AO1284" s="9">
        <v>1</v>
      </c>
      <c r="AP1284" s="9">
        <v>1</v>
      </c>
      <c r="AQ1284" s="9">
        <v>0</v>
      </c>
      <c r="AR1284" s="9">
        <v>1</v>
      </c>
      <c r="AS1284" s="9"/>
      <c r="AT1284" s="9">
        <v>1</v>
      </c>
      <c r="AU1284" s="9">
        <v>3</v>
      </c>
      <c r="AV1284" s="75">
        <v>1</v>
      </c>
      <c r="AW1284" s="75">
        <v>2</v>
      </c>
      <c r="AX1284" s="75">
        <v>1</v>
      </c>
      <c r="AY1284" s="9">
        <v>2</v>
      </c>
      <c r="AZ1284" s="9">
        <v>1</v>
      </c>
      <c r="BA1284" s="9">
        <v>1</v>
      </c>
      <c r="BB1284" s="9">
        <v>2</v>
      </c>
      <c r="BC1284" s="9">
        <v>1</v>
      </c>
      <c r="BD1284" s="9">
        <v>1</v>
      </c>
      <c r="BE1284" s="9">
        <v>2</v>
      </c>
      <c r="BF1284" s="9">
        <v>2</v>
      </c>
      <c r="BG1284" s="9" t="s">
        <v>125</v>
      </c>
      <c r="BH1284">
        <v>1</v>
      </c>
      <c r="BI1284">
        <v>1</v>
      </c>
      <c r="BJ1284" s="58">
        <v>1</v>
      </c>
      <c r="BK1284">
        <v>1</v>
      </c>
      <c r="BL1284">
        <v>1</v>
      </c>
      <c r="BM1284">
        <v>1</v>
      </c>
      <c r="BN1284">
        <v>1</v>
      </c>
      <c r="BO1284">
        <v>2</v>
      </c>
      <c r="BP1284">
        <v>1</v>
      </c>
      <c r="BQ1284">
        <v>1</v>
      </c>
      <c r="BR1284">
        <v>1</v>
      </c>
      <c r="BS1284">
        <v>1</v>
      </c>
      <c r="BT1284">
        <v>2</v>
      </c>
      <c r="BU1284">
        <v>1</v>
      </c>
      <c r="BV1284">
        <v>2</v>
      </c>
      <c r="BW1284">
        <v>2</v>
      </c>
      <c r="BX1284">
        <v>2</v>
      </c>
      <c r="BY1284">
        <v>2</v>
      </c>
      <c r="BZ1284">
        <v>2</v>
      </c>
      <c r="CA1284">
        <v>2</v>
      </c>
      <c r="CB1284">
        <v>2</v>
      </c>
      <c r="CC1284">
        <v>2</v>
      </c>
      <c r="CD1284">
        <v>2</v>
      </c>
      <c r="CE1284">
        <v>2</v>
      </c>
      <c r="CF1284">
        <v>1</v>
      </c>
      <c r="CG1284">
        <v>1</v>
      </c>
      <c r="CH1284">
        <v>2</v>
      </c>
      <c r="CI1284">
        <v>1</v>
      </c>
      <c r="CJ1284">
        <v>1</v>
      </c>
      <c r="CK1284">
        <v>2</v>
      </c>
      <c r="CL1284">
        <v>2</v>
      </c>
      <c r="CM1284" t="s">
        <v>125</v>
      </c>
      <c r="CN1284" t="s">
        <v>125</v>
      </c>
      <c r="CO1284">
        <v>4</v>
      </c>
      <c r="CP1284">
        <v>2</v>
      </c>
      <c r="CQ1284">
        <v>2</v>
      </c>
      <c r="CR1284">
        <v>2</v>
      </c>
      <c r="CS1284">
        <v>2</v>
      </c>
      <c r="CT1284">
        <v>2</v>
      </c>
      <c r="CU1284">
        <v>2</v>
      </c>
      <c r="CV1284">
        <v>2</v>
      </c>
      <c r="CW1284">
        <v>1</v>
      </c>
      <c r="CX1284">
        <v>2</v>
      </c>
      <c r="CY1284">
        <v>3</v>
      </c>
      <c r="CZ1284">
        <v>2</v>
      </c>
      <c r="DA1284" s="57">
        <v>2</v>
      </c>
    </row>
    <row r="1285" spans="1:105">
      <c r="A1285">
        <v>1279</v>
      </c>
      <c r="B1285" s="9">
        <v>1</v>
      </c>
      <c r="C1285" s="9">
        <v>1</v>
      </c>
      <c r="D1285" s="9">
        <v>1</v>
      </c>
      <c r="E1285" s="9">
        <v>8</v>
      </c>
      <c r="F1285" s="9">
        <v>0</v>
      </c>
      <c r="G1285" s="9">
        <v>0</v>
      </c>
      <c r="H1285" s="9">
        <v>0</v>
      </c>
      <c r="I1285" s="9">
        <v>1</v>
      </c>
      <c r="J1285" s="9">
        <v>0</v>
      </c>
      <c r="K1285" s="9">
        <v>0</v>
      </c>
      <c r="L1285" s="9">
        <v>0</v>
      </c>
      <c r="M1285" s="9">
        <v>1</v>
      </c>
      <c r="N1285" s="9">
        <v>0</v>
      </c>
      <c r="O1285" s="9">
        <v>0</v>
      </c>
      <c r="P1285" s="9">
        <v>0</v>
      </c>
      <c r="Q1285" s="9">
        <v>0</v>
      </c>
      <c r="R1285" s="9">
        <v>4</v>
      </c>
      <c r="S1285" s="9">
        <v>0</v>
      </c>
      <c r="T1285" s="9"/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1</v>
      </c>
      <c r="AB1285" s="9">
        <v>0</v>
      </c>
      <c r="AC1285" s="9"/>
      <c r="AD1285" s="9"/>
      <c r="AE1285" s="9"/>
      <c r="AF1285" s="9">
        <v>1</v>
      </c>
      <c r="AG1285" s="9">
        <v>1</v>
      </c>
      <c r="AH1285" s="9">
        <v>1</v>
      </c>
      <c r="AI1285" s="9">
        <v>1</v>
      </c>
      <c r="AJ1285" s="9">
        <v>0</v>
      </c>
      <c r="AK1285" s="9">
        <v>0</v>
      </c>
      <c r="AL1285" s="9"/>
      <c r="AM1285" s="9">
        <v>0</v>
      </c>
      <c r="AN1285" s="9">
        <v>1</v>
      </c>
      <c r="AO1285" s="9">
        <v>0</v>
      </c>
      <c r="AP1285" s="9">
        <v>0</v>
      </c>
      <c r="AQ1285" s="9">
        <v>0</v>
      </c>
      <c r="AR1285" s="9">
        <v>0</v>
      </c>
      <c r="AS1285" s="9"/>
      <c r="AT1285" s="9">
        <v>1</v>
      </c>
      <c r="AU1285" s="9">
        <v>3</v>
      </c>
      <c r="AV1285" s="75">
        <v>2</v>
      </c>
      <c r="AW1285" s="75">
        <v>2</v>
      </c>
      <c r="AX1285" s="75">
        <v>1</v>
      </c>
      <c r="AY1285" s="9">
        <v>1</v>
      </c>
      <c r="AZ1285" s="9">
        <v>1</v>
      </c>
      <c r="BA1285" s="9">
        <v>1</v>
      </c>
      <c r="BB1285" s="9">
        <v>2</v>
      </c>
      <c r="BC1285" s="9">
        <v>1</v>
      </c>
      <c r="BD1285" s="9">
        <v>1</v>
      </c>
      <c r="BE1285" s="9">
        <v>1</v>
      </c>
      <c r="BF1285" s="9">
        <v>1</v>
      </c>
      <c r="BG1285" s="9">
        <v>1</v>
      </c>
      <c r="BH1285">
        <v>2</v>
      </c>
      <c r="BI1285">
        <v>1</v>
      </c>
      <c r="BJ1285" s="58">
        <v>1</v>
      </c>
      <c r="BK1285">
        <v>1</v>
      </c>
      <c r="BL1285">
        <v>1</v>
      </c>
      <c r="BM1285">
        <v>1</v>
      </c>
      <c r="BN1285">
        <v>1</v>
      </c>
      <c r="BO1285">
        <v>2</v>
      </c>
      <c r="BP1285">
        <v>2</v>
      </c>
      <c r="BQ1285" t="s">
        <v>125</v>
      </c>
      <c r="BR1285">
        <v>1</v>
      </c>
      <c r="BS1285">
        <v>1</v>
      </c>
      <c r="BT1285">
        <v>1</v>
      </c>
      <c r="BU1285">
        <v>1</v>
      </c>
      <c r="BV1285">
        <v>1</v>
      </c>
      <c r="BW1285">
        <v>1</v>
      </c>
      <c r="BX1285">
        <v>2</v>
      </c>
      <c r="BY1285">
        <v>2</v>
      </c>
      <c r="BZ1285">
        <v>2</v>
      </c>
      <c r="CA1285">
        <v>1</v>
      </c>
      <c r="CB1285">
        <v>1</v>
      </c>
      <c r="CC1285">
        <v>1</v>
      </c>
      <c r="CD1285">
        <v>2</v>
      </c>
      <c r="CE1285">
        <v>1</v>
      </c>
      <c r="CF1285">
        <v>1</v>
      </c>
      <c r="CG1285">
        <v>1</v>
      </c>
      <c r="CH1285">
        <v>1</v>
      </c>
      <c r="CI1285">
        <v>1</v>
      </c>
      <c r="CJ1285">
        <v>1</v>
      </c>
      <c r="CK1285">
        <v>2</v>
      </c>
      <c r="CL1285">
        <v>2</v>
      </c>
      <c r="CM1285" t="s">
        <v>125</v>
      </c>
      <c r="CN1285" t="s">
        <v>125</v>
      </c>
      <c r="CO1285">
        <v>2</v>
      </c>
      <c r="CP1285">
        <v>2</v>
      </c>
      <c r="CQ1285">
        <v>2</v>
      </c>
      <c r="CR1285">
        <v>1</v>
      </c>
      <c r="CS1285">
        <v>4</v>
      </c>
      <c r="CT1285">
        <v>4</v>
      </c>
      <c r="CU1285">
        <v>1</v>
      </c>
      <c r="CV1285">
        <v>1</v>
      </c>
      <c r="CW1285">
        <v>1</v>
      </c>
      <c r="CX1285">
        <v>4</v>
      </c>
      <c r="CY1285">
        <v>2</v>
      </c>
      <c r="CZ1285">
        <v>2</v>
      </c>
      <c r="DA1285" s="57" t="s">
        <v>125</v>
      </c>
    </row>
    <row r="1286" spans="1:105">
      <c r="A1286">
        <v>1280</v>
      </c>
      <c r="B1286" s="9">
        <v>1</v>
      </c>
      <c r="C1286" s="9">
        <v>4</v>
      </c>
      <c r="D1286" s="9">
        <v>1</v>
      </c>
      <c r="E1286" s="9">
        <v>8</v>
      </c>
      <c r="F1286" s="9">
        <v>0</v>
      </c>
      <c r="G1286" s="9">
        <v>0</v>
      </c>
      <c r="H1286" s="9">
        <v>1</v>
      </c>
      <c r="I1286" s="9">
        <v>1</v>
      </c>
      <c r="J1286" s="9">
        <v>0</v>
      </c>
      <c r="K1286" s="9">
        <v>0</v>
      </c>
      <c r="L1286" s="9">
        <v>0</v>
      </c>
      <c r="M1286" s="9">
        <v>2</v>
      </c>
      <c r="N1286" s="9">
        <v>4</v>
      </c>
      <c r="O1286" s="9">
        <v>4</v>
      </c>
      <c r="P1286" s="9">
        <v>4</v>
      </c>
      <c r="Q1286" s="9">
        <v>4</v>
      </c>
      <c r="R1286" s="9">
        <v>4</v>
      </c>
      <c r="S1286" s="9">
        <v>4</v>
      </c>
      <c r="T1286" s="9"/>
      <c r="U1286" s="9">
        <v>1</v>
      </c>
      <c r="V1286" s="9">
        <v>1</v>
      </c>
      <c r="W1286" s="9">
        <v>0</v>
      </c>
      <c r="X1286" s="9">
        <v>0</v>
      </c>
      <c r="Y1286" s="9">
        <v>1</v>
      </c>
      <c r="Z1286" s="9">
        <v>0</v>
      </c>
      <c r="AA1286" s="9">
        <v>0</v>
      </c>
      <c r="AB1286" s="9">
        <v>0</v>
      </c>
      <c r="AC1286" s="9"/>
      <c r="AD1286" s="9">
        <v>2</v>
      </c>
      <c r="AE1286" s="9"/>
      <c r="AF1286" s="9">
        <v>1</v>
      </c>
      <c r="AG1286" s="9">
        <v>0</v>
      </c>
      <c r="AH1286" s="9">
        <v>0</v>
      </c>
      <c r="AI1286" s="9">
        <v>0</v>
      </c>
      <c r="AJ1286" s="9">
        <v>0</v>
      </c>
      <c r="AK1286" s="9">
        <v>0</v>
      </c>
      <c r="AL1286" s="9"/>
      <c r="AM1286" s="9">
        <v>1</v>
      </c>
      <c r="AN1286" s="9">
        <v>1</v>
      </c>
      <c r="AO1286" s="9">
        <v>1</v>
      </c>
      <c r="AP1286" s="9">
        <v>0</v>
      </c>
      <c r="AQ1286" s="9">
        <v>0</v>
      </c>
      <c r="AR1286" s="9">
        <v>0</v>
      </c>
      <c r="AS1286" s="9"/>
      <c r="AT1286" s="9">
        <v>3</v>
      </c>
      <c r="AU1286" s="9">
        <v>3</v>
      </c>
      <c r="AV1286" s="75">
        <v>1</v>
      </c>
      <c r="AW1286" s="75">
        <v>2</v>
      </c>
      <c r="AX1286" s="75">
        <v>2</v>
      </c>
      <c r="AY1286" s="9" t="s">
        <v>125</v>
      </c>
      <c r="AZ1286" s="9">
        <v>1</v>
      </c>
      <c r="BA1286" s="9">
        <v>2</v>
      </c>
      <c r="BB1286" s="9">
        <v>2</v>
      </c>
      <c r="BC1286" s="9">
        <v>1</v>
      </c>
      <c r="BD1286" s="9">
        <v>1</v>
      </c>
      <c r="BE1286" s="9">
        <v>1</v>
      </c>
      <c r="BF1286" s="9">
        <v>1</v>
      </c>
      <c r="BG1286" s="9">
        <v>1</v>
      </c>
      <c r="BH1286">
        <v>1</v>
      </c>
      <c r="BI1286">
        <v>2</v>
      </c>
      <c r="BJ1286" s="58">
        <v>2</v>
      </c>
      <c r="BK1286">
        <v>2</v>
      </c>
      <c r="BL1286">
        <v>1</v>
      </c>
      <c r="BM1286">
        <v>1</v>
      </c>
      <c r="BN1286">
        <v>1</v>
      </c>
      <c r="BO1286">
        <v>2</v>
      </c>
      <c r="BP1286">
        <v>1</v>
      </c>
      <c r="BQ1286">
        <v>1</v>
      </c>
      <c r="BR1286">
        <v>2</v>
      </c>
      <c r="BS1286">
        <v>2</v>
      </c>
      <c r="BT1286" t="s">
        <v>125</v>
      </c>
      <c r="BU1286">
        <v>1</v>
      </c>
      <c r="BV1286">
        <v>1</v>
      </c>
      <c r="BW1286">
        <v>2</v>
      </c>
      <c r="BX1286">
        <v>2</v>
      </c>
      <c r="BY1286">
        <v>1</v>
      </c>
      <c r="BZ1286">
        <v>1</v>
      </c>
      <c r="CA1286">
        <v>1</v>
      </c>
      <c r="CB1286">
        <v>2</v>
      </c>
      <c r="CC1286">
        <v>2</v>
      </c>
      <c r="CD1286">
        <v>1</v>
      </c>
      <c r="CE1286">
        <v>2</v>
      </c>
      <c r="CF1286">
        <v>2</v>
      </c>
      <c r="CG1286">
        <v>1</v>
      </c>
      <c r="CH1286">
        <v>1</v>
      </c>
      <c r="CI1286">
        <v>2</v>
      </c>
      <c r="CJ1286">
        <v>2</v>
      </c>
      <c r="CK1286">
        <v>2</v>
      </c>
      <c r="CL1286">
        <v>1</v>
      </c>
      <c r="CM1286">
        <v>2</v>
      </c>
      <c r="CN1286">
        <v>4</v>
      </c>
      <c r="CO1286">
        <v>4</v>
      </c>
      <c r="CP1286">
        <v>3</v>
      </c>
      <c r="CQ1286">
        <v>4</v>
      </c>
      <c r="CR1286">
        <v>3</v>
      </c>
      <c r="CS1286">
        <v>3</v>
      </c>
      <c r="CT1286">
        <v>4</v>
      </c>
      <c r="CU1286">
        <v>1</v>
      </c>
      <c r="CV1286">
        <v>2</v>
      </c>
      <c r="CW1286">
        <v>1</v>
      </c>
      <c r="CX1286">
        <v>3</v>
      </c>
      <c r="CY1286">
        <v>3</v>
      </c>
      <c r="CZ1286">
        <v>3</v>
      </c>
      <c r="DA1286" s="57">
        <v>3</v>
      </c>
    </row>
    <row r="1287" spans="1:105">
      <c r="A1287">
        <v>1281</v>
      </c>
      <c r="B1287" s="9">
        <v>2</v>
      </c>
      <c r="C1287" s="9">
        <v>9</v>
      </c>
      <c r="D1287" s="9">
        <v>7</v>
      </c>
      <c r="E1287" s="9">
        <v>13</v>
      </c>
      <c r="F1287" s="9">
        <v>0</v>
      </c>
      <c r="G1287" s="9">
        <v>0</v>
      </c>
      <c r="H1287" s="9">
        <v>0</v>
      </c>
      <c r="I1287" s="9">
        <v>1</v>
      </c>
      <c r="J1287" s="9">
        <v>0</v>
      </c>
      <c r="K1287" s="9">
        <v>0</v>
      </c>
      <c r="L1287" s="9">
        <v>0</v>
      </c>
      <c r="M1287" s="9">
        <v>2</v>
      </c>
      <c r="N1287" s="9">
        <v>4</v>
      </c>
      <c r="O1287" s="9">
        <v>4</v>
      </c>
      <c r="P1287" s="9">
        <v>4</v>
      </c>
      <c r="Q1287" s="9">
        <v>4</v>
      </c>
      <c r="R1287" s="9">
        <v>4</v>
      </c>
      <c r="S1287" s="9">
        <v>0</v>
      </c>
      <c r="T1287" s="9"/>
      <c r="U1287" s="9">
        <v>0</v>
      </c>
      <c r="V1287" s="9">
        <v>0</v>
      </c>
      <c r="W1287" s="9">
        <v>1</v>
      </c>
      <c r="X1287" s="9">
        <v>0</v>
      </c>
      <c r="Y1287" s="9">
        <v>1</v>
      </c>
      <c r="Z1287" s="9">
        <v>1</v>
      </c>
      <c r="AA1287" s="9">
        <v>0</v>
      </c>
      <c r="AB1287" s="9">
        <v>0</v>
      </c>
      <c r="AC1287" s="9"/>
      <c r="AD1287" s="9">
        <v>4</v>
      </c>
      <c r="AE1287" s="9"/>
      <c r="AF1287" s="9">
        <v>1</v>
      </c>
      <c r="AG1287" s="9">
        <v>1</v>
      </c>
      <c r="AH1287" s="9">
        <v>0</v>
      </c>
      <c r="AI1287" s="9">
        <v>0</v>
      </c>
      <c r="AJ1287" s="9">
        <v>0</v>
      </c>
      <c r="AK1287" s="9">
        <v>0</v>
      </c>
      <c r="AL1287" s="9"/>
      <c r="AM1287" s="9">
        <v>1</v>
      </c>
      <c r="AN1287" s="9">
        <v>1</v>
      </c>
      <c r="AO1287" s="9">
        <v>1</v>
      </c>
      <c r="AP1287" s="9">
        <v>1</v>
      </c>
      <c r="AQ1287" s="9">
        <v>0</v>
      </c>
      <c r="AR1287" s="9">
        <v>0</v>
      </c>
      <c r="AS1287" s="9"/>
      <c r="AT1287" s="9">
        <v>1</v>
      </c>
      <c r="AU1287" s="9">
        <v>4</v>
      </c>
      <c r="AV1287" s="75">
        <v>2</v>
      </c>
      <c r="AW1287" s="75">
        <v>1</v>
      </c>
      <c r="AX1287" s="75">
        <v>1</v>
      </c>
      <c r="AY1287" s="9">
        <v>1</v>
      </c>
      <c r="AZ1287" s="9">
        <v>1</v>
      </c>
      <c r="BA1287" s="9">
        <v>1</v>
      </c>
      <c r="BB1287" s="9">
        <v>1</v>
      </c>
      <c r="BC1287" s="9">
        <v>2</v>
      </c>
      <c r="BD1287" s="9">
        <v>1</v>
      </c>
      <c r="BE1287" s="9">
        <v>2</v>
      </c>
      <c r="BF1287" s="9">
        <v>1</v>
      </c>
      <c r="BG1287" s="9">
        <v>1</v>
      </c>
      <c r="BH1287">
        <v>1</v>
      </c>
      <c r="BI1287">
        <v>2</v>
      </c>
      <c r="BJ1287" s="58">
        <v>1</v>
      </c>
      <c r="BK1287">
        <v>2</v>
      </c>
      <c r="BL1287">
        <v>2</v>
      </c>
      <c r="BM1287">
        <v>2</v>
      </c>
      <c r="BN1287">
        <v>1</v>
      </c>
      <c r="BO1287">
        <v>2</v>
      </c>
      <c r="BP1287">
        <v>2</v>
      </c>
      <c r="BQ1287" t="s">
        <v>125</v>
      </c>
      <c r="BR1287">
        <v>2</v>
      </c>
      <c r="BS1287">
        <v>1</v>
      </c>
      <c r="BT1287">
        <v>1</v>
      </c>
      <c r="BU1287">
        <v>1</v>
      </c>
      <c r="BV1287">
        <v>2</v>
      </c>
      <c r="BW1287">
        <v>2</v>
      </c>
      <c r="BX1287">
        <v>2</v>
      </c>
      <c r="BY1287">
        <v>2</v>
      </c>
      <c r="BZ1287">
        <v>2</v>
      </c>
      <c r="CA1287">
        <v>2</v>
      </c>
      <c r="CB1287">
        <v>2</v>
      </c>
      <c r="CC1287">
        <v>2</v>
      </c>
      <c r="CD1287">
        <v>2</v>
      </c>
      <c r="CE1287">
        <v>2</v>
      </c>
      <c r="CF1287">
        <v>2</v>
      </c>
      <c r="CG1287">
        <v>2</v>
      </c>
      <c r="CH1287">
        <v>2</v>
      </c>
      <c r="CI1287">
        <v>2</v>
      </c>
      <c r="CJ1287">
        <v>1</v>
      </c>
      <c r="CK1287">
        <v>2</v>
      </c>
      <c r="CL1287">
        <v>2</v>
      </c>
      <c r="CM1287" t="s">
        <v>125</v>
      </c>
      <c r="CN1287" t="s">
        <v>125</v>
      </c>
      <c r="CO1287">
        <v>4</v>
      </c>
      <c r="CP1287">
        <v>3</v>
      </c>
      <c r="CQ1287">
        <v>4</v>
      </c>
      <c r="CR1287">
        <v>2</v>
      </c>
      <c r="CS1287">
        <v>2</v>
      </c>
      <c r="CT1287">
        <v>2</v>
      </c>
      <c r="CU1287">
        <v>3</v>
      </c>
      <c r="CV1287">
        <v>2</v>
      </c>
      <c r="CW1287">
        <v>1</v>
      </c>
      <c r="CX1287">
        <v>2</v>
      </c>
      <c r="CY1287">
        <v>3</v>
      </c>
      <c r="CZ1287">
        <v>3</v>
      </c>
      <c r="DA1287" s="57" t="s">
        <v>125</v>
      </c>
    </row>
    <row r="1288" spans="1:105">
      <c r="A1288">
        <v>1282</v>
      </c>
      <c r="B1288" s="9">
        <v>2</v>
      </c>
      <c r="C1288" s="9">
        <v>2</v>
      </c>
      <c r="D1288" s="9">
        <v>4</v>
      </c>
      <c r="E1288" s="9">
        <v>16</v>
      </c>
      <c r="F1288" s="9">
        <v>0</v>
      </c>
      <c r="G1288" s="9">
        <v>0</v>
      </c>
      <c r="H1288" s="9">
        <v>0</v>
      </c>
      <c r="I1288" s="9">
        <v>1</v>
      </c>
      <c r="J1288" s="9">
        <v>0</v>
      </c>
      <c r="K1288" s="9">
        <v>0</v>
      </c>
      <c r="L1288" s="9">
        <v>0</v>
      </c>
      <c r="M1288" s="9">
        <v>1</v>
      </c>
      <c r="N1288" s="9">
        <v>4</v>
      </c>
      <c r="O1288" s="9">
        <v>4</v>
      </c>
      <c r="P1288" s="9">
        <v>3</v>
      </c>
      <c r="Q1288" s="9">
        <v>4</v>
      </c>
      <c r="R1288" s="9">
        <v>4</v>
      </c>
      <c r="S1288" s="9">
        <v>4</v>
      </c>
      <c r="T1288" s="9"/>
      <c r="U1288" s="9">
        <v>0</v>
      </c>
      <c r="V1288" s="9">
        <v>0</v>
      </c>
      <c r="W1288" s="9">
        <v>0</v>
      </c>
      <c r="X1288" s="9">
        <v>0</v>
      </c>
      <c r="Y1288" s="9">
        <v>1</v>
      </c>
      <c r="Z1288" s="9">
        <v>0</v>
      </c>
      <c r="AA1288" s="9">
        <v>0</v>
      </c>
      <c r="AB1288" s="9">
        <v>0</v>
      </c>
      <c r="AC1288" s="9"/>
      <c r="AD1288" s="9">
        <v>1</v>
      </c>
      <c r="AE1288" s="9"/>
      <c r="AF1288" s="9">
        <v>0</v>
      </c>
      <c r="AG1288" s="9">
        <v>0</v>
      </c>
      <c r="AH1288" s="9">
        <v>0</v>
      </c>
      <c r="AI1288" s="9">
        <v>1</v>
      </c>
      <c r="AJ1288" s="9">
        <v>0</v>
      </c>
      <c r="AK1288" s="9">
        <v>0</v>
      </c>
      <c r="AL1288" s="9"/>
      <c r="AM1288" s="9">
        <v>1</v>
      </c>
      <c r="AN1288" s="9">
        <v>1</v>
      </c>
      <c r="AO1288" s="9">
        <v>0</v>
      </c>
      <c r="AP1288" s="9">
        <v>0</v>
      </c>
      <c r="AQ1288" s="9">
        <v>0</v>
      </c>
      <c r="AR1288" s="9">
        <v>0</v>
      </c>
      <c r="AS1288" s="9"/>
      <c r="AT1288" s="9">
        <v>1</v>
      </c>
      <c r="AU1288" s="9">
        <v>4</v>
      </c>
      <c r="AV1288" s="75">
        <v>2</v>
      </c>
      <c r="AW1288" s="75">
        <v>2</v>
      </c>
      <c r="AX1288" s="75">
        <v>1</v>
      </c>
      <c r="AY1288" s="9">
        <v>2</v>
      </c>
      <c r="AZ1288" s="9">
        <v>1</v>
      </c>
      <c r="BA1288" s="9">
        <v>1</v>
      </c>
      <c r="BB1288" s="9">
        <v>2</v>
      </c>
      <c r="BC1288" s="9">
        <v>2</v>
      </c>
      <c r="BD1288" s="9">
        <v>1</v>
      </c>
      <c r="BE1288" s="9">
        <v>2</v>
      </c>
      <c r="BF1288" s="9">
        <v>1</v>
      </c>
      <c r="BG1288" s="9">
        <v>1</v>
      </c>
      <c r="BH1288">
        <v>2</v>
      </c>
      <c r="BI1288">
        <v>1</v>
      </c>
      <c r="BJ1288" s="58">
        <v>2</v>
      </c>
      <c r="BK1288">
        <v>2</v>
      </c>
      <c r="BL1288">
        <v>2</v>
      </c>
      <c r="BM1288">
        <v>1</v>
      </c>
      <c r="BN1288">
        <v>2</v>
      </c>
      <c r="BO1288">
        <v>2</v>
      </c>
      <c r="BP1288">
        <v>1</v>
      </c>
      <c r="BQ1288">
        <v>1</v>
      </c>
      <c r="BR1288">
        <v>2</v>
      </c>
      <c r="BS1288">
        <v>1</v>
      </c>
      <c r="BT1288">
        <v>1</v>
      </c>
      <c r="BU1288">
        <v>1</v>
      </c>
      <c r="BV1288">
        <v>1</v>
      </c>
      <c r="BW1288">
        <v>1</v>
      </c>
      <c r="BX1288">
        <v>2</v>
      </c>
      <c r="BY1288">
        <v>2</v>
      </c>
      <c r="BZ1288">
        <v>2</v>
      </c>
      <c r="CA1288">
        <v>2</v>
      </c>
      <c r="CB1288">
        <v>2</v>
      </c>
      <c r="CC1288">
        <v>1</v>
      </c>
      <c r="CD1288">
        <v>2</v>
      </c>
      <c r="CE1288">
        <v>2</v>
      </c>
      <c r="CF1288">
        <v>2</v>
      </c>
      <c r="CG1288">
        <v>2</v>
      </c>
      <c r="CH1288">
        <v>2</v>
      </c>
      <c r="CI1288">
        <v>2</v>
      </c>
      <c r="CJ1288">
        <v>2</v>
      </c>
      <c r="CK1288">
        <v>2</v>
      </c>
      <c r="CL1288">
        <v>1</v>
      </c>
      <c r="CM1288">
        <v>4</v>
      </c>
      <c r="CN1288">
        <v>4</v>
      </c>
      <c r="CO1288">
        <v>3</v>
      </c>
      <c r="CP1288">
        <v>2</v>
      </c>
      <c r="CQ1288">
        <v>3</v>
      </c>
      <c r="CR1288">
        <v>4</v>
      </c>
      <c r="CS1288">
        <v>4</v>
      </c>
      <c r="CT1288">
        <v>3</v>
      </c>
      <c r="CU1288">
        <v>4</v>
      </c>
      <c r="CV1288">
        <v>4</v>
      </c>
      <c r="CW1288">
        <v>1</v>
      </c>
      <c r="CX1288">
        <v>1</v>
      </c>
      <c r="CY1288">
        <v>3</v>
      </c>
      <c r="CZ1288">
        <v>0</v>
      </c>
      <c r="DA1288" s="57" t="s">
        <v>125</v>
      </c>
    </row>
    <row r="1289" spans="1:105">
      <c r="A1289">
        <v>1283</v>
      </c>
      <c r="B1289" s="9">
        <v>2</v>
      </c>
      <c r="C1289" s="9">
        <v>5</v>
      </c>
      <c r="D1289" s="9">
        <v>4</v>
      </c>
      <c r="E1289" s="9">
        <v>1</v>
      </c>
      <c r="F1289" s="9">
        <v>0</v>
      </c>
      <c r="G1289" s="9">
        <v>0</v>
      </c>
      <c r="H1289" s="9">
        <v>0</v>
      </c>
      <c r="I1289" s="9">
        <v>1</v>
      </c>
      <c r="J1289" s="9">
        <v>0</v>
      </c>
      <c r="K1289" s="9">
        <v>0</v>
      </c>
      <c r="L1289" s="9">
        <v>0</v>
      </c>
      <c r="M1289" s="9">
        <v>2</v>
      </c>
      <c r="N1289" s="9">
        <v>2</v>
      </c>
      <c r="O1289" s="9">
        <v>3</v>
      </c>
      <c r="P1289" s="9">
        <v>3</v>
      </c>
      <c r="Q1289" s="9">
        <v>0</v>
      </c>
      <c r="R1289" s="9">
        <v>4</v>
      </c>
      <c r="S1289" s="9">
        <v>2</v>
      </c>
      <c r="T1289" s="9"/>
      <c r="U1289" s="9">
        <v>1</v>
      </c>
      <c r="V1289" s="9">
        <v>1</v>
      </c>
      <c r="W1289" s="9">
        <v>0</v>
      </c>
      <c r="X1289" s="9">
        <v>1</v>
      </c>
      <c r="Y1289" s="9">
        <v>0</v>
      </c>
      <c r="Z1289" s="9">
        <v>0</v>
      </c>
      <c r="AA1289" s="9">
        <v>0</v>
      </c>
      <c r="AB1289" s="9">
        <v>0</v>
      </c>
      <c r="AC1289" s="9"/>
      <c r="AD1289" s="9">
        <v>1</v>
      </c>
      <c r="AE1289" s="9"/>
      <c r="AF1289" s="9">
        <v>1</v>
      </c>
      <c r="AG1289" s="9">
        <v>0</v>
      </c>
      <c r="AH1289" s="9">
        <v>1</v>
      </c>
      <c r="AI1289" s="9">
        <v>0</v>
      </c>
      <c r="AJ1289" s="9">
        <v>0</v>
      </c>
      <c r="AK1289" s="9">
        <v>0</v>
      </c>
      <c r="AL1289" s="9"/>
      <c r="AM1289" s="9">
        <v>1</v>
      </c>
      <c r="AN1289" s="9">
        <v>1</v>
      </c>
      <c r="AO1289" s="9">
        <v>0</v>
      </c>
      <c r="AP1289" s="9">
        <v>1</v>
      </c>
      <c r="AQ1289" s="9">
        <v>0</v>
      </c>
      <c r="AR1289" s="9">
        <v>0</v>
      </c>
      <c r="AS1289" s="9"/>
      <c r="AT1289" s="9">
        <v>1</v>
      </c>
      <c r="AU1289" s="9">
        <v>4</v>
      </c>
      <c r="AV1289" s="75">
        <v>1</v>
      </c>
      <c r="AW1289" s="75">
        <v>2</v>
      </c>
      <c r="AX1289" s="75">
        <v>1</v>
      </c>
      <c r="AY1289" s="9">
        <v>2</v>
      </c>
      <c r="AZ1289" s="9">
        <v>1</v>
      </c>
      <c r="BA1289" s="9">
        <v>1</v>
      </c>
      <c r="BB1289" s="9">
        <v>2</v>
      </c>
      <c r="BC1289" s="9">
        <v>1</v>
      </c>
      <c r="BD1289" s="9">
        <v>1</v>
      </c>
      <c r="BE1289" s="9">
        <v>2</v>
      </c>
      <c r="BF1289" s="9">
        <v>1</v>
      </c>
      <c r="BG1289" s="9">
        <v>1</v>
      </c>
      <c r="BH1289">
        <v>2</v>
      </c>
      <c r="BI1289">
        <v>2</v>
      </c>
      <c r="BJ1289" s="58">
        <v>2</v>
      </c>
      <c r="BK1289">
        <v>2</v>
      </c>
      <c r="BL1289">
        <v>1</v>
      </c>
      <c r="BM1289">
        <v>2</v>
      </c>
      <c r="BN1289">
        <v>1</v>
      </c>
      <c r="BO1289">
        <v>2</v>
      </c>
      <c r="BP1289">
        <v>2</v>
      </c>
      <c r="BQ1289" t="s">
        <v>125</v>
      </c>
      <c r="BR1289">
        <v>1</v>
      </c>
      <c r="BS1289">
        <v>2</v>
      </c>
      <c r="BT1289" t="s">
        <v>125</v>
      </c>
      <c r="BU1289">
        <v>1</v>
      </c>
      <c r="BV1289">
        <v>2</v>
      </c>
      <c r="BW1289">
        <v>2</v>
      </c>
      <c r="BX1289">
        <v>2</v>
      </c>
      <c r="BY1289">
        <v>1</v>
      </c>
      <c r="BZ1289">
        <v>2</v>
      </c>
      <c r="CA1289">
        <v>2</v>
      </c>
      <c r="CB1289">
        <v>2</v>
      </c>
      <c r="CC1289">
        <v>2</v>
      </c>
      <c r="CD1289">
        <v>2</v>
      </c>
      <c r="CE1289">
        <v>1</v>
      </c>
      <c r="CF1289">
        <v>2</v>
      </c>
      <c r="CG1289">
        <v>1</v>
      </c>
      <c r="CH1289">
        <v>2</v>
      </c>
      <c r="CI1289">
        <v>2</v>
      </c>
      <c r="CJ1289">
        <v>1</v>
      </c>
      <c r="CK1289">
        <v>2</v>
      </c>
      <c r="CL1289">
        <v>1</v>
      </c>
      <c r="CM1289">
        <v>2</v>
      </c>
      <c r="CN1289">
        <v>3</v>
      </c>
      <c r="CO1289">
        <v>3</v>
      </c>
      <c r="CP1289">
        <v>2</v>
      </c>
      <c r="CQ1289">
        <v>3</v>
      </c>
      <c r="CR1289">
        <v>2</v>
      </c>
      <c r="CS1289">
        <v>2</v>
      </c>
      <c r="CT1289">
        <v>3</v>
      </c>
      <c r="CU1289">
        <v>3</v>
      </c>
      <c r="CV1289">
        <v>3</v>
      </c>
      <c r="CW1289">
        <v>1</v>
      </c>
      <c r="CX1289">
        <v>3</v>
      </c>
      <c r="CY1289">
        <v>3</v>
      </c>
      <c r="CZ1289">
        <v>3</v>
      </c>
      <c r="DA1289" s="57" t="s">
        <v>125</v>
      </c>
    </row>
    <row r="1290" spans="1:105">
      <c r="A1290">
        <v>1284</v>
      </c>
      <c r="B1290" s="9">
        <v>2</v>
      </c>
      <c r="C1290" s="9">
        <v>2</v>
      </c>
      <c r="D1290" s="9">
        <v>4</v>
      </c>
      <c r="E1290" s="9">
        <v>13</v>
      </c>
      <c r="F1290" s="9">
        <v>0</v>
      </c>
      <c r="G1290" s="9">
        <v>0</v>
      </c>
      <c r="H1290" s="9">
        <v>0</v>
      </c>
      <c r="I1290" s="9">
        <v>1</v>
      </c>
      <c r="J1290" s="9">
        <v>0</v>
      </c>
      <c r="K1290" s="9">
        <v>0</v>
      </c>
      <c r="L1290" s="9">
        <v>0</v>
      </c>
      <c r="M1290" s="9">
        <v>1</v>
      </c>
      <c r="N1290" s="9">
        <v>3</v>
      </c>
      <c r="O1290" s="9">
        <v>3</v>
      </c>
      <c r="P1290" s="9">
        <v>3</v>
      </c>
      <c r="Q1290" s="9">
        <v>3</v>
      </c>
      <c r="R1290" s="9">
        <v>3</v>
      </c>
      <c r="S1290" s="9">
        <v>3</v>
      </c>
      <c r="T1290" s="9"/>
      <c r="U1290" s="9">
        <v>1</v>
      </c>
      <c r="V1290" s="9">
        <v>1</v>
      </c>
      <c r="W1290" s="9">
        <v>0</v>
      </c>
      <c r="X1290" s="9">
        <v>0</v>
      </c>
      <c r="Y1290" s="9">
        <v>1</v>
      </c>
      <c r="Z1290" s="9">
        <v>0</v>
      </c>
      <c r="AA1290" s="9">
        <v>0</v>
      </c>
      <c r="AB1290" s="9">
        <v>0</v>
      </c>
      <c r="AC1290" s="9"/>
      <c r="AD1290" s="9">
        <v>1</v>
      </c>
      <c r="AE1290" s="9"/>
      <c r="AF1290" s="9">
        <v>0</v>
      </c>
      <c r="AG1290" s="9">
        <v>0</v>
      </c>
      <c r="AH1290" s="9">
        <v>1</v>
      </c>
      <c r="AI1290" s="9">
        <v>0</v>
      </c>
      <c r="AJ1290" s="9">
        <v>0</v>
      </c>
      <c r="AK1290" s="9">
        <v>0</v>
      </c>
      <c r="AL1290" s="9"/>
      <c r="AM1290" s="9">
        <v>1</v>
      </c>
      <c r="AN1290" s="9">
        <v>1</v>
      </c>
      <c r="AO1290" s="9">
        <v>1</v>
      </c>
      <c r="AP1290" s="9">
        <v>1</v>
      </c>
      <c r="AQ1290" s="9">
        <v>0</v>
      </c>
      <c r="AR1290" s="9">
        <v>0</v>
      </c>
      <c r="AS1290" s="9"/>
      <c r="AT1290" s="9">
        <v>3</v>
      </c>
      <c r="AU1290" s="9">
        <v>4</v>
      </c>
      <c r="AV1290" s="75">
        <v>2</v>
      </c>
      <c r="AW1290" s="75">
        <v>1</v>
      </c>
      <c r="AX1290" s="75">
        <v>1</v>
      </c>
      <c r="AY1290" s="9">
        <v>1</v>
      </c>
      <c r="AZ1290" s="9">
        <v>1</v>
      </c>
      <c r="BA1290" s="9">
        <v>1</v>
      </c>
      <c r="BB1290" s="9">
        <v>2</v>
      </c>
      <c r="BC1290" s="9">
        <v>1</v>
      </c>
      <c r="BD1290" s="9">
        <v>1</v>
      </c>
      <c r="BE1290" s="9">
        <v>1</v>
      </c>
      <c r="BF1290" s="9">
        <v>1</v>
      </c>
      <c r="BG1290" s="9">
        <v>1</v>
      </c>
      <c r="BH1290">
        <v>2</v>
      </c>
      <c r="BI1290">
        <v>2</v>
      </c>
      <c r="BJ1290" s="58">
        <v>1</v>
      </c>
      <c r="BK1290">
        <v>2</v>
      </c>
      <c r="BL1290">
        <v>1</v>
      </c>
      <c r="BM1290">
        <v>1</v>
      </c>
      <c r="BN1290">
        <v>2</v>
      </c>
      <c r="BO1290">
        <v>1</v>
      </c>
      <c r="BP1290">
        <v>2</v>
      </c>
      <c r="BQ1290" t="s">
        <v>125</v>
      </c>
      <c r="BR1290">
        <v>2</v>
      </c>
      <c r="BS1290">
        <v>2</v>
      </c>
      <c r="BT1290" t="s">
        <v>125</v>
      </c>
      <c r="BU1290">
        <v>1</v>
      </c>
      <c r="BV1290">
        <v>1</v>
      </c>
      <c r="BW1290">
        <v>1</v>
      </c>
      <c r="BX1290">
        <v>2</v>
      </c>
      <c r="BY1290">
        <v>1</v>
      </c>
      <c r="BZ1290">
        <v>1</v>
      </c>
      <c r="CA1290">
        <v>1</v>
      </c>
      <c r="CB1290">
        <v>2</v>
      </c>
      <c r="CC1290">
        <v>2</v>
      </c>
      <c r="CD1290">
        <v>1</v>
      </c>
      <c r="CE1290">
        <v>2</v>
      </c>
      <c r="CF1290">
        <v>2</v>
      </c>
      <c r="CG1290">
        <v>2</v>
      </c>
      <c r="CH1290">
        <v>1</v>
      </c>
      <c r="CI1290">
        <v>2</v>
      </c>
      <c r="CJ1290">
        <v>2</v>
      </c>
      <c r="CK1290">
        <v>2</v>
      </c>
      <c r="CL1290">
        <v>2</v>
      </c>
      <c r="CM1290" t="s">
        <v>125</v>
      </c>
      <c r="CN1290" t="s">
        <v>125</v>
      </c>
      <c r="CO1290">
        <v>4</v>
      </c>
      <c r="CP1290">
        <v>3</v>
      </c>
      <c r="CQ1290">
        <v>3</v>
      </c>
      <c r="CR1290">
        <v>4</v>
      </c>
      <c r="CS1290">
        <v>4</v>
      </c>
      <c r="CT1290">
        <v>4</v>
      </c>
      <c r="CU1290">
        <v>3</v>
      </c>
      <c r="CV1290">
        <v>3</v>
      </c>
      <c r="CW1290">
        <v>1</v>
      </c>
      <c r="CX1290">
        <v>3</v>
      </c>
      <c r="CY1290">
        <v>3</v>
      </c>
      <c r="CZ1290">
        <v>3</v>
      </c>
      <c r="DA1290" s="57" t="s">
        <v>125</v>
      </c>
    </row>
    <row r="1291" spans="1:105">
      <c r="A1291">
        <v>1285</v>
      </c>
      <c r="B1291" s="9">
        <v>2</v>
      </c>
      <c r="C1291" s="9">
        <v>3</v>
      </c>
      <c r="D1291" s="9">
        <v>1</v>
      </c>
      <c r="E1291" s="9">
        <v>13</v>
      </c>
      <c r="F1291" s="9">
        <v>0</v>
      </c>
      <c r="G1291" s="9">
        <v>0</v>
      </c>
      <c r="H1291" s="9">
        <v>0</v>
      </c>
      <c r="I1291" s="9">
        <v>0</v>
      </c>
      <c r="J1291" s="9">
        <v>1</v>
      </c>
      <c r="K1291" s="9">
        <v>0</v>
      </c>
      <c r="L1291" s="9">
        <v>0</v>
      </c>
      <c r="M1291" s="9">
        <v>3</v>
      </c>
      <c r="N1291" s="9">
        <v>0</v>
      </c>
      <c r="O1291" s="9">
        <v>0</v>
      </c>
      <c r="P1291" s="9">
        <v>0</v>
      </c>
      <c r="Q1291" s="9">
        <v>4</v>
      </c>
      <c r="R1291" s="9">
        <v>4</v>
      </c>
      <c r="S1291" s="9">
        <v>4</v>
      </c>
      <c r="T1291" s="9"/>
      <c r="U1291" s="9">
        <v>1</v>
      </c>
      <c r="V1291" s="9">
        <v>1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  <c r="AC1291" s="9"/>
      <c r="AD1291" s="9">
        <v>1</v>
      </c>
      <c r="AE1291" s="9"/>
      <c r="AF1291" s="9">
        <v>0</v>
      </c>
      <c r="AG1291" s="9">
        <v>0</v>
      </c>
      <c r="AH1291" s="9">
        <v>0</v>
      </c>
      <c r="AI1291" s="9">
        <v>1</v>
      </c>
      <c r="AJ1291" s="9">
        <v>0</v>
      </c>
      <c r="AK1291" s="9">
        <v>0</v>
      </c>
      <c r="AL1291" s="9"/>
      <c r="AM1291" s="9">
        <v>1</v>
      </c>
      <c r="AN1291" s="9">
        <v>0</v>
      </c>
      <c r="AO1291" s="9">
        <v>0</v>
      </c>
      <c r="AP1291" s="9">
        <v>1</v>
      </c>
      <c r="AQ1291" s="9">
        <v>0</v>
      </c>
      <c r="AR1291" s="9">
        <v>0</v>
      </c>
      <c r="AS1291" s="9"/>
      <c r="AT1291" s="9">
        <v>4</v>
      </c>
      <c r="AU1291" s="9">
        <v>1</v>
      </c>
      <c r="AV1291" s="75">
        <v>2</v>
      </c>
      <c r="AW1291" s="75">
        <v>2</v>
      </c>
      <c r="AX1291" s="75">
        <v>2</v>
      </c>
      <c r="AY1291" s="9" t="s">
        <v>125</v>
      </c>
      <c r="AZ1291" s="9">
        <v>2</v>
      </c>
      <c r="BA1291" s="9" t="s">
        <v>125</v>
      </c>
      <c r="BB1291" s="9" t="s">
        <v>125</v>
      </c>
      <c r="BC1291" s="9">
        <v>1</v>
      </c>
      <c r="BD1291" s="9">
        <v>1</v>
      </c>
      <c r="BE1291" s="9">
        <v>1</v>
      </c>
      <c r="BF1291" s="9">
        <v>2</v>
      </c>
      <c r="BG1291" s="9" t="s">
        <v>125</v>
      </c>
      <c r="BH1291">
        <v>2</v>
      </c>
      <c r="BI1291">
        <v>1</v>
      </c>
      <c r="BJ1291" s="58">
        <v>2</v>
      </c>
      <c r="BK1291">
        <v>2</v>
      </c>
      <c r="BL1291">
        <v>2</v>
      </c>
      <c r="BM1291">
        <v>1</v>
      </c>
      <c r="BN1291">
        <v>1</v>
      </c>
      <c r="BO1291">
        <v>1</v>
      </c>
      <c r="BP1291">
        <v>2</v>
      </c>
      <c r="BQ1291" t="s">
        <v>125</v>
      </c>
      <c r="BR1291">
        <v>2</v>
      </c>
      <c r="BS1291">
        <v>2</v>
      </c>
      <c r="BT1291" t="s">
        <v>125</v>
      </c>
      <c r="BU1291">
        <v>1</v>
      </c>
      <c r="BV1291">
        <v>2</v>
      </c>
      <c r="BW1291">
        <v>2</v>
      </c>
      <c r="BX1291">
        <v>2</v>
      </c>
      <c r="BY1291">
        <v>1</v>
      </c>
      <c r="BZ1291">
        <v>1</v>
      </c>
      <c r="CA1291">
        <v>2</v>
      </c>
      <c r="CB1291">
        <v>2</v>
      </c>
      <c r="CC1291">
        <v>2</v>
      </c>
      <c r="CD1291">
        <v>1</v>
      </c>
      <c r="CE1291">
        <v>1</v>
      </c>
      <c r="CF1291">
        <v>2</v>
      </c>
      <c r="CG1291">
        <v>2</v>
      </c>
      <c r="CH1291">
        <v>2</v>
      </c>
      <c r="CI1291">
        <v>2</v>
      </c>
      <c r="CJ1291">
        <v>2</v>
      </c>
      <c r="CK1291">
        <v>2</v>
      </c>
      <c r="CL1291">
        <v>1</v>
      </c>
      <c r="CM1291">
        <v>2</v>
      </c>
      <c r="CN1291">
        <v>4</v>
      </c>
      <c r="CO1291">
        <v>4</v>
      </c>
      <c r="CP1291">
        <v>4</v>
      </c>
      <c r="CQ1291">
        <v>4</v>
      </c>
      <c r="CR1291">
        <v>2</v>
      </c>
      <c r="CS1291">
        <v>2</v>
      </c>
      <c r="CT1291">
        <v>4</v>
      </c>
      <c r="CU1291">
        <v>4</v>
      </c>
      <c r="CV1291">
        <v>4</v>
      </c>
      <c r="CW1291">
        <v>1</v>
      </c>
      <c r="CX1291">
        <v>2</v>
      </c>
      <c r="CY1291">
        <v>3</v>
      </c>
      <c r="CZ1291">
        <v>0</v>
      </c>
      <c r="DA1291" s="57" t="s">
        <v>125</v>
      </c>
    </row>
    <row r="1292" spans="1:105">
      <c r="A1292">
        <v>1286</v>
      </c>
      <c r="B1292" s="9">
        <v>1</v>
      </c>
      <c r="C1292" s="9">
        <v>5</v>
      </c>
      <c r="D1292" s="9">
        <v>1</v>
      </c>
      <c r="E1292" s="9">
        <v>9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1</v>
      </c>
      <c r="M1292" s="9">
        <v>2</v>
      </c>
      <c r="N1292" s="9">
        <v>4</v>
      </c>
      <c r="O1292" s="9">
        <v>4</v>
      </c>
      <c r="P1292" s="9">
        <v>4</v>
      </c>
      <c r="Q1292" s="9">
        <v>4</v>
      </c>
      <c r="R1292" s="9">
        <v>4</v>
      </c>
      <c r="S1292" s="9">
        <v>4</v>
      </c>
      <c r="T1292" s="9"/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1</v>
      </c>
      <c r="AB1292" s="9">
        <v>0</v>
      </c>
      <c r="AC1292" s="9"/>
      <c r="AD1292" s="9">
        <v>4</v>
      </c>
      <c r="AE1292" s="9"/>
      <c r="AF1292" s="9">
        <v>0</v>
      </c>
      <c r="AG1292" s="9">
        <v>1</v>
      </c>
      <c r="AH1292" s="9">
        <v>0</v>
      </c>
      <c r="AI1292" s="9">
        <v>0</v>
      </c>
      <c r="AJ1292" s="9">
        <v>0</v>
      </c>
      <c r="AK1292" s="9">
        <v>0</v>
      </c>
      <c r="AL1292" s="9"/>
      <c r="AM1292" s="9">
        <v>0</v>
      </c>
      <c r="AN1292" s="9">
        <v>1</v>
      </c>
      <c r="AO1292" s="9">
        <v>0</v>
      </c>
      <c r="AP1292" s="9">
        <v>0</v>
      </c>
      <c r="AQ1292" s="9">
        <v>0</v>
      </c>
      <c r="AR1292" s="9">
        <v>0</v>
      </c>
      <c r="AS1292" s="9"/>
      <c r="AT1292" s="9">
        <v>2</v>
      </c>
      <c r="AU1292" s="9">
        <v>2</v>
      </c>
      <c r="AV1292" s="75">
        <v>2</v>
      </c>
      <c r="AW1292" s="75">
        <v>2</v>
      </c>
      <c r="AX1292" s="75">
        <v>1</v>
      </c>
      <c r="AY1292" s="9">
        <v>1</v>
      </c>
      <c r="AZ1292" s="9">
        <v>1</v>
      </c>
      <c r="BA1292" s="9">
        <v>1</v>
      </c>
      <c r="BB1292" s="9">
        <v>2</v>
      </c>
      <c r="BC1292" s="9">
        <v>2</v>
      </c>
      <c r="BD1292" s="9">
        <v>1</v>
      </c>
      <c r="BE1292" s="9">
        <v>2</v>
      </c>
      <c r="BF1292" s="9">
        <v>1</v>
      </c>
      <c r="BG1292" s="9">
        <v>1</v>
      </c>
      <c r="BH1292">
        <v>1</v>
      </c>
      <c r="BI1292">
        <v>2</v>
      </c>
      <c r="BJ1292" s="58">
        <v>1</v>
      </c>
      <c r="BK1292">
        <v>2</v>
      </c>
      <c r="BL1292">
        <v>1</v>
      </c>
      <c r="BM1292">
        <v>1</v>
      </c>
      <c r="BN1292">
        <v>1</v>
      </c>
      <c r="BO1292">
        <v>2</v>
      </c>
      <c r="BP1292">
        <v>2</v>
      </c>
      <c r="BQ1292" t="s">
        <v>125</v>
      </c>
      <c r="BR1292">
        <v>2</v>
      </c>
      <c r="BS1292">
        <v>2</v>
      </c>
      <c r="BT1292" t="s">
        <v>125</v>
      </c>
      <c r="BU1292">
        <v>1</v>
      </c>
      <c r="BV1292">
        <v>1</v>
      </c>
      <c r="BW1292">
        <v>1</v>
      </c>
      <c r="BX1292">
        <v>1</v>
      </c>
      <c r="BY1292">
        <v>1</v>
      </c>
      <c r="BZ1292">
        <v>2</v>
      </c>
      <c r="CA1292">
        <v>1</v>
      </c>
      <c r="CB1292">
        <v>2</v>
      </c>
      <c r="CC1292">
        <v>2</v>
      </c>
      <c r="CD1292">
        <v>1</v>
      </c>
      <c r="CE1292">
        <v>2</v>
      </c>
      <c r="CF1292">
        <v>2</v>
      </c>
      <c r="CG1292">
        <v>2</v>
      </c>
      <c r="CH1292">
        <v>2</v>
      </c>
      <c r="CI1292">
        <v>2</v>
      </c>
      <c r="CJ1292">
        <v>2</v>
      </c>
      <c r="CK1292">
        <v>2</v>
      </c>
      <c r="CL1292">
        <v>2</v>
      </c>
      <c r="CM1292" t="s">
        <v>125</v>
      </c>
      <c r="CN1292" t="s">
        <v>125</v>
      </c>
      <c r="CO1292">
        <v>4</v>
      </c>
      <c r="CP1292">
        <v>4</v>
      </c>
      <c r="CQ1292">
        <v>4</v>
      </c>
      <c r="CR1292">
        <v>3</v>
      </c>
      <c r="CS1292">
        <v>3</v>
      </c>
      <c r="CT1292">
        <v>4</v>
      </c>
      <c r="CU1292">
        <v>3</v>
      </c>
      <c r="CV1292">
        <v>3</v>
      </c>
      <c r="CW1292">
        <v>1</v>
      </c>
      <c r="CX1292">
        <v>3</v>
      </c>
      <c r="CY1292">
        <v>3</v>
      </c>
      <c r="CZ1292">
        <v>3</v>
      </c>
      <c r="DA1292" s="57" t="s">
        <v>125</v>
      </c>
    </row>
    <row r="1293" spans="1:105">
      <c r="A1293">
        <v>1287</v>
      </c>
      <c r="B1293" s="9">
        <v>1</v>
      </c>
      <c r="C1293" s="9">
        <v>8</v>
      </c>
      <c r="D1293" s="9">
        <v>7</v>
      </c>
      <c r="E1293" s="9">
        <v>15</v>
      </c>
      <c r="F1293" s="9">
        <v>0</v>
      </c>
      <c r="G1293" s="9">
        <v>0</v>
      </c>
      <c r="H1293" s="9">
        <v>0</v>
      </c>
      <c r="I1293" s="9">
        <v>0</v>
      </c>
      <c r="J1293" s="9">
        <v>1</v>
      </c>
      <c r="K1293" s="9">
        <v>1</v>
      </c>
      <c r="L1293" s="9">
        <v>0</v>
      </c>
      <c r="M1293" s="9">
        <v>2</v>
      </c>
      <c r="N1293" s="9">
        <v>1</v>
      </c>
      <c r="O1293" s="9">
        <v>4</v>
      </c>
      <c r="P1293" s="9">
        <v>3</v>
      </c>
      <c r="Q1293" s="9">
        <v>2</v>
      </c>
      <c r="R1293" s="9">
        <v>3</v>
      </c>
      <c r="S1293" s="9">
        <v>4</v>
      </c>
      <c r="T1293" s="9"/>
      <c r="U1293" s="9">
        <v>0</v>
      </c>
      <c r="V1293" s="9">
        <v>0</v>
      </c>
      <c r="W1293" s="9">
        <v>0</v>
      </c>
      <c r="X1293" s="9">
        <v>0</v>
      </c>
      <c r="Y1293" s="9">
        <v>1</v>
      </c>
      <c r="Z1293" s="9">
        <v>1</v>
      </c>
      <c r="AA1293" s="9">
        <v>0</v>
      </c>
      <c r="AB1293" s="9">
        <v>0</v>
      </c>
      <c r="AC1293" s="9"/>
      <c r="AD1293" s="9">
        <v>4</v>
      </c>
      <c r="AE1293" s="9"/>
      <c r="AF1293" s="9">
        <v>1</v>
      </c>
      <c r="AG1293" s="9">
        <v>0</v>
      </c>
      <c r="AH1293" s="9">
        <v>0</v>
      </c>
      <c r="AI1293" s="9">
        <v>0</v>
      </c>
      <c r="AJ1293" s="9">
        <v>0</v>
      </c>
      <c r="AK1293" s="9">
        <v>0</v>
      </c>
      <c r="AL1293" s="9"/>
      <c r="AM1293" s="9">
        <v>1</v>
      </c>
      <c r="AN1293" s="9">
        <v>1</v>
      </c>
      <c r="AO1293" s="9">
        <v>0</v>
      </c>
      <c r="AP1293" s="9">
        <v>0</v>
      </c>
      <c r="AQ1293" s="9">
        <v>0</v>
      </c>
      <c r="AR1293" s="9">
        <v>0</v>
      </c>
      <c r="AS1293" s="9"/>
      <c r="AT1293" s="9">
        <v>2</v>
      </c>
      <c r="AU1293" s="9">
        <v>1</v>
      </c>
      <c r="AV1293" s="75">
        <v>1</v>
      </c>
      <c r="AW1293" s="75">
        <v>1</v>
      </c>
      <c r="AX1293" s="75">
        <v>2</v>
      </c>
      <c r="AY1293" s="9" t="s">
        <v>125</v>
      </c>
      <c r="AZ1293" s="9">
        <v>1</v>
      </c>
      <c r="BA1293" s="9">
        <v>2</v>
      </c>
      <c r="BB1293" s="9">
        <v>2</v>
      </c>
      <c r="BC1293" s="9">
        <v>2</v>
      </c>
      <c r="BD1293" s="9">
        <v>1</v>
      </c>
      <c r="BE1293" s="9">
        <v>2</v>
      </c>
      <c r="BF1293" s="9">
        <v>2</v>
      </c>
      <c r="BG1293" s="9" t="s">
        <v>125</v>
      </c>
      <c r="BH1293">
        <v>2</v>
      </c>
      <c r="BI1293">
        <v>2</v>
      </c>
      <c r="BJ1293" s="58">
        <v>2</v>
      </c>
      <c r="BK1293">
        <v>2</v>
      </c>
      <c r="BM1293">
        <v>2</v>
      </c>
      <c r="BN1293">
        <v>1</v>
      </c>
      <c r="BO1293">
        <v>1</v>
      </c>
      <c r="BP1293">
        <v>2</v>
      </c>
      <c r="BQ1293" t="s">
        <v>125</v>
      </c>
      <c r="BR1293">
        <v>2</v>
      </c>
      <c r="BS1293">
        <v>2</v>
      </c>
      <c r="BT1293" t="s">
        <v>125</v>
      </c>
      <c r="BU1293">
        <v>1</v>
      </c>
      <c r="BV1293">
        <v>2</v>
      </c>
      <c r="BW1293">
        <v>2</v>
      </c>
      <c r="BX1293">
        <v>2</v>
      </c>
      <c r="BY1293">
        <v>2</v>
      </c>
      <c r="BZ1293">
        <v>2</v>
      </c>
      <c r="CA1293">
        <v>2</v>
      </c>
      <c r="CB1293">
        <v>2</v>
      </c>
      <c r="CC1293">
        <v>2</v>
      </c>
      <c r="CD1293">
        <v>2</v>
      </c>
      <c r="CE1293">
        <v>2</v>
      </c>
      <c r="CF1293">
        <v>1</v>
      </c>
      <c r="CG1293">
        <v>1</v>
      </c>
      <c r="CH1293">
        <v>1</v>
      </c>
      <c r="CI1293">
        <v>1</v>
      </c>
      <c r="CJ1293">
        <v>1</v>
      </c>
      <c r="CK1293">
        <v>2</v>
      </c>
      <c r="CL1293">
        <v>1</v>
      </c>
      <c r="CM1293">
        <v>4</v>
      </c>
      <c r="CN1293">
        <v>4</v>
      </c>
      <c r="CO1293">
        <v>4</v>
      </c>
      <c r="CP1293">
        <v>3</v>
      </c>
      <c r="CQ1293">
        <v>2</v>
      </c>
      <c r="CR1293">
        <v>3</v>
      </c>
      <c r="CS1293">
        <v>3</v>
      </c>
      <c r="CT1293">
        <v>3</v>
      </c>
      <c r="CU1293">
        <v>2</v>
      </c>
      <c r="CV1293">
        <v>1</v>
      </c>
      <c r="CW1293">
        <v>1</v>
      </c>
      <c r="CX1293">
        <v>3</v>
      </c>
      <c r="CY1293">
        <v>1</v>
      </c>
      <c r="CZ1293">
        <v>0</v>
      </c>
      <c r="DA1293" s="57" t="s">
        <v>125</v>
      </c>
    </row>
    <row r="1294" spans="1:105">
      <c r="A1294">
        <v>1288</v>
      </c>
      <c r="B1294" s="9">
        <v>2</v>
      </c>
      <c r="C1294" s="9">
        <v>4</v>
      </c>
      <c r="D1294" s="9">
        <v>1</v>
      </c>
      <c r="E1294" s="9">
        <v>12</v>
      </c>
      <c r="F1294" s="9">
        <v>1</v>
      </c>
      <c r="G1294" s="9">
        <v>1</v>
      </c>
      <c r="H1294" s="9">
        <v>0</v>
      </c>
      <c r="I1294" s="9">
        <v>1</v>
      </c>
      <c r="J1294" s="9">
        <v>1</v>
      </c>
      <c r="K1294" s="9">
        <v>0</v>
      </c>
      <c r="L1294" s="9">
        <v>0</v>
      </c>
      <c r="M1294" s="9">
        <v>2</v>
      </c>
      <c r="N1294" s="9">
        <v>4</v>
      </c>
      <c r="O1294" s="9">
        <v>0</v>
      </c>
      <c r="P1294" s="9">
        <v>4</v>
      </c>
      <c r="Q1294" s="9">
        <v>4</v>
      </c>
      <c r="R1294" s="9">
        <v>4</v>
      </c>
      <c r="S1294" s="9">
        <v>0</v>
      </c>
      <c r="T1294" s="9"/>
      <c r="U1294" s="9">
        <v>0</v>
      </c>
      <c r="V1294" s="9">
        <v>0</v>
      </c>
      <c r="W1294" s="9">
        <v>0</v>
      </c>
      <c r="X1294" s="9">
        <v>1</v>
      </c>
      <c r="Y1294" s="9">
        <v>1</v>
      </c>
      <c r="Z1294" s="9">
        <v>0</v>
      </c>
      <c r="AA1294" s="9">
        <v>0</v>
      </c>
      <c r="AB1294" s="9">
        <v>1</v>
      </c>
      <c r="AC1294" s="9"/>
      <c r="AD1294" s="9">
        <v>4</v>
      </c>
      <c r="AE1294" s="9"/>
      <c r="AF1294" s="9">
        <v>1</v>
      </c>
      <c r="AG1294" s="9">
        <v>1</v>
      </c>
      <c r="AH1294" s="9">
        <v>1</v>
      </c>
      <c r="AI1294" s="9">
        <v>1</v>
      </c>
      <c r="AJ1294" s="9">
        <v>0</v>
      </c>
      <c r="AK1294" s="9">
        <v>0</v>
      </c>
      <c r="AL1294" s="9"/>
      <c r="AM1294" s="9">
        <v>1</v>
      </c>
      <c r="AN1294" s="9">
        <v>1</v>
      </c>
      <c r="AO1294" s="9">
        <v>0</v>
      </c>
      <c r="AP1294" s="9">
        <v>1</v>
      </c>
      <c r="AQ1294" s="9">
        <v>0</v>
      </c>
      <c r="AR1294" s="9">
        <v>0</v>
      </c>
      <c r="AS1294" s="9"/>
      <c r="AT1294" s="9">
        <v>2</v>
      </c>
      <c r="AU1294" s="9">
        <v>4</v>
      </c>
      <c r="AV1294" s="75">
        <v>1</v>
      </c>
      <c r="AW1294" s="75">
        <v>2</v>
      </c>
      <c r="AX1294" s="75">
        <v>1</v>
      </c>
      <c r="AY1294" s="9">
        <v>2</v>
      </c>
      <c r="AZ1294" s="9">
        <v>1</v>
      </c>
      <c r="BA1294" s="9">
        <v>1</v>
      </c>
      <c r="BB1294" s="9">
        <v>2</v>
      </c>
      <c r="BC1294" s="9">
        <v>1</v>
      </c>
      <c r="BD1294" s="9">
        <v>1</v>
      </c>
      <c r="BE1294" s="9">
        <v>2</v>
      </c>
      <c r="BF1294" s="9">
        <v>1</v>
      </c>
      <c r="BG1294" s="9">
        <v>1</v>
      </c>
      <c r="BH1294">
        <v>2</v>
      </c>
      <c r="BI1294">
        <v>1</v>
      </c>
      <c r="BJ1294" s="58">
        <v>2</v>
      </c>
      <c r="BK1294">
        <v>2</v>
      </c>
      <c r="BL1294">
        <v>1</v>
      </c>
      <c r="BM1294">
        <v>1</v>
      </c>
      <c r="BN1294">
        <v>1</v>
      </c>
      <c r="BO1294">
        <v>2</v>
      </c>
      <c r="BP1294">
        <v>1</v>
      </c>
      <c r="BQ1294">
        <v>1</v>
      </c>
      <c r="BR1294">
        <v>1</v>
      </c>
      <c r="BS1294">
        <v>2</v>
      </c>
      <c r="BT1294" t="s">
        <v>125</v>
      </c>
      <c r="BU1294">
        <v>1</v>
      </c>
      <c r="BV1294">
        <v>2</v>
      </c>
      <c r="BW1294">
        <v>2</v>
      </c>
      <c r="BX1294">
        <v>2</v>
      </c>
      <c r="BY1294">
        <v>1</v>
      </c>
      <c r="BZ1294">
        <v>2</v>
      </c>
      <c r="CA1294">
        <v>2</v>
      </c>
      <c r="CB1294">
        <v>2</v>
      </c>
      <c r="CC1294">
        <v>1</v>
      </c>
      <c r="CD1294">
        <v>1</v>
      </c>
      <c r="CE1294">
        <v>1</v>
      </c>
      <c r="CF1294">
        <v>1</v>
      </c>
      <c r="CG1294">
        <v>2</v>
      </c>
      <c r="CH1294">
        <v>2</v>
      </c>
      <c r="CI1294">
        <v>2</v>
      </c>
      <c r="CJ1294">
        <v>1</v>
      </c>
      <c r="CK1294">
        <v>2</v>
      </c>
      <c r="CL1294">
        <v>2</v>
      </c>
      <c r="CM1294" t="s">
        <v>125</v>
      </c>
      <c r="CN1294" t="s">
        <v>125</v>
      </c>
      <c r="CO1294">
        <v>4</v>
      </c>
      <c r="CP1294">
        <v>3</v>
      </c>
      <c r="CQ1294">
        <v>4</v>
      </c>
      <c r="CR1294">
        <v>4</v>
      </c>
      <c r="CS1294">
        <v>4</v>
      </c>
      <c r="CT1294">
        <v>1</v>
      </c>
      <c r="CU1294">
        <v>3</v>
      </c>
      <c r="CV1294">
        <v>3</v>
      </c>
      <c r="CW1294">
        <v>1</v>
      </c>
      <c r="CX1294">
        <v>3</v>
      </c>
      <c r="CY1294">
        <v>4</v>
      </c>
      <c r="CZ1294">
        <v>3</v>
      </c>
      <c r="DA1294" s="57">
        <v>3</v>
      </c>
    </row>
    <row r="1295" spans="1:105">
      <c r="A1295">
        <v>1289</v>
      </c>
      <c r="B1295" s="9">
        <v>1</v>
      </c>
      <c r="C1295" s="9">
        <v>5</v>
      </c>
      <c r="D1295" s="9">
        <v>1</v>
      </c>
      <c r="E1295" s="9">
        <v>3</v>
      </c>
      <c r="F1295" s="9">
        <v>0</v>
      </c>
      <c r="G1295" s="9">
        <v>0</v>
      </c>
      <c r="H1295" s="9">
        <v>0</v>
      </c>
      <c r="I1295" s="9">
        <v>1</v>
      </c>
      <c r="J1295" s="9">
        <v>0</v>
      </c>
      <c r="K1295" s="9">
        <v>0</v>
      </c>
      <c r="L1295" s="9">
        <v>0</v>
      </c>
      <c r="M1295" s="9">
        <v>2</v>
      </c>
      <c r="N1295" s="9">
        <v>3</v>
      </c>
      <c r="O1295" s="9">
        <v>3</v>
      </c>
      <c r="P1295" s="9">
        <v>3</v>
      </c>
      <c r="Q1295" s="9">
        <v>2</v>
      </c>
      <c r="R1295" s="9">
        <v>3</v>
      </c>
      <c r="S1295" s="9">
        <v>3</v>
      </c>
      <c r="T1295" s="9"/>
      <c r="U1295" s="9">
        <v>0</v>
      </c>
      <c r="V1295" s="9">
        <v>1</v>
      </c>
      <c r="W1295" s="9">
        <v>0</v>
      </c>
      <c r="X1295" s="9">
        <v>0</v>
      </c>
      <c r="Y1295" s="9">
        <v>1</v>
      </c>
      <c r="Z1295" s="9">
        <v>1</v>
      </c>
      <c r="AA1295" s="9">
        <v>0</v>
      </c>
      <c r="AB1295" s="9">
        <v>0</v>
      </c>
      <c r="AC1295" s="9"/>
      <c r="AD1295" s="9">
        <v>2</v>
      </c>
      <c r="AE1295" s="9"/>
      <c r="AF1295" s="9">
        <v>1</v>
      </c>
      <c r="AG1295" s="9">
        <v>0</v>
      </c>
      <c r="AH1295" s="9">
        <v>1</v>
      </c>
      <c r="AI1295" s="9">
        <v>0</v>
      </c>
      <c r="AJ1295" s="9">
        <v>0</v>
      </c>
      <c r="AK1295" s="9">
        <v>0</v>
      </c>
      <c r="AL1295" s="9"/>
      <c r="AM1295" s="9">
        <v>1</v>
      </c>
      <c r="AN1295" s="9">
        <v>1</v>
      </c>
      <c r="AO1295" s="9">
        <v>1</v>
      </c>
      <c r="AP1295" s="9">
        <v>0</v>
      </c>
      <c r="AQ1295" s="9">
        <v>0</v>
      </c>
      <c r="AR1295" s="9">
        <v>0</v>
      </c>
      <c r="AS1295" s="9"/>
      <c r="AT1295" s="9">
        <v>1</v>
      </c>
      <c r="AU1295" s="9">
        <v>1</v>
      </c>
      <c r="AV1295" s="75">
        <v>1</v>
      </c>
      <c r="AW1295" s="75">
        <v>1</v>
      </c>
      <c r="AX1295" s="75">
        <v>1</v>
      </c>
      <c r="AY1295" s="9">
        <v>1</v>
      </c>
      <c r="AZ1295" s="9">
        <v>1</v>
      </c>
      <c r="BA1295" s="9">
        <v>1</v>
      </c>
      <c r="BB1295" s="9">
        <v>2</v>
      </c>
      <c r="BC1295" s="9">
        <v>1</v>
      </c>
      <c r="BD1295" s="9">
        <v>1</v>
      </c>
      <c r="BE1295" s="9">
        <v>2</v>
      </c>
      <c r="BF1295" s="9">
        <v>1</v>
      </c>
      <c r="BG1295" s="9">
        <v>1</v>
      </c>
      <c r="BH1295">
        <v>2</v>
      </c>
      <c r="BI1295">
        <v>1</v>
      </c>
      <c r="BJ1295" s="58">
        <v>1</v>
      </c>
      <c r="BK1295">
        <v>1</v>
      </c>
      <c r="BL1295">
        <v>1</v>
      </c>
      <c r="BM1295">
        <v>2</v>
      </c>
      <c r="BN1295">
        <v>1</v>
      </c>
      <c r="BO1295">
        <v>2</v>
      </c>
      <c r="BP1295">
        <v>2</v>
      </c>
      <c r="BQ1295" t="s">
        <v>125</v>
      </c>
      <c r="BR1295">
        <v>1</v>
      </c>
      <c r="BS1295">
        <v>2</v>
      </c>
      <c r="BT1295" t="s">
        <v>125</v>
      </c>
      <c r="BU1295">
        <v>1</v>
      </c>
      <c r="BV1295">
        <v>2</v>
      </c>
      <c r="BW1295">
        <v>2</v>
      </c>
      <c r="BX1295">
        <v>2</v>
      </c>
      <c r="BY1295">
        <v>1</v>
      </c>
      <c r="BZ1295">
        <v>2</v>
      </c>
      <c r="CA1295">
        <v>2</v>
      </c>
      <c r="CB1295">
        <v>2</v>
      </c>
      <c r="CC1295">
        <v>1</v>
      </c>
      <c r="CD1295">
        <v>2</v>
      </c>
      <c r="CE1295">
        <v>2</v>
      </c>
      <c r="CF1295">
        <v>1</v>
      </c>
      <c r="CG1295">
        <v>1</v>
      </c>
      <c r="CH1295">
        <v>2</v>
      </c>
      <c r="CI1295">
        <v>2</v>
      </c>
      <c r="CJ1295">
        <v>2</v>
      </c>
      <c r="CK1295">
        <v>2</v>
      </c>
      <c r="CL1295">
        <v>2</v>
      </c>
      <c r="CM1295" t="s">
        <v>125</v>
      </c>
      <c r="CN1295" t="s">
        <v>125</v>
      </c>
      <c r="CO1295">
        <v>4</v>
      </c>
      <c r="CP1295">
        <v>3</v>
      </c>
      <c r="CQ1295">
        <v>4</v>
      </c>
      <c r="CR1295">
        <v>4</v>
      </c>
      <c r="CS1295">
        <v>3</v>
      </c>
      <c r="CT1295">
        <v>4</v>
      </c>
      <c r="CU1295">
        <v>3</v>
      </c>
      <c r="CV1295">
        <v>2</v>
      </c>
      <c r="CW1295">
        <v>1</v>
      </c>
      <c r="CX1295">
        <v>3</v>
      </c>
      <c r="CY1295">
        <v>1</v>
      </c>
      <c r="CZ1295">
        <v>3</v>
      </c>
      <c r="DA1295" s="57" t="s">
        <v>125</v>
      </c>
    </row>
    <row r="1296" spans="1:105">
      <c r="A1296">
        <v>1290</v>
      </c>
      <c r="B1296" s="9">
        <v>1</v>
      </c>
      <c r="C1296" s="9">
        <v>7</v>
      </c>
      <c r="D1296" s="9">
        <v>1</v>
      </c>
      <c r="E1296" s="9">
        <v>4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1</v>
      </c>
      <c r="L1296" s="9">
        <v>0</v>
      </c>
      <c r="M1296" s="9">
        <v>2</v>
      </c>
      <c r="N1296" s="9">
        <v>4</v>
      </c>
      <c r="O1296" s="9">
        <v>4</v>
      </c>
      <c r="P1296" s="9">
        <v>4</v>
      </c>
      <c r="Q1296" s="9">
        <v>4</v>
      </c>
      <c r="R1296" s="9">
        <v>4</v>
      </c>
      <c r="S1296" s="9">
        <v>4</v>
      </c>
      <c r="T1296" s="9"/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1</v>
      </c>
      <c r="AB1296" s="9">
        <v>0</v>
      </c>
      <c r="AC1296" s="9"/>
      <c r="AD1296" s="9">
        <v>4</v>
      </c>
      <c r="AE1296" s="9"/>
      <c r="AF1296" s="9">
        <v>1</v>
      </c>
      <c r="AG1296" s="9">
        <v>1</v>
      </c>
      <c r="AH1296" s="9">
        <v>0</v>
      </c>
      <c r="AI1296" s="9">
        <v>0</v>
      </c>
      <c r="AJ1296" s="9">
        <v>0</v>
      </c>
      <c r="AK1296" s="9">
        <v>0</v>
      </c>
      <c r="AL1296" s="9"/>
      <c r="AM1296" s="9">
        <v>1</v>
      </c>
      <c r="AN1296" s="9">
        <v>1</v>
      </c>
      <c r="AO1296" s="9">
        <v>1</v>
      </c>
      <c r="AP1296" s="9">
        <v>1</v>
      </c>
      <c r="AQ1296" s="9">
        <v>0</v>
      </c>
      <c r="AR1296" s="9">
        <v>0</v>
      </c>
      <c r="AS1296" s="9"/>
      <c r="AT1296" s="9">
        <v>3</v>
      </c>
      <c r="AU1296" s="9">
        <v>2</v>
      </c>
      <c r="AV1296" s="75">
        <v>1</v>
      </c>
      <c r="AW1296" s="75">
        <v>1</v>
      </c>
      <c r="AX1296" s="75">
        <v>1</v>
      </c>
      <c r="AY1296" s="9">
        <v>1</v>
      </c>
      <c r="AZ1296" s="9">
        <v>1</v>
      </c>
      <c r="BA1296" s="9">
        <v>1</v>
      </c>
      <c r="BB1296" s="9">
        <v>1</v>
      </c>
      <c r="BC1296" s="9">
        <v>2</v>
      </c>
      <c r="BD1296" s="9">
        <v>1</v>
      </c>
      <c r="BE1296" s="9">
        <v>1</v>
      </c>
      <c r="BF1296" s="9">
        <v>1</v>
      </c>
      <c r="BG1296" s="9">
        <v>1</v>
      </c>
      <c r="BH1296">
        <v>1</v>
      </c>
      <c r="BI1296">
        <v>1</v>
      </c>
      <c r="BJ1296" s="58">
        <v>1</v>
      </c>
      <c r="BK1296">
        <v>2</v>
      </c>
      <c r="BL1296">
        <v>1</v>
      </c>
      <c r="BM1296">
        <v>2</v>
      </c>
      <c r="BN1296">
        <v>1</v>
      </c>
      <c r="BO1296">
        <v>2</v>
      </c>
      <c r="BP1296">
        <v>2</v>
      </c>
      <c r="BQ1296" t="s">
        <v>125</v>
      </c>
      <c r="BR1296">
        <v>1</v>
      </c>
      <c r="BS1296">
        <v>1</v>
      </c>
      <c r="BT1296">
        <v>1</v>
      </c>
      <c r="BU1296">
        <v>1</v>
      </c>
      <c r="BV1296">
        <v>1</v>
      </c>
      <c r="BW1296">
        <v>1</v>
      </c>
      <c r="BX1296">
        <v>1</v>
      </c>
      <c r="BY1296">
        <v>2</v>
      </c>
      <c r="BZ1296">
        <v>2</v>
      </c>
      <c r="CA1296">
        <v>2</v>
      </c>
      <c r="CB1296">
        <v>2</v>
      </c>
      <c r="CC1296">
        <v>1</v>
      </c>
      <c r="CD1296">
        <v>1</v>
      </c>
      <c r="CE1296">
        <v>2</v>
      </c>
      <c r="CF1296">
        <v>1</v>
      </c>
      <c r="CG1296">
        <v>2</v>
      </c>
      <c r="CH1296">
        <v>2</v>
      </c>
      <c r="CI1296">
        <v>2</v>
      </c>
      <c r="CJ1296">
        <v>1</v>
      </c>
      <c r="CK1296">
        <v>1</v>
      </c>
      <c r="CL1296">
        <v>1</v>
      </c>
      <c r="CM1296">
        <v>4</v>
      </c>
      <c r="CN1296">
        <v>4</v>
      </c>
      <c r="CO1296">
        <v>4</v>
      </c>
      <c r="CP1296">
        <v>3</v>
      </c>
      <c r="CQ1296">
        <v>4</v>
      </c>
      <c r="CR1296">
        <v>4</v>
      </c>
      <c r="CS1296">
        <v>4</v>
      </c>
      <c r="CT1296">
        <v>4</v>
      </c>
      <c r="CU1296">
        <v>4</v>
      </c>
      <c r="CV1296">
        <v>2</v>
      </c>
      <c r="CW1296">
        <v>2</v>
      </c>
      <c r="CX1296">
        <v>4</v>
      </c>
      <c r="CY1296">
        <v>4</v>
      </c>
      <c r="CZ1296">
        <v>3</v>
      </c>
      <c r="DA1296" s="57" t="s">
        <v>125</v>
      </c>
    </row>
    <row r="1297" spans="1:105">
      <c r="A1297">
        <v>1291</v>
      </c>
      <c r="B1297" s="9">
        <v>2</v>
      </c>
      <c r="C1297" s="9">
        <v>3</v>
      </c>
      <c r="D1297" s="9">
        <v>5</v>
      </c>
      <c r="E1297" s="9">
        <v>5</v>
      </c>
      <c r="F1297" s="9">
        <v>1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3</v>
      </c>
      <c r="N1297" s="9">
        <v>4</v>
      </c>
      <c r="O1297" s="9">
        <v>0</v>
      </c>
      <c r="P1297" s="9">
        <v>4</v>
      </c>
      <c r="Q1297" s="9">
        <v>0</v>
      </c>
      <c r="R1297" s="9">
        <v>4</v>
      </c>
      <c r="S1297" s="9">
        <v>0</v>
      </c>
      <c r="T1297" s="9"/>
      <c r="U1297" s="9">
        <v>0</v>
      </c>
      <c r="V1297" s="9">
        <v>0</v>
      </c>
      <c r="W1297" s="9">
        <v>0</v>
      </c>
      <c r="X1297" s="9">
        <v>0</v>
      </c>
      <c r="Y1297" s="9">
        <v>1</v>
      </c>
      <c r="Z1297" s="9">
        <v>1</v>
      </c>
      <c r="AA1297" s="9">
        <v>0</v>
      </c>
      <c r="AB1297" s="9">
        <v>0</v>
      </c>
      <c r="AC1297" s="9"/>
      <c r="AD1297" s="9">
        <v>4</v>
      </c>
      <c r="AE1297" s="9"/>
      <c r="AF1297" s="9">
        <v>1</v>
      </c>
      <c r="AG1297" s="9">
        <v>0</v>
      </c>
      <c r="AH1297" s="9">
        <v>1</v>
      </c>
      <c r="AI1297" s="9">
        <v>0</v>
      </c>
      <c r="AJ1297" s="9">
        <v>0</v>
      </c>
      <c r="AK1297" s="9">
        <v>0</v>
      </c>
      <c r="AL1297" s="9"/>
      <c r="AM1297" s="9">
        <v>1</v>
      </c>
      <c r="AN1297" s="9">
        <v>1</v>
      </c>
      <c r="AO1297" s="9">
        <v>1</v>
      </c>
      <c r="AP1297" s="9">
        <v>1</v>
      </c>
      <c r="AQ1297" s="9">
        <v>0</v>
      </c>
      <c r="AR1297" s="9">
        <v>0</v>
      </c>
      <c r="AS1297" s="9"/>
      <c r="AT1297" s="9">
        <v>1</v>
      </c>
      <c r="AU1297" s="9">
        <v>2</v>
      </c>
      <c r="AV1297" s="75">
        <v>1</v>
      </c>
      <c r="AW1297" s="75">
        <v>1</v>
      </c>
      <c r="AX1297" s="75">
        <v>2</v>
      </c>
      <c r="AY1297" s="9" t="s">
        <v>125</v>
      </c>
      <c r="AZ1297" s="9">
        <v>1</v>
      </c>
      <c r="BA1297" s="9">
        <v>1</v>
      </c>
      <c r="BB1297" s="9">
        <v>2</v>
      </c>
      <c r="BC1297" s="9">
        <v>1</v>
      </c>
      <c r="BD1297" s="9">
        <v>1</v>
      </c>
      <c r="BE1297" s="9">
        <v>2</v>
      </c>
      <c r="BF1297" s="9">
        <v>2</v>
      </c>
      <c r="BG1297" s="9" t="s">
        <v>125</v>
      </c>
      <c r="BH1297">
        <v>2</v>
      </c>
      <c r="BI1297">
        <v>2</v>
      </c>
      <c r="BJ1297" s="58">
        <v>1</v>
      </c>
      <c r="BK1297">
        <v>2</v>
      </c>
      <c r="BL1297">
        <v>1</v>
      </c>
      <c r="BM1297">
        <v>1</v>
      </c>
      <c r="BN1297">
        <v>1</v>
      </c>
      <c r="BO1297">
        <v>2</v>
      </c>
      <c r="BP1297">
        <v>1</v>
      </c>
      <c r="BQ1297">
        <v>1</v>
      </c>
      <c r="BR1297">
        <v>1</v>
      </c>
      <c r="BS1297">
        <v>2</v>
      </c>
      <c r="BT1297" t="s">
        <v>125</v>
      </c>
      <c r="BU1297">
        <v>1</v>
      </c>
      <c r="BV1297">
        <v>2</v>
      </c>
      <c r="BW1297">
        <v>2</v>
      </c>
      <c r="BX1297">
        <v>2</v>
      </c>
      <c r="BY1297">
        <v>1</v>
      </c>
      <c r="BZ1297">
        <v>2</v>
      </c>
      <c r="CA1297">
        <v>2</v>
      </c>
      <c r="CB1297">
        <v>2</v>
      </c>
      <c r="CC1297">
        <v>1</v>
      </c>
      <c r="CD1297">
        <v>2</v>
      </c>
      <c r="CE1297">
        <v>2</v>
      </c>
      <c r="CF1297">
        <v>1</v>
      </c>
      <c r="CG1297">
        <v>2</v>
      </c>
      <c r="CH1297">
        <v>2</v>
      </c>
      <c r="CI1297">
        <v>2</v>
      </c>
      <c r="CJ1297">
        <v>1</v>
      </c>
      <c r="CK1297">
        <v>2</v>
      </c>
      <c r="CL1297">
        <v>1</v>
      </c>
      <c r="CM1297">
        <v>4</v>
      </c>
      <c r="CN1297">
        <v>4</v>
      </c>
      <c r="CO1297">
        <v>4</v>
      </c>
      <c r="CP1297">
        <v>2</v>
      </c>
      <c r="CQ1297">
        <v>3</v>
      </c>
      <c r="CR1297">
        <v>3</v>
      </c>
      <c r="CS1297">
        <v>4</v>
      </c>
      <c r="CT1297">
        <v>4</v>
      </c>
      <c r="CU1297">
        <v>3</v>
      </c>
      <c r="CV1297">
        <v>1</v>
      </c>
      <c r="CW1297">
        <v>2</v>
      </c>
      <c r="CX1297">
        <v>3</v>
      </c>
      <c r="CY1297">
        <v>3</v>
      </c>
      <c r="CZ1297">
        <v>4</v>
      </c>
      <c r="DA1297" s="57">
        <v>4</v>
      </c>
    </row>
    <row r="1298" spans="1:105">
      <c r="A1298">
        <v>1292</v>
      </c>
      <c r="B1298" s="9">
        <v>2</v>
      </c>
      <c r="C1298" s="9">
        <v>5</v>
      </c>
      <c r="D1298" s="9">
        <v>1</v>
      </c>
      <c r="E1298" s="9">
        <v>10</v>
      </c>
      <c r="F1298" s="9">
        <v>0</v>
      </c>
      <c r="G1298" s="9">
        <v>0</v>
      </c>
      <c r="H1298" s="9">
        <v>0</v>
      </c>
      <c r="I1298" s="9">
        <v>1</v>
      </c>
      <c r="J1298" s="9">
        <v>1</v>
      </c>
      <c r="K1298" s="9">
        <v>0</v>
      </c>
      <c r="L1298" s="9">
        <v>0</v>
      </c>
      <c r="M1298" s="9">
        <v>2</v>
      </c>
      <c r="N1298" s="9">
        <v>3</v>
      </c>
      <c r="O1298" s="9">
        <v>3</v>
      </c>
      <c r="P1298" s="9">
        <v>3</v>
      </c>
      <c r="Q1298" s="9">
        <v>4</v>
      </c>
      <c r="R1298" s="9">
        <v>4</v>
      </c>
      <c r="S1298" s="9">
        <v>3</v>
      </c>
      <c r="T1298" s="9"/>
      <c r="U1298" s="9">
        <v>1</v>
      </c>
      <c r="V1298" s="9">
        <v>0</v>
      </c>
      <c r="W1298" s="9">
        <v>1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  <c r="AC1298" s="9"/>
      <c r="AD1298" s="9">
        <v>1</v>
      </c>
      <c r="AE1298" s="9"/>
      <c r="AF1298" s="9">
        <v>1</v>
      </c>
      <c r="AG1298" s="9">
        <v>1</v>
      </c>
      <c r="AH1298" s="9">
        <v>0</v>
      </c>
      <c r="AI1298" s="9">
        <v>0</v>
      </c>
      <c r="AJ1298" s="9">
        <v>0</v>
      </c>
      <c r="AK1298" s="9">
        <v>0</v>
      </c>
      <c r="AL1298" s="9"/>
      <c r="AM1298" s="9">
        <v>1</v>
      </c>
      <c r="AN1298" s="9">
        <v>1</v>
      </c>
      <c r="AO1298" s="9">
        <v>0</v>
      </c>
      <c r="AP1298" s="9">
        <v>0</v>
      </c>
      <c r="AQ1298" s="9">
        <v>0</v>
      </c>
      <c r="AR1298" s="9">
        <v>0</v>
      </c>
      <c r="AS1298" s="9"/>
      <c r="AT1298" s="9">
        <v>4</v>
      </c>
      <c r="AU1298" s="9">
        <v>4</v>
      </c>
      <c r="AV1298" s="75">
        <v>2</v>
      </c>
      <c r="AW1298" s="75">
        <v>2</v>
      </c>
      <c r="AX1298" s="75">
        <v>1</v>
      </c>
      <c r="AY1298" s="9">
        <v>1</v>
      </c>
      <c r="AZ1298" s="9">
        <v>1</v>
      </c>
      <c r="BA1298" s="9">
        <v>1</v>
      </c>
      <c r="BB1298" s="9">
        <v>2</v>
      </c>
      <c r="BC1298" s="9">
        <v>2</v>
      </c>
      <c r="BD1298" s="9">
        <v>1</v>
      </c>
      <c r="BE1298" s="9">
        <v>2</v>
      </c>
      <c r="BF1298" s="9">
        <v>1</v>
      </c>
      <c r="BG1298" s="9">
        <v>1</v>
      </c>
      <c r="BH1298">
        <v>1</v>
      </c>
      <c r="BI1298">
        <v>2</v>
      </c>
      <c r="BJ1298" s="58">
        <v>1</v>
      </c>
      <c r="BK1298">
        <v>2</v>
      </c>
      <c r="BL1298">
        <v>1</v>
      </c>
      <c r="BM1298">
        <v>1</v>
      </c>
      <c r="BN1298">
        <v>2</v>
      </c>
      <c r="BO1298">
        <v>2</v>
      </c>
      <c r="BP1298">
        <v>1</v>
      </c>
      <c r="BQ1298">
        <v>1</v>
      </c>
      <c r="BR1298">
        <v>1</v>
      </c>
      <c r="BS1298">
        <v>1</v>
      </c>
      <c r="BT1298">
        <v>1</v>
      </c>
      <c r="BU1298">
        <v>2</v>
      </c>
      <c r="BV1298">
        <v>2</v>
      </c>
      <c r="BW1298">
        <v>2</v>
      </c>
      <c r="BX1298">
        <v>2</v>
      </c>
      <c r="BY1298">
        <v>2</v>
      </c>
      <c r="BZ1298">
        <v>2</v>
      </c>
      <c r="CA1298">
        <v>1</v>
      </c>
      <c r="CB1298">
        <v>2</v>
      </c>
      <c r="CC1298">
        <v>2</v>
      </c>
      <c r="CD1298">
        <v>1</v>
      </c>
      <c r="CE1298">
        <v>2</v>
      </c>
      <c r="CF1298">
        <v>1</v>
      </c>
      <c r="CG1298">
        <v>1</v>
      </c>
      <c r="CH1298">
        <v>2</v>
      </c>
      <c r="CI1298">
        <v>2</v>
      </c>
      <c r="CJ1298">
        <v>1</v>
      </c>
      <c r="CK1298">
        <v>1</v>
      </c>
      <c r="CL1298">
        <v>1</v>
      </c>
      <c r="CM1298">
        <v>4</v>
      </c>
      <c r="CN1298">
        <v>3</v>
      </c>
      <c r="CO1298">
        <v>4</v>
      </c>
      <c r="CP1298">
        <v>3</v>
      </c>
      <c r="CQ1298">
        <v>4</v>
      </c>
      <c r="CR1298">
        <v>4</v>
      </c>
      <c r="CS1298">
        <v>4</v>
      </c>
      <c r="CT1298">
        <v>3</v>
      </c>
      <c r="CU1298">
        <v>3</v>
      </c>
      <c r="CV1298">
        <v>3</v>
      </c>
      <c r="CW1298">
        <v>1</v>
      </c>
      <c r="CX1298">
        <v>4</v>
      </c>
      <c r="CY1298">
        <v>3</v>
      </c>
      <c r="CZ1298">
        <v>3</v>
      </c>
      <c r="DA1298" s="57" t="s">
        <v>125</v>
      </c>
    </row>
    <row r="1299" spans="1:105">
      <c r="A1299">
        <v>1293</v>
      </c>
      <c r="B1299" s="9">
        <v>1</v>
      </c>
      <c r="C1299" s="9">
        <v>8</v>
      </c>
      <c r="D1299" s="9">
        <v>4</v>
      </c>
      <c r="E1299" s="9">
        <v>12</v>
      </c>
      <c r="F1299" s="9">
        <v>1</v>
      </c>
      <c r="G1299" s="9">
        <v>1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2</v>
      </c>
      <c r="N1299" s="9">
        <v>4</v>
      </c>
      <c r="O1299" s="9">
        <v>4</v>
      </c>
      <c r="P1299" s="9">
        <v>4</v>
      </c>
      <c r="Q1299" s="9">
        <v>1</v>
      </c>
      <c r="R1299" s="9">
        <v>4</v>
      </c>
      <c r="S1299" s="9">
        <v>3</v>
      </c>
      <c r="T1299" s="9"/>
      <c r="U1299" s="9">
        <v>0</v>
      </c>
      <c r="V1299" s="9">
        <v>0</v>
      </c>
      <c r="W1299" s="9">
        <v>0</v>
      </c>
      <c r="X1299" s="9">
        <v>0</v>
      </c>
      <c r="Y1299" s="9">
        <v>1</v>
      </c>
      <c r="Z1299" s="9">
        <v>0</v>
      </c>
      <c r="AA1299" s="9">
        <v>0</v>
      </c>
      <c r="AB1299" s="9">
        <v>0</v>
      </c>
      <c r="AC1299" s="9"/>
      <c r="AD1299" s="9">
        <v>4</v>
      </c>
      <c r="AE1299" s="9"/>
      <c r="AF1299" s="9">
        <v>1</v>
      </c>
      <c r="AG1299" s="9">
        <v>1</v>
      </c>
      <c r="AH1299" s="9">
        <v>0</v>
      </c>
      <c r="AI1299" s="9">
        <v>0</v>
      </c>
      <c r="AJ1299" s="9">
        <v>0</v>
      </c>
      <c r="AK1299" s="9">
        <v>0</v>
      </c>
      <c r="AL1299" s="9"/>
      <c r="AM1299" s="9">
        <v>1</v>
      </c>
      <c r="AN1299" s="9">
        <v>1</v>
      </c>
      <c r="AO1299" s="9">
        <v>0</v>
      </c>
      <c r="AP1299" s="9">
        <v>0</v>
      </c>
      <c r="AQ1299" s="9">
        <v>0</v>
      </c>
      <c r="AR1299" s="9">
        <v>0</v>
      </c>
      <c r="AS1299" s="9"/>
      <c r="AT1299" s="9">
        <v>3</v>
      </c>
      <c r="AU1299" s="9">
        <v>2</v>
      </c>
      <c r="AV1299" s="75">
        <v>1</v>
      </c>
      <c r="AW1299" s="75">
        <v>1</v>
      </c>
      <c r="AX1299" s="75">
        <v>1</v>
      </c>
      <c r="AY1299" s="9">
        <v>2</v>
      </c>
      <c r="AZ1299" s="9">
        <v>1</v>
      </c>
      <c r="BA1299" s="9">
        <v>2</v>
      </c>
      <c r="BB1299" s="9">
        <v>2</v>
      </c>
      <c r="BC1299" s="9">
        <v>1</v>
      </c>
      <c r="BD1299" s="9">
        <v>1</v>
      </c>
      <c r="BE1299" s="9">
        <v>1</v>
      </c>
      <c r="BF1299" s="9">
        <v>2</v>
      </c>
      <c r="BG1299" s="9" t="s">
        <v>125</v>
      </c>
      <c r="BH1299">
        <v>2</v>
      </c>
      <c r="BI1299">
        <v>1</v>
      </c>
      <c r="BJ1299" s="58">
        <v>1</v>
      </c>
      <c r="BK1299">
        <v>2</v>
      </c>
      <c r="BL1299">
        <v>1</v>
      </c>
      <c r="BM1299">
        <v>1</v>
      </c>
      <c r="BN1299">
        <v>2</v>
      </c>
      <c r="BO1299">
        <v>2</v>
      </c>
      <c r="BP1299">
        <v>1</v>
      </c>
      <c r="BQ1299">
        <v>1</v>
      </c>
      <c r="BR1299">
        <v>2</v>
      </c>
      <c r="BS1299">
        <v>2</v>
      </c>
      <c r="BT1299" t="s">
        <v>125</v>
      </c>
      <c r="BU1299">
        <v>1</v>
      </c>
      <c r="BV1299">
        <v>2</v>
      </c>
      <c r="BW1299">
        <v>2</v>
      </c>
      <c r="BX1299">
        <v>2</v>
      </c>
      <c r="BY1299">
        <v>2</v>
      </c>
      <c r="BZ1299">
        <v>2</v>
      </c>
      <c r="CA1299">
        <v>2</v>
      </c>
      <c r="CB1299">
        <v>2</v>
      </c>
      <c r="CC1299">
        <v>1</v>
      </c>
      <c r="CD1299">
        <v>2</v>
      </c>
      <c r="CE1299">
        <v>2</v>
      </c>
      <c r="CF1299">
        <v>1</v>
      </c>
      <c r="CG1299">
        <v>2</v>
      </c>
      <c r="CH1299">
        <v>2</v>
      </c>
      <c r="CI1299">
        <v>2</v>
      </c>
      <c r="CJ1299">
        <v>1</v>
      </c>
      <c r="CK1299">
        <v>2</v>
      </c>
      <c r="CL1299">
        <v>1</v>
      </c>
      <c r="CM1299">
        <v>4</v>
      </c>
      <c r="CN1299">
        <v>3</v>
      </c>
      <c r="CO1299">
        <v>4</v>
      </c>
      <c r="CP1299">
        <v>3</v>
      </c>
      <c r="CQ1299">
        <v>4</v>
      </c>
      <c r="CR1299">
        <v>3</v>
      </c>
      <c r="CS1299">
        <v>4</v>
      </c>
      <c r="CT1299">
        <v>3</v>
      </c>
      <c r="CU1299">
        <v>3</v>
      </c>
      <c r="CV1299">
        <v>3</v>
      </c>
      <c r="CW1299">
        <v>1</v>
      </c>
      <c r="CX1299">
        <v>3</v>
      </c>
      <c r="CY1299">
        <v>1</v>
      </c>
      <c r="CZ1299">
        <v>3</v>
      </c>
      <c r="DA1299" s="57">
        <v>3</v>
      </c>
    </row>
    <row r="1300" spans="1:105">
      <c r="A1300">
        <v>1294</v>
      </c>
      <c r="B1300" s="9">
        <v>1</v>
      </c>
      <c r="C1300" s="9">
        <v>4</v>
      </c>
      <c r="D1300" s="9">
        <v>2</v>
      </c>
      <c r="E1300" s="9">
        <v>1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1</v>
      </c>
      <c r="M1300" s="9">
        <v>2</v>
      </c>
      <c r="N1300" s="9">
        <v>0</v>
      </c>
      <c r="O1300" s="9">
        <v>0</v>
      </c>
      <c r="P1300" s="9">
        <v>0</v>
      </c>
      <c r="Q1300" s="9">
        <v>0</v>
      </c>
      <c r="R1300" s="9">
        <v>3</v>
      </c>
      <c r="S1300" s="9">
        <v>0</v>
      </c>
      <c r="T1300" s="9"/>
      <c r="U1300" s="9">
        <v>0</v>
      </c>
      <c r="V1300" s="9">
        <v>0</v>
      </c>
      <c r="W1300" s="9">
        <v>0</v>
      </c>
      <c r="X1300" s="9">
        <v>0</v>
      </c>
      <c r="Y1300" s="9">
        <v>1</v>
      </c>
      <c r="Z1300" s="9">
        <v>1</v>
      </c>
      <c r="AA1300" s="9">
        <v>0</v>
      </c>
      <c r="AB1300" s="9">
        <v>0</v>
      </c>
      <c r="AC1300" s="9"/>
      <c r="AD1300" s="9">
        <v>5</v>
      </c>
      <c r="AE1300" s="9"/>
      <c r="AF1300" s="9">
        <v>1</v>
      </c>
      <c r="AG1300" s="9">
        <v>0</v>
      </c>
      <c r="AH1300" s="9">
        <v>0</v>
      </c>
      <c r="AI1300" s="9">
        <v>0</v>
      </c>
      <c r="AJ1300" s="9">
        <v>1</v>
      </c>
      <c r="AK1300" s="9">
        <v>0</v>
      </c>
      <c r="AL1300" s="9"/>
      <c r="AM1300" s="9">
        <v>1</v>
      </c>
      <c r="AN1300" s="9">
        <v>1</v>
      </c>
      <c r="AO1300" s="9">
        <v>0</v>
      </c>
      <c r="AP1300" s="9">
        <v>0</v>
      </c>
      <c r="AQ1300" s="9">
        <v>0</v>
      </c>
      <c r="AR1300" s="9">
        <v>0</v>
      </c>
      <c r="AS1300" s="9"/>
      <c r="AT1300" s="9">
        <v>1</v>
      </c>
      <c r="AU1300" s="9">
        <v>1</v>
      </c>
      <c r="AV1300" s="75">
        <v>2</v>
      </c>
      <c r="AW1300" s="75">
        <v>1</v>
      </c>
      <c r="AX1300" s="75">
        <v>2</v>
      </c>
      <c r="AY1300" s="9" t="s">
        <v>125</v>
      </c>
      <c r="AZ1300" s="9">
        <v>1</v>
      </c>
      <c r="BA1300" s="9">
        <v>1</v>
      </c>
      <c r="BB1300" s="9">
        <v>2</v>
      </c>
      <c r="BC1300" s="9">
        <v>2</v>
      </c>
      <c r="BD1300" s="9">
        <v>1</v>
      </c>
      <c r="BE1300" s="9">
        <v>1</v>
      </c>
      <c r="BF1300" s="9">
        <v>2</v>
      </c>
      <c r="BG1300" s="9" t="s">
        <v>125</v>
      </c>
      <c r="BH1300">
        <v>1</v>
      </c>
      <c r="BI1300">
        <v>2</v>
      </c>
      <c r="BJ1300" s="58">
        <v>1</v>
      </c>
      <c r="BK1300">
        <v>1</v>
      </c>
      <c r="BL1300">
        <v>1</v>
      </c>
      <c r="BM1300">
        <v>1</v>
      </c>
      <c r="BN1300">
        <v>1</v>
      </c>
      <c r="BO1300">
        <v>2</v>
      </c>
      <c r="BP1300">
        <v>2</v>
      </c>
      <c r="BQ1300" t="s">
        <v>125</v>
      </c>
      <c r="BR1300">
        <v>1</v>
      </c>
      <c r="BS1300">
        <v>1</v>
      </c>
      <c r="BT1300">
        <v>1</v>
      </c>
      <c r="BU1300">
        <v>1</v>
      </c>
      <c r="BV1300">
        <v>1</v>
      </c>
      <c r="BW1300">
        <v>2</v>
      </c>
      <c r="BX1300">
        <v>2</v>
      </c>
      <c r="BY1300">
        <v>2</v>
      </c>
      <c r="BZ1300">
        <v>2</v>
      </c>
      <c r="CA1300">
        <v>1</v>
      </c>
      <c r="CB1300">
        <v>2</v>
      </c>
      <c r="CC1300">
        <v>2</v>
      </c>
      <c r="CD1300">
        <v>2</v>
      </c>
      <c r="CE1300">
        <v>2</v>
      </c>
      <c r="CF1300">
        <v>2</v>
      </c>
      <c r="CG1300">
        <v>2</v>
      </c>
      <c r="CH1300">
        <v>2</v>
      </c>
      <c r="CI1300">
        <v>2</v>
      </c>
      <c r="CJ1300">
        <v>1</v>
      </c>
      <c r="CK1300">
        <v>2</v>
      </c>
      <c r="CL1300">
        <v>1</v>
      </c>
      <c r="CM1300">
        <v>3</v>
      </c>
      <c r="CN1300">
        <v>3</v>
      </c>
      <c r="CO1300">
        <v>4</v>
      </c>
      <c r="CP1300">
        <v>3</v>
      </c>
      <c r="CQ1300">
        <v>3</v>
      </c>
      <c r="CR1300">
        <v>3</v>
      </c>
      <c r="CS1300">
        <v>3</v>
      </c>
      <c r="CT1300">
        <v>3</v>
      </c>
      <c r="CU1300">
        <v>3</v>
      </c>
      <c r="CV1300">
        <v>3</v>
      </c>
      <c r="CW1300">
        <v>1</v>
      </c>
      <c r="CX1300">
        <v>2</v>
      </c>
      <c r="CY1300">
        <v>3</v>
      </c>
      <c r="CZ1300">
        <v>3</v>
      </c>
      <c r="DA1300" s="57" t="s">
        <v>125</v>
      </c>
    </row>
    <row r="1301" spans="1:105">
      <c r="A1301">
        <v>1295</v>
      </c>
      <c r="B1301" s="9">
        <v>1</v>
      </c>
      <c r="C1301" s="9">
        <v>9</v>
      </c>
      <c r="D1301" s="9">
        <v>7</v>
      </c>
      <c r="E1301" s="9">
        <v>6</v>
      </c>
      <c r="F1301" s="9">
        <v>0</v>
      </c>
      <c r="G1301" s="9">
        <v>0</v>
      </c>
      <c r="H1301" s="9">
        <v>0</v>
      </c>
      <c r="I1301" s="9">
        <v>0</v>
      </c>
      <c r="J1301" s="9">
        <v>1</v>
      </c>
      <c r="K1301" s="9">
        <v>1</v>
      </c>
      <c r="L1301" s="9">
        <v>0</v>
      </c>
      <c r="M1301" s="9">
        <v>3</v>
      </c>
      <c r="N1301" s="9">
        <v>4</v>
      </c>
      <c r="O1301" s="9"/>
      <c r="P1301" s="9"/>
      <c r="Q1301" s="9">
        <v>4</v>
      </c>
      <c r="R1301" s="9"/>
      <c r="S1301" s="9"/>
      <c r="T1301" s="9"/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1</v>
      </c>
      <c r="AB1301" s="9">
        <v>0</v>
      </c>
      <c r="AC1301" s="9"/>
      <c r="AD1301" s="9">
        <v>3</v>
      </c>
      <c r="AE1301" s="9"/>
      <c r="AF1301" s="9">
        <v>1</v>
      </c>
      <c r="AG1301" s="9">
        <v>0</v>
      </c>
      <c r="AH1301" s="9">
        <v>0</v>
      </c>
      <c r="AI1301" s="9">
        <v>0</v>
      </c>
      <c r="AJ1301" s="9">
        <v>0</v>
      </c>
      <c r="AK1301" s="9">
        <v>0</v>
      </c>
      <c r="AL1301" s="9"/>
      <c r="AM1301" s="9">
        <v>1</v>
      </c>
      <c r="AN1301" s="9">
        <v>1</v>
      </c>
      <c r="AO1301" s="9">
        <v>1</v>
      </c>
      <c r="AP1301" s="9">
        <v>0</v>
      </c>
      <c r="AQ1301" s="9">
        <v>0</v>
      </c>
      <c r="AR1301" s="9">
        <v>0</v>
      </c>
      <c r="AS1301" s="9"/>
      <c r="AT1301" s="9">
        <v>3</v>
      </c>
      <c r="AU1301" s="9">
        <v>1</v>
      </c>
      <c r="AV1301" s="75">
        <v>1</v>
      </c>
      <c r="AW1301" s="75">
        <v>2</v>
      </c>
      <c r="AX1301" s="75">
        <v>1</v>
      </c>
      <c r="AY1301" s="9">
        <v>2</v>
      </c>
      <c r="AZ1301" s="9">
        <v>2</v>
      </c>
      <c r="BA1301" s="9" t="s">
        <v>125</v>
      </c>
      <c r="BB1301" s="9" t="s">
        <v>125</v>
      </c>
      <c r="BC1301" s="9">
        <v>2</v>
      </c>
      <c r="BD1301" s="9">
        <v>2</v>
      </c>
      <c r="BE1301" s="9" t="s">
        <v>125</v>
      </c>
      <c r="BF1301" s="9">
        <v>2</v>
      </c>
      <c r="BG1301" s="9" t="s">
        <v>125</v>
      </c>
      <c r="BH1301">
        <v>2</v>
      </c>
      <c r="BI1301">
        <v>1</v>
      </c>
      <c r="BJ1301" s="58">
        <v>2</v>
      </c>
      <c r="BK1301">
        <v>1</v>
      </c>
      <c r="BL1301">
        <v>1</v>
      </c>
      <c r="BM1301">
        <v>2</v>
      </c>
      <c r="BN1301">
        <v>2</v>
      </c>
      <c r="BO1301">
        <v>2</v>
      </c>
      <c r="BP1301">
        <v>2</v>
      </c>
      <c r="BQ1301" t="s">
        <v>125</v>
      </c>
      <c r="BR1301">
        <v>1</v>
      </c>
      <c r="BS1301">
        <v>2</v>
      </c>
      <c r="BT1301" t="s">
        <v>125</v>
      </c>
      <c r="BU1301">
        <v>1</v>
      </c>
      <c r="BV1301">
        <v>2</v>
      </c>
      <c r="BW1301">
        <v>2</v>
      </c>
      <c r="BX1301">
        <v>2</v>
      </c>
      <c r="BY1301">
        <v>1</v>
      </c>
      <c r="BZ1301">
        <v>2</v>
      </c>
      <c r="CA1301">
        <v>1</v>
      </c>
      <c r="CB1301">
        <v>1</v>
      </c>
      <c r="CC1301">
        <v>2</v>
      </c>
      <c r="CD1301">
        <v>2</v>
      </c>
      <c r="CE1301">
        <v>1</v>
      </c>
      <c r="CF1301">
        <v>1</v>
      </c>
      <c r="CG1301">
        <v>1</v>
      </c>
      <c r="CH1301">
        <v>1</v>
      </c>
      <c r="CI1301">
        <v>1</v>
      </c>
      <c r="CJ1301">
        <v>1</v>
      </c>
      <c r="CK1301">
        <v>2</v>
      </c>
      <c r="CL1301">
        <v>1</v>
      </c>
      <c r="CM1301">
        <v>4</v>
      </c>
      <c r="CN1301">
        <v>4</v>
      </c>
      <c r="CO1301">
        <v>4</v>
      </c>
      <c r="CP1301">
        <v>3</v>
      </c>
      <c r="CQ1301">
        <v>4</v>
      </c>
      <c r="CR1301">
        <v>4</v>
      </c>
      <c r="CS1301">
        <v>4</v>
      </c>
      <c r="CT1301">
        <v>3</v>
      </c>
      <c r="CU1301">
        <v>4</v>
      </c>
      <c r="CV1301">
        <v>4</v>
      </c>
      <c r="CW1301">
        <v>1</v>
      </c>
      <c r="CX1301">
        <v>4</v>
      </c>
      <c r="CY1301">
        <v>1</v>
      </c>
      <c r="CZ1301">
        <v>3</v>
      </c>
      <c r="DA1301" s="57" t="s">
        <v>125</v>
      </c>
    </row>
    <row r="1302" spans="1:105">
      <c r="A1302">
        <v>1296</v>
      </c>
      <c r="B1302" s="9">
        <v>2</v>
      </c>
      <c r="C1302" s="9">
        <v>4</v>
      </c>
      <c r="D1302" s="9">
        <v>1</v>
      </c>
      <c r="E1302" s="9">
        <v>11</v>
      </c>
      <c r="F1302" s="9">
        <v>1</v>
      </c>
      <c r="G1302" s="9">
        <v>1</v>
      </c>
      <c r="H1302" s="9">
        <v>0</v>
      </c>
      <c r="I1302" s="9">
        <v>1</v>
      </c>
      <c r="J1302" s="9">
        <v>0</v>
      </c>
      <c r="K1302" s="9">
        <v>0</v>
      </c>
      <c r="L1302" s="9">
        <v>0</v>
      </c>
      <c r="M1302" s="9">
        <v>2</v>
      </c>
      <c r="N1302" s="9">
        <v>4</v>
      </c>
      <c r="O1302" s="9">
        <v>3</v>
      </c>
      <c r="P1302" s="9">
        <v>3</v>
      </c>
      <c r="Q1302" s="9">
        <v>3</v>
      </c>
      <c r="R1302" s="9">
        <v>4</v>
      </c>
      <c r="S1302" s="9">
        <v>4</v>
      </c>
      <c r="T1302" s="9"/>
      <c r="U1302" s="9">
        <v>0</v>
      </c>
      <c r="V1302" s="9">
        <v>0</v>
      </c>
      <c r="W1302" s="9">
        <v>0</v>
      </c>
      <c r="X1302" s="9">
        <v>1</v>
      </c>
      <c r="Y1302" s="9">
        <v>1</v>
      </c>
      <c r="Z1302" s="9">
        <v>1</v>
      </c>
      <c r="AA1302" s="9">
        <v>0</v>
      </c>
      <c r="AB1302" s="9">
        <v>0</v>
      </c>
      <c r="AC1302" s="9"/>
      <c r="AD1302" s="9">
        <v>2</v>
      </c>
      <c r="AE1302" s="9"/>
      <c r="AF1302" s="9">
        <v>1</v>
      </c>
      <c r="AG1302" s="9">
        <v>1</v>
      </c>
      <c r="AH1302" s="9">
        <v>1</v>
      </c>
      <c r="AI1302" s="9">
        <v>0</v>
      </c>
      <c r="AJ1302" s="9">
        <v>0</v>
      </c>
      <c r="AK1302" s="9">
        <v>0</v>
      </c>
      <c r="AL1302" s="9"/>
      <c r="AM1302" s="9">
        <v>1</v>
      </c>
      <c r="AN1302" s="9">
        <v>1</v>
      </c>
      <c r="AO1302" s="9">
        <v>1</v>
      </c>
      <c r="AP1302" s="9">
        <v>1</v>
      </c>
      <c r="AQ1302" s="9">
        <v>0</v>
      </c>
      <c r="AR1302" s="9">
        <v>0</v>
      </c>
      <c r="AS1302" s="9"/>
      <c r="AT1302" s="9">
        <v>3</v>
      </c>
      <c r="AU1302" s="9">
        <v>2</v>
      </c>
      <c r="AV1302" s="75">
        <v>1</v>
      </c>
      <c r="AW1302" s="75">
        <v>2</v>
      </c>
      <c r="AX1302" s="75">
        <v>1</v>
      </c>
      <c r="AY1302" s="9">
        <v>1</v>
      </c>
      <c r="AZ1302" s="9">
        <v>1</v>
      </c>
      <c r="BA1302" s="9">
        <v>2</v>
      </c>
      <c r="BB1302" s="9">
        <v>2</v>
      </c>
      <c r="BC1302" s="9">
        <v>1</v>
      </c>
      <c r="BD1302" s="9">
        <v>1</v>
      </c>
      <c r="BE1302" s="9">
        <v>1</v>
      </c>
      <c r="BF1302" s="9">
        <v>1</v>
      </c>
      <c r="BG1302" s="9">
        <v>1</v>
      </c>
      <c r="BH1302">
        <v>1</v>
      </c>
      <c r="BI1302">
        <v>2</v>
      </c>
      <c r="BJ1302" s="58">
        <v>1</v>
      </c>
      <c r="BK1302">
        <v>1</v>
      </c>
      <c r="BL1302">
        <v>1</v>
      </c>
      <c r="BM1302">
        <v>1</v>
      </c>
      <c r="BN1302">
        <v>1</v>
      </c>
      <c r="BO1302">
        <v>2</v>
      </c>
      <c r="BP1302">
        <v>1</v>
      </c>
      <c r="BQ1302">
        <v>1</v>
      </c>
      <c r="BR1302">
        <v>1</v>
      </c>
      <c r="BS1302">
        <v>1</v>
      </c>
      <c r="BT1302">
        <v>1</v>
      </c>
      <c r="BU1302">
        <v>1</v>
      </c>
      <c r="BV1302">
        <v>1</v>
      </c>
      <c r="BW1302">
        <v>2</v>
      </c>
      <c r="BX1302">
        <v>2</v>
      </c>
      <c r="BY1302">
        <v>1</v>
      </c>
      <c r="BZ1302">
        <v>2</v>
      </c>
      <c r="CA1302">
        <v>1</v>
      </c>
      <c r="CB1302">
        <v>2</v>
      </c>
      <c r="CC1302">
        <v>1</v>
      </c>
      <c r="CD1302">
        <v>1</v>
      </c>
      <c r="CE1302">
        <v>2</v>
      </c>
      <c r="CF1302">
        <v>1</v>
      </c>
      <c r="CG1302">
        <v>1</v>
      </c>
      <c r="CH1302">
        <v>2</v>
      </c>
      <c r="CI1302">
        <v>2</v>
      </c>
      <c r="CJ1302">
        <v>1</v>
      </c>
      <c r="CK1302">
        <v>2</v>
      </c>
      <c r="CL1302">
        <v>1</v>
      </c>
      <c r="CM1302">
        <v>3</v>
      </c>
      <c r="CN1302">
        <v>3</v>
      </c>
      <c r="CO1302">
        <v>4</v>
      </c>
      <c r="CP1302">
        <v>3</v>
      </c>
      <c r="CQ1302">
        <v>4</v>
      </c>
      <c r="CR1302">
        <v>4</v>
      </c>
      <c r="CS1302">
        <v>4</v>
      </c>
      <c r="CT1302">
        <v>3</v>
      </c>
      <c r="CU1302">
        <v>3</v>
      </c>
      <c r="CV1302">
        <v>2</v>
      </c>
      <c r="CW1302">
        <v>2</v>
      </c>
      <c r="CX1302">
        <v>3</v>
      </c>
      <c r="CY1302">
        <v>4</v>
      </c>
      <c r="CZ1302">
        <v>3</v>
      </c>
      <c r="DA1302" s="57">
        <v>3</v>
      </c>
    </row>
    <row r="1303" spans="1:105">
      <c r="A1303">
        <v>1297</v>
      </c>
      <c r="B1303" s="9">
        <v>2</v>
      </c>
      <c r="C1303" s="9">
        <v>5</v>
      </c>
      <c r="D1303" s="9">
        <v>4</v>
      </c>
      <c r="E1303" s="9">
        <v>5</v>
      </c>
      <c r="F1303" s="9">
        <v>0</v>
      </c>
      <c r="G1303" s="9">
        <v>0</v>
      </c>
      <c r="H1303" s="9">
        <v>1</v>
      </c>
      <c r="I1303" s="9">
        <v>0</v>
      </c>
      <c r="J1303" s="9">
        <v>1</v>
      </c>
      <c r="K1303" s="9">
        <v>0</v>
      </c>
      <c r="L1303" s="9">
        <v>0</v>
      </c>
      <c r="M1303" s="9">
        <v>2</v>
      </c>
      <c r="N1303" s="9"/>
      <c r="O1303" s="9"/>
      <c r="P1303" s="9"/>
      <c r="Q1303" s="9"/>
      <c r="R1303" s="9">
        <v>3</v>
      </c>
      <c r="S1303" s="9"/>
      <c r="T1303" s="9"/>
      <c r="U1303" s="9">
        <v>1</v>
      </c>
      <c r="V1303" s="9">
        <v>0</v>
      </c>
      <c r="W1303" s="9">
        <v>1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  <c r="AC1303" s="9"/>
      <c r="AD1303" s="9">
        <v>1</v>
      </c>
      <c r="AE1303" s="9"/>
      <c r="AF1303" s="9">
        <v>1</v>
      </c>
      <c r="AG1303" s="9">
        <v>0</v>
      </c>
      <c r="AH1303" s="9">
        <v>1</v>
      </c>
      <c r="AI1303" s="9">
        <v>0</v>
      </c>
      <c r="AJ1303" s="9">
        <v>0</v>
      </c>
      <c r="AK1303" s="9">
        <v>0</v>
      </c>
      <c r="AL1303" s="9"/>
      <c r="AM1303" s="9">
        <v>1</v>
      </c>
      <c r="AN1303" s="9">
        <v>1</v>
      </c>
      <c r="AO1303" s="9">
        <v>0</v>
      </c>
      <c r="AP1303" s="9">
        <v>1</v>
      </c>
      <c r="AQ1303" s="9">
        <v>0</v>
      </c>
      <c r="AR1303" s="9">
        <v>0</v>
      </c>
      <c r="AS1303" s="9"/>
      <c r="AT1303" s="9">
        <v>3</v>
      </c>
      <c r="AU1303" s="9">
        <v>4</v>
      </c>
      <c r="AV1303" s="75">
        <v>2</v>
      </c>
      <c r="AW1303" s="75">
        <v>1</v>
      </c>
      <c r="AX1303" s="75">
        <v>1</v>
      </c>
      <c r="AY1303" s="9">
        <v>2</v>
      </c>
      <c r="AZ1303" s="9">
        <v>1</v>
      </c>
      <c r="BA1303" s="9">
        <v>1</v>
      </c>
      <c r="BB1303" s="9">
        <v>2</v>
      </c>
      <c r="BC1303" s="9">
        <v>1</v>
      </c>
      <c r="BD1303" s="9">
        <v>1</v>
      </c>
      <c r="BE1303" s="9">
        <v>1</v>
      </c>
      <c r="BF1303" s="9">
        <v>1</v>
      </c>
      <c r="BG1303" s="9">
        <v>1</v>
      </c>
      <c r="BH1303">
        <v>1</v>
      </c>
      <c r="BI1303">
        <v>1</v>
      </c>
      <c r="BJ1303" s="58">
        <v>1</v>
      </c>
      <c r="BK1303">
        <v>2</v>
      </c>
      <c r="BL1303">
        <v>2</v>
      </c>
      <c r="BM1303">
        <v>2</v>
      </c>
      <c r="BN1303">
        <v>1</v>
      </c>
      <c r="BO1303">
        <v>2</v>
      </c>
      <c r="BP1303">
        <v>1</v>
      </c>
      <c r="BQ1303">
        <v>1</v>
      </c>
      <c r="BR1303">
        <v>2</v>
      </c>
      <c r="BS1303">
        <v>1</v>
      </c>
      <c r="BT1303">
        <v>1</v>
      </c>
      <c r="BU1303">
        <v>1</v>
      </c>
      <c r="BV1303">
        <v>2</v>
      </c>
      <c r="BW1303">
        <v>2</v>
      </c>
      <c r="BX1303">
        <v>2</v>
      </c>
      <c r="BY1303">
        <v>1</v>
      </c>
      <c r="BZ1303">
        <v>2</v>
      </c>
      <c r="CA1303">
        <v>2</v>
      </c>
      <c r="CB1303">
        <v>2</v>
      </c>
      <c r="CC1303">
        <v>1</v>
      </c>
      <c r="CD1303">
        <v>2</v>
      </c>
      <c r="CE1303">
        <v>2</v>
      </c>
      <c r="CF1303">
        <v>2</v>
      </c>
      <c r="CG1303">
        <v>1</v>
      </c>
      <c r="CH1303">
        <v>2</v>
      </c>
      <c r="CI1303">
        <v>2</v>
      </c>
      <c r="CJ1303">
        <v>1</v>
      </c>
      <c r="CK1303">
        <v>2</v>
      </c>
      <c r="CL1303">
        <v>1</v>
      </c>
      <c r="CM1303">
        <v>2</v>
      </c>
      <c r="CN1303">
        <v>2</v>
      </c>
      <c r="CO1303">
        <v>3</v>
      </c>
      <c r="CP1303">
        <v>2</v>
      </c>
      <c r="CQ1303">
        <v>3</v>
      </c>
      <c r="CR1303">
        <v>3</v>
      </c>
      <c r="CS1303">
        <v>3</v>
      </c>
      <c r="CT1303">
        <v>3</v>
      </c>
      <c r="CU1303">
        <v>3</v>
      </c>
      <c r="CV1303">
        <v>3</v>
      </c>
      <c r="CW1303">
        <v>1</v>
      </c>
      <c r="CX1303">
        <v>3</v>
      </c>
      <c r="CY1303">
        <v>3</v>
      </c>
      <c r="CZ1303">
        <v>3</v>
      </c>
      <c r="DA1303" s="57">
        <v>3</v>
      </c>
    </row>
    <row r="1304" spans="1:105">
      <c r="A1304">
        <v>1298</v>
      </c>
      <c r="B1304" s="9">
        <v>2</v>
      </c>
      <c r="C1304" s="9">
        <v>4</v>
      </c>
      <c r="D1304" s="9">
        <v>4</v>
      </c>
      <c r="E1304" s="9">
        <v>12</v>
      </c>
      <c r="F1304" s="9">
        <v>0</v>
      </c>
      <c r="G1304" s="9">
        <v>1</v>
      </c>
      <c r="H1304" s="9">
        <v>1</v>
      </c>
      <c r="I1304" s="9">
        <v>0</v>
      </c>
      <c r="J1304" s="9">
        <v>0</v>
      </c>
      <c r="K1304" s="9">
        <v>0</v>
      </c>
      <c r="L1304" s="9">
        <v>0</v>
      </c>
      <c r="M1304" s="9">
        <v>2</v>
      </c>
      <c r="N1304" s="9">
        <v>3</v>
      </c>
      <c r="O1304" s="9">
        <v>3</v>
      </c>
      <c r="P1304" s="9">
        <v>2</v>
      </c>
      <c r="Q1304" s="9">
        <v>3</v>
      </c>
      <c r="R1304" s="9">
        <v>3</v>
      </c>
      <c r="S1304" s="9">
        <v>3</v>
      </c>
      <c r="T1304" s="9"/>
      <c r="U1304" s="9">
        <v>0</v>
      </c>
      <c r="V1304" s="9">
        <v>0</v>
      </c>
      <c r="W1304" s="9">
        <v>1</v>
      </c>
      <c r="X1304" s="9">
        <v>1</v>
      </c>
      <c r="Y1304" s="9">
        <v>1</v>
      </c>
      <c r="Z1304" s="9">
        <v>0</v>
      </c>
      <c r="AA1304" s="9">
        <v>0</v>
      </c>
      <c r="AB1304" s="9">
        <v>0</v>
      </c>
      <c r="AC1304" s="9"/>
      <c r="AD1304" s="9">
        <v>2</v>
      </c>
      <c r="AE1304" s="9"/>
      <c r="AF1304" s="9">
        <v>1</v>
      </c>
      <c r="AG1304" s="9">
        <v>0</v>
      </c>
      <c r="AH1304" s="9">
        <v>1</v>
      </c>
      <c r="AI1304" s="9">
        <v>1</v>
      </c>
      <c r="AJ1304" s="9">
        <v>0</v>
      </c>
      <c r="AK1304" s="9">
        <v>0</v>
      </c>
      <c r="AL1304" s="9"/>
      <c r="AM1304" s="9">
        <v>1</v>
      </c>
      <c r="AN1304" s="9">
        <v>1</v>
      </c>
      <c r="AO1304" s="9">
        <v>1</v>
      </c>
      <c r="AP1304" s="9">
        <v>0</v>
      </c>
      <c r="AQ1304" s="9">
        <v>0</v>
      </c>
      <c r="AR1304" s="9">
        <v>0</v>
      </c>
      <c r="AS1304" s="9"/>
      <c r="AT1304" s="9">
        <v>3</v>
      </c>
      <c r="AU1304" s="9">
        <v>3</v>
      </c>
      <c r="AV1304" s="75">
        <v>1</v>
      </c>
      <c r="AW1304" s="75">
        <v>1</v>
      </c>
      <c r="AX1304" s="75">
        <v>1</v>
      </c>
      <c r="AY1304" s="9">
        <v>2</v>
      </c>
      <c r="AZ1304" s="9">
        <v>1</v>
      </c>
      <c r="BA1304" s="9">
        <v>1</v>
      </c>
      <c r="BB1304" s="9"/>
      <c r="BC1304" s="9">
        <v>1</v>
      </c>
      <c r="BD1304" s="9">
        <v>1</v>
      </c>
      <c r="BE1304" s="9">
        <v>2</v>
      </c>
      <c r="BF1304" s="9">
        <v>1</v>
      </c>
      <c r="BG1304" s="9">
        <v>1</v>
      </c>
      <c r="BH1304">
        <v>2</v>
      </c>
      <c r="BI1304">
        <v>2</v>
      </c>
      <c r="BJ1304" s="58">
        <v>1</v>
      </c>
      <c r="BK1304">
        <v>2</v>
      </c>
      <c r="BL1304">
        <v>2</v>
      </c>
      <c r="BM1304">
        <v>2</v>
      </c>
      <c r="BN1304">
        <v>1</v>
      </c>
      <c r="BO1304">
        <v>2</v>
      </c>
      <c r="BP1304">
        <v>1</v>
      </c>
      <c r="BQ1304">
        <v>1</v>
      </c>
      <c r="BR1304">
        <v>2</v>
      </c>
      <c r="BS1304">
        <v>1</v>
      </c>
      <c r="BT1304">
        <v>1</v>
      </c>
      <c r="BU1304">
        <v>1</v>
      </c>
      <c r="BV1304">
        <v>1</v>
      </c>
      <c r="BW1304">
        <v>1</v>
      </c>
      <c r="BX1304">
        <v>2</v>
      </c>
      <c r="BY1304">
        <v>1</v>
      </c>
      <c r="BZ1304">
        <v>2</v>
      </c>
      <c r="CA1304">
        <v>2</v>
      </c>
      <c r="CB1304">
        <v>2</v>
      </c>
      <c r="CC1304">
        <v>2</v>
      </c>
      <c r="CD1304">
        <v>2</v>
      </c>
      <c r="CE1304">
        <v>2</v>
      </c>
      <c r="CF1304">
        <v>1</v>
      </c>
      <c r="CG1304">
        <v>1</v>
      </c>
      <c r="CH1304">
        <v>1</v>
      </c>
      <c r="CI1304">
        <v>2</v>
      </c>
      <c r="CJ1304">
        <v>1</v>
      </c>
      <c r="CK1304">
        <v>2</v>
      </c>
      <c r="CL1304">
        <v>1</v>
      </c>
      <c r="CM1304">
        <v>4</v>
      </c>
      <c r="CN1304">
        <v>4</v>
      </c>
      <c r="CO1304">
        <v>4</v>
      </c>
      <c r="CP1304">
        <v>3</v>
      </c>
      <c r="CQ1304">
        <v>4</v>
      </c>
      <c r="CR1304">
        <v>3</v>
      </c>
      <c r="CS1304">
        <v>2</v>
      </c>
      <c r="CT1304">
        <v>4</v>
      </c>
      <c r="CU1304">
        <v>2</v>
      </c>
      <c r="CV1304">
        <v>2</v>
      </c>
      <c r="CW1304">
        <v>1</v>
      </c>
      <c r="CX1304">
        <v>3</v>
      </c>
      <c r="CY1304">
        <v>3</v>
      </c>
      <c r="CZ1304">
        <v>3</v>
      </c>
      <c r="DA1304" s="57">
        <v>3</v>
      </c>
    </row>
    <row r="1305" spans="1:105">
      <c r="A1305">
        <v>1299</v>
      </c>
      <c r="B1305" s="9">
        <v>2</v>
      </c>
      <c r="C1305" s="9">
        <v>2</v>
      </c>
      <c r="D1305" s="9">
        <v>1</v>
      </c>
      <c r="E1305" s="9">
        <v>5</v>
      </c>
      <c r="F1305" s="9">
        <v>0</v>
      </c>
      <c r="G1305" s="9">
        <v>0</v>
      </c>
      <c r="H1305" s="9">
        <v>0</v>
      </c>
      <c r="I1305" s="9">
        <v>1</v>
      </c>
      <c r="J1305" s="9">
        <v>0</v>
      </c>
      <c r="K1305" s="9">
        <v>0</v>
      </c>
      <c r="L1305" s="9">
        <v>0</v>
      </c>
      <c r="M1305" s="9">
        <v>1</v>
      </c>
      <c r="N1305" s="9">
        <v>0</v>
      </c>
      <c r="O1305" s="9">
        <v>3</v>
      </c>
      <c r="P1305" s="9">
        <v>3</v>
      </c>
      <c r="Q1305" s="9">
        <v>4</v>
      </c>
      <c r="R1305" s="9">
        <v>4</v>
      </c>
      <c r="S1305" s="9">
        <v>3</v>
      </c>
      <c r="T1305" s="9"/>
      <c r="U1305" s="9">
        <v>0</v>
      </c>
      <c r="V1305" s="9">
        <v>0</v>
      </c>
      <c r="W1305" s="9">
        <v>0</v>
      </c>
      <c r="X1305" s="9">
        <v>0</v>
      </c>
      <c r="Y1305" s="9">
        <v>1</v>
      </c>
      <c r="Z1305" s="9">
        <v>0</v>
      </c>
      <c r="AA1305" s="9">
        <v>0</v>
      </c>
      <c r="AB1305" s="9">
        <v>0</v>
      </c>
      <c r="AC1305" s="9"/>
      <c r="AD1305" s="9">
        <v>1</v>
      </c>
      <c r="AE1305" s="9"/>
      <c r="AF1305" s="9">
        <v>1</v>
      </c>
      <c r="AG1305" s="9">
        <v>0</v>
      </c>
      <c r="AH1305" s="9">
        <v>1</v>
      </c>
      <c r="AI1305" s="9">
        <v>1</v>
      </c>
      <c r="AJ1305" s="9">
        <v>0</v>
      </c>
      <c r="AK1305" s="9">
        <v>0</v>
      </c>
      <c r="AL1305" s="9"/>
      <c r="AM1305" s="9">
        <v>1</v>
      </c>
      <c r="AN1305" s="9">
        <v>1</v>
      </c>
      <c r="AO1305" s="9">
        <v>0</v>
      </c>
      <c r="AP1305" s="9">
        <v>0</v>
      </c>
      <c r="AQ1305" s="9">
        <v>0</v>
      </c>
      <c r="AR1305" s="9">
        <v>0</v>
      </c>
      <c r="AS1305" s="9"/>
      <c r="AT1305" s="9">
        <v>2</v>
      </c>
      <c r="AU1305" s="9">
        <v>4</v>
      </c>
      <c r="AV1305" s="75">
        <v>2</v>
      </c>
      <c r="AW1305" s="75">
        <v>2</v>
      </c>
      <c r="AX1305" s="75">
        <v>1</v>
      </c>
      <c r="AY1305" s="9">
        <v>2</v>
      </c>
      <c r="AZ1305" s="9">
        <v>1</v>
      </c>
      <c r="BA1305" s="9">
        <v>1</v>
      </c>
      <c r="BB1305" s="9">
        <v>2</v>
      </c>
      <c r="BC1305" s="9">
        <v>2</v>
      </c>
      <c r="BD1305" s="9">
        <v>1</v>
      </c>
      <c r="BE1305" s="9">
        <v>2</v>
      </c>
      <c r="BF1305" s="9">
        <v>1</v>
      </c>
      <c r="BG1305" s="9">
        <v>1</v>
      </c>
      <c r="BH1305">
        <v>2</v>
      </c>
      <c r="BI1305">
        <v>2</v>
      </c>
      <c r="BJ1305" s="58">
        <v>2</v>
      </c>
      <c r="BK1305">
        <v>2</v>
      </c>
      <c r="BL1305">
        <v>2</v>
      </c>
      <c r="BM1305">
        <v>1</v>
      </c>
      <c r="BN1305">
        <v>1</v>
      </c>
      <c r="BO1305">
        <v>2</v>
      </c>
      <c r="BP1305">
        <v>2</v>
      </c>
      <c r="BQ1305" t="s">
        <v>125</v>
      </c>
      <c r="BR1305">
        <v>1</v>
      </c>
      <c r="BS1305">
        <v>2</v>
      </c>
      <c r="BT1305" t="s">
        <v>125</v>
      </c>
      <c r="BU1305">
        <v>2</v>
      </c>
      <c r="BV1305">
        <v>2</v>
      </c>
      <c r="BW1305">
        <v>2</v>
      </c>
      <c r="BX1305">
        <v>2</v>
      </c>
      <c r="BY1305">
        <v>2</v>
      </c>
      <c r="BZ1305">
        <v>2</v>
      </c>
      <c r="CA1305">
        <v>2</v>
      </c>
      <c r="CB1305">
        <v>2</v>
      </c>
      <c r="CC1305">
        <v>2</v>
      </c>
      <c r="CD1305">
        <v>2</v>
      </c>
      <c r="CE1305">
        <v>1</v>
      </c>
      <c r="CF1305">
        <v>1</v>
      </c>
      <c r="CG1305">
        <v>2</v>
      </c>
      <c r="CH1305">
        <v>2</v>
      </c>
      <c r="CI1305">
        <v>2</v>
      </c>
      <c r="CJ1305">
        <v>1</v>
      </c>
      <c r="CK1305">
        <v>2</v>
      </c>
      <c r="CL1305">
        <v>1</v>
      </c>
      <c r="CM1305">
        <v>3</v>
      </c>
      <c r="CN1305">
        <v>2</v>
      </c>
      <c r="CO1305">
        <v>3</v>
      </c>
      <c r="CP1305">
        <v>2</v>
      </c>
      <c r="CQ1305">
        <v>4</v>
      </c>
      <c r="CR1305">
        <v>2</v>
      </c>
      <c r="CS1305">
        <v>2</v>
      </c>
      <c r="CT1305">
        <v>4</v>
      </c>
      <c r="CU1305">
        <v>2</v>
      </c>
      <c r="CV1305">
        <v>2</v>
      </c>
      <c r="CW1305">
        <v>1</v>
      </c>
      <c r="CX1305">
        <v>2</v>
      </c>
      <c r="CY1305">
        <v>3</v>
      </c>
      <c r="CZ1305">
        <v>3</v>
      </c>
      <c r="DA1305" s="57" t="s">
        <v>125</v>
      </c>
    </row>
    <row r="1306" spans="1:105">
      <c r="A1306">
        <v>1300</v>
      </c>
      <c r="B1306" s="9">
        <v>2</v>
      </c>
      <c r="C1306" s="9">
        <v>2</v>
      </c>
      <c r="D1306" s="9">
        <v>5</v>
      </c>
      <c r="E1306" s="9">
        <v>9</v>
      </c>
      <c r="F1306" s="9">
        <v>1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3</v>
      </c>
      <c r="N1306" s="9">
        <v>4</v>
      </c>
      <c r="O1306" s="9">
        <v>0</v>
      </c>
      <c r="P1306" s="9">
        <v>0</v>
      </c>
      <c r="Q1306" s="9">
        <v>0</v>
      </c>
      <c r="R1306" s="9">
        <v>3</v>
      </c>
      <c r="S1306" s="9">
        <v>4</v>
      </c>
      <c r="T1306" s="9"/>
      <c r="U1306" s="9">
        <v>1</v>
      </c>
      <c r="V1306" s="9">
        <v>0</v>
      </c>
      <c r="W1306" s="9">
        <v>1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  <c r="AC1306" s="9"/>
      <c r="AD1306" s="9">
        <v>1</v>
      </c>
      <c r="AE1306" s="9"/>
      <c r="AF1306" s="9">
        <v>0</v>
      </c>
      <c r="AG1306" s="9">
        <v>0</v>
      </c>
      <c r="AH1306" s="9">
        <v>1</v>
      </c>
      <c r="AI1306" s="9">
        <v>1</v>
      </c>
      <c r="AJ1306" s="9">
        <v>0</v>
      </c>
      <c r="AK1306" s="9">
        <v>0</v>
      </c>
      <c r="AL1306" s="9"/>
      <c r="AM1306" s="9">
        <v>1</v>
      </c>
      <c r="AN1306" s="9">
        <v>1</v>
      </c>
      <c r="AO1306" s="9">
        <v>0</v>
      </c>
      <c r="AP1306" s="9">
        <v>0</v>
      </c>
      <c r="AQ1306" s="9">
        <v>0</v>
      </c>
      <c r="AR1306" s="9">
        <v>0</v>
      </c>
      <c r="AS1306" s="9"/>
      <c r="AT1306" s="9">
        <v>3</v>
      </c>
      <c r="AU1306" s="9"/>
      <c r="AV1306" s="75">
        <v>2</v>
      </c>
      <c r="AW1306" s="75">
        <v>1</v>
      </c>
      <c r="AX1306" s="75">
        <v>1</v>
      </c>
      <c r="AY1306" s="9">
        <v>2</v>
      </c>
      <c r="AZ1306" s="9">
        <v>1</v>
      </c>
      <c r="BA1306" s="9">
        <v>1</v>
      </c>
      <c r="BB1306" s="9">
        <v>2</v>
      </c>
      <c r="BC1306" s="9">
        <v>1</v>
      </c>
      <c r="BD1306" s="9">
        <v>1</v>
      </c>
      <c r="BE1306" s="9">
        <v>1</v>
      </c>
      <c r="BF1306" s="9">
        <v>1</v>
      </c>
      <c r="BG1306" s="9">
        <v>1</v>
      </c>
      <c r="BH1306">
        <v>2</v>
      </c>
      <c r="BI1306">
        <v>2</v>
      </c>
      <c r="BJ1306" s="58">
        <v>2</v>
      </c>
      <c r="BK1306">
        <v>2</v>
      </c>
      <c r="BL1306">
        <v>1</v>
      </c>
      <c r="BM1306">
        <v>1</v>
      </c>
      <c r="BN1306">
        <v>2</v>
      </c>
      <c r="BO1306">
        <v>2</v>
      </c>
      <c r="BP1306">
        <v>1</v>
      </c>
      <c r="BQ1306">
        <v>1</v>
      </c>
      <c r="BR1306">
        <v>2</v>
      </c>
      <c r="BS1306">
        <v>2</v>
      </c>
      <c r="BT1306" t="s">
        <v>125</v>
      </c>
      <c r="BU1306">
        <v>1</v>
      </c>
      <c r="BV1306">
        <v>1</v>
      </c>
      <c r="BW1306">
        <v>2</v>
      </c>
      <c r="BX1306">
        <v>2</v>
      </c>
      <c r="BY1306">
        <v>2</v>
      </c>
      <c r="BZ1306">
        <v>2</v>
      </c>
      <c r="CA1306">
        <v>2</v>
      </c>
      <c r="CB1306">
        <v>2</v>
      </c>
      <c r="CC1306">
        <v>1</v>
      </c>
      <c r="CD1306">
        <v>2</v>
      </c>
      <c r="CE1306">
        <v>2</v>
      </c>
      <c r="CF1306">
        <v>1</v>
      </c>
      <c r="CG1306">
        <v>2</v>
      </c>
      <c r="CH1306">
        <v>2</v>
      </c>
      <c r="CI1306">
        <v>2</v>
      </c>
      <c r="CJ1306">
        <v>1</v>
      </c>
      <c r="CK1306">
        <v>2</v>
      </c>
      <c r="CL1306">
        <v>2</v>
      </c>
      <c r="CM1306" t="s">
        <v>125</v>
      </c>
      <c r="CN1306" t="s">
        <v>125</v>
      </c>
      <c r="CO1306">
        <v>3</v>
      </c>
      <c r="CP1306">
        <v>1</v>
      </c>
      <c r="CQ1306">
        <v>1</v>
      </c>
      <c r="CR1306">
        <v>2</v>
      </c>
      <c r="CS1306">
        <v>2</v>
      </c>
      <c r="CT1306">
        <v>4</v>
      </c>
      <c r="CU1306">
        <v>2</v>
      </c>
      <c r="CV1306">
        <v>2</v>
      </c>
      <c r="CW1306">
        <v>1</v>
      </c>
      <c r="CX1306">
        <v>3</v>
      </c>
      <c r="CY1306">
        <v>3</v>
      </c>
      <c r="CZ1306">
        <v>3</v>
      </c>
      <c r="DA1306" s="57">
        <v>3</v>
      </c>
    </row>
    <row r="1307" spans="1:105">
      <c r="A1307">
        <v>1301</v>
      </c>
      <c r="B1307" s="9">
        <v>2</v>
      </c>
      <c r="C1307" s="9">
        <v>5</v>
      </c>
      <c r="D1307" s="9">
        <v>4</v>
      </c>
      <c r="E1307" s="9">
        <v>2</v>
      </c>
      <c r="F1307" s="9">
        <v>0</v>
      </c>
      <c r="G1307" s="9">
        <v>0</v>
      </c>
      <c r="H1307" s="9">
        <v>0</v>
      </c>
      <c r="I1307" s="9">
        <v>1</v>
      </c>
      <c r="J1307" s="9">
        <v>0</v>
      </c>
      <c r="K1307" s="9">
        <v>0</v>
      </c>
      <c r="L1307" s="9">
        <v>0</v>
      </c>
      <c r="M1307" s="9">
        <v>2</v>
      </c>
      <c r="N1307" s="9">
        <v>1</v>
      </c>
      <c r="O1307" s="9">
        <v>3</v>
      </c>
      <c r="P1307" s="9">
        <v>1</v>
      </c>
      <c r="Q1307" s="9">
        <v>3</v>
      </c>
      <c r="R1307" s="9">
        <v>4</v>
      </c>
      <c r="S1307" s="9">
        <v>3</v>
      </c>
      <c r="T1307" s="9"/>
      <c r="U1307" s="9">
        <v>0</v>
      </c>
      <c r="V1307" s="9">
        <v>0</v>
      </c>
      <c r="W1307" s="9">
        <v>1</v>
      </c>
      <c r="X1307" s="9">
        <v>0</v>
      </c>
      <c r="Y1307" s="9">
        <v>1</v>
      </c>
      <c r="Z1307" s="9">
        <v>0</v>
      </c>
      <c r="AA1307" s="9">
        <v>0</v>
      </c>
      <c r="AB1307" s="9">
        <v>0</v>
      </c>
      <c r="AC1307" s="9"/>
      <c r="AD1307" s="9">
        <v>1</v>
      </c>
      <c r="AE1307" s="9"/>
      <c r="AF1307" s="9">
        <v>1</v>
      </c>
      <c r="AG1307" s="9">
        <v>1</v>
      </c>
      <c r="AH1307" s="9">
        <v>1</v>
      </c>
      <c r="AI1307" s="9">
        <v>0</v>
      </c>
      <c r="AJ1307" s="9">
        <v>0</v>
      </c>
      <c r="AK1307" s="9">
        <v>0</v>
      </c>
      <c r="AL1307" s="9"/>
      <c r="AM1307" s="9">
        <v>1</v>
      </c>
      <c r="AN1307" s="9">
        <v>1</v>
      </c>
      <c r="AO1307" s="9">
        <v>1</v>
      </c>
      <c r="AP1307" s="9">
        <v>1</v>
      </c>
      <c r="AQ1307" s="9">
        <v>0</v>
      </c>
      <c r="AR1307" s="9">
        <v>0</v>
      </c>
      <c r="AS1307" s="9"/>
      <c r="AT1307" s="9">
        <v>2</v>
      </c>
      <c r="AU1307" s="9">
        <v>3</v>
      </c>
      <c r="AV1307" s="75">
        <v>1</v>
      </c>
      <c r="AW1307" s="75">
        <v>2</v>
      </c>
      <c r="AX1307" s="75">
        <v>1</v>
      </c>
      <c r="AY1307" s="9">
        <v>2</v>
      </c>
      <c r="AZ1307" s="9">
        <v>1</v>
      </c>
      <c r="BA1307" s="9">
        <v>1</v>
      </c>
      <c r="BB1307" s="9">
        <v>2</v>
      </c>
      <c r="BC1307" s="9">
        <v>2</v>
      </c>
      <c r="BD1307" s="9">
        <v>1</v>
      </c>
      <c r="BE1307" s="9">
        <v>2</v>
      </c>
      <c r="BF1307" s="9">
        <v>1</v>
      </c>
      <c r="BG1307" s="9">
        <v>1</v>
      </c>
      <c r="BH1307">
        <v>1</v>
      </c>
      <c r="BI1307">
        <v>2</v>
      </c>
      <c r="BJ1307" s="58">
        <v>2</v>
      </c>
      <c r="BK1307">
        <v>2</v>
      </c>
      <c r="BL1307">
        <v>2</v>
      </c>
      <c r="BM1307">
        <v>2</v>
      </c>
      <c r="BN1307">
        <v>2</v>
      </c>
      <c r="BO1307">
        <v>2</v>
      </c>
      <c r="BP1307">
        <v>2</v>
      </c>
      <c r="BQ1307" t="s">
        <v>125</v>
      </c>
      <c r="BR1307">
        <v>1</v>
      </c>
      <c r="BS1307">
        <v>1</v>
      </c>
      <c r="BT1307">
        <v>1</v>
      </c>
      <c r="BU1307">
        <v>1</v>
      </c>
      <c r="BV1307">
        <v>1</v>
      </c>
      <c r="BW1307">
        <v>2</v>
      </c>
      <c r="BX1307">
        <v>2</v>
      </c>
      <c r="BY1307">
        <v>1</v>
      </c>
      <c r="BZ1307">
        <v>2</v>
      </c>
      <c r="CA1307">
        <v>1</v>
      </c>
      <c r="CB1307">
        <v>2</v>
      </c>
      <c r="CC1307">
        <v>2</v>
      </c>
      <c r="CD1307">
        <v>1</v>
      </c>
      <c r="CE1307">
        <v>2</v>
      </c>
      <c r="CF1307">
        <v>1</v>
      </c>
      <c r="CG1307">
        <v>1</v>
      </c>
      <c r="CH1307">
        <v>1</v>
      </c>
      <c r="CI1307">
        <v>2</v>
      </c>
      <c r="CJ1307">
        <v>1</v>
      </c>
      <c r="CK1307">
        <v>2</v>
      </c>
      <c r="CL1307">
        <v>1</v>
      </c>
      <c r="CM1307">
        <v>2</v>
      </c>
      <c r="CN1307">
        <v>3</v>
      </c>
      <c r="CO1307">
        <v>4</v>
      </c>
      <c r="CP1307">
        <v>3</v>
      </c>
      <c r="CQ1307">
        <v>3</v>
      </c>
      <c r="CR1307">
        <v>3</v>
      </c>
      <c r="CS1307">
        <v>3</v>
      </c>
      <c r="CT1307">
        <v>3</v>
      </c>
      <c r="CU1307">
        <v>3</v>
      </c>
      <c r="CV1307">
        <v>1</v>
      </c>
      <c r="CW1307">
        <v>1</v>
      </c>
      <c r="CX1307">
        <v>3</v>
      </c>
      <c r="CY1307">
        <v>3</v>
      </c>
      <c r="CZ1307">
        <v>3</v>
      </c>
      <c r="DA1307" s="57" t="s">
        <v>125</v>
      </c>
    </row>
    <row r="1308" spans="1:105">
      <c r="A1308">
        <v>1302</v>
      </c>
      <c r="B1308" s="9">
        <v>2</v>
      </c>
      <c r="C1308" s="9">
        <v>5</v>
      </c>
      <c r="D1308" s="9">
        <v>7</v>
      </c>
      <c r="E1308" s="9">
        <v>6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1</v>
      </c>
      <c r="L1308" s="9">
        <v>0</v>
      </c>
      <c r="M1308" s="9">
        <v>3</v>
      </c>
      <c r="N1308" s="9">
        <v>3</v>
      </c>
      <c r="O1308" s="9">
        <v>4</v>
      </c>
      <c r="P1308" s="9">
        <v>4</v>
      </c>
      <c r="Q1308" s="9">
        <v>4</v>
      </c>
      <c r="R1308" s="9">
        <v>4</v>
      </c>
      <c r="S1308" s="9">
        <v>4</v>
      </c>
      <c r="T1308" s="9"/>
      <c r="U1308" s="9">
        <v>1</v>
      </c>
      <c r="V1308" s="9">
        <v>1</v>
      </c>
      <c r="W1308" s="9">
        <v>0</v>
      </c>
      <c r="X1308" s="9">
        <v>0</v>
      </c>
      <c r="Y1308" s="9">
        <v>1</v>
      </c>
      <c r="Z1308" s="9">
        <v>0</v>
      </c>
      <c r="AA1308" s="9">
        <v>0</v>
      </c>
      <c r="AB1308" s="9">
        <v>0</v>
      </c>
      <c r="AC1308" s="9"/>
      <c r="AD1308" s="9">
        <v>1</v>
      </c>
      <c r="AE1308" s="9"/>
      <c r="AF1308" s="9">
        <v>1</v>
      </c>
      <c r="AG1308" s="9">
        <v>0</v>
      </c>
      <c r="AH1308" s="9">
        <v>0</v>
      </c>
      <c r="AI1308" s="9">
        <v>0</v>
      </c>
      <c r="AJ1308" s="9">
        <v>0</v>
      </c>
      <c r="AK1308" s="9">
        <v>0</v>
      </c>
      <c r="AL1308" s="9"/>
      <c r="AM1308" s="9">
        <v>1</v>
      </c>
      <c r="AN1308" s="9">
        <v>1</v>
      </c>
      <c r="AO1308" s="9">
        <v>0</v>
      </c>
      <c r="AP1308" s="9">
        <v>0</v>
      </c>
      <c r="AQ1308" s="9">
        <v>0</v>
      </c>
      <c r="AR1308" s="9">
        <v>0</v>
      </c>
      <c r="AS1308" s="9"/>
      <c r="AT1308" s="9">
        <v>1</v>
      </c>
      <c r="AU1308" s="9">
        <v>2</v>
      </c>
      <c r="AV1308" s="75">
        <v>2</v>
      </c>
      <c r="AW1308" s="75">
        <v>1</v>
      </c>
      <c r="AX1308" s="75">
        <v>1</v>
      </c>
      <c r="AY1308" s="9">
        <v>2</v>
      </c>
      <c r="AZ1308" s="9">
        <v>1</v>
      </c>
      <c r="BA1308" s="9">
        <v>1</v>
      </c>
      <c r="BB1308" s="9">
        <v>2</v>
      </c>
      <c r="BC1308" s="9">
        <v>1</v>
      </c>
      <c r="BD1308" s="9">
        <v>1</v>
      </c>
      <c r="BE1308" s="9">
        <v>1</v>
      </c>
      <c r="BF1308" s="9">
        <v>2</v>
      </c>
      <c r="BG1308" s="9" t="s">
        <v>125</v>
      </c>
      <c r="BH1308">
        <v>1</v>
      </c>
      <c r="BI1308">
        <v>2</v>
      </c>
      <c r="BJ1308" s="58">
        <v>1</v>
      </c>
      <c r="BK1308">
        <v>2</v>
      </c>
      <c r="BL1308">
        <v>1</v>
      </c>
      <c r="BM1308">
        <v>2</v>
      </c>
      <c r="BN1308">
        <v>2</v>
      </c>
      <c r="BO1308">
        <v>2</v>
      </c>
      <c r="BP1308">
        <v>2</v>
      </c>
      <c r="BQ1308" t="s">
        <v>125</v>
      </c>
      <c r="BR1308">
        <v>2</v>
      </c>
      <c r="BS1308">
        <v>2</v>
      </c>
      <c r="BT1308" t="s">
        <v>125</v>
      </c>
      <c r="BU1308">
        <v>1</v>
      </c>
      <c r="BV1308">
        <v>2</v>
      </c>
      <c r="BW1308">
        <v>2</v>
      </c>
      <c r="BX1308">
        <v>2</v>
      </c>
      <c r="BY1308">
        <v>1</v>
      </c>
      <c r="BZ1308">
        <v>2</v>
      </c>
      <c r="CA1308">
        <v>1</v>
      </c>
      <c r="CB1308">
        <v>2</v>
      </c>
      <c r="CC1308">
        <v>2</v>
      </c>
      <c r="CD1308">
        <v>2</v>
      </c>
      <c r="CE1308">
        <v>2</v>
      </c>
      <c r="CF1308">
        <v>2</v>
      </c>
      <c r="CG1308">
        <v>1</v>
      </c>
      <c r="CH1308">
        <v>2</v>
      </c>
      <c r="CI1308">
        <v>2</v>
      </c>
      <c r="CJ1308">
        <v>2</v>
      </c>
      <c r="CK1308">
        <v>2</v>
      </c>
      <c r="CL1308">
        <v>1</v>
      </c>
      <c r="CM1308">
        <v>4</v>
      </c>
      <c r="CN1308">
        <v>4</v>
      </c>
      <c r="CO1308">
        <v>3</v>
      </c>
      <c r="CP1308">
        <v>1</v>
      </c>
      <c r="CQ1308">
        <v>4</v>
      </c>
      <c r="CR1308">
        <v>3</v>
      </c>
      <c r="CS1308">
        <v>4</v>
      </c>
      <c r="CT1308">
        <v>4</v>
      </c>
      <c r="CU1308">
        <v>4</v>
      </c>
      <c r="CV1308">
        <v>4</v>
      </c>
      <c r="CW1308">
        <v>1</v>
      </c>
      <c r="CX1308">
        <v>2</v>
      </c>
      <c r="CY1308">
        <v>3</v>
      </c>
      <c r="CZ1308">
        <v>3</v>
      </c>
      <c r="DA1308" s="57" t="s">
        <v>125</v>
      </c>
    </row>
    <row r="1309" spans="1:105">
      <c r="A1309">
        <v>1303</v>
      </c>
      <c r="B1309" s="9">
        <v>1</v>
      </c>
      <c r="C1309" s="9">
        <v>5</v>
      </c>
      <c r="D1309" s="9">
        <v>1</v>
      </c>
      <c r="E1309" s="9">
        <v>5</v>
      </c>
      <c r="F1309" s="9">
        <v>0</v>
      </c>
      <c r="G1309" s="9">
        <v>0</v>
      </c>
      <c r="H1309" s="9">
        <v>0</v>
      </c>
      <c r="I1309" s="9">
        <v>0</v>
      </c>
      <c r="J1309" s="9">
        <v>1</v>
      </c>
      <c r="K1309" s="9">
        <v>0</v>
      </c>
      <c r="L1309" s="9">
        <v>0</v>
      </c>
      <c r="M1309" s="9">
        <v>1</v>
      </c>
      <c r="N1309" s="9">
        <v>4</v>
      </c>
      <c r="O1309" s="9">
        <v>4</v>
      </c>
      <c r="P1309" s="9">
        <v>4</v>
      </c>
      <c r="Q1309" s="9">
        <v>4</v>
      </c>
      <c r="R1309" s="9">
        <v>4</v>
      </c>
      <c r="S1309" s="9">
        <v>4</v>
      </c>
      <c r="T1309" s="9"/>
      <c r="U1309" s="9">
        <v>0</v>
      </c>
      <c r="V1309" s="9">
        <v>0</v>
      </c>
      <c r="W1309" s="9">
        <v>0</v>
      </c>
      <c r="X1309" s="9">
        <v>0</v>
      </c>
      <c r="Y1309" s="9">
        <v>1</v>
      </c>
      <c r="Z1309" s="9">
        <v>0</v>
      </c>
      <c r="AA1309" s="9">
        <v>0</v>
      </c>
      <c r="AB1309" s="9">
        <v>0</v>
      </c>
      <c r="AC1309" s="9"/>
      <c r="AD1309" s="9">
        <v>3</v>
      </c>
      <c r="AE1309" s="9"/>
      <c r="AF1309" s="9">
        <v>1</v>
      </c>
      <c r="AG1309" s="9">
        <v>1</v>
      </c>
      <c r="AH1309" s="9">
        <v>0</v>
      </c>
      <c r="AI1309" s="9">
        <v>0</v>
      </c>
      <c r="AJ1309" s="9">
        <v>1</v>
      </c>
      <c r="AK1309" s="9">
        <v>0</v>
      </c>
      <c r="AL1309" s="9"/>
      <c r="AM1309" s="9"/>
      <c r="AN1309" s="9"/>
      <c r="AO1309" s="9"/>
      <c r="AP1309" s="9"/>
      <c r="AQ1309" s="9"/>
      <c r="AR1309" s="9"/>
      <c r="AS1309" s="9"/>
      <c r="AT1309" s="9">
        <v>1</v>
      </c>
      <c r="AU1309" s="9">
        <v>4</v>
      </c>
      <c r="AV1309" s="75">
        <v>2</v>
      </c>
      <c r="AW1309" s="75">
        <v>2</v>
      </c>
      <c r="AX1309" s="75">
        <v>2</v>
      </c>
      <c r="AY1309" s="9" t="s">
        <v>125</v>
      </c>
      <c r="AZ1309" s="9">
        <v>1</v>
      </c>
      <c r="BA1309" s="9">
        <v>1</v>
      </c>
      <c r="BB1309" s="9">
        <v>1</v>
      </c>
      <c r="BC1309" s="9">
        <v>1</v>
      </c>
      <c r="BD1309" s="9">
        <v>1</v>
      </c>
      <c r="BE1309" s="9">
        <v>2</v>
      </c>
      <c r="BF1309" s="9">
        <v>2</v>
      </c>
      <c r="BG1309" s="9" t="s">
        <v>125</v>
      </c>
      <c r="BH1309">
        <v>1</v>
      </c>
      <c r="BI1309">
        <v>2</v>
      </c>
      <c r="BJ1309" s="58">
        <v>2</v>
      </c>
      <c r="BK1309">
        <v>2</v>
      </c>
      <c r="BL1309">
        <v>1</v>
      </c>
      <c r="BM1309">
        <v>1</v>
      </c>
      <c r="BN1309">
        <v>2</v>
      </c>
      <c r="BO1309">
        <v>2</v>
      </c>
      <c r="BP1309">
        <v>1</v>
      </c>
      <c r="BQ1309">
        <v>1</v>
      </c>
      <c r="BR1309">
        <v>2</v>
      </c>
      <c r="BS1309">
        <v>2</v>
      </c>
      <c r="BT1309" t="s">
        <v>125</v>
      </c>
      <c r="BU1309">
        <v>1</v>
      </c>
      <c r="BV1309">
        <v>2</v>
      </c>
      <c r="BW1309">
        <v>2</v>
      </c>
      <c r="BX1309">
        <v>2</v>
      </c>
      <c r="BY1309">
        <v>2</v>
      </c>
      <c r="BZ1309">
        <v>2</v>
      </c>
      <c r="CA1309">
        <v>2</v>
      </c>
      <c r="CB1309">
        <v>2</v>
      </c>
      <c r="CC1309">
        <v>2</v>
      </c>
      <c r="CD1309">
        <v>2</v>
      </c>
      <c r="CE1309">
        <v>2</v>
      </c>
      <c r="CF1309">
        <v>2</v>
      </c>
      <c r="CG1309">
        <v>2</v>
      </c>
      <c r="CH1309">
        <v>2</v>
      </c>
      <c r="CI1309">
        <v>2</v>
      </c>
      <c r="CJ1309">
        <v>2</v>
      </c>
      <c r="CK1309">
        <v>2</v>
      </c>
      <c r="CL1309">
        <v>1</v>
      </c>
      <c r="CM1309">
        <v>4</v>
      </c>
      <c r="CN1309">
        <v>4</v>
      </c>
      <c r="CO1309">
        <v>3</v>
      </c>
      <c r="CP1309">
        <v>2</v>
      </c>
      <c r="CQ1309">
        <v>2</v>
      </c>
      <c r="CR1309">
        <v>3</v>
      </c>
      <c r="CS1309">
        <v>3</v>
      </c>
      <c r="CT1309">
        <v>3</v>
      </c>
      <c r="CU1309">
        <v>3</v>
      </c>
      <c r="CW1309">
        <v>1</v>
      </c>
      <c r="CX1309">
        <v>2</v>
      </c>
      <c r="CY1309">
        <v>1</v>
      </c>
      <c r="CZ1309">
        <v>0</v>
      </c>
      <c r="DA1309" s="57" t="s">
        <v>125</v>
      </c>
    </row>
    <row r="1310" spans="1:105">
      <c r="A1310">
        <v>1304</v>
      </c>
      <c r="B1310" s="9">
        <v>1</v>
      </c>
      <c r="C1310" s="9">
        <v>8</v>
      </c>
      <c r="D1310" s="9">
        <v>4</v>
      </c>
      <c r="E1310" s="9">
        <v>10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1</v>
      </c>
      <c r="M1310" s="9">
        <v>2</v>
      </c>
      <c r="N1310" s="9">
        <v>4</v>
      </c>
      <c r="O1310" s="9">
        <v>3</v>
      </c>
      <c r="P1310" s="9">
        <v>4</v>
      </c>
      <c r="Q1310" s="9">
        <v>3</v>
      </c>
      <c r="R1310" s="9">
        <v>1</v>
      </c>
      <c r="S1310" s="9">
        <v>4</v>
      </c>
      <c r="T1310" s="9"/>
      <c r="U1310" s="9">
        <v>1</v>
      </c>
      <c r="V1310" s="9">
        <v>1</v>
      </c>
      <c r="W1310" s="9">
        <v>0</v>
      </c>
      <c r="X1310" s="9">
        <v>0</v>
      </c>
      <c r="Y1310" s="9">
        <v>1</v>
      </c>
      <c r="Z1310" s="9">
        <v>0</v>
      </c>
      <c r="AA1310" s="9">
        <v>0</v>
      </c>
      <c r="AB1310" s="9">
        <v>0</v>
      </c>
      <c r="AC1310" s="9"/>
      <c r="AD1310" s="9">
        <v>4</v>
      </c>
      <c r="AE1310" s="9"/>
      <c r="AF1310" s="9">
        <v>1</v>
      </c>
      <c r="AG1310" s="9">
        <v>1</v>
      </c>
      <c r="AH1310" s="9">
        <v>0</v>
      </c>
      <c r="AI1310" s="9">
        <v>0</v>
      </c>
      <c r="AJ1310" s="9">
        <v>0</v>
      </c>
      <c r="AK1310" s="9">
        <v>0</v>
      </c>
      <c r="AL1310" s="9"/>
      <c r="AM1310" s="9">
        <v>0</v>
      </c>
      <c r="AN1310" s="9">
        <v>1</v>
      </c>
      <c r="AO1310" s="9">
        <v>0</v>
      </c>
      <c r="AP1310" s="9">
        <v>1</v>
      </c>
      <c r="AQ1310" s="9">
        <v>0</v>
      </c>
      <c r="AR1310" s="9">
        <v>0</v>
      </c>
      <c r="AS1310" s="9"/>
      <c r="AT1310" s="9">
        <v>3</v>
      </c>
      <c r="AU1310" s="9">
        <v>3</v>
      </c>
      <c r="AV1310" s="75">
        <v>2</v>
      </c>
      <c r="AW1310" s="75">
        <v>2</v>
      </c>
      <c r="AX1310" s="75">
        <v>2</v>
      </c>
      <c r="AY1310" s="9" t="s">
        <v>125</v>
      </c>
      <c r="AZ1310" s="9">
        <v>1</v>
      </c>
      <c r="BA1310" s="9">
        <v>1</v>
      </c>
      <c r="BB1310" s="9">
        <v>1</v>
      </c>
      <c r="BC1310" s="9">
        <v>1</v>
      </c>
      <c r="BD1310" s="9">
        <v>2</v>
      </c>
      <c r="BE1310" s="9" t="s">
        <v>125</v>
      </c>
      <c r="BF1310" s="9">
        <v>2</v>
      </c>
      <c r="BG1310" s="9" t="s">
        <v>125</v>
      </c>
      <c r="BH1310">
        <v>2</v>
      </c>
      <c r="BI1310">
        <v>2</v>
      </c>
      <c r="BJ1310" s="58">
        <v>2</v>
      </c>
      <c r="BK1310">
        <v>2</v>
      </c>
      <c r="BL1310">
        <v>1</v>
      </c>
      <c r="BM1310">
        <v>2</v>
      </c>
      <c r="BN1310">
        <v>1</v>
      </c>
      <c r="BO1310">
        <v>2</v>
      </c>
      <c r="BP1310">
        <v>2</v>
      </c>
      <c r="BQ1310" t="s">
        <v>125</v>
      </c>
      <c r="BR1310">
        <v>2</v>
      </c>
      <c r="BS1310">
        <v>2</v>
      </c>
      <c r="BT1310" t="s">
        <v>125</v>
      </c>
      <c r="BU1310">
        <v>1</v>
      </c>
      <c r="BV1310">
        <v>2</v>
      </c>
      <c r="BW1310">
        <v>2</v>
      </c>
      <c r="BX1310">
        <v>1</v>
      </c>
      <c r="BY1310">
        <v>2</v>
      </c>
      <c r="BZ1310">
        <v>2</v>
      </c>
      <c r="CA1310">
        <v>2</v>
      </c>
      <c r="CB1310">
        <v>2</v>
      </c>
      <c r="CC1310">
        <v>2</v>
      </c>
      <c r="CD1310">
        <v>2</v>
      </c>
      <c r="CE1310">
        <v>1</v>
      </c>
      <c r="CF1310">
        <v>2</v>
      </c>
      <c r="CG1310">
        <v>2</v>
      </c>
      <c r="CH1310">
        <v>2</v>
      </c>
      <c r="CI1310">
        <v>2</v>
      </c>
      <c r="CJ1310">
        <v>1</v>
      </c>
      <c r="CK1310">
        <v>2</v>
      </c>
      <c r="CL1310">
        <v>2</v>
      </c>
      <c r="CM1310" t="s">
        <v>125</v>
      </c>
      <c r="CN1310" t="s">
        <v>125</v>
      </c>
      <c r="CO1310">
        <v>4</v>
      </c>
      <c r="CP1310">
        <v>4</v>
      </c>
      <c r="CQ1310">
        <v>4</v>
      </c>
      <c r="CR1310">
        <v>3</v>
      </c>
      <c r="CS1310">
        <v>4</v>
      </c>
      <c r="CT1310">
        <v>3</v>
      </c>
      <c r="CU1310">
        <v>4</v>
      </c>
      <c r="CV1310">
        <v>3</v>
      </c>
      <c r="CW1310">
        <v>1</v>
      </c>
      <c r="CX1310">
        <v>3</v>
      </c>
      <c r="CY1310">
        <v>1</v>
      </c>
      <c r="CZ1310">
        <v>3</v>
      </c>
      <c r="DA1310" s="57" t="s">
        <v>125</v>
      </c>
    </row>
    <row r="1311" spans="1:105">
      <c r="A1311">
        <v>1305</v>
      </c>
      <c r="B1311" s="9">
        <v>1</v>
      </c>
      <c r="C1311" s="9">
        <v>4</v>
      </c>
      <c r="D1311" s="9">
        <v>1</v>
      </c>
      <c r="E1311" s="9">
        <v>5</v>
      </c>
      <c r="F1311" s="9">
        <v>1</v>
      </c>
      <c r="G1311" s="9">
        <v>1</v>
      </c>
      <c r="H1311" s="9">
        <v>0</v>
      </c>
      <c r="I1311" s="9">
        <v>1</v>
      </c>
      <c r="J1311" s="9">
        <v>1</v>
      </c>
      <c r="K1311" s="9">
        <v>0</v>
      </c>
      <c r="L1311" s="9">
        <v>0</v>
      </c>
      <c r="M1311" s="9">
        <v>2</v>
      </c>
      <c r="N1311" s="9">
        <v>4</v>
      </c>
      <c r="O1311" s="9">
        <v>0</v>
      </c>
      <c r="P1311" s="9">
        <v>4</v>
      </c>
      <c r="Q1311" s="9">
        <v>0</v>
      </c>
      <c r="R1311" s="9">
        <v>4</v>
      </c>
      <c r="S1311" s="9">
        <v>0</v>
      </c>
      <c r="T1311" s="9"/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1</v>
      </c>
      <c r="AA1311" s="9">
        <v>0</v>
      </c>
      <c r="AB1311" s="9">
        <v>0</v>
      </c>
      <c r="AC1311" s="9"/>
      <c r="AD1311" s="9">
        <v>2</v>
      </c>
      <c r="AE1311" s="9"/>
      <c r="AF1311" s="9">
        <v>1</v>
      </c>
      <c r="AG1311" s="9">
        <v>0</v>
      </c>
      <c r="AH1311" s="9">
        <v>1</v>
      </c>
      <c r="AI1311" s="9">
        <v>0</v>
      </c>
      <c r="AJ1311" s="9">
        <v>0</v>
      </c>
      <c r="AK1311" s="9">
        <v>0</v>
      </c>
      <c r="AL1311" s="9"/>
      <c r="AM1311" s="9">
        <v>1</v>
      </c>
      <c r="AN1311" s="9">
        <v>1</v>
      </c>
      <c r="AO1311" s="9">
        <v>0</v>
      </c>
      <c r="AP1311" s="9">
        <v>0</v>
      </c>
      <c r="AQ1311" s="9">
        <v>0</v>
      </c>
      <c r="AR1311" s="9">
        <v>0</v>
      </c>
      <c r="AS1311" s="9"/>
      <c r="AT1311" s="9">
        <v>1</v>
      </c>
      <c r="AU1311" s="9">
        <v>2</v>
      </c>
      <c r="AV1311" s="75">
        <v>2</v>
      </c>
      <c r="AW1311" s="75">
        <v>2</v>
      </c>
      <c r="AX1311" s="75">
        <v>1</v>
      </c>
      <c r="AY1311" s="9">
        <v>2</v>
      </c>
      <c r="AZ1311" s="9">
        <v>1</v>
      </c>
      <c r="BA1311" s="9">
        <v>1</v>
      </c>
      <c r="BB1311" s="9">
        <v>2</v>
      </c>
      <c r="BC1311" s="9">
        <v>1</v>
      </c>
      <c r="BD1311" s="9">
        <v>1</v>
      </c>
      <c r="BE1311" s="9">
        <v>2</v>
      </c>
      <c r="BF1311" s="9">
        <v>1</v>
      </c>
      <c r="BG1311" s="9">
        <v>1</v>
      </c>
      <c r="BH1311">
        <v>1</v>
      </c>
      <c r="BI1311">
        <v>1</v>
      </c>
      <c r="BJ1311" s="58">
        <v>2</v>
      </c>
      <c r="BK1311">
        <v>2</v>
      </c>
      <c r="BL1311">
        <v>1</v>
      </c>
      <c r="BM1311">
        <v>2</v>
      </c>
      <c r="BN1311">
        <v>2</v>
      </c>
      <c r="BO1311">
        <v>2</v>
      </c>
      <c r="BP1311">
        <v>1</v>
      </c>
      <c r="BQ1311">
        <v>1</v>
      </c>
      <c r="BR1311">
        <v>1</v>
      </c>
      <c r="BS1311">
        <v>2</v>
      </c>
      <c r="BT1311" t="s">
        <v>125</v>
      </c>
      <c r="BU1311">
        <v>1</v>
      </c>
      <c r="BV1311">
        <v>2</v>
      </c>
      <c r="BW1311">
        <v>2</v>
      </c>
      <c r="BX1311">
        <v>2</v>
      </c>
      <c r="BY1311">
        <v>2</v>
      </c>
      <c r="BZ1311">
        <v>2</v>
      </c>
      <c r="CA1311">
        <v>2</v>
      </c>
      <c r="CB1311">
        <v>2</v>
      </c>
      <c r="CC1311">
        <v>1</v>
      </c>
      <c r="CD1311">
        <v>1</v>
      </c>
      <c r="CE1311">
        <v>2</v>
      </c>
      <c r="CF1311">
        <v>1</v>
      </c>
      <c r="CG1311">
        <v>2</v>
      </c>
      <c r="CH1311">
        <v>2</v>
      </c>
      <c r="CI1311">
        <v>2</v>
      </c>
      <c r="CJ1311">
        <v>1</v>
      </c>
      <c r="CK1311">
        <v>1</v>
      </c>
      <c r="CL1311">
        <v>2</v>
      </c>
      <c r="CM1311" t="s">
        <v>125</v>
      </c>
      <c r="CN1311" t="s">
        <v>125</v>
      </c>
      <c r="CO1311">
        <v>4</v>
      </c>
      <c r="CP1311">
        <v>4</v>
      </c>
      <c r="CQ1311">
        <v>4</v>
      </c>
      <c r="CR1311">
        <v>4</v>
      </c>
      <c r="CS1311">
        <v>4</v>
      </c>
      <c r="CT1311">
        <v>4</v>
      </c>
      <c r="CU1311">
        <v>3</v>
      </c>
      <c r="CV1311">
        <v>2</v>
      </c>
      <c r="CW1311">
        <v>1</v>
      </c>
      <c r="CX1311">
        <v>2</v>
      </c>
      <c r="CY1311">
        <v>4</v>
      </c>
      <c r="CZ1311">
        <v>3</v>
      </c>
      <c r="DA1311" s="57">
        <v>3</v>
      </c>
    </row>
    <row r="1312" spans="1:105">
      <c r="A1312">
        <v>1306</v>
      </c>
      <c r="B1312" s="9">
        <v>2</v>
      </c>
      <c r="C1312" s="9">
        <v>8</v>
      </c>
      <c r="D1312" s="9">
        <v>5</v>
      </c>
      <c r="E1312" s="9">
        <v>5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1</v>
      </c>
      <c r="L1312" s="9">
        <v>0</v>
      </c>
      <c r="M1312" s="9">
        <v>2</v>
      </c>
      <c r="N1312" s="9"/>
      <c r="O1312" s="9"/>
      <c r="P1312" s="9">
        <v>2</v>
      </c>
      <c r="Q1312" s="9">
        <v>2</v>
      </c>
      <c r="R1312" s="9"/>
      <c r="S1312" s="9">
        <v>2</v>
      </c>
      <c r="T1312" s="9"/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1</v>
      </c>
      <c r="AC1312" s="9"/>
      <c r="AD1312" s="9">
        <v>6</v>
      </c>
      <c r="AE1312" s="9"/>
      <c r="AF1312" s="9">
        <v>1</v>
      </c>
      <c r="AG1312" s="9">
        <v>1</v>
      </c>
      <c r="AH1312" s="9">
        <v>0</v>
      </c>
      <c r="AI1312" s="9">
        <v>0</v>
      </c>
      <c r="AJ1312" s="9">
        <v>0</v>
      </c>
      <c r="AK1312" s="9">
        <v>0</v>
      </c>
      <c r="AL1312" s="9"/>
      <c r="AM1312" s="9">
        <v>1</v>
      </c>
      <c r="AN1312" s="9">
        <v>1</v>
      </c>
      <c r="AO1312" s="9">
        <v>1</v>
      </c>
      <c r="AP1312" s="9">
        <v>1</v>
      </c>
      <c r="AQ1312" s="9">
        <v>0</v>
      </c>
      <c r="AR1312" s="9">
        <v>0</v>
      </c>
      <c r="AS1312" s="9"/>
      <c r="AT1312" s="9">
        <v>1</v>
      </c>
      <c r="AU1312" s="9">
        <v>1</v>
      </c>
      <c r="AV1312" s="75">
        <v>1</v>
      </c>
      <c r="AW1312" s="75">
        <v>1</v>
      </c>
      <c r="AX1312" s="75">
        <v>1</v>
      </c>
      <c r="AY1312" s="9">
        <v>1</v>
      </c>
      <c r="AZ1312" s="9">
        <v>1</v>
      </c>
      <c r="BA1312" s="9"/>
      <c r="BB1312" s="9"/>
      <c r="BC1312" s="9">
        <v>1</v>
      </c>
      <c r="BD1312" s="9">
        <v>1</v>
      </c>
      <c r="BE1312" s="9">
        <v>1</v>
      </c>
      <c r="BF1312" s="9">
        <v>1</v>
      </c>
      <c r="BG1312" s="9">
        <v>1</v>
      </c>
      <c r="BH1312">
        <v>1</v>
      </c>
      <c r="BI1312">
        <v>2</v>
      </c>
      <c r="BJ1312" s="58">
        <v>1</v>
      </c>
      <c r="BK1312">
        <v>1</v>
      </c>
      <c r="BM1312">
        <v>1</v>
      </c>
      <c r="BN1312">
        <v>1</v>
      </c>
      <c r="BO1312">
        <v>2</v>
      </c>
      <c r="BP1312">
        <v>2</v>
      </c>
      <c r="BQ1312" t="s">
        <v>125</v>
      </c>
      <c r="BR1312">
        <v>1</v>
      </c>
      <c r="BS1312">
        <v>2</v>
      </c>
      <c r="BT1312" t="s">
        <v>125</v>
      </c>
      <c r="BU1312">
        <v>1</v>
      </c>
      <c r="BV1312">
        <v>2</v>
      </c>
      <c r="BW1312">
        <v>2</v>
      </c>
      <c r="BX1312">
        <v>1</v>
      </c>
      <c r="BY1312">
        <v>1</v>
      </c>
      <c r="BZ1312">
        <v>2</v>
      </c>
      <c r="CA1312">
        <v>1</v>
      </c>
      <c r="CB1312">
        <v>2</v>
      </c>
      <c r="CC1312">
        <v>1</v>
      </c>
      <c r="CD1312">
        <v>2</v>
      </c>
      <c r="CE1312">
        <v>1</v>
      </c>
      <c r="CF1312">
        <v>1</v>
      </c>
      <c r="CG1312">
        <v>1</v>
      </c>
      <c r="CH1312">
        <v>1</v>
      </c>
      <c r="CI1312">
        <v>1</v>
      </c>
      <c r="CJ1312">
        <v>1</v>
      </c>
      <c r="CK1312">
        <v>1</v>
      </c>
      <c r="CL1312">
        <v>2</v>
      </c>
      <c r="CM1312" t="s">
        <v>125</v>
      </c>
      <c r="CN1312" t="s">
        <v>125</v>
      </c>
      <c r="CO1312">
        <v>4</v>
      </c>
      <c r="CP1312">
        <v>3</v>
      </c>
      <c r="CQ1312">
        <v>3</v>
      </c>
      <c r="CR1312">
        <v>3</v>
      </c>
      <c r="CS1312">
        <v>3</v>
      </c>
      <c r="CT1312">
        <v>2</v>
      </c>
      <c r="CU1312">
        <v>2</v>
      </c>
      <c r="CV1312">
        <v>1</v>
      </c>
      <c r="CW1312">
        <v>3</v>
      </c>
      <c r="CX1312">
        <v>3</v>
      </c>
      <c r="CY1312">
        <v>4</v>
      </c>
      <c r="DA1312" s="57" t="s">
        <v>125</v>
      </c>
    </row>
    <row r="1313" spans="1:105">
      <c r="A1313">
        <v>1307</v>
      </c>
      <c r="B1313" s="9">
        <v>1</v>
      </c>
      <c r="C1313" s="9">
        <v>3</v>
      </c>
      <c r="D1313" s="9">
        <v>1</v>
      </c>
      <c r="E1313" s="9">
        <v>2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1</v>
      </c>
      <c r="M1313" s="9">
        <v>2</v>
      </c>
      <c r="N1313" s="9">
        <v>0</v>
      </c>
      <c r="O1313" s="9">
        <v>0</v>
      </c>
      <c r="P1313" s="9">
        <v>0</v>
      </c>
      <c r="Q1313" s="9">
        <v>0</v>
      </c>
      <c r="R1313" s="9">
        <v>3</v>
      </c>
      <c r="S1313" s="9">
        <v>0</v>
      </c>
      <c r="T1313" s="9"/>
      <c r="U1313" s="9">
        <v>1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  <c r="AC1313" s="9"/>
      <c r="AD1313" s="9">
        <v>5</v>
      </c>
      <c r="AE1313" s="9"/>
      <c r="AF1313" s="9">
        <v>0</v>
      </c>
      <c r="AG1313" s="9">
        <v>0</v>
      </c>
      <c r="AH1313" s="9">
        <v>0</v>
      </c>
      <c r="AI1313" s="9">
        <v>1</v>
      </c>
      <c r="AJ1313" s="9">
        <v>0</v>
      </c>
      <c r="AK1313" s="9">
        <v>0</v>
      </c>
      <c r="AL1313" s="9"/>
      <c r="AM1313" s="9">
        <v>1</v>
      </c>
      <c r="AN1313" s="9">
        <v>1</v>
      </c>
      <c r="AO1313" s="9">
        <v>0</v>
      </c>
      <c r="AP1313" s="9">
        <v>0</v>
      </c>
      <c r="AQ1313" s="9">
        <v>0</v>
      </c>
      <c r="AR1313" s="9">
        <v>0</v>
      </c>
      <c r="AS1313" s="9"/>
      <c r="AT1313" s="9">
        <v>1</v>
      </c>
      <c r="AU1313" s="9">
        <v>4</v>
      </c>
      <c r="AV1313" s="75">
        <v>2</v>
      </c>
      <c r="AW1313" s="75">
        <v>2</v>
      </c>
      <c r="AX1313" s="75">
        <v>2</v>
      </c>
      <c r="AY1313" s="9" t="s">
        <v>125</v>
      </c>
      <c r="AZ1313" s="9">
        <v>1</v>
      </c>
      <c r="BA1313" s="9">
        <v>2</v>
      </c>
      <c r="BB1313" s="9"/>
      <c r="BC1313" s="9">
        <v>2</v>
      </c>
      <c r="BD1313" s="9">
        <v>1</v>
      </c>
      <c r="BE1313" s="9">
        <v>2</v>
      </c>
      <c r="BF1313" s="9">
        <v>1</v>
      </c>
      <c r="BG1313" s="9">
        <v>1</v>
      </c>
      <c r="BH1313">
        <v>1</v>
      </c>
      <c r="BI1313">
        <v>2</v>
      </c>
      <c r="BJ1313" s="58">
        <v>2</v>
      </c>
      <c r="BK1313">
        <v>2</v>
      </c>
      <c r="BL1313">
        <v>1</v>
      </c>
      <c r="BM1313">
        <v>2</v>
      </c>
      <c r="BN1313">
        <v>1</v>
      </c>
      <c r="BO1313">
        <v>2</v>
      </c>
      <c r="BQ1313" t="s">
        <v>125</v>
      </c>
      <c r="BR1313">
        <v>1</v>
      </c>
      <c r="BS1313">
        <v>2</v>
      </c>
      <c r="BT1313" t="s">
        <v>125</v>
      </c>
      <c r="BU1313">
        <v>1</v>
      </c>
      <c r="BV1313">
        <v>2</v>
      </c>
      <c r="BW1313">
        <v>1</v>
      </c>
      <c r="BX1313">
        <v>2</v>
      </c>
      <c r="BY1313">
        <v>1</v>
      </c>
      <c r="BZ1313">
        <v>2</v>
      </c>
      <c r="CA1313">
        <v>2</v>
      </c>
      <c r="CB1313">
        <v>2</v>
      </c>
      <c r="CC1313">
        <v>2</v>
      </c>
      <c r="CD1313">
        <v>2</v>
      </c>
      <c r="CE1313">
        <v>2</v>
      </c>
      <c r="CF1313">
        <v>2</v>
      </c>
      <c r="CG1313">
        <v>2</v>
      </c>
      <c r="CH1313">
        <v>2</v>
      </c>
      <c r="CI1313">
        <v>2</v>
      </c>
      <c r="CJ1313">
        <v>2</v>
      </c>
      <c r="CK1313">
        <v>2</v>
      </c>
      <c r="CL1313">
        <v>1</v>
      </c>
      <c r="CM1313">
        <v>3</v>
      </c>
      <c r="CN1313">
        <v>3</v>
      </c>
      <c r="CO1313">
        <v>3</v>
      </c>
      <c r="CP1313">
        <v>2</v>
      </c>
      <c r="CQ1313">
        <v>3</v>
      </c>
      <c r="CR1313">
        <v>2</v>
      </c>
      <c r="CS1313">
        <v>3</v>
      </c>
      <c r="CT1313">
        <v>3</v>
      </c>
      <c r="CU1313">
        <v>3</v>
      </c>
      <c r="CV1313">
        <v>2</v>
      </c>
      <c r="CW1313">
        <v>1</v>
      </c>
      <c r="CX1313">
        <v>2</v>
      </c>
      <c r="CY1313">
        <v>3</v>
      </c>
      <c r="CZ1313">
        <v>0</v>
      </c>
      <c r="DA1313" s="57" t="s">
        <v>125</v>
      </c>
    </row>
    <row r="1314" spans="1:105">
      <c r="A1314">
        <v>1308</v>
      </c>
      <c r="B1314" s="9">
        <v>1</v>
      </c>
      <c r="C1314" s="9">
        <v>2</v>
      </c>
      <c r="D1314" s="9">
        <v>1</v>
      </c>
      <c r="E1314" s="9">
        <v>4</v>
      </c>
      <c r="F1314" s="9">
        <v>1</v>
      </c>
      <c r="G1314" s="9">
        <v>0</v>
      </c>
      <c r="H1314" s="9">
        <v>0</v>
      </c>
      <c r="I1314" s="9">
        <v>1</v>
      </c>
      <c r="J1314" s="9">
        <v>0</v>
      </c>
      <c r="K1314" s="9">
        <v>0</v>
      </c>
      <c r="L1314" s="9">
        <v>0</v>
      </c>
      <c r="M1314" s="9">
        <v>3</v>
      </c>
      <c r="N1314" s="9">
        <v>4</v>
      </c>
      <c r="O1314" s="9">
        <v>4</v>
      </c>
      <c r="P1314" s="9">
        <v>4</v>
      </c>
      <c r="Q1314" s="9">
        <v>4</v>
      </c>
      <c r="R1314" s="9">
        <v>4</v>
      </c>
      <c r="S1314" s="9">
        <v>4</v>
      </c>
      <c r="T1314" s="9"/>
      <c r="U1314" s="9">
        <v>0</v>
      </c>
      <c r="V1314" s="9">
        <v>0</v>
      </c>
      <c r="W1314" s="9">
        <v>0</v>
      </c>
      <c r="X1314" s="9">
        <v>0</v>
      </c>
      <c r="Y1314" s="9">
        <v>1</v>
      </c>
      <c r="Z1314" s="9">
        <v>0</v>
      </c>
      <c r="AA1314" s="9">
        <v>0</v>
      </c>
      <c r="AB1314" s="9">
        <v>0</v>
      </c>
      <c r="AC1314" s="9"/>
      <c r="AD1314" s="9">
        <v>1</v>
      </c>
      <c r="AE1314" s="9"/>
      <c r="AF1314" s="9">
        <v>1</v>
      </c>
      <c r="AG1314" s="9">
        <v>0</v>
      </c>
      <c r="AH1314" s="9">
        <v>0</v>
      </c>
      <c r="AI1314" s="9">
        <v>1</v>
      </c>
      <c r="AJ1314" s="9">
        <v>0</v>
      </c>
      <c r="AK1314" s="9">
        <v>0</v>
      </c>
      <c r="AL1314" s="9"/>
      <c r="AM1314" s="9">
        <v>1</v>
      </c>
      <c r="AN1314" s="9">
        <v>1</v>
      </c>
      <c r="AO1314" s="9">
        <v>0</v>
      </c>
      <c r="AP1314" s="9">
        <v>0</v>
      </c>
      <c r="AQ1314" s="9">
        <v>0</v>
      </c>
      <c r="AR1314" s="9">
        <v>0</v>
      </c>
      <c r="AS1314" s="9"/>
      <c r="AT1314" s="9">
        <v>1</v>
      </c>
      <c r="AU1314" s="9">
        <v>1</v>
      </c>
      <c r="AV1314" s="75">
        <v>2</v>
      </c>
      <c r="AW1314" s="75">
        <v>2</v>
      </c>
      <c r="AX1314" s="75">
        <v>1</v>
      </c>
      <c r="AY1314" s="9">
        <v>1</v>
      </c>
      <c r="AZ1314" s="9">
        <v>2</v>
      </c>
      <c r="BA1314" s="9" t="s">
        <v>125</v>
      </c>
      <c r="BB1314" s="9" t="s">
        <v>125</v>
      </c>
      <c r="BC1314" s="9">
        <v>2</v>
      </c>
      <c r="BD1314" s="9">
        <v>1</v>
      </c>
      <c r="BE1314" s="9">
        <v>2</v>
      </c>
      <c r="BF1314" s="9">
        <v>1</v>
      </c>
      <c r="BG1314" s="9">
        <v>1</v>
      </c>
      <c r="BH1314">
        <v>2</v>
      </c>
      <c r="BI1314">
        <v>2</v>
      </c>
      <c r="BJ1314" s="58">
        <v>1</v>
      </c>
      <c r="BK1314">
        <v>2</v>
      </c>
      <c r="BL1314">
        <v>1</v>
      </c>
      <c r="BM1314">
        <v>2</v>
      </c>
      <c r="BN1314">
        <v>2</v>
      </c>
      <c r="BO1314">
        <v>2</v>
      </c>
      <c r="BP1314">
        <v>1</v>
      </c>
      <c r="BQ1314">
        <v>1</v>
      </c>
      <c r="BR1314">
        <v>2</v>
      </c>
      <c r="BS1314">
        <v>2</v>
      </c>
      <c r="BT1314" t="s">
        <v>125</v>
      </c>
      <c r="BU1314">
        <v>1</v>
      </c>
      <c r="BV1314">
        <v>2</v>
      </c>
      <c r="BW1314">
        <v>1</v>
      </c>
      <c r="BX1314">
        <v>2</v>
      </c>
      <c r="BY1314">
        <v>1</v>
      </c>
      <c r="BZ1314">
        <v>2</v>
      </c>
      <c r="CA1314">
        <v>2</v>
      </c>
      <c r="CB1314">
        <v>2</v>
      </c>
      <c r="CC1314">
        <v>1</v>
      </c>
      <c r="CD1314">
        <v>1</v>
      </c>
      <c r="CE1314">
        <v>2</v>
      </c>
      <c r="CF1314">
        <v>1</v>
      </c>
      <c r="CG1314">
        <v>2</v>
      </c>
      <c r="CH1314">
        <v>2</v>
      </c>
      <c r="CI1314">
        <v>2</v>
      </c>
      <c r="CJ1314">
        <v>1</v>
      </c>
      <c r="CK1314">
        <v>2</v>
      </c>
      <c r="CL1314">
        <v>2</v>
      </c>
      <c r="CM1314" t="s">
        <v>125</v>
      </c>
      <c r="CN1314" t="s">
        <v>125</v>
      </c>
      <c r="CO1314">
        <v>3</v>
      </c>
      <c r="CP1314">
        <v>3</v>
      </c>
      <c r="CQ1314">
        <v>3</v>
      </c>
      <c r="CR1314">
        <v>4</v>
      </c>
      <c r="CS1314">
        <v>4</v>
      </c>
      <c r="CT1314">
        <v>4</v>
      </c>
      <c r="CU1314">
        <v>4</v>
      </c>
      <c r="CV1314">
        <v>4</v>
      </c>
      <c r="CW1314">
        <v>1</v>
      </c>
      <c r="CX1314">
        <v>3</v>
      </c>
      <c r="CY1314">
        <v>3</v>
      </c>
      <c r="CZ1314">
        <v>4</v>
      </c>
      <c r="DA1314" s="57">
        <v>4</v>
      </c>
    </row>
    <row r="1315" spans="1:105">
      <c r="A1315">
        <v>1309</v>
      </c>
      <c r="B1315" s="9">
        <v>1</v>
      </c>
      <c r="C1315" s="9">
        <v>3</v>
      </c>
      <c r="D1315" s="9">
        <v>2</v>
      </c>
      <c r="E1315" s="9">
        <v>1</v>
      </c>
      <c r="F1315" s="9">
        <v>1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2</v>
      </c>
      <c r="N1315" s="9">
        <v>4</v>
      </c>
      <c r="O1315" s="9">
        <v>0</v>
      </c>
      <c r="P1315" s="9">
        <v>3</v>
      </c>
      <c r="Q1315" s="9">
        <v>0</v>
      </c>
      <c r="R1315" s="9">
        <v>4</v>
      </c>
      <c r="S1315" s="9">
        <v>0</v>
      </c>
      <c r="T1315" s="9"/>
      <c r="U1315" s="9">
        <v>0</v>
      </c>
      <c r="V1315" s="9">
        <v>0</v>
      </c>
      <c r="W1315" s="9">
        <v>0</v>
      </c>
      <c r="X1315" s="9">
        <v>1</v>
      </c>
      <c r="Y1315" s="9">
        <v>1</v>
      </c>
      <c r="Z1315" s="9">
        <v>0</v>
      </c>
      <c r="AA1315" s="9">
        <v>0</v>
      </c>
      <c r="AB1315" s="9">
        <v>0</v>
      </c>
      <c r="AC1315" s="9"/>
      <c r="AD1315" s="9">
        <v>6</v>
      </c>
      <c r="AE1315" s="9"/>
      <c r="AF1315" s="9">
        <v>1</v>
      </c>
      <c r="AG1315" s="9">
        <v>1</v>
      </c>
      <c r="AH1315" s="9">
        <v>1</v>
      </c>
      <c r="AI1315" s="9">
        <v>0</v>
      </c>
      <c r="AJ1315" s="9">
        <v>0</v>
      </c>
      <c r="AK1315" s="9">
        <v>0</v>
      </c>
      <c r="AL1315" s="9"/>
      <c r="AM1315" s="9">
        <v>1</v>
      </c>
      <c r="AN1315" s="9">
        <v>1</v>
      </c>
      <c r="AO1315" s="9">
        <v>1</v>
      </c>
      <c r="AP1315" s="9">
        <v>1</v>
      </c>
      <c r="AQ1315" s="9">
        <v>0</v>
      </c>
      <c r="AR1315" s="9">
        <v>1</v>
      </c>
      <c r="AS1315" s="9"/>
      <c r="AT1315" s="9">
        <v>1</v>
      </c>
      <c r="AU1315" s="9">
        <v>1</v>
      </c>
      <c r="AV1315" s="75">
        <v>1</v>
      </c>
      <c r="AW1315" s="75">
        <v>1</v>
      </c>
      <c r="AX1315" s="75">
        <v>1</v>
      </c>
      <c r="AY1315" s="9">
        <v>1</v>
      </c>
      <c r="AZ1315" s="9">
        <v>1</v>
      </c>
      <c r="BA1315" s="9">
        <v>1</v>
      </c>
      <c r="BB1315" s="9">
        <v>1</v>
      </c>
      <c r="BC1315" s="9">
        <v>1</v>
      </c>
      <c r="BD1315" s="9">
        <v>1</v>
      </c>
      <c r="BE1315" s="9">
        <v>2</v>
      </c>
      <c r="BF1315" s="9">
        <v>1</v>
      </c>
      <c r="BG1315" s="9">
        <v>1</v>
      </c>
      <c r="BH1315">
        <v>1</v>
      </c>
      <c r="BI1315">
        <v>1</v>
      </c>
      <c r="BJ1315" s="58">
        <v>2</v>
      </c>
      <c r="BK1315">
        <v>2</v>
      </c>
      <c r="BL1315">
        <v>1</v>
      </c>
      <c r="BM1315">
        <v>2</v>
      </c>
      <c r="BN1315">
        <v>1</v>
      </c>
      <c r="BO1315">
        <v>2</v>
      </c>
      <c r="BP1315">
        <v>1</v>
      </c>
      <c r="BQ1315">
        <v>1</v>
      </c>
      <c r="BR1315">
        <v>1</v>
      </c>
      <c r="BS1315">
        <v>1</v>
      </c>
      <c r="BT1315">
        <v>1</v>
      </c>
      <c r="BU1315">
        <v>1</v>
      </c>
      <c r="BV1315">
        <v>2</v>
      </c>
      <c r="BW1315">
        <v>2</v>
      </c>
      <c r="BX1315">
        <v>1</v>
      </c>
      <c r="BY1315">
        <v>1</v>
      </c>
      <c r="BZ1315">
        <v>2</v>
      </c>
      <c r="CA1315">
        <v>1</v>
      </c>
      <c r="CB1315">
        <v>2</v>
      </c>
      <c r="CC1315">
        <v>1</v>
      </c>
      <c r="CD1315">
        <v>1</v>
      </c>
      <c r="CE1315">
        <v>2</v>
      </c>
      <c r="CF1315">
        <v>1</v>
      </c>
      <c r="CG1315">
        <v>1</v>
      </c>
      <c r="CH1315">
        <v>2</v>
      </c>
      <c r="CI1315">
        <v>1</v>
      </c>
      <c r="CJ1315">
        <v>1</v>
      </c>
      <c r="CK1315">
        <v>1</v>
      </c>
      <c r="CL1315">
        <v>1</v>
      </c>
      <c r="CM1315">
        <v>3</v>
      </c>
      <c r="CN1315">
        <v>4</v>
      </c>
      <c r="CO1315">
        <v>4</v>
      </c>
      <c r="CP1315">
        <v>3</v>
      </c>
      <c r="CQ1315">
        <v>4</v>
      </c>
      <c r="CR1315">
        <v>3</v>
      </c>
      <c r="CS1315">
        <v>3</v>
      </c>
      <c r="CT1315">
        <v>4</v>
      </c>
      <c r="CU1315">
        <v>3</v>
      </c>
      <c r="CV1315">
        <v>4</v>
      </c>
      <c r="CW1315">
        <v>2</v>
      </c>
      <c r="CX1315">
        <v>3</v>
      </c>
      <c r="CY1315">
        <v>4</v>
      </c>
      <c r="CZ1315">
        <v>3</v>
      </c>
      <c r="DA1315" s="57">
        <v>3</v>
      </c>
    </row>
    <row r="1316" spans="1:105">
      <c r="A1316">
        <v>1310</v>
      </c>
      <c r="B1316" s="9">
        <v>1</v>
      </c>
      <c r="C1316" s="9">
        <v>6</v>
      </c>
      <c r="D1316" s="9">
        <v>3</v>
      </c>
      <c r="E1316" s="9">
        <v>8</v>
      </c>
      <c r="F1316" s="9">
        <v>0</v>
      </c>
      <c r="G1316" s="9">
        <v>0</v>
      </c>
      <c r="H1316" s="9">
        <v>0</v>
      </c>
      <c r="I1316" s="9">
        <v>1</v>
      </c>
      <c r="J1316" s="9">
        <v>1</v>
      </c>
      <c r="K1316" s="9">
        <v>0</v>
      </c>
      <c r="L1316" s="9">
        <v>0</v>
      </c>
      <c r="M1316" s="9">
        <v>1</v>
      </c>
      <c r="N1316" s="9">
        <v>0</v>
      </c>
      <c r="O1316" s="9">
        <v>0</v>
      </c>
      <c r="P1316" s="9">
        <v>0</v>
      </c>
      <c r="Q1316" s="9">
        <v>3</v>
      </c>
      <c r="R1316" s="9">
        <v>3</v>
      </c>
      <c r="S1316" s="9">
        <v>0</v>
      </c>
      <c r="T1316" s="9"/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1</v>
      </c>
      <c r="AB1316" s="9">
        <v>0</v>
      </c>
      <c r="AC1316" s="9"/>
      <c r="AD1316" s="9">
        <v>5</v>
      </c>
      <c r="AE1316" s="9"/>
      <c r="AF1316" s="9">
        <v>1</v>
      </c>
      <c r="AG1316" s="9">
        <v>0</v>
      </c>
      <c r="AH1316" s="9">
        <v>0</v>
      </c>
      <c r="AI1316" s="9">
        <v>0</v>
      </c>
      <c r="AJ1316" s="9">
        <v>0</v>
      </c>
      <c r="AK1316" s="9">
        <v>0</v>
      </c>
      <c r="AL1316" s="9"/>
      <c r="AM1316" s="9">
        <v>0</v>
      </c>
      <c r="AN1316" s="9">
        <v>1</v>
      </c>
      <c r="AO1316" s="9">
        <v>0</v>
      </c>
      <c r="AP1316" s="9">
        <v>0</v>
      </c>
      <c r="AQ1316" s="9">
        <v>0</v>
      </c>
      <c r="AR1316" s="9">
        <v>0</v>
      </c>
      <c r="AS1316" s="9"/>
      <c r="AT1316" s="9">
        <v>1</v>
      </c>
      <c r="AU1316" s="9">
        <v>4</v>
      </c>
      <c r="AV1316" s="75">
        <v>2</v>
      </c>
      <c r="AW1316" s="75">
        <v>2</v>
      </c>
      <c r="AX1316" s="75">
        <v>1</v>
      </c>
      <c r="AY1316" s="9">
        <v>2</v>
      </c>
      <c r="AZ1316" s="9">
        <v>1</v>
      </c>
      <c r="BA1316" s="9">
        <v>1</v>
      </c>
      <c r="BB1316" s="9">
        <v>2</v>
      </c>
      <c r="BC1316" s="9">
        <v>2</v>
      </c>
      <c r="BD1316" s="9">
        <v>2</v>
      </c>
      <c r="BE1316" s="9" t="s">
        <v>125</v>
      </c>
      <c r="BF1316" s="9">
        <v>2</v>
      </c>
      <c r="BG1316" s="9" t="s">
        <v>125</v>
      </c>
      <c r="BH1316">
        <v>2</v>
      </c>
      <c r="BI1316">
        <v>2</v>
      </c>
      <c r="BJ1316" s="58">
        <v>2</v>
      </c>
      <c r="BK1316">
        <v>2</v>
      </c>
      <c r="BL1316">
        <v>1</v>
      </c>
      <c r="BM1316">
        <v>2</v>
      </c>
      <c r="BN1316">
        <v>1</v>
      </c>
      <c r="BO1316">
        <v>2</v>
      </c>
      <c r="BP1316">
        <v>2</v>
      </c>
      <c r="BQ1316" t="s">
        <v>125</v>
      </c>
      <c r="BR1316">
        <v>1</v>
      </c>
      <c r="BS1316">
        <v>2</v>
      </c>
      <c r="BT1316" t="s">
        <v>125</v>
      </c>
      <c r="BU1316">
        <v>2</v>
      </c>
      <c r="BV1316">
        <v>2</v>
      </c>
      <c r="BW1316">
        <v>2</v>
      </c>
      <c r="BX1316">
        <v>2</v>
      </c>
      <c r="BY1316">
        <v>2</v>
      </c>
      <c r="BZ1316">
        <v>2</v>
      </c>
      <c r="CA1316">
        <v>2</v>
      </c>
      <c r="CB1316">
        <v>2</v>
      </c>
      <c r="CC1316">
        <v>2</v>
      </c>
      <c r="CD1316">
        <v>2</v>
      </c>
      <c r="CE1316">
        <v>2</v>
      </c>
      <c r="CF1316">
        <v>1</v>
      </c>
      <c r="CG1316">
        <v>2</v>
      </c>
      <c r="CH1316">
        <v>2</v>
      </c>
      <c r="CI1316">
        <v>2</v>
      </c>
      <c r="CJ1316">
        <v>1</v>
      </c>
      <c r="CK1316">
        <v>2</v>
      </c>
      <c r="CL1316">
        <v>2</v>
      </c>
      <c r="CM1316" t="s">
        <v>125</v>
      </c>
      <c r="CN1316" t="s">
        <v>125</v>
      </c>
      <c r="CO1316">
        <v>4</v>
      </c>
      <c r="CP1316">
        <v>2</v>
      </c>
      <c r="CQ1316">
        <v>3</v>
      </c>
      <c r="CR1316">
        <v>3</v>
      </c>
      <c r="CS1316">
        <v>3</v>
      </c>
      <c r="CT1316">
        <v>2</v>
      </c>
      <c r="CU1316">
        <v>3</v>
      </c>
      <c r="CV1316">
        <v>2</v>
      </c>
      <c r="CW1316">
        <v>1</v>
      </c>
      <c r="CX1316">
        <v>3</v>
      </c>
      <c r="CY1316">
        <v>1</v>
      </c>
      <c r="CZ1316">
        <v>3</v>
      </c>
      <c r="DA1316" s="57" t="s">
        <v>125</v>
      </c>
    </row>
    <row r="1317" spans="1:105">
      <c r="A1317">
        <v>1311</v>
      </c>
      <c r="B1317" s="9">
        <v>2</v>
      </c>
      <c r="C1317" s="9">
        <v>1</v>
      </c>
      <c r="D1317" s="9">
        <v>6</v>
      </c>
      <c r="E1317" s="9">
        <v>11</v>
      </c>
      <c r="F1317" s="9">
        <v>0</v>
      </c>
      <c r="G1317" s="9">
        <v>1</v>
      </c>
      <c r="H1317" s="9">
        <v>0</v>
      </c>
      <c r="I1317" s="9">
        <v>1</v>
      </c>
      <c r="J1317" s="9">
        <v>0</v>
      </c>
      <c r="K1317" s="9">
        <v>0</v>
      </c>
      <c r="L1317" s="9">
        <v>0</v>
      </c>
      <c r="M1317" s="9">
        <v>1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/>
      <c r="U1317" s="9">
        <v>1</v>
      </c>
      <c r="V1317" s="9">
        <v>1</v>
      </c>
      <c r="W1317" s="9">
        <v>0</v>
      </c>
      <c r="X1317" s="9">
        <v>1</v>
      </c>
      <c r="Y1317" s="9">
        <v>0</v>
      </c>
      <c r="Z1317" s="9">
        <v>0</v>
      </c>
      <c r="AA1317" s="9">
        <v>0</v>
      </c>
      <c r="AB1317" s="9">
        <v>0</v>
      </c>
      <c r="AC1317" s="9"/>
      <c r="AD1317" s="9">
        <v>1</v>
      </c>
      <c r="AE1317" s="9"/>
      <c r="AF1317" s="9">
        <v>1</v>
      </c>
      <c r="AG1317" s="9">
        <v>0</v>
      </c>
      <c r="AH1317" s="9">
        <v>0</v>
      </c>
      <c r="AI1317" s="9">
        <v>0</v>
      </c>
      <c r="AJ1317" s="9">
        <v>0</v>
      </c>
      <c r="AK1317" s="9">
        <v>0</v>
      </c>
      <c r="AL1317" s="9"/>
      <c r="AM1317" s="9">
        <v>1</v>
      </c>
      <c r="AN1317" s="9">
        <v>1</v>
      </c>
      <c r="AO1317" s="9">
        <v>1</v>
      </c>
      <c r="AP1317" s="9">
        <v>1</v>
      </c>
      <c r="AQ1317" s="9">
        <v>0</v>
      </c>
      <c r="AR1317" s="9">
        <v>0</v>
      </c>
      <c r="AS1317" s="9"/>
      <c r="AT1317" s="9">
        <v>1</v>
      </c>
      <c r="AU1317" s="9">
        <v>4</v>
      </c>
      <c r="AV1317" s="75">
        <v>2</v>
      </c>
      <c r="AW1317" s="75">
        <v>2</v>
      </c>
      <c r="AX1317" s="75">
        <v>1</v>
      </c>
      <c r="AY1317" s="9">
        <v>1</v>
      </c>
      <c r="AZ1317" s="9">
        <v>2</v>
      </c>
      <c r="BA1317" s="9" t="s">
        <v>125</v>
      </c>
      <c r="BB1317" s="9" t="s">
        <v>125</v>
      </c>
      <c r="BC1317" s="9">
        <v>2</v>
      </c>
      <c r="BD1317" s="9">
        <v>1</v>
      </c>
      <c r="BE1317" s="9">
        <v>1</v>
      </c>
      <c r="BF1317" s="9">
        <v>1</v>
      </c>
      <c r="BG1317" s="9">
        <v>1</v>
      </c>
      <c r="BH1317">
        <v>2</v>
      </c>
      <c r="BI1317">
        <v>2</v>
      </c>
      <c r="BJ1317" s="58">
        <v>2</v>
      </c>
      <c r="BK1317">
        <v>2</v>
      </c>
      <c r="BL1317">
        <v>2</v>
      </c>
      <c r="BM1317">
        <v>1</v>
      </c>
      <c r="BN1317">
        <v>1</v>
      </c>
      <c r="BO1317">
        <v>2</v>
      </c>
      <c r="BP1317">
        <v>2</v>
      </c>
      <c r="BQ1317" t="s">
        <v>125</v>
      </c>
      <c r="BR1317">
        <v>1</v>
      </c>
      <c r="BS1317">
        <v>2</v>
      </c>
      <c r="BT1317" t="s">
        <v>125</v>
      </c>
      <c r="BU1317">
        <v>1</v>
      </c>
      <c r="BV1317">
        <v>1</v>
      </c>
      <c r="BW1317">
        <v>1</v>
      </c>
      <c r="BX1317">
        <v>2</v>
      </c>
      <c r="BY1317">
        <v>1</v>
      </c>
      <c r="BZ1317">
        <v>2</v>
      </c>
      <c r="CA1317">
        <v>2</v>
      </c>
      <c r="CB1317">
        <v>2</v>
      </c>
      <c r="CC1317">
        <v>2</v>
      </c>
      <c r="CD1317">
        <v>2</v>
      </c>
      <c r="CE1317">
        <v>1</v>
      </c>
      <c r="CF1317">
        <v>1</v>
      </c>
      <c r="CG1317">
        <v>2</v>
      </c>
      <c r="CH1317">
        <v>2</v>
      </c>
      <c r="CI1317">
        <v>2</v>
      </c>
      <c r="CJ1317">
        <v>2</v>
      </c>
      <c r="CK1317">
        <v>2</v>
      </c>
      <c r="CL1317">
        <v>2</v>
      </c>
      <c r="CM1317" t="s">
        <v>125</v>
      </c>
      <c r="CN1317" t="s">
        <v>125</v>
      </c>
      <c r="CO1317">
        <v>3</v>
      </c>
      <c r="CP1317">
        <v>1</v>
      </c>
      <c r="CQ1317">
        <v>2</v>
      </c>
      <c r="CR1317">
        <v>1</v>
      </c>
      <c r="CS1317">
        <v>1</v>
      </c>
      <c r="CT1317">
        <v>1</v>
      </c>
      <c r="CU1317">
        <v>2</v>
      </c>
      <c r="CV1317">
        <v>1</v>
      </c>
      <c r="CW1317">
        <v>1</v>
      </c>
      <c r="CX1317">
        <v>1</v>
      </c>
      <c r="CY1317">
        <v>1</v>
      </c>
      <c r="CZ1317">
        <v>3</v>
      </c>
      <c r="DA1317" s="57">
        <v>3</v>
      </c>
    </row>
    <row r="1318" spans="1:105">
      <c r="A1318">
        <v>1312</v>
      </c>
      <c r="B1318" s="9">
        <v>1</v>
      </c>
      <c r="C1318" s="9">
        <v>4</v>
      </c>
      <c r="D1318" s="9">
        <v>1</v>
      </c>
      <c r="E1318" s="9">
        <v>8</v>
      </c>
      <c r="F1318" s="9">
        <v>0</v>
      </c>
      <c r="G1318" s="9">
        <v>0</v>
      </c>
      <c r="H1318" s="9">
        <v>0</v>
      </c>
      <c r="I1318" s="9">
        <v>0</v>
      </c>
      <c r="J1318" s="9">
        <v>1</v>
      </c>
      <c r="K1318" s="9">
        <v>0</v>
      </c>
      <c r="L1318" s="9">
        <v>0</v>
      </c>
      <c r="M1318" s="9">
        <v>3</v>
      </c>
      <c r="N1318" s="9">
        <v>0</v>
      </c>
      <c r="O1318" s="9">
        <v>0</v>
      </c>
      <c r="P1318" s="9">
        <v>0</v>
      </c>
      <c r="Q1318" s="9">
        <v>0</v>
      </c>
      <c r="R1318" s="9">
        <v>3</v>
      </c>
      <c r="S1318" s="9">
        <v>0</v>
      </c>
      <c r="T1318" s="9"/>
      <c r="U1318" s="9">
        <v>1</v>
      </c>
      <c r="V1318" s="9">
        <v>1</v>
      </c>
      <c r="W1318" s="9">
        <v>0</v>
      </c>
      <c r="X1318" s="9">
        <v>0</v>
      </c>
      <c r="Y1318" s="9">
        <v>1</v>
      </c>
      <c r="Z1318" s="9">
        <v>0</v>
      </c>
      <c r="AA1318" s="9">
        <v>0</v>
      </c>
      <c r="AB1318" s="9">
        <v>0</v>
      </c>
      <c r="AC1318" s="9"/>
      <c r="AD1318" s="9">
        <v>4</v>
      </c>
      <c r="AE1318" s="9"/>
      <c r="AF1318" s="9">
        <v>1</v>
      </c>
      <c r="AG1318" s="9">
        <v>0</v>
      </c>
      <c r="AH1318" s="9">
        <v>0</v>
      </c>
      <c r="AI1318" s="9">
        <v>1</v>
      </c>
      <c r="AJ1318" s="9">
        <v>0</v>
      </c>
      <c r="AK1318" s="9">
        <v>0</v>
      </c>
      <c r="AL1318" s="9"/>
      <c r="AM1318" s="9">
        <v>1</v>
      </c>
      <c r="AN1318" s="9">
        <v>1</v>
      </c>
      <c r="AO1318" s="9">
        <v>1</v>
      </c>
      <c r="AP1318" s="9">
        <v>1</v>
      </c>
      <c r="AQ1318" s="9">
        <v>0</v>
      </c>
      <c r="AR1318" s="9">
        <v>0</v>
      </c>
      <c r="AS1318" s="9"/>
      <c r="AT1318" s="9">
        <v>3</v>
      </c>
      <c r="AU1318" s="9">
        <v>1</v>
      </c>
      <c r="AV1318" s="75">
        <v>2</v>
      </c>
      <c r="AW1318" s="75">
        <v>2</v>
      </c>
      <c r="AX1318" s="75">
        <v>1</v>
      </c>
      <c r="AY1318" s="9">
        <v>1</v>
      </c>
      <c r="AZ1318" s="9">
        <v>1</v>
      </c>
      <c r="BA1318" s="9">
        <v>1</v>
      </c>
      <c r="BB1318" s="9">
        <v>2</v>
      </c>
      <c r="BC1318" s="9">
        <v>1</v>
      </c>
      <c r="BD1318" s="9">
        <v>2</v>
      </c>
      <c r="BE1318" s="9" t="s">
        <v>125</v>
      </c>
      <c r="BF1318" s="9">
        <v>1</v>
      </c>
      <c r="BG1318" s="9">
        <v>1</v>
      </c>
      <c r="BH1318">
        <v>1</v>
      </c>
      <c r="BI1318">
        <v>2</v>
      </c>
      <c r="BJ1318" s="58">
        <v>1</v>
      </c>
      <c r="BK1318">
        <v>1</v>
      </c>
      <c r="BL1318">
        <v>2</v>
      </c>
      <c r="BM1318">
        <v>2</v>
      </c>
      <c r="BN1318">
        <v>2</v>
      </c>
      <c r="BO1318">
        <v>2</v>
      </c>
      <c r="BP1318">
        <v>2</v>
      </c>
      <c r="BQ1318" t="s">
        <v>125</v>
      </c>
      <c r="BR1318">
        <v>2</v>
      </c>
      <c r="BS1318">
        <v>2</v>
      </c>
      <c r="BT1318" t="s">
        <v>125</v>
      </c>
      <c r="BU1318">
        <v>1</v>
      </c>
      <c r="BV1318">
        <v>1</v>
      </c>
      <c r="BW1318">
        <v>1</v>
      </c>
      <c r="BX1318">
        <v>2</v>
      </c>
      <c r="BY1318">
        <v>2</v>
      </c>
      <c r="BZ1318">
        <v>2</v>
      </c>
      <c r="CA1318">
        <v>1</v>
      </c>
      <c r="CB1318">
        <v>2</v>
      </c>
      <c r="CC1318">
        <v>1</v>
      </c>
      <c r="CD1318">
        <v>1</v>
      </c>
      <c r="CE1318">
        <v>2</v>
      </c>
      <c r="CF1318">
        <v>1</v>
      </c>
      <c r="CG1318">
        <v>2</v>
      </c>
      <c r="CH1318">
        <v>2</v>
      </c>
      <c r="CI1318">
        <v>1</v>
      </c>
      <c r="CJ1318">
        <v>1</v>
      </c>
      <c r="CK1318">
        <v>2</v>
      </c>
      <c r="CL1318">
        <v>2</v>
      </c>
      <c r="CM1318" t="s">
        <v>125</v>
      </c>
      <c r="CN1318" t="s">
        <v>125</v>
      </c>
      <c r="CO1318">
        <v>3</v>
      </c>
      <c r="CP1318">
        <v>4</v>
      </c>
      <c r="CQ1318">
        <v>4</v>
      </c>
      <c r="CR1318">
        <v>3</v>
      </c>
      <c r="CS1318">
        <v>3</v>
      </c>
      <c r="CT1318">
        <v>3</v>
      </c>
      <c r="CU1318">
        <v>3</v>
      </c>
      <c r="CV1318">
        <v>3</v>
      </c>
      <c r="CW1318">
        <v>1</v>
      </c>
      <c r="CX1318">
        <v>2</v>
      </c>
      <c r="CY1318">
        <v>3</v>
      </c>
      <c r="CZ1318">
        <v>0</v>
      </c>
      <c r="DA1318" s="57" t="s">
        <v>125</v>
      </c>
    </row>
    <row r="1319" spans="1:105">
      <c r="A1319">
        <v>1313</v>
      </c>
      <c r="B1319" s="9">
        <v>2</v>
      </c>
      <c r="C1319" s="9">
        <v>5</v>
      </c>
      <c r="D1319" s="9">
        <v>4</v>
      </c>
      <c r="E1319" s="9">
        <v>1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1</v>
      </c>
      <c r="L1319" s="9">
        <v>0</v>
      </c>
      <c r="M1319" s="9">
        <v>2</v>
      </c>
      <c r="N1319" s="9">
        <v>0</v>
      </c>
      <c r="O1319" s="9">
        <v>0</v>
      </c>
      <c r="P1319" s="9">
        <v>0</v>
      </c>
      <c r="Q1319" s="9">
        <v>0</v>
      </c>
      <c r="R1319" s="9">
        <v>4</v>
      </c>
      <c r="S1319" s="9">
        <v>3</v>
      </c>
      <c r="T1319" s="9"/>
      <c r="U1319" s="9">
        <v>0</v>
      </c>
      <c r="V1319" s="9">
        <v>0</v>
      </c>
      <c r="W1319" s="9">
        <v>1</v>
      </c>
      <c r="X1319" s="9">
        <v>0</v>
      </c>
      <c r="Y1319" s="9">
        <v>0</v>
      </c>
      <c r="Z1319" s="9">
        <v>1</v>
      </c>
      <c r="AA1319" s="9">
        <v>0</v>
      </c>
      <c r="AB1319" s="9">
        <v>0</v>
      </c>
      <c r="AC1319" s="9"/>
      <c r="AD1319" s="9">
        <v>1</v>
      </c>
      <c r="AE1319" s="9"/>
      <c r="AF1319" s="9">
        <v>1</v>
      </c>
      <c r="AG1319" s="9">
        <v>0</v>
      </c>
      <c r="AH1319" s="9">
        <v>0</v>
      </c>
      <c r="AI1319" s="9">
        <v>0</v>
      </c>
      <c r="AJ1319" s="9">
        <v>0</v>
      </c>
      <c r="AK1319" s="9">
        <v>0</v>
      </c>
      <c r="AL1319" s="9"/>
      <c r="AM1319" s="9">
        <v>1</v>
      </c>
      <c r="AN1319" s="9">
        <v>1</v>
      </c>
      <c r="AO1319" s="9">
        <v>1</v>
      </c>
      <c r="AP1319" s="9">
        <v>0</v>
      </c>
      <c r="AQ1319" s="9">
        <v>0</v>
      </c>
      <c r="AR1319" s="9">
        <v>0</v>
      </c>
      <c r="AS1319" s="9"/>
      <c r="AT1319" s="9">
        <v>1</v>
      </c>
      <c r="AU1319" s="9">
        <v>1</v>
      </c>
      <c r="AV1319" s="75">
        <v>2</v>
      </c>
      <c r="AW1319" s="75">
        <v>2</v>
      </c>
      <c r="AX1319" s="75">
        <v>2</v>
      </c>
      <c r="AY1319" s="9" t="s">
        <v>125</v>
      </c>
      <c r="AZ1319" s="9">
        <v>1</v>
      </c>
      <c r="BA1319" s="9">
        <v>1</v>
      </c>
      <c r="BB1319" s="9">
        <v>2</v>
      </c>
      <c r="BC1319" s="9">
        <v>2</v>
      </c>
      <c r="BD1319" s="9">
        <v>1</v>
      </c>
      <c r="BE1319" s="9">
        <v>2</v>
      </c>
      <c r="BF1319" s="9">
        <v>1</v>
      </c>
      <c r="BG1319" s="9">
        <v>1</v>
      </c>
      <c r="BH1319">
        <v>1</v>
      </c>
      <c r="BI1319">
        <v>1</v>
      </c>
      <c r="BJ1319" s="58">
        <v>1</v>
      </c>
      <c r="BK1319">
        <v>2</v>
      </c>
      <c r="BL1319">
        <v>1</v>
      </c>
      <c r="BM1319">
        <v>2</v>
      </c>
      <c r="BN1319">
        <v>1</v>
      </c>
      <c r="BO1319">
        <v>2</v>
      </c>
      <c r="BP1319">
        <v>2</v>
      </c>
      <c r="BQ1319" t="s">
        <v>125</v>
      </c>
      <c r="BR1319">
        <v>1</v>
      </c>
      <c r="BS1319">
        <v>2</v>
      </c>
      <c r="BT1319" t="s">
        <v>125</v>
      </c>
      <c r="BU1319">
        <v>1</v>
      </c>
      <c r="BV1319">
        <v>1</v>
      </c>
      <c r="BW1319">
        <v>1</v>
      </c>
      <c r="BX1319">
        <v>2</v>
      </c>
      <c r="BY1319">
        <v>1</v>
      </c>
      <c r="BZ1319">
        <v>1</v>
      </c>
      <c r="CA1319">
        <v>1</v>
      </c>
      <c r="CB1319">
        <v>2</v>
      </c>
      <c r="CC1319">
        <v>1</v>
      </c>
      <c r="CD1319">
        <v>2</v>
      </c>
      <c r="CE1319">
        <v>2</v>
      </c>
      <c r="CF1319">
        <v>2</v>
      </c>
      <c r="CG1319">
        <v>1</v>
      </c>
      <c r="CH1319">
        <v>2</v>
      </c>
      <c r="CI1319">
        <v>2</v>
      </c>
      <c r="CJ1319">
        <v>1</v>
      </c>
      <c r="CK1319">
        <v>2</v>
      </c>
      <c r="CL1319">
        <v>1</v>
      </c>
      <c r="CM1319">
        <v>3</v>
      </c>
      <c r="CN1319">
        <v>3</v>
      </c>
      <c r="CO1319">
        <v>4</v>
      </c>
      <c r="CP1319">
        <v>3</v>
      </c>
      <c r="CQ1319">
        <v>3</v>
      </c>
      <c r="CR1319">
        <v>2</v>
      </c>
      <c r="CS1319">
        <v>3</v>
      </c>
      <c r="CT1319">
        <v>4</v>
      </c>
      <c r="CU1319">
        <v>3</v>
      </c>
      <c r="CV1319">
        <v>4</v>
      </c>
      <c r="CW1319">
        <v>1</v>
      </c>
      <c r="CX1319">
        <v>3</v>
      </c>
      <c r="CY1319">
        <v>3</v>
      </c>
      <c r="CZ1319">
        <v>0</v>
      </c>
      <c r="DA1319" s="57" t="s">
        <v>125</v>
      </c>
    </row>
    <row r="1320" spans="1:105">
      <c r="A1320">
        <v>1314</v>
      </c>
      <c r="B1320" s="9">
        <v>1</v>
      </c>
      <c r="C1320" s="9">
        <v>5</v>
      </c>
      <c r="D1320" s="9">
        <v>1</v>
      </c>
      <c r="E1320" s="9">
        <v>1</v>
      </c>
      <c r="F1320" s="9">
        <v>0</v>
      </c>
      <c r="G1320" s="9">
        <v>0</v>
      </c>
      <c r="H1320" s="9">
        <v>1</v>
      </c>
      <c r="I1320" s="9">
        <v>1</v>
      </c>
      <c r="J1320" s="9">
        <v>1</v>
      </c>
      <c r="K1320" s="9">
        <v>0</v>
      </c>
      <c r="L1320" s="9">
        <v>0</v>
      </c>
      <c r="M1320" s="9">
        <v>2</v>
      </c>
      <c r="N1320" s="9">
        <v>3</v>
      </c>
      <c r="O1320" s="9">
        <v>4</v>
      </c>
      <c r="P1320" s="9">
        <v>3</v>
      </c>
      <c r="Q1320" s="9">
        <v>4</v>
      </c>
      <c r="R1320" s="9">
        <v>4</v>
      </c>
      <c r="S1320" s="9">
        <v>3</v>
      </c>
      <c r="T1320" s="9"/>
      <c r="U1320" s="9">
        <v>1</v>
      </c>
      <c r="V1320" s="9">
        <v>1</v>
      </c>
      <c r="W1320" s="9">
        <v>0</v>
      </c>
      <c r="X1320" s="9">
        <v>0</v>
      </c>
      <c r="Y1320" s="9">
        <v>1</v>
      </c>
      <c r="Z1320" s="9">
        <v>0</v>
      </c>
      <c r="AA1320" s="9">
        <v>0</v>
      </c>
      <c r="AB1320" s="9">
        <v>0</v>
      </c>
      <c r="AC1320" s="9"/>
      <c r="AD1320" s="9">
        <v>1</v>
      </c>
      <c r="AE1320" s="9"/>
      <c r="AF1320" s="9">
        <v>1</v>
      </c>
      <c r="AG1320" s="9">
        <v>1</v>
      </c>
      <c r="AH1320" s="9">
        <v>1</v>
      </c>
      <c r="AI1320" s="9">
        <v>0</v>
      </c>
      <c r="AJ1320" s="9">
        <v>0</v>
      </c>
      <c r="AK1320" s="9">
        <v>0</v>
      </c>
      <c r="AL1320" s="9"/>
      <c r="AM1320" s="9">
        <v>1</v>
      </c>
      <c r="AN1320" s="9">
        <v>1</v>
      </c>
      <c r="AO1320" s="9">
        <v>1</v>
      </c>
      <c r="AP1320" s="9">
        <v>0</v>
      </c>
      <c r="AQ1320" s="9">
        <v>0</v>
      </c>
      <c r="AR1320" s="9">
        <v>0</v>
      </c>
      <c r="AS1320" s="9"/>
      <c r="AT1320" s="9">
        <v>2</v>
      </c>
      <c r="AU1320" s="9">
        <v>3</v>
      </c>
      <c r="AV1320" s="75">
        <v>1</v>
      </c>
      <c r="AW1320" s="75">
        <v>1</v>
      </c>
      <c r="AX1320" s="75">
        <v>1</v>
      </c>
      <c r="AY1320" s="9">
        <v>1</v>
      </c>
      <c r="AZ1320" s="9">
        <v>1</v>
      </c>
      <c r="BA1320" s="9">
        <v>1</v>
      </c>
      <c r="BB1320" s="9">
        <v>2</v>
      </c>
      <c r="BC1320" s="9">
        <v>1</v>
      </c>
      <c r="BD1320" s="9">
        <v>1</v>
      </c>
      <c r="BE1320" s="9">
        <v>1</v>
      </c>
      <c r="BF1320" s="9">
        <v>1</v>
      </c>
      <c r="BG1320" s="9">
        <v>1</v>
      </c>
      <c r="BH1320">
        <v>2</v>
      </c>
      <c r="BI1320">
        <v>1</v>
      </c>
      <c r="BJ1320" s="58">
        <v>2</v>
      </c>
      <c r="BK1320">
        <v>2</v>
      </c>
      <c r="BL1320">
        <v>1</v>
      </c>
      <c r="BM1320">
        <v>1</v>
      </c>
      <c r="BN1320">
        <v>1</v>
      </c>
      <c r="BO1320">
        <v>2</v>
      </c>
      <c r="BP1320">
        <v>2</v>
      </c>
      <c r="BQ1320" t="s">
        <v>125</v>
      </c>
      <c r="BR1320">
        <v>1</v>
      </c>
      <c r="BS1320">
        <v>2</v>
      </c>
      <c r="BT1320" t="s">
        <v>125</v>
      </c>
      <c r="BU1320">
        <v>1</v>
      </c>
      <c r="BV1320">
        <v>1</v>
      </c>
      <c r="BW1320">
        <v>2</v>
      </c>
      <c r="BX1320">
        <v>2</v>
      </c>
      <c r="BY1320">
        <v>1</v>
      </c>
      <c r="BZ1320">
        <v>2</v>
      </c>
      <c r="CA1320">
        <v>2</v>
      </c>
      <c r="CB1320">
        <v>2</v>
      </c>
      <c r="CC1320">
        <v>1</v>
      </c>
      <c r="CD1320">
        <v>1</v>
      </c>
      <c r="CE1320">
        <v>2</v>
      </c>
      <c r="CF1320">
        <v>1</v>
      </c>
      <c r="CG1320">
        <v>2</v>
      </c>
      <c r="CH1320">
        <v>2</v>
      </c>
      <c r="CI1320">
        <v>2</v>
      </c>
      <c r="CJ1320">
        <v>2</v>
      </c>
      <c r="CK1320">
        <v>2</v>
      </c>
      <c r="CL1320">
        <v>1</v>
      </c>
      <c r="CM1320">
        <v>3</v>
      </c>
      <c r="CN1320">
        <v>3</v>
      </c>
      <c r="CO1320">
        <v>4</v>
      </c>
      <c r="CP1320">
        <v>4</v>
      </c>
      <c r="CQ1320">
        <v>4</v>
      </c>
      <c r="CR1320">
        <v>4</v>
      </c>
      <c r="CS1320">
        <v>4</v>
      </c>
      <c r="CT1320">
        <v>3</v>
      </c>
      <c r="CU1320">
        <v>3</v>
      </c>
      <c r="CV1320">
        <v>2</v>
      </c>
      <c r="CW1320">
        <v>1</v>
      </c>
      <c r="CX1320">
        <v>4</v>
      </c>
      <c r="CY1320">
        <v>3</v>
      </c>
      <c r="CZ1320">
        <v>3</v>
      </c>
      <c r="DA1320" s="57">
        <v>3</v>
      </c>
    </row>
    <row r="1321" spans="1:105">
      <c r="A1321">
        <v>1315</v>
      </c>
      <c r="B1321" s="9">
        <v>1</v>
      </c>
      <c r="C1321" s="9">
        <v>5</v>
      </c>
      <c r="D1321" s="9">
        <v>2</v>
      </c>
      <c r="E1321" s="9">
        <v>9</v>
      </c>
      <c r="F1321" s="9">
        <v>0</v>
      </c>
      <c r="G1321" s="9">
        <v>0</v>
      </c>
      <c r="H1321" s="9">
        <v>0</v>
      </c>
      <c r="I1321" s="9">
        <v>1</v>
      </c>
      <c r="J1321" s="9">
        <v>1</v>
      </c>
      <c r="K1321" s="9">
        <v>0</v>
      </c>
      <c r="L1321" s="9">
        <v>0</v>
      </c>
      <c r="M1321" s="9">
        <v>1</v>
      </c>
      <c r="N1321" s="9">
        <v>0</v>
      </c>
      <c r="O1321" s="9">
        <v>0</v>
      </c>
      <c r="P1321" s="9">
        <v>0</v>
      </c>
      <c r="Q1321" s="9">
        <v>0</v>
      </c>
      <c r="R1321" s="9">
        <v>1</v>
      </c>
      <c r="S1321" s="9">
        <v>3</v>
      </c>
      <c r="T1321" s="9"/>
      <c r="U1321" s="9">
        <v>0</v>
      </c>
      <c r="V1321" s="9">
        <v>0</v>
      </c>
      <c r="W1321" s="9">
        <v>0</v>
      </c>
      <c r="X1321" s="9">
        <v>1</v>
      </c>
      <c r="Y1321" s="9">
        <v>1</v>
      </c>
      <c r="Z1321" s="9">
        <v>1</v>
      </c>
      <c r="AA1321" s="9">
        <v>0</v>
      </c>
      <c r="AB1321" s="9">
        <v>0</v>
      </c>
      <c r="AC1321" s="9"/>
      <c r="AD1321" s="9">
        <v>5</v>
      </c>
      <c r="AE1321" s="9"/>
      <c r="AF1321" s="9">
        <v>1</v>
      </c>
      <c r="AG1321" s="9">
        <v>1</v>
      </c>
      <c r="AH1321" s="9">
        <v>1</v>
      </c>
      <c r="AI1321" s="9">
        <v>1</v>
      </c>
      <c r="AJ1321" s="9">
        <v>1</v>
      </c>
      <c r="AK1321" s="9">
        <v>0</v>
      </c>
      <c r="AL1321" s="9"/>
      <c r="AM1321" s="9">
        <v>1</v>
      </c>
      <c r="AN1321" s="9">
        <v>1</v>
      </c>
      <c r="AO1321" s="9">
        <v>1</v>
      </c>
      <c r="AP1321" s="9">
        <v>1</v>
      </c>
      <c r="AQ1321" s="9">
        <v>0</v>
      </c>
      <c r="AR1321" s="9">
        <v>0</v>
      </c>
      <c r="AS1321" s="9"/>
      <c r="AT1321" s="9">
        <v>1</v>
      </c>
      <c r="AU1321" s="9">
        <v>2</v>
      </c>
      <c r="AV1321" s="75">
        <v>1</v>
      </c>
      <c r="AW1321" s="75">
        <v>1</v>
      </c>
      <c r="AX1321" s="75">
        <v>1</v>
      </c>
      <c r="AY1321" s="9">
        <v>1</v>
      </c>
      <c r="AZ1321" s="9">
        <v>1</v>
      </c>
      <c r="BA1321" s="9">
        <v>1</v>
      </c>
      <c r="BB1321" s="9">
        <v>1</v>
      </c>
      <c r="BC1321" s="9">
        <v>1</v>
      </c>
      <c r="BD1321" s="9">
        <v>1</v>
      </c>
      <c r="BE1321" s="9">
        <v>1</v>
      </c>
      <c r="BF1321" s="9">
        <v>1</v>
      </c>
      <c r="BG1321" s="9">
        <v>1</v>
      </c>
      <c r="BH1321">
        <v>1</v>
      </c>
      <c r="BI1321">
        <v>1</v>
      </c>
      <c r="BJ1321" s="58">
        <v>1</v>
      </c>
      <c r="BK1321">
        <v>1</v>
      </c>
      <c r="BL1321">
        <v>1</v>
      </c>
      <c r="BM1321">
        <v>1</v>
      </c>
      <c r="BN1321">
        <v>1</v>
      </c>
      <c r="BO1321">
        <v>2</v>
      </c>
      <c r="BP1321">
        <v>2</v>
      </c>
      <c r="BQ1321" t="s">
        <v>125</v>
      </c>
      <c r="BR1321">
        <v>1</v>
      </c>
      <c r="BS1321">
        <v>1</v>
      </c>
      <c r="BT1321">
        <v>1</v>
      </c>
      <c r="BU1321">
        <v>1</v>
      </c>
      <c r="BV1321">
        <v>1</v>
      </c>
      <c r="BW1321">
        <v>1</v>
      </c>
      <c r="BX1321">
        <v>1</v>
      </c>
      <c r="BY1321">
        <v>1</v>
      </c>
      <c r="BZ1321">
        <v>1</v>
      </c>
      <c r="CA1321">
        <v>1</v>
      </c>
      <c r="CB1321">
        <v>1</v>
      </c>
      <c r="CC1321">
        <v>1</v>
      </c>
      <c r="CD1321">
        <v>1</v>
      </c>
      <c r="CE1321">
        <v>1</v>
      </c>
      <c r="CF1321">
        <v>1</v>
      </c>
      <c r="CG1321">
        <v>1</v>
      </c>
      <c r="CH1321">
        <v>1</v>
      </c>
      <c r="CI1321">
        <v>1</v>
      </c>
      <c r="CJ1321">
        <v>1</v>
      </c>
      <c r="CK1321">
        <v>1</v>
      </c>
      <c r="CL1321">
        <v>1</v>
      </c>
      <c r="CM1321">
        <v>4</v>
      </c>
      <c r="CN1321">
        <v>4</v>
      </c>
      <c r="CO1321">
        <v>3</v>
      </c>
      <c r="CP1321">
        <v>4</v>
      </c>
      <c r="CQ1321">
        <v>4</v>
      </c>
      <c r="CR1321">
        <v>4</v>
      </c>
      <c r="CS1321">
        <v>4</v>
      </c>
      <c r="CT1321">
        <v>3</v>
      </c>
      <c r="CU1321">
        <v>4</v>
      </c>
      <c r="CV1321">
        <v>2</v>
      </c>
      <c r="CW1321">
        <v>4</v>
      </c>
      <c r="CX1321">
        <v>4</v>
      </c>
      <c r="CY1321">
        <v>4</v>
      </c>
      <c r="CZ1321">
        <v>4</v>
      </c>
      <c r="DA1321" s="57" t="s">
        <v>125</v>
      </c>
    </row>
    <row r="1322" spans="1:105">
      <c r="A1322">
        <v>1316</v>
      </c>
      <c r="B1322" s="9">
        <v>2</v>
      </c>
      <c r="C1322" s="9">
        <v>4</v>
      </c>
      <c r="D1322" s="9">
        <v>4</v>
      </c>
      <c r="E1322" s="9">
        <v>11</v>
      </c>
      <c r="F1322" s="9">
        <v>0</v>
      </c>
      <c r="G1322" s="9">
        <v>0</v>
      </c>
      <c r="H1322" s="9">
        <v>1</v>
      </c>
      <c r="I1322" s="9">
        <v>0</v>
      </c>
      <c r="J1322" s="9">
        <v>0</v>
      </c>
      <c r="K1322" s="9">
        <v>0</v>
      </c>
      <c r="L1322" s="9">
        <v>0</v>
      </c>
      <c r="M1322" s="9">
        <v>2</v>
      </c>
      <c r="N1322" s="9">
        <v>3</v>
      </c>
      <c r="O1322" s="9">
        <v>4</v>
      </c>
      <c r="P1322" s="9">
        <v>4</v>
      </c>
      <c r="Q1322" s="9">
        <v>4</v>
      </c>
      <c r="R1322" s="9">
        <v>4</v>
      </c>
      <c r="S1322" s="9">
        <v>4</v>
      </c>
      <c r="T1322" s="9"/>
      <c r="U1322" s="9">
        <v>1</v>
      </c>
      <c r="V1322" s="9">
        <v>0</v>
      </c>
      <c r="W1322" s="9">
        <v>0</v>
      </c>
      <c r="X1322" s="9">
        <v>1</v>
      </c>
      <c r="Y1322" s="9">
        <v>1</v>
      </c>
      <c r="Z1322" s="9">
        <v>0</v>
      </c>
      <c r="AA1322" s="9">
        <v>0</v>
      </c>
      <c r="AB1322" s="9">
        <v>0</v>
      </c>
      <c r="AC1322" s="9"/>
      <c r="AD1322" s="9">
        <v>1</v>
      </c>
      <c r="AE1322" s="9"/>
      <c r="AF1322" s="9">
        <v>1</v>
      </c>
      <c r="AG1322" s="9">
        <v>0</v>
      </c>
      <c r="AH1322" s="9">
        <v>1</v>
      </c>
      <c r="AI1322" s="9">
        <v>0</v>
      </c>
      <c r="AJ1322" s="9">
        <v>0</v>
      </c>
      <c r="AK1322" s="9">
        <v>0</v>
      </c>
      <c r="AL1322" s="9"/>
      <c r="AM1322" s="9">
        <v>1</v>
      </c>
      <c r="AN1322" s="9">
        <v>1</v>
      </c>
      <c r="AO1322" s="9">
        <v>1</v>
      </c>
      <c r="AP1322" s="9">
        <v>0</v>
      </c>
      <c r="AQ1322" s="9">
        <v>0</v>
      </c>
      <c r="AR1322" s="9">
        <v>0</v>
      </c>
      <c r="AS1322" s="9"/>
      <c r="AT1322" s="9">
        <v>4</v>
      </c>
      <c r="AU1322" s="9">
        <v>2</v>
      </c>
      <c r="AV1322" s="75">
        <v>2</v>
      </c>
      <c r="AW1322" s="75">
        <v>2</v>
      </c>
      <c r="AX1322" s="75">
        <v>1</v>
      </c>
      <c r="AY1322" s="9">
        <v>1</v>
      </c>
      <c r="AZ1322" s="9">
        <v>2</v>
      </c>
      <c r="BA1322" s="9" t="s">
        <v>125</v>
      </c>
      <c r="BB1322" s="9" t="s">
        <v>125</v>
      </c>
      <c r="BC1322" s="9">
        <v>2</v>
      </c>
      <c r="BD1322" s="9">
        <v>1</v>
      </c>
      <c r="BE1322" s="9">
        <v>1</v>
      </c>
      <c r="BF1322" s="9">
        <v>1</v>
      </c>
      <c r="BG1322" s="9">
        <v>1</v>
      </c>
      <c r="BH1322">
        <v>1</v>
      </c>
      <c r="BI1322">
        <v>1</v>
      </c>
      <c r="BJ1322" s="58">
        <v>2</v>
      </c>
      <c r="BK1322">
        <v>2</v>
      </c>
      <c r="BL1322">
        <v>2</v>
      </c>
      <c r="BM1322">
        <v>2</v>
      </c>
      <c r="BN1322">
        <v>1</v>
      </c>
      <c r="BO1322">
        <v>1</v>
      </c>
      <c r="BP1322">
        <v>2</v>
      </c>
      <c r="BQ1322" t="s">
        <v>125</v>
      </c>
      <c r="BR1322">
        <v>2</v>
      </c>
      <c r="BS1322">
        <v>2</v>
      </c>
      <c r="BT1322" t="s">
        <v>125</v>
      </c>
      <c r="BU1322">
        <v>2</v>
      </c>
      <c r="BV1322">
        <v>2</v>
      </c>
      <c r="BW1322">
        <v>2</v>
      </c>
      <c r="BX1322">
        <v>2</v>
      </c>
      <c r="BY1322">
        <v>2</v>
      </c>
      <c r="BZ1322">
        <v>2</v>
      </c>
      <c r="CA1322">
        <v>2</v>
      </c>
      <c r="CB1322">
        <v>2</v>
      </c>
      <c r="CC1322">
        <v>2</v>
      </c>
      <c r="CD1322">
        <v>2</v>
      </c>
      <c r="CE1322">
        <v>2</v>
      </c>
      <c r="CF1322">
        <v>2</v>
      </c>
      <c r="CG1322">
        <v>2</v>
      </c>
      <c r="CH1322">
        <v>2</v>
      </c>
      <c r="CI1322">
        <v>2</v>
      </c>
      <c r="CJ1322">
        <v>2</v>
      </c>
      <c r="CK1322">
        <v>2</v>
      </c>
      <c r="CL1322">
        <v>2</v>
      </c>
      <c r="CM1322" t="s">
        <v>125</v>
      </c>
      <c r="CN1322" t="s">
        <v>125</v>
      </c>
      <c r="CO1322">
        <v>4</v>
      </c>
      <c r="CP1322">
        <v>2</v>
      </c>
      <c r="CQ1322">
        <v>4</v>
      </c>
      <c r="CR1322">
        <v>3</v>
      </c>
      <c r="CS1322">
        <v>3</v>
      </c>
      <c r="CT1322">
        <v>2</v>
      </c>
      <c r="CU1322">
        <v>3</v>
      </c>
      <c r="CV1322">
        <v>2</v>
      </c>
      <c r="CW1322">
        <v>1</v>
      </c>
      <c r="CX1322">
        <v>3</v>
      </c>
      <c r="CY1322">
        <v>1</v>
      </c>
      <c r="CZ1322">
        <v>4</v>
      </c>
      <c r="DA1322" s="57">
        <v>4</v>
      </c>
    </row>
    <row r="1323" spans="1:105">
      <c r="A1323">
        <v>1317</v>
      </c>
      <c r="B1323" s="9">
        <v>1</v>
      </c>
      <c r="C1323" s="9">
        <v>4</v>
      </c>
      <c r="D1323" s="9">
        <v>1</v>
      </c>
      <c r="E1323" s="9">
        <v>9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1</v>
      </c>
      <c r="M1323" s="9">
        <v>2</v>
      </c>
      <c r="N1323" s="9">
        <v>3</v>
      </c>
      <c r="O1323" s="9">
        <v>4</v>
      </c>
      <c r="P1323" s="9">
        <v>3</v>
      </c>
      <c r="Q1323" s="9">
        <v>3</v>
      </c>
      <c r="R1323" s="9">
        <v>3</v>
      </c>
      <c r="S1323" s="9">
        <v>3</v>
      </c>
      <c r="T1323" s="9"/>
      <c r="U1323" s="9">
        <v>1</v>
      </c>
      <c r="V1323" s="9">
        <v>0</v>
      </c>
      <c r="W1323" s="9">
        <v>0</v>
      </c>
      <c r="X1323" s="9">
        <v>0</v>
      </c>
      <c r="Y1323" s="9">
        <v>0</v>
      </c>
      <c r="Z1323" s="9">
        <v>1</v>
      </c>
      <c r="AA1323" s="9">
        <v>0</v>
      </c>
      <c r="AB1323" s="9">
        <v>1</v>
      </c>
      <c r="AC1323" s="9"/>
      <c r="AD1323" s="9">
        <v>6</v>
      </c>
      <c r="AE1323" s="9"/>
      <c r="AF1323" s="9">
        <v>0</v>
      </c>
      <c r="AG1323" s="9">
        <v>0</v>
      </c>
      <c r="AH1323" s="9">
        <v>1</v>
      </c>
      <c r="AI1323" s="9">
        <v>0</v>
      </c>
      <c r="AJ1323" s="9">
        <v>0</v>
      </c>
      <c r="AK1323" s="9">
        <v>0</v>
      </c>
      <c r="AL1323" s="9"/>
      <c r="AM1323" s="9">
        <v>1</v>
      </c>
      <c r="AN1323" s="9">
        <v>1</v>
      </c>
      <c r="AO1323" s="9">
        <v>1</v>
      </c>
      <c r="AP1323" s="9">
        <v>1</v>
      </c>
      <c r="AQ1323" s="9">
        <v>0</v>
      </c>
      <c r="AR1323" s="9">
        <v>0</v>
      </c>
      <c r="AS1323" s="9"/>
      <c r="AT1323" s="9">
        <v>1</v>
      </c>
      <c r="AU1323" s="9">
        <v>2</v>
      </c>
      <c r="AV1323" s="75">
        <v>2</v>
      </c>
      <c r="AW1323" s="75">
        <v>1</v>
      </c>
      <c r="AX1323" s="75">
        <v>1</v>
      </c>
      <c r="AY1323" s="9">
        <v>1</v>
      </c>
      <c r="AZ1323" s="9">
        <v>1</v>
      </c>
      <c r="BA1323" s="9">
        <v>1</v>
      </c>
      <c r="BB1323" s="9">
        <v>2</v>
      </c>
      <c r="BC1323" s="9">
        <v>2</v>
      </c>
      <c r="BD1323" s="9">
        <v>1</v>
      </c>
      <c r="BE1323" s="9">
        <v>2</v>
      </c>
      <c r="BF1323" s="9">
        <v>1</v>
      </c>
      <c r="BG1323" s="9">
        <v>1</v>
      </c>
      <c r="BH1323">
        <v>1</v>
      </c>
      <c r="BI1323">
        <v>1</v>
      </c>
      <c r="BJ1323" s="58">
        <v>1</v>
      </c>
      <c r="BK1323">
        <v>1</v>
      </c>
      <c r="BL1323">
        <v>1</v>
      </c>
      <c r="BM1323">
        <v>1</v>
      </c>
      <c r="BN1323">
        <v>1</v>
      </c>
      <c r="BO1323">
        <v>1</v>
      </c>
      <c r="BP1323">
        <v>2</v>
      </c>
      <c r="BQ1323" t="s">
        <v>125</v>
      </c>
      <c r="BR1323">
        <v>1</v>
      </c>
      <c r="BS1323">
        <v>1</v>
      </c>
      <c r="BT1323">
        <v>1</v>
      </c>
      <c r="BU1323">
        <v>1</v>
      </c>
      <c r="BV1323">
        <v>1</v>
      </c>
      <c r="BW1323">
        <v>1</v>
      </c>
      <c r="BX1323">
        <v>1</v>
      </c>
      <c r="BY1323">
        <v>1</v>
      </c>
      <c r="BZ1323">
        <v>2</v>
      </c>
      <c r="CA1323">
        <v>1</v>
      </c>
      <c r="CB1323">
        <v>1</v>
      </c>
      <c r="CC1323">
        <v>2</v>
      </c>
      <c r="CD1323">
        <v>2</v>
      </c>
      <c r="CE1323">
        <v>1</v>
      </c>
      <c r="CF1323">
        <v>1</v>
      </c>
      <c r="CG1323">
        <v>1</v>
      </c>
      <c r="CH1323">
        <v>1</v>
      </c>
      <c r="CI1323">
        <v>2</v>
      </c>
      <c r="CJ1323">
        <v>2</v>
      </c>
      <c r="CK1323">
        <v>2</v>
      </c>
      <c r="CL1323">
        <v>1</v>
      </c>
      <c r="CM1323">
        <v>2</v>
      </c>
      <c r="CN1323">
        <v>3</v>
      </c>
      <c r="CO1323">
        <v>4</v>
      </c>
      <c r="CP1323">
        <v>3</v>
      </c>
      <c r="CQ1323">
        <v>3</v>
      </c>
      <c r="CR1323">
        <v>3</v>
      </c>
      <c r="CS1323">
        <v>3</v>
      </c>
      <c r="CT1323">
        <v>4</v>
      </c>
      <c r="CU1323">
        <v>2</v>
      </c>
      <c r="CV1323">
        <v>2</v>
      </c>
      <c r="CW1323">
        <v>2</v>
      </c>
      <c r="CX1323">
        <v>3</v>
      </c>
      <c r="CY1323">
        <v>3</v>
      </c>
      <c r="CZ1323">
        <v>3</v>
      </c>
      <c r="DA1323" s="57" t="s">
        <v>125</v>
      </c>
    </row>
    <row r="1324" spans="1:105">
      <c r="A1324">
        <v>1318</v>
      </c>
      <c r="B1324" s="9">
        <v>1</v>
      </c>
      <c r="C1324" s="9">
        <v>6</v>
      </c>
      <c r="D1324" s="9">
        <v>1</v>
      </c>
      <c r="E1324" s="9">
        <v>12</v>
      </c>
      <c r="F1324" s="9">
        <v>0</v>
      </c>
      <c r="G1324" s="9">
        <v>0</v>
      </c>
      <c r="H1324" s="9">
        <v>0</v>
      </c>
      <c r="I1324" s="9">
        <v>1</v>
      </c>
      <c r="J1324" s="9">
        <v>1</v>
      </c>
      <c r="K1324" s="9">
        <v>0</v>
      </c>
      <c r="L1324" s="9">
        <v>0</v>
      </c>
      <c r="M1324" s="9">
        <v>2</v>
      </c>
      <c r="N1324" s="9">
        <v>3</v>
      </c>
      <c r="O1324" s="9">
        <v>4</v>
      </c>
      <c r="P1324" s="9">
        <v>3</v>
      </c>
      <c r="Q1324" s="9">
        <v>4</v>
      </c>
      <c r="R1324" s="9">
        <v>4</v>
      </c>
      <c r="S1324" s="9">
        <v>3</v>
      </c>
      <c r="T1324" s="9"/>
      <c r="U1324" s="9">
        <v>0</v>
      </c>
      <c r="V1324" s="9">
        <v>1</v>
      </c>
      <c r="W1324" s="9">
        <v>1</v>
      </c>
      <c r="X1324" s="9">
        <v>0</v>
      </c>
      <c r="Y1324" s="9">
        <v>1</v>
      </c>
      <c r="Z1324" s="9">
        <v>0</v>
      </c>
      <c r="AA1324" s="9">
        <v>0</v>
      </c>
      <c r="AB1324" s="9">
        <v>0</v>
      </c>
      <c r="AC1324" s="9"/>
      <c r="AD1324" s="9">
        <v>4</v>
      </c>
      <c r="AE1324" s="9"/>
      <c r="AF1324" s="9">
        <v>1</v>
      </c>
      <c r="AG1324" s="9">
        <v>0</v>
      </c>
      <c r="AH1324" s="9">
        <v>1</v>
      </c>
      <c r="AI1324" s="9">
        <v>0</v>
      </c>
      <c r="AJ1324" s="9">
        <v>0</v>
      </c>
      <c r="AK1324" s="9">
        <v>0</v>
      </c>
      <c r="AL1324" s="9"/>
      <c r="AM1324" s="9">
        <v>1</v>
      </c>
      <c r="AN1324" s="9">
        <v>1</v>
      </c>
      <c r="AO1324" s="9">
        <v>0</v>
      </c>
      <c r="AP1324" s="9">
        <v>0</v>
      </c>
      <c r="AQ1324" s="9">
        <v>0</v>
      </c>
      <c r="AR1324" s="9">
        <v>0</v>
      </c>
      <c r="AS1324" s="9"/>
      <c r="AT1324" s="9">
        <v>1</v>
      </c>
      <c r="AU1324" s="9">
        <v>1</v>
      </c>
      <c r="AV1324" s="75">
        <v>1</v>
      </c>
      <c r="AW1324" s="75">
        <v>2</v>
      </c>
      <c r="AX1324" s="75">
        <v>1</v>
      </c>
      <c r="AY1324" s="9">
        <v>2</v>
      </c>
      <c r="AZ1324" s="9">
        <v>1</v>
      </c>
      <c r="BA1324" s="9">
        <v>1</v>
      </c>
      <c r="BB1324" s="9">
        <v>2</v>
      </c>
      <c r="BC1324" s="9">
        <v>1</v>
      </c>
      <c r="BD1324" s="9">
        <v>1</v>
      </c>
      <c r="BE1324" s="9">
        <v>1</v>
      </c>
      <c r="BF1324" s="9">
        <v>1</v>
      </c>
      <c r="BG1324" s="9">
        <v>1</v>
      </c>
      <c r="BH1324">
        <v>1</v>
      </c>
      <c r="BI1324">
        <v>2</v>
      </c>
      <c r="BJ1324" s="58">
        <v>1</v>
      </c>
      <c r="BK1324">
        <v>1</v>
      </c>
      <c r="BL1324">
        <v>1</v>
      </c>
      <c r="BM1324">
        <v>2</v>
      </c>
      <c r="BN1324">
        <v>2</v>
      </c>
      <c r="BO1324">
        <v>2</v>
      </c>
      <c r="BP1324">
        <v>1</v>
      </c>
      <c r="BQ1324">
        <v>1</v>
      </c>
      <c r="BR1324">
        <v>1</v>
      </c>
      <c r="BS1324">
        <v>2</v>
      </c>
      <c r="BT1324" t="s">
        <v>125</v>
      </c>
      <c r="BU1324">
        <v>1</v>
      </c>
      <c r="BV1324">
        <v>1</v>
      </c>
      <c r="BW1324">
        <v>1</v>
      </c>
      <c r="BX1324">
        <v>2</v>
      </c>
      <c r="BY1324">
        <v>1</v>
      </c>
      <c r="BZ1324">
        <v>1</v>
      </c>
      <c r="CA1324">
        <v>1</v>
      </c>
      <c r="CB1324">
        <v>2</v>
      </c>
      <c r="CC1324">
        <v>2</v>
      </c>
      <c r="CD1324">
        <v>2</v>
      </c>
      <c r="CE1324">
        <v>1</v>
      </c>
      <c r="CF1324">
        <v>2</v>
      </c>
      <c r="CG1324">
        <v>1</v>
      </c>
      <c r="CH1324">
        <v>1</v>
      </c>
      <c r="CI1324">
        <v>1</v>
      </c>
      <c r="CJ1324">
        <v>2</v>
      </c>
      <c r="CK1324">
        <v>2</v>
      </c>
      <c r="CL1324">
        <v>1</v>
      </c>
      <c r="CM1324">
        <v>3</v>
      </c>
      <c r="CN1324">
        <v>4</v>
      </c>
      <c r="CO1324">
        <v>4</v>
      </c>
      <c r="CP1324">
        <v>3</v>
      </c>
      <c r="CQ1324">
        <v>3</v>
      </c>
      <c r="CR1324">
        <v>3</v>
      </c>
      <c r="CS1324">
        <v>4</v>
      </c>
      <c r="CT1324">
        <v>4</v>
      </c>
      <c r="CU1324">
        <v>3</v>
      </c>
      <c r="CV1324">
        <v>1</v>
      </c>
      <c r="CW1324">
        <v>2</v>
      </c>
      <c r="CX1324">
        <v>3</v>
      </c>
      <c r="CY1324">
        <v>3</v>
      </c>
      <c r="CZ1324">
        <v>3</v>
      </c>
      <c r="DA1324" s="57" t="s">
        <v>125</v>
      </c>
    </row>
    <row r="1325" spans="1:105">
      <c r="A1325">
        <v>1319</v>
      </c>
      <c r="B1325" s="9">
        <v>2</v>
      </c>
      <c r="C1325" s="9">
        <v>2</v>
      </c>
      <c r="D1325" s="9">
        <v>6</v>
      </c>
      <c r="E1325" s="9">
        <v>1</v>
      </c>
      <c r="F1325" s="9">
        <v>0</v>
      </c>
      <c r="G1325" s="9">
        <v>0</v>
      </c>
      <c r="H1325" s="9">
        <v>0</v>
      </c>
      <c r="I1325" s="9">
        <v>1</v>
      </c>
      <c r="J1325" s="9">
        <v>0</v>
      </c>
      <c r="K1325" s="9">
        <v>0</v>
      </c>
      <c r="L1325" s="9">
        <v>0</v>
      </c>
      <c r="M1325" s="9">
        <v>1</v>
      </c>
      <c r="N1325" s="9">
        <v>3</v>
      </c>
      <c r="O1325" s="9">
        <v>3</v>
      </c>
      <c r="P1325" s="9">
        <v>3</v>
      </c>
      <c r="Q1325" s="9">
        <v>3</v>
      </c>
      <c r="R1325" s="9">
        <v>3</v>
      </c>
      <c r="S1325" s="9">
        <v>3</v>
      </c>
      <c r="T1325" s="9"/>
      <c r="U1325" s="9">
        <v>1</v>
      </c>
      <c r="V1325" s="9">
        <v>0</v>
      </c>
      <c r="W1325" s="9">
        <v>0</v>
      </c>
      <c r="X1325" s="9">
        <v>0</v>
      </c>
      <c r="Y1325" s="9">
        <v>0</v>
      </c>
      <c r="Z1325" s="9">
        <v>1</v>
      </c>
      <c r="AA1325" s="9">
        <v>0</v>
      </c>
      <c r="AB1325" s="9">
        <v>0</v>
      </c>
      <c r="AC1325" s="9"/>
      <c r="AD1325" s="9">
        <v>6</v>
      </c>
      <c r="AE1325" s="9"/>
      <c r="AF1325" s="9">
        <v>1</v>
      </c>
      <c r="AG1325" s="9">
        <v>0</v>
      </c>
      <c r="AH1325" s="9">
        <v>1</v>
      </c>
      <c r="AI1325" s="9">
        <v>1</v>
      </c>
      <c r="AJ1325" s="9">
        <v>0</v>
      </c>
      <c r="AK1325" s="9">
        <v>0</v>
      </c>
      <c r="AL1325" s="9"/>
      <c r="AM1325" s="9">
        <v>1</v>
      </c>
      <c r="AN1325" s="9">
        <v>1</v>
      </c>
      <c r="AO1325" s="9">
        <v>0</v>
      </c>
      <c r="AP1325" s="9">
        <v>0</v>
      </c>
      <c r="AQ1325" s="9">
        <v>0</v>
      </c>
      <c r="AR1325" s="9">
        <v>0</v>
      </c>
      <c r="AS1325" s="9"/>
      <c r="AT1325" s="9">
        <v>1</v>
      </c>
      <c r="AU1325" s="9">
        <v>2</v>
      </c>
      <c r="AV1325" s="75">
        <v>1</v>
      </c>
      <c r="AW1325" s="75">
        <v>2</v>
      </c>
      <c r="AX1325" s="75">
        <v>1</v>
      </c>
      <c r="AY1325" s="9">
        <v>1</v>
      </c>
      <c r="AZ1325" s="9">
        <v>2</v>
      </c>
      <c r="BA1325" s="9" t="s">
        <v>125</v>
      </c>
      <c r="BB1325" s="9" t="s">
        <v>125</v>
      </c>
      <c r="BC1325" s="9">
        <v>1</v>
      </c>
      <c r="BD1325" s="9">
        <v>1</v>
      </c>
      <c r="BE1325" s="9">
        <v>1</v>
      </c>
      <c r="BF1325" s="9">
        <v>1</v>
      </c>
      <c r="BG1325" s="9">
        <v>1</v>
      </c>
      <c r="BH1325">
        <v>2</v>
      </c>
      <c r="BI1325">
        <v>1</v>
      </c>
      <c r="BJ1325" s="58">
        <v>2</v>
      </c>
      <c r="BK1325">
        <v>2</v>
      </c>
      <c r="BL1325">
        <v>1</v>
      </c>
      <c r="BM1325">
        <v>2</v>
      </c>
      <c r="BN1325">
        <v>1</v>
      </c>
      <c r="BO1325">
        <v>2</v>
      </c>
      <c r="BP1325">
        <v>2</v>
      </c>
      <c r="BQ1325" t="s">
        <v>125</v>
      </c>
      <c r="BR1325">
        <v>2</v>
      </c>
      <c r="BS1325">
        <v>2</v>
      </c>
      <c r="BT1325" t="s">
        <v>125</v>
      </c>
      <c r="BU1325">
        <v>1</v>
      </c>
      <c r="BV1325">
        <v>2</v>
      </c>
      <c r="BW1325">
        <v>1</v>
      </c>
      <c r="BX1325">
        <v>2</v>
      </c>
      <c r="BY1325">
        <v>1</v>
      </c>
      <c r="BZ1325">
        <v>2</v>
      </c>
      <c r="CA1325">
        <v>1</v>
      </c>
      <c r="CB1325">
        <v>2</v>
      </c>
      <c r="CC1325">
        <v>2</v>
      </c>
      <c r="CD1325">
        <v>2</v>
      </c>
      <c r="CE1325">
        <v>1</v>
      </c>
      <c r="CF1325">
        <v>1</v>
      </c>
      <c r="CG1325">
        <v>2</v>
      </c>
      <c r="CH1325">
        <v>2</v>
      </c>
      <c r="CI1325">
        <v>2</v>
      </c>
      <c r="CJ1325">
        <v>2</v>
      </c>
      <c r="CK1325">
        <v>2</v>
      </c>
      <c r="CL1325">
        <v>2</v>
      </c>
      <c r="CM1325" t="s">
        <v>125</v>
      </c>
      <c r="CN1325" t="s">
        <v>125</v>
      </c>
      <c r="CO1325">
        <v>4</v>
      </c>
      <c r="CP1325">
        <v>3</v>
      </c>
      <c r="CQ1325">
        <v>4</v>
      </c>
      <c r="CR1325">
        <v>3</v>
      </c>
      <c r="CS1325">
        <v>3</v>
      </c>
      <c r="CT1325">
        <v>4</v>
      </c>
      <c r="CU1325">
        <v>3</v>
      </c>
      <c r="CV1325">
        <v>4</v>
      </c>
      <c r="CW1325">
        <v>1</v>
      </c>
      <c r="CX1325">
        <v>3</v>
      </c>
      <c r="CY1325">
        <v>3</v>
      </c>
      <c r="CZ1325">
        <v>3</v>
      </c>
      <c r="DA1325" s="57" t="s">
        <v>125</v>
      </c>
    </row>
    <row r="1326" spans="1:105">
      <c r="A1326">
        <v>1320</v>
      </c>
      <c r="B1326" s="9">
        <v>1</v>
      </c>
      <c r="C1326" s="9">
        <v>2</v>
      </c>
      <c r="D1326" s="9">
        <v>2</v>
      </c>
      <c r="E1326" s="9">
        <v>7</v>
      </c>
      <c r="F1326" s="9">
        <v>0</v>
      </c>
      <c r="G1326" s="9">
        <v>0</v>
      </c>
      <c r="H1326" s="9">
        <v>0</v>
      </c>
      <c r="I1326" s="9">
        <v>1</v>
      </c>
      <c r="J1326" s="9">
        <v>0</v>
      </c>
      <c r="K1326" s="9">
        <v>0</v>
      </c>
      <c r="L1326" s="9">
        <v>0</v>
      </c>
      <c r="M1326" s="9">
        <v>1</v>
      </c>
      <c r="N1326" s="9">
        <v>3</v>
      </c>
      <c r="O1326" s="9">
        <v>3</v>
      </c>
      <c r="P1326" s="9">
        <v>3</v>
      </c>
      <c r="Q1326" s="9">
        <v>3</v>
      </c>
      <c r="R1326" s="9">
        <v>3</v>
      </c>
      <c r="S1326" s="9">
        <v>3</v>
      </c>
      <c r="T1326" s="9"/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1</v>
      </c>
      <c r="AB1326" s="9">
        <v>0</v>
      </c>
      <c r="AC1326" s="9"/>
      <c r="AD1326" s="9">
        <v>2</v>
      </c>
      <c r="AE1326" s="9"/>
      <c r="AF1326" s="9">
        <v>0</v>
      </c>
      <c r="AG1326" s="9">
        <v>0</v>
      </c>
      <c r="AH1326" s="9">
        <v>1</v>
      </c>
      <c r="AI1326" s="9">
        <v>0</v>
      </c>
      <c r="AJ1326" s="9">
        <v>0</v>
      </c>
      <c r="AK1326" s="9">
        <v>0</v>
      </c>
      <c r="AL1326" s="9"/>
      <c r="AM1326" s="9">
        <v>1</v>
      </c>
      <c r="AN1326" s="9">
        <v>1</v>
      </c>
      <c r="AO1326" s="9">
        <v>1</v>
      </c>
      <c r="AP1326" s="9">
        <v>1</v>
      </c>
      <c r="AQ1326" s="9">
        <v>0</v>
      </c>
      <c r="AR1326" s="9">
        <v>0</v>
      </c>
      <c r="AS1326" s="9"/>
      <c r="AT1326" s="9">
        <v>1</v>
      </c>
      <c r="AU1326" s="9">
        <v>4</v>
      </c>
      <c r="AV1326" s="75">
        <v>2</v>
      </c>
      <c r="AW1326" s="75">
        <v>2</v>
      </c>
      <c r="AX1326" s="75">
        <v>1</v>
      </c>
      <c r="AY1326" s="9">
        <v>1</v>
      </c>
      <c r="AZ1326" s="9">
        <v>1</v>
      </c>
      <c r="BA1326" s="9">
        <v>2</v>
      </c>
      <c r="BB1326" s="9">
        <v>2</v>
      </c>
      <c r="BC1326" s="9">
        <v>1</v>
      </c>
      <c r="BD1326" s="9">
        <v>1</v>
      </c>
      <c r="BE1326" s="9">
        <v>1</v>
      </c>
      <c r="BF1326" s="9">
        <v>2</v>
      </c>
      <c r="BG1326" s="9" t="s">
        <v>125</v>
      </c>
      <c r="BH1326">
        <v>1</v>
      </c>
      <c r="BI1326">
        <v>1</v>
      </c>
      <c r="BJ1326" s="58">
        <v>2</v>
      </c>
      <c r="BK1326">
        <v>1</v>
      </c>
      <c r="BL1326">
        <v>1</v>
      </c>
      <c r="BM1326">
        <v>1</v>
      </c>
      <c r="BN1326">
        <v>1</v>
      </c>
      <c r="BO1326">
        <v>2</v>
      </c>
      <c r="BP1326">
        <v>2</v>
      </c>
      <c r="BQ1326" t="s">
        <v>125</v>
      </c>
      <c r="BR1326">
        <v>1</v>
      </c>
      <c r="BS1326">
        <v>1</v>
      </c>
      <c r="BT1326">
        <v>1</v>
      </c>
      <c r="BU1326">
        <v>1</v>
      </c>
      <c r="BV1326">
        <v>1</v>
      </c>
      <c r="BW1326">
        <v>1</v>
      </c>
      <c r="BX1326">
        <v>1</v>
      </c>
      <c r="BY1326">
        <v>2</v>
      </c>
      <c r="BZ1326">
        <v>2</v>
      </c>
      <c r="CA1326">
        <v>1</v>
      </c>
      <c r="CB1326">
        <v>1</v>
      </c>
      <c r="CC1326">
        <v>2</v>
      </c>
      <c r="CD1326">
        <v>1</v>
      </c>
      <c r="CE1326">
        <v>2</v>
      </c>
      <c r="CF1326">
        <v>1</v>
      </c>
      <c r="CG1326">
        <v>1</v>
      </c>
      <c r="CH1326">
        <v>1</v>
      </c>
      <c r="CI1326">
        <v>1</v>
      </c>
      <c r="CJ1326">
        <v>2</v>
      </c>
      <c r="CK1326">
        <v>2</v>
      </c>
      <c r="CL1326">
        <v>1</v>
      </c>
      <c r="CM1326">
        <v>2</v>
      </c>
      <c r="CO1326">
        <v>3</v>
      </c>
      <c r="CP1326">
        <v>2</v>
      </c>
      <c r="CQ1326">
        <v>2</v>
      </c>
      <c r="CR1326">
        <v>2</v>
      </c>
      <c r="CS1326">
        <v>3</v>
      </c>
      <c r="CT1326">
        <v>3</v>
      </c>
      <c r="CU1326">
        <v>2</v>
      </c>
      <c r="CV1326">
        <v>1</v>
      </c>
      <c r="CW1326">
        <v>2</v>
      </c>
      <c r="CX1326">
        <v>3</v>
      </c>
      <c r="CY1326">
        <v>4</v>
      </c>
      <c r="CZ1326">
        <v>2</v>
      </c>
      <c r="DA1326" s="57" t="s">
        <v>125</v>
      </c>
    </row>
    <row r="1327" spans="1:105">
      <c r="A1327">
        <v>1321</v>
      </c>
      <c r="B1327" s="9">
        <v>2</v>
      </c>
      <c r="C1327" s="9">
        <v>3</v>
      </c>
      <c r="D1327" s="9">
        <v>1</v>
      </c>
      <c r="E1327" s="9">
        <v>13</v>
      </c>
      <c r="F1327" s="9">
        <v>1</v>
      </c>
      <c r="G1327" s="9">
        <v>1</v>
      </c>
      <c r="H1327" s="9">
        <v>0</v>
      </c>
      <c r="I1327" s="9">
        <v>1</v>
      </c>
      <c r="J1327" s="9">
        <v>0</v>
      </c>
      <c r="K1327" s="9">
        <v>0</v>
      </c>
      <c r="L1327" s="9">
        <v>0</v>
      </c>
      <c r="M1327" s="9">
        <v>1</v>
      </c>
      <c r="N1327" s="9">
        <v>4</v>
      </c>
      <c r="O1327" s="9">
        <v>4</v>
      </c>
      <c r="P1327" s="9">
        <v>4</v>
      </c>
      <c r="Q1327" s="9">
        <v>4</v>
      </c>
      <c r="R1327" s="9">
        <v>4</v>
      </c>
      <c r="S1327" s="9">
        <v>4</v>
      </c>
      <c r="T1327" s="9"/>
      <c r="U1327" s="9">
        <v>0</v>
      </c>
      <c r="V1327" s="9">
        <v>0</v>
      </c>
      <c r="W1327" s="9">
        <v>0</v>
      </c>
      <c r="X1327" s="9">
        <v>0</v>
      </c>
      <c r="Y1327" s="9">
        <v>1</v>
      </c>
      <c r="Z1327" s="9">
        <v>1</v>
      </c>
      <c r="AA1327" s="9">
        <v>0</v>
      </c>
      <c r="AB1327" s="9">
        <v>0</v>
      </c>
      <c r="AC1327" s="9"/>
      <c r="AD1327" s="9">
        <v>1</v>
      </c>
      <c r="AE1327" s="9"/>
      <c r="AF1327" s="9">
        <v>1</v>
      </c>
      <c r="AG1327" s="9">
        <v>0</v>
      </c>
      <c r="AH1327" s="9">
        <v>0</v>
      </c>
      <c r="AI1327" s="9">
        <v>1</v>
      </c>
      <c r="AJ1327" s="9">
        <v>1</v>
      </c>
      <c r="AK1327" s="9">
        <v>0</v>
      </c>
      <c r="AL1327" s="9"/>
      <c r="AM1327" s="9">
        <v>1</v>
      </c>
      <c r="AN1327" s="9">
        <v>1</v>
      </c>
      <c r="AO1327" s="9">
        <v>0</v>
      </c>
      <c r="AP1327" s="9">
        <v>1</v>
      </c>
      <c r="AQ1327" s="9">
        <v>0</v>
      </c>
      <c r="AR1327" s="9">
        <v>0</v>
      </c>
      <c r="AS1327" s="9"/>
      <c r="AT1327" s="9">
        <v>1</v>
      </c>
      <c r="AU1327" s="9">
        <v>2</v>
      </c>
      <c r="AV1327" s="75">
        <v>1</v>
      </c>
      <c r="AW1327" s="75">
        <v>1</v>
      </c>
      <c r="AX1327" s="75">
        <v>1</v>
      </c>
      <c r="AY1327" s="9">
        <v>2</v>
      </c>
      <c r="AZ1327" s="9">
        <v>1</v>
      </c>
      <c r="BA1327" s="9">
        <v>2</v>
      </c>
      <c r="BB1327" s="9">
        <v>2</v>
      </c>
      <c r="BC1327" s="9">
        <v>1</v>
      </c>
      <c r="BD1327" s="9">
        <v>1</v>
      </c>
      <c r="BE1327" s="9">
        <v>2</v>
      </c>
      <c r="BF1327" s="9">
        <v>1</v>
      </c>
      <c r="BG1327" s="9">
        <v>1</v>
      </c>
      <c r="BH1327">
        <v>2</v>
      </c>
      <c r="BI1327">
        <v>1</v>
      </c>
      <c r="BJ1327" s="58">
        <v>1</v>
      </c>
      <c r="BK1327">
        <v>2</v>
      </c>
      <c r="BL1327">
        <v>1</v>
      </c>
      <c r="BM1327">
        <v>2</v>
      </c>
      <c r="BN1327">
        <v>1</v>
      </c>
      <c r="BO1327">
        <v>2</v>
      </c>
      <c r="BP1327">
        <v>1</v>
      </c>
      <c r="BQ1327">
        <v>1</v>
      </c>
      <c r="BR1327">
        <v>1</v>
      </c>
      <c r="BS1327">
        <v>2</v>
      </c>
      <c r="BT1327" t="s">
        <v>125</v>
      </c>
      <c r="BU1327">
        <v>2</v>
      </c>
      <c r="BV1327">
        <v>2</v>
      </c>
      <c r="BW1327">
        <v>1</v>
      </c>
      <c r="BX1327">
        <v>2</v>
      </c>
      <c r="BY1327">
        <v>1</v>
      </c>
      <c r="BZ1327">
        <v>2</v>
      </c>
      <c r="CA1327">
        <v>2</v>
      </c>
      <c r="CB1327">
        <v>2</v>
      </c>
      <c r="CC1327">
        <v>1</v>
      </c>
      <c r="CD1327">
        <v>1</v>
      </c>
      <c r="CE1327">
        <v>2</v>
      </c>
      <c r="CF1327">
        <v>1</v>
      </c>
      <c r="CG1327">
        <v>1</v>
      </c>
      <c r="CH1327">
        <v>2</v>
      </c>
      <c r="CI1327">
        <v>2</v>
      </c>
      <c r="CJ1327">
        <v>1</v>
      </c>
      <c r="CK1327">
        <v>2</v>
      </c>
      <c r="CL1327">
        <v>2</v>
      </c>
      <c r="CM1327" t="s">
        <v>125</v>
      </c>
      <c r="CN1327" t="s">
        <v>125</v>
      </c>
      <c r="CO1327">
        <v>4</v>
      </c>
      <c r="CP1327">
        <v>3</v>
      </c>
      <c r="CQ1327">
        <v>4</v>
      </c>
      <c r="CR1327">
        <v>4</v>
      </c>
      <c r="CS1327">
        <v>4</v>
      </c>
      <c r="CT1327">
        <v>4</v>
      </c>
      <c r="CU1327">
        <v>4</v>
      </c>
      <c r="CV1327">
        <v>4</v>
      </c>
      <c r="CW1327">
        <v>1</v>
      </c>
      <c r="CX1327">
        <v>4</v>
      </c>
      <c r="CY1327">
        <v>3</v>
      </c>
      <c r="CZ1327">
        <v>4</v>
      </c>
      <c r="DA1327" s="57">
        <v>4</v>
      </c>
    </row>
    <row r="1328" spans="1:105">
      <c r="A1328">
        <v>1322</v>
      </c>
      <c r="B1328" s="9">
        <v>2</v>
      </c>
      <c r="C1328" s="9">
        <v>5</v>
      </c>
      <c r="D1328" s="9">
        <v>2</v>
      </c>
      <c r="E1328" s="9">
        <v>7</v>
      </c>
      <c r="F1328" s="9">
        <v>0</v>
      </c>
      <c r="G1328" s="9">
        <v>0</v>
      </c>
      <c r="H1328" s="9">
        <v>0</v>
      </c>
      <c r="I1328" s="9">
        <v>1</v>
      </c>
      <c r="J1328" s="9">
        <v>0</v>
      </c>
      <c r="K1328" s="9">
        <v>0</v>
      </c>
      <c r="L1328" s="9">
        <v>0</v>
      </c>
      <c r="M1328" s="9">
        <v>2</v>
      </c>
      <c r="N1328" s="9">
        <v>2</v>
      </c>
      <c r="O1328" s="9">
        <v>3</v>
      </c>
      <c r="P1328" s="9">
        <v>4</v>
      </c>
      <c r="Q1328" s="9">
        <v>4</v>
      </c>
      <c r="R1328" s="9">
        <v>4</v>
      </c>
      <c r="S1328" s="9">
        <v>4</v>
      </c>
      <c r="T1328" s="9"/>
      <c r="U1328" s="9">
        <v>0</v>
      </c>
      <c r="V1328" s="9">
        <v>0</v>
      </c>
      <c r="W1328" s="9">
        <v>0</v>
      </c>
      <c r="X1328" s="9">
        <v>0</v>
      </c>
      <c r="Y1328" s="9">
        <v>1</v>
      </c>
      <c r="Z1328" s="9">
        <v>0</v>
      </c>
      <c r="AA1328" s="9">
        <v>0</v>
      </c>
      <c r="AB1328" s="9">
        <v>0</v>
      </c>
      <c r="AC1328" s="9"/>
      <c r="AD1328" s="9">
        <v>4</v>
      </c>
      <c r="AE1328" s="9"/>
      <c r="AF1328" s="9">
        <v>1</v>
      </c>
      <c r="AG1328" s="9">
        <v>0</v>
      </c>
      <c r="AH1328" s="9">
        <v>0</v>
      </c>
      <c r="AI1328" s="9">
        <v>0</v>
      </c>
      <c r="AJ1328" s="9">
        <v>0</v>
      </c>
      <c r="AK1328" s="9">
        <v>0</v>
      </c>
      <c r="AL1328" s="9"/>
      <c r="AM1328" s="9">
        <v>1</v>
      </c>
      <c r="AN1328" s="9">
        <v>1</v>
      </c>
      <c r="AO1328" s="9">
        <v>1</v>
      </c>
      <c r="AP1328" s="9">
        <v>1</v>
      </c>
      <c r="AQ1328" s="9">
        <v>0</v>
      </c>
      <c r="AR1328" s="9">
        <v>0</v>
      </c>
      <c r="AS1328" s="9"/>
      <c r="AT1328" s="9">
        <v>1</v>
      </c>
      <c r="AU1328" s="9">
        <v>3</v>
      </c>
      <c r="AV1328" s="75">
        <v>1</v>
      </c>
      <c r="AW1328" s="75">
        <v>1</v>
      </c>
      <c r="AX1328" s="75">
        <v>1</v>
      </c>
      <c r="AY1328" s="9">
        <v>1</v>
      </c>
      <c r="AZ1328" s="9">
        <v>1</v>
      </c>
      <c r="BA1328" s="9">
        <v>1</v>
      </c>
      <c r="BB1328" s="9">
        <v>2</v>
      </c>
      <c r="BC1328" s="9">
        <v>1</v>
      </c>
      <c r="BD1328" s="9">
        <v>1</v>
      </c>
      <c r="BE1328" s="9">
        <v>1</v>
      </c>
      <c r="BF1328" s="9">
        <v>2</v>
      </c>
      <c r="BG1328" s="9" t="s">
        <v>125</v>
      </c>
      <c r="BH1328">
        <v>1</v>
      </c>
      <c r="BI1328">
        <v>2</v>
      </c>
      <c r="BJ1328" s="58">
        <v>1</v>
      </c>
      <c r="BK1328">
        <v>1</v>
      </c>
      <c r="BL1328">
        <v>1</v>
      </c>
      <c r="BM1328">
        <v>1</v>
      </c>
      <c r="BN1328">
        <v>2</v>
      </c>
      <c r="BO1328">
        <v>2</v>
      </c>
      <c r="BP1328">
        <v>2</v>
      </c>
      <c r="BQ1328" t="s">
        <v>125</v>
      </c>
      <c r="BR1328">
        <v>1</v>
      </c>
      <c r="BS1328">
        <v>1</v>
      </c>
      <c r="BT1328">
        <v>1</v>
      </c>
      <c r="BU1328">
        <v>1</v>
      </c>
      <c r="BV1328">
        <v>2</v>
      </c>
      <c r="BW1328">
        <v>1</v>
      </c>
      <c r="BX1328">
        <v>2</v>
      </c>
      <c r="BY1328">
        <v>2</v>
      </c>
      <c r="BZ1328">
        <v>2</v>
      </c>
      <c r="CA1328">
        <v>1</v>
      </c>
      <c r="CB1328">
        <v>2</v>
      </c>
      <c r="CC1328">
        <v>1</v>
      </c>
      <c r="CD1328">
        <v>2</v>
      </c>
      <c r="CE1328">
        <v>2</v>
      </c>
      <c r="CF1328">
        <v>2</v>
      </c>
      <c r="CG1328">
        <v>2</v>
      </c>
      <c r="CH1328">
        <v>2</v>
      </c>
      <c r="CI1328">
        <v>2</v>
      </c>
      <c r="CJ1328">
        <v>1</v>
      </c>
      <c r="CK1328">
        <v>1</v>
      </c>
      <c r="CL1328">
        <v>1</v>
      </c>
      <c r="CM1328">
        <v>3</v>
      </c>
      <c r="CN1328">
        <v>4</v>
      </c>
      <c r="CO1328">
        <v>4</v>
      </c>
      <c r="CP1328">
        <v>3</v>
      </c>
      <c r="CQ1328">
        <v>3</v>
      </c>
      <c r="CR1328">
        <v>2</v>
      </c>
      <c r="CS1328">
        <v>3</v>
      </c>
      <c r="CT1328">
        <v>2</v>
      </c>
      <c r="CU1328">
        <v>2</v>
      </c>
      <c r="CV1328">
        <v>2</v>
      </c>
      <c r="CW1328">
        <v>1</v>
      </c>
      <c r="CX1328">
        <v>3</v>
      </c>
      <c r="CY1328">
        <v>3</v>
      </c>
      <c r="CZ1328">
        <v>0</v>
      </c>
      <c r="DA1328" s="57" t="s">
        <v>125</v>
      </c>
    </row>
    <row r="1329" spans="1:105">
      <c r="A1329">
        <v>1323</v>
      </c>
      <c r="B1329" s="9">
        <v>2</v>
      </c>
      <c r="C1329" s="9">
        <v>6</v>
      </c>
      <c r="D1329" s="9">
        <v>1</v>
      </c>
      <c r="E1329" s="9">
        <v>3</v>
      </c>
      <c r="F1329" s="9">
        <v>0</v>
      </c>
      <c r="G1329" s="9">
        <v>0</v>
      </c>
      <c r="H1329" s="9">
        <v>0</v>
      </c>
      <c r="I1329" s="9">
        <v>0</v>
      </c>
      <c r="J1329" s="9">
        <v>1</v>
      </c>
      <c r="K1329" s="9">
        <v>0</v>
      </c>
      <c r="L1329" s="9">
        <v>0</v>
      </c>
      <c r="M1329" s="9">
        <v>1</v>
      </c>
      <c r="N1329" s="9">
        <v>3</v>
      </c>
      <c r="O1329" s="9">
        <v>4</v>
      </c>
      <c r="P1329" s="9">
        <v>4</v>
      </c>
      <c r="Q1329" s="9">
        <v>4</v>
      </c>
      <c r="R1329" s="9">
        <v>4</v>
      </c>
      <c r="S1329" s="9">
        <v>3</v>
      </c>
      <c r="T1329" s="9"/>
      <c r="U1329" s="9">
        <v>1</v>
      </c>
      <c r="V1329" s="9">
        <v>0</v>
      </c>
      <c r="W1329" s="9">
        <v>0</v>
      </c>
      <c r="X1329" s="9">
        <v>0</v>
      </c>
      <c r="Y1329" s="9">
        <v>1</v>
      </c>
      <c r="Z1329" s="9">
        <v>1</v>
      </c>
      <c r="AA1329" s="9">
        <v>0</v>
      </c>
      <c r="AB1329" s="9">
        <v>0</v>
      </c>
      <c r="AC1329" s="9"/>
      <c r="AD1329" s="9">
        <v>4</v>
      </c>
      <c r="AE1329" s="9"/>
      <c r="AF1329" s="9">
        <v>1</v>
      </c>
      <c r="AG1329" s="9">
        <v>1</v>
      </c>
      <c r="AH1329" s="9">
        <v>1</v>
      </c>
      <c r="AI1329" s="9">
        <v>0</v>
      </c>
      <c r="AJ1329" s="9">
        <v>1</v>
      </c>
      <c r="AK1329" s="9">
        <v>0</v>
      </c>
      <c r="AL1329" s="9"/>
      <c r="AM1329" s="9">
        <v>1</v>
      </c>
      <c r="AN1329" s="9">
        <v>1</v>
      </c>
      <c r="AO1329" s="9">
        <v>1</v>
      </c>
      <c r="AP1329" s="9">
        <v>1</v>
      </c>
      <c r="AQ1329" s="9">
        <v>0</v>
      </c>
      <c r="AR1329" s="9">
        <v>0</v>
      </c>
      <c r="AS1329" s="9"/>
      <c r="AT1329" s="9">
        <v>2</v>
      </c>
      <c r="AU1329" s="9">
        <v>1</v>
      </c>
      <c r="AV1329" s="75">
        <v>1</v>
      </c>
      <c r="AW1329" s="75">
        <v>2</v>
      </c>
      <c r="AX1329" s="75">
        <v>1</v>
      </c>
      <c r="AY1329" s="9">
        <v>2</v>
      </c>
      <c r="AZ1329" s="9">
        <v>1</v>
      </c>
      <c r="BA1329" s="9">
        <v>1</v>
      </c>
      <c r="BB1329" s="9">
        <v>2</v>
      </c>
      <c r="BC1329" s="9">
        <v>1</v>
      </c>
      <c r="BD1329" s="9">
        <v>2</v>
      </c>
      <c r="BE1329" s="9" t="s">
        <v>125</v>
      </c>
      <c r="BF1329" s="9">
        <v>1</v>
      </c>
      <c r="BG1329" s="9">
        <v>2</v>
      </c>
      <c r="BH1329">
        <v>1</v>
      </c>
      <c r="BI1329">
        <v>2</v>
      </c>
      <c r="BJ1329" s="58">
        <v>1</v>
      </c>
      <c r="BK1329">
        <v>1</v>
      </c>
      <c r="BL1329">
        <v>1</v>
      </c>
      <c r="BM1329">
        <v>1</v>
      </c>
      <c r="BN1329">
        <v>1</v>
      </c>
      <c r="BO1329">
        <v>2</v>
      </c>
      <c r="BP1329">
        <v>1</v>
      </c>
      <c r="BQ1329">
        <v>1</v>
      </c>
      <c r="BR1329">
        <v>2</v>
      </c>
      <c r="BS1329">
        <v>2</v>
      </c>
      <c r="BT1329" t="s">
        <v>125</v>
      </c>
      <c r="BU1329">
        <v>1</v>
      </c>
      <c r="BV1329">
        <v>1</v>
      </c>
      <c r="BW1329">
        <v>1</v>
      </c>
      <c r="BX1329">
        <v>2</v>
      </c>
      <c r="BY1329">
        <v>1</v>
      </c>
      <c r="BZ1329">
        <v>2</v>
      </c>
      <c r="CA1329">
        <v>2</v>
      </c>
      <c r="CB1329">
        <v>2</v>
      </c>
      <c r="CC1329">
        <v>1</v>
      </c>
      <c r="CD1329">
        <v>1</v>
      </c>
      <c r="CE1329">
        <v>2</v>
      </c>
      <c r="CF1329">
        <v>1</v>
      </c>
      <c r="CG1329">
        <v>1</v>
      </c>
      <c r="CH1329">
        <v>1</v>
      </c>
      <c r="CI1329">
        <v>1</v>
      </c>
      <c r="CJ1329">
        <v>1</v>
      </c>
      <c r="CK1329">
        <v>2</v>
      </c>
      <c r="CL1329">
        <v>1</v>
      </c>
      <c r="CM1329">
        <v>4</v>
      </c>
      <c r="CN1329">
        <v>3</v>
      </c>
      <c r="CO1329">
        <v>4</v>
      </c>
      <c r="CP1329">
        <v>3</v>
      </c>
      <c r="CQ1329">
        <v>4</v>
      </c>
      <c r="CR1329">
        <v>4</v>
      </c>
      <c r="CS1329">
        <v>4</v>
      </c>
      <c r="CT1329">
        <v>4</v>
      </c>
      <c r="CU1329">
        <v>3</v>
      </c>
      <c r="CV1329">
        <v>3</v>
      </c>
      <c r="CW1329">
        <v>2</v>
      </c>
      <c r="CX1329">
        <v>3</v>
      </c>
      <c r="CY1329">
        <v>4</v>
      </c>
      <c r="CZ1329">
        <v>3</v>
      </c>
      <c r="DA1329" s="57" t="s">
        <v>125</v>
      </c>
    </row>
    <row r="1330" spans="1:105">
      <c r="A1330">
        <v>1324</v>
      </c>
      <c r="B1330" s="9">
        <v>1</v>
      </c>
      <c r="C1330" s="9">
        <v>2</v>
      </c>
      <c r="D1330" s="9">
        <v>6</v>
      </c>
      <c r="E1330" s="9">
        <v>10</v>
      </c>
      <c r="F1330" s="9">
        <v>0</v>
      </c>
      <c r="G1330" s="9">
        <v>0</v>
      </c>
      <c r="H1330" s="9">
        <v>0</v>
      </c>
      <c r="I1330" s="9">
        <v>1</v>
      </c>
      <c r="J1330" s="9">
        <v>1</v>
      </c>
      <c r="K1330" s="9">
        <v>0</v>
      </c>
      <c r="L1330" s="9">
        <v>0</v>
      </c>
      <c r="M1330" s="9">
        <v>1</v>
      </c>
      <c r="N1330" s="9">
        <v>0</v>
      </c>
      <c r="O1330" s="9">
        <v>4</v>
      </c>
      <c r="P1330" s="9">
        <v>3</v>
      </c>
      <c r="Q1330" s="9">
        <v>4</v>
      </c>
      <c r="R1330" s="9">
        <v>4</v>
      </c>
      <c r="S1330" s="9">
        <v>4</v>
      </c>
      <c r="T1330" s="9"/>
      <c r="U1330" s="9">
        <v>0</v>
      </c>
      <c r="V1330" s="9">
        <v>0</v>
      </c>
      <c r="W1330" s="9">
        <v>0</v>
      </c>
      <c r="X1330" s="9">
        <v>0</v>
      </c>
      <c r="Y1330" s="9">
        <v>1</v>
      </c>
      <c r="Z1330" s="9">
        <v>0</v>
      </c>
      <c r="AA1330" s="9">
        <v>0</v>
      </c>
      <c r="AB1330" s="9">
        <v>0</v>
      </c>
      <c r="AC1330" s="9"/>
      <c r="AD1330" s="9">
        <v>3</v>
      </c>
      <c r="AE1330" s="9"/>
      <c r="AF1330" s="9">
        <v>0</v>
      </c>
      <c r="AG1330" s="9">
        <v>0</v>
      </c>
      <c r="AH1330" s="9">
        <v>1</v>
      </c>
      <c r="AI1330" s="9">
        <v>1</v>
      </c>
      <c r="AJ1330" s="9">
        <v>0</v>
      </c>
      <c r="AK1330" s="9">
        <v>0</v>
      </c>
      <c r="AL1330" s="9"/>
      <c r="AM1330" s="9">
        <v>0</v>
      </c>
      <c r="AN1330" s="9">
        <v>1</v>
      </c>
      <c r="AO1330" s="9">
        <v>0</v>
      </c>
      <c r="AP1330" s="9">
        <v>1</v>
      </c>
      <c r="AQ1330" s="9">
        <v>0</v>
      </c>
      <c r="AR1330" s="9">
        <v>0</v>
      </c>
      <c r="AS1330" s="9"/>
      <c r="AT1330" s="9">
        <v>3</v>
      </c>
      <c r="AU1330" s="9">
        <v>1</v>
      </c>
      <c r="AV1330" s="75">
        <v>2</v>
      </c>
      <c r="AW1330" s="75">
        <v>2</v>
      </c>
      <c r="AX1330" s="75">
        <v>1</v>
      </c>
      <c r="AY1330" s="9">
        <v>2</v>
      </c>
      <c r="AZ1330" s="9">
        <v>1</v>
      </c>
      <c r="BA1330" s="9">
        <v>1</v>
      </c>
      <c r="BB1330" s="9">
        <v>2</v>
      </c>
      <c r="BC1330" s="9">
        <v>1</v>
      </c>
      <c r="BD1330" s="9">
        <v>1</v>
      </c>
      <c r="BE1330" s="9">
        <v>2</v>
      </c>
      <c r="BF1330" s="9">
        <v>1</v>
      </c>
      <c r="BG1330" s="9">
        <v>1</v>
      </c>
      <c r="BH1330">
        <v>1</v>
      </c>
      <c r="BI1330">
        <v>2</v>
      </c>
      <c r="BJ1330" s="58">
        <v>1</v>
      </c>
      <c r="BK1330">
        <v>2</v>
      </c>
      <c r="BL1330">
        <v>2</v>
      </c>
      <c r="BM1330">
        <v>2</v>
      </c>
      <c r="BN1330">
        <v>2</v>
      </c>
      <c r="BO1330">
        <v>2</v>
      </c>
      <c r="BP1330">
        <v>2</v>
      </c>
      <c r="BQ1330" t="s">
        <v>125</v>
      </c>
      <c r="BR1330">
        <v>1</v>
      </c>
      <c r="BS1330">
        <v>2</v>
      </c>
      <c r="BT1330" t="s">
        <v>125</v>
      </c>
      <c r="BU1330">
        <v>1</v>
      </c>
      <c r="BV1330">
        <v>2</v>
      </c>
      <c r="BW1330">
        <v>2</v>
      </c>
      <c r="BX1330">
        <v>2</v>
      </c>
      <c r="BY1330">
        <v>1</v>
      </c>
      <c r="BZ1330">
        <v>2</v>
      </c>
      <c r="CA1330">
        <v>2</v>
      </c>
      <c r="CB1330">
        <v>2</v>
      </c>
      <c r="CC1330">
        <v>2</v>
      </c>
      <c r="CD1330">
        <v>1</v>
      </c>
      <c r="CE1330">
        <v>2</v>
      </c>
      <c r="CF1330">
        <v>2</v>
      </c>
      <c r="CG1330">
        <v>2</v>
      </c>
      <c r="CH1330">
        <v>2</v>
      </c>
      <c r="CI1330">
        <v>2</v>
      </c>
      <c r="CJ1330">
        <v>2</v>
      </c>
      <c r="CK1330">
        <v>2</v>
      </c>
      <c r="CL1330">
        <v>2</v>
      </c>
      <c r="CM1330" t="s">
        <v>125</v>
      </c>
      <c r="CN1330" t="s">
        <v>125</v>
      </c>
      <c r="CO1330">
        <v>4</v>
      </c>
      <c r="CP1330">
        <v>3</v>
      </c>
      <c r="CQ1330">
        <v>4</v>
      </c>
      <c r="CR1330">
        <v>4</v>
      </c>
      <c r="CS1330">
        <v>3</v>
      </c>
      <c r="CT1330">
        <v>2</v>
      </c>
      <c r="CU1330">
        <v>3</v>
      </c>
      <c r="CV1330">
        <v>2</v>
      </c>
      <c r="CW1330">
        <v>1</v>
      </c>
      <c r="CX1330">
        <v>3</v>
      </c>
      <c r="CY1330">
        <v>3</v>
      </c>
      <c r="CZ1330">
        <v>4</v>
      </c>
      <c r="DA1330" s="57" t="s">
        <v>125</v>
      </c>
    </row>
    <row r="1331" spans="1:105">
      <c r="A1331">
        <v>1325</v>
      </c>
      <c r="B1331" s="9">
        <v>1</v>
      </c>
      <c r="C1331" s="9">
        <v>3</v>
      </c>
      <c r="D1331" s="9">
        <v>4</v>
      </c>
      <c r="E1331" s="9">
        <v>3</v>
      </c>
      <c r="F1331" s="9">
        <v>0</v>
      </c>
      <c r="G1331" s="9">
        <v>0</v>
      </c>
      <c r="H1331" s="9">
        <v>0</v>
      </c>
      <c r="I1331" s="9">
        <v>1</v>
      </c>
      <c r="J1331" s="9">
        <v>0</v>
      </c>
      <c r="K1331" s="9">
        <v>0</v>
      </c>
      <c r="L1331" s="9">
        <v>0</v>
      </c>
      <c r="M1331" s="9">
        <v>1</v>
      </c>
      <c r="N1331" s="9">
        <v>3</v>
      </c>
      <c r="O1331" s="9">
        <v>4</v>
      </c>
      <c r="P1331" s="9">
        <v>3</v>
      </c>
      <c r="Q1331" s="9">
        <v>3</v>
      </c>
      <c r="R1331" s="9">
        <v>4</v>
      </c>
      <c r="S1331" s="9">
        <v>4</v>
      </c>
      <c r="T1331" s="9"/>
      <c r="U1331" s="9">
        <v>0</v>
      </c>
      <c r="V1331" s="9">
        <v>1</v>
      </c>
      <c r="W1331" s="9">
        <v>0</v>
      </c>
      <c r="X1331" s="9">
        <v>0</v>
      </c>
      <c r="Y1331" s="9">
        <v>1</v>
      </c>
      <c r="Z1331" s="9">
        <v>1</v>
      </c>
      <c r="AA1331" s="9">
        <v>0</v>
      </c>
      <c r="AB1331" s="9">
        <v>0</v>
      </c>
      <c r="AC1331" s="9"/>
      <c r="AD1331" s="9">
        <v>1</v>
      </c>
      <c r="AE1331" s="9"/>
      <c r="AF1331" s="9">
        <v>0</v>
      </c>
      <c r="AG1331" s="9">
        <v>0</v>
      </c>
      <c r="AH1331" s="9">
        <v>1</v>
      </c>
      <c r="AI1331" s="9">
        <v>1</v>
      </c>
      <c r="AJ1331" s="9">
        <v>0</v>
      </c>
      <c r="AK1331" s="9">
        <v>0</v>
      </c>
      <c r="AL1331" s="9"/>
      <c r="AM1331" s="9">
        <v>1</v>
      </c>
      <c r="AN1331" s="9">
        <v>1</v>
      </c>
      <c r="AO1331" s="9">
        <v>1</v>
      </c>
      <c r="AP1331" s="9">
        <v>1</v>
      </c>
      <c r="AQ1331" s="9">
        <v>0</v>
      </c>
      <c r="AR1331" s="9">
        <v>0</v>
      </c>
      <c r="AS1331" s="9"/>
      <c r="AT1331" s="9">
        <v>2</v>
      </c>
      <c r="AU1331" s="9">
        <v>1</v>
      </c>
      <c r="AV1331" s="75">
        <v>2</v>
      </c>
      <c r="AW1331" s="75">
        <v>2</v>
      </c>
      <c r="AX1331" s="75">
        <v>2</v>
      </c>
      <c r="AY1331" s="9" t="s">
        <v>125</v>
      </c>
      <c r="AZ1331" s="9">
        <v>1</v>
      </c>
      <c r="BA1331" s="9">
        <v>1</v>
      </c>
      <c r="BB1331" s="9">
        <v>2</v>
      </c>
      <c r="BC1331" s="9">
        <v>2</v>
      </c>
      <c r="BD1331" s="9">
        <v>1</v>
      </c>
      <c r="BE1331" s="9">
        <v>2</v>
      </c>
      <c r="BF1331" s="9">
        <v>1</v>
      </c>
      <c r="BG1331" s="9">
        <v>1</v>
      </c>
      <c r="BH1331">
        <v>2</v>
      </c>
      <c r="BI1331">
        <v>1</v>
      </c>
      <c r="BJ1331" s="58">
        <v>2</v>
      </c>
      <c r="BK1331">
        <v>2</v>
      </c>
      <c r="BL1331">
        <v>2</v>
      </c>
      <c r="BM1331">
        <v>1</v>
      </c>
      <c r="BN1331">
        <v>2</v>
      </c>
      <c r="BO1331">
        <v>2</v>
      </c>
      <c r="BP1331">
        <v>2</v>
      </c>
      <c r="BQ1331" t="s">
        <v>125</v>
      </c>
      <c r="BR1331">
        <v>1</v>
      </c>
      <c r="BS1331">
        <v>2</v>
      </c>
      <c r="BT1331" t="s">
        <v>125</v>
      </c>
      <c r="BU1331">
        <v>1</v>
      </c>
      <c r="BV1331">
        <v>1</v>
      </c>
      <c r="BW1331">
        <v>1</v>
      </c>
      <c r="BX1331">
        <v>2</v>
      </c>
      <c r="BY1331">
        <v>1</v>
      </c>
      <c r="BZ1331">
        <v>2</v>
      </c>
      <c r="CA1331">
        <v>2</v>
      </c>
      <c r="CB1331">
        <v>2</v>
      </c>
      <c r="CC1331">
        <v>2</v>
      </c>
      <c r="CD1331">
        <v>2</v>
      </c>
      <c r="CE1331">
        <v>2</v>
      </c>
      <c r="CF1331">
        <v>1</v>
      </c>
      <c r="CG1331">
        <v>2</v>
      </c>
      <c r="CH1331">
        <v>2</v>
      </c>
      <c r="CI1331">
        <v>2</v>
      </c>
      <c r="CJ1331">
        <v>2</v>
      </c>
      <c r="CK1331">
        <v>2</v>
      </c>
      <c r="CL1331">
        <v>1</v>
      </c>
      <c r="CM1331">
        <v>3</v>
      </c>
      <c r="CN1331">
        <v>3</v>
      </c>
      <c r="CO1331">
        <v>3</v>
      </c>
      <c r="CP1331">
        <v>2</v>
      </c>
      <c r="CQ1331">
        <v>2</v>
      </c>
      <c r="CR1331">
        <v>2</v>
      </c>
      <c r="CS1331">
        <v>3</v>
      </c>
      <c r="CT1331">
        <v>2</v>
      </c>
      <c r="CU1331">
        <v>3</v>
      </c>
      <c r="CV1331">
        <v>2</v>
      </c>
      <c r="CW1331">
        <v>2</v>
      </c>
      <c r="CX1331">
        <v>1</v>
      </c>
      <c r="CY1331">
        <v>3</v>
      </c>
      <c r="CZ1331">
        <v>0</v>
      </c>
      <c r="DA1331" s="57" t="s">
        <v>125</v>
      </c>
    </row>
    <row r="1332" spans="1:105">
      <c r="A1332">
        <v>1326</v>
      </c>
      <c r="B1332" s="9">
        <v>1</v>
      </c>
      <c r="C1332" s="9">
        <v>8</v>
      </c>
      <c r="D1332" s="9">
        <v>1</v>
      </c>
      <c r="E1332" s="9">
        <v>13</v>
      </c>
      <c r="F1332" s="9">
        <v>0</v>
      </c>
      <c r="G1332" s="9">
        <v>0</v>
      </c>
      <c r="H1332" s="9">
        <v>0</v>
      </c>
      <c r="I1332" s="9">
        <v>1</v>
      </c>
      <c r="J1332" s="9">
        <v>0</v>
      </c>
      <c r="K1332" s="9">
        <v>0</v>
      </c>
      <c r="L1332" s="9">
        <v>0</v>
      </c>
      <c r="M1332" s="9">
        <v>2</v>
      </c>
      <c r="N1332" s="9"/>
      <c r="O1332" s="9"/>
      <c r="P1332" s="9"/>
      <c r="Q1332" s="9"/>
      <c r="R1332" s="9">
        <v>4</v>
      </c>
      <c r="S1332" s="9"/>
      <c r="T1332" s="9"/>
      <c r="U1332" s="9">
        <v>0</v>
      </c>
      <c r="V1332" s="9">
        <v>0</v>
      </c>
      <c r="W1332" s="9">
        <v>1</v>
      </c>
      <c r="X1332" s="9">
        <v>0</v>
      </c>
      <c r="Y1332" s="9">
        <v>1</v>
      </c>
      <c r="Z1332" s="9">
        <v>0</v>
      </c>
      <c r="AA1332" s="9">
        <v>0</v>
      </c>
      <c r="AB1332" s="9">
        <v>0</v>
      </c>
      <c r="AC1332" s="9"/>
      <c r="AD1332" s="9">
        <v>4</v>
      </c>
      <c r="AE1332" s="9"/>
      <c r="AF1332" s="9">
        <v>1</v>
      </c>
      <c r="AG1332" s="9">
        <v>1</v>
      </c>
      <c r="AH1332" s="9">
        <v>1</v>
      </c>
      <c r="AI1332" s="9">
        <v>0</v>
      </c>
      <c r="AJ1332" s="9">
        <v>0</v>
      </c>
      <c r="AK1332" s="9">
        <v>0</v>
      </c>
      <c r="AL1332" s="9"/>
      <c r="AM1332" s="9">
        <v>1</v>
      </c>
      <c r="AN1332" s="9">
        <v>1</v>
      </c>
      <c r="AO1332" s="9">
        <v>0</v>
      </c>
      <c r="AP1332" s="9">
        <v>0</v>
      </c>
      <c r="AQ1332" s="9">
        <v>0</v>
      </c>
      <c r="AR1332" s="9">
        <v>0</v>
      </c>
      <c r="AS1332" s="9"/>
      <c r="AT1332" s="9">
        <v>1</v>
      </c>
      <c r="AU1332" s="9">
        <v>2</v>
      </c>
      <c r="AV1332" s="75">
        <v>2</v>
      </c>
      <c r="AW1332" s="75">
        <v>2</v>
      </c>
      <c r="AX1332" s="75">
        <v>1</v>
      </c>
      <c r="AY1332" s="9">
        <v>2</v>
      </c>
      <c r="AZ1332" s="9">
        <v>1</v>
      </c>
      <c r="BA1332" s="9">
        <v>1</v>
      </c>
      <c r="BB1332" s="9">
        <v>2</v>
      </c>
      <c r="BC1332" s="9">
        <v>2</v>
      </c>
      <c r="BD1332" s="9">
        <v>1</v>
      </c>
      <c r="BE1332" s="9">
        <v>2</v>
      </c>
      <c r="BF1332" s="9">
        <v>1</v>
      </c>
      <c r="BG1332" s="9">
        <v>1</v>
      </c>
      <c r="BH1332">
        <v>2</v>
      </c>
      <c r="BI1332">
        <v>2</v>
      </c>
      <c r="BJ1332" s="58">
        <v>1</v>
      </c>
      <c r="BK1332">
        <v>2</v>
      </c>
      <c r="BL1332">
        <v>1</v>
      </c>
      <c r="BM1332">
        <v>1</v>
      </c>
      <c r="BN1332">
        <v>2</v>
      </c>
      <c r="BO1332">
        <v>2</v>
      </c>
      <c r="BP1332">
        <v>2</v>
      </c>
      <c r="BQ1332" t="s">
        <v>125</v>
      </c>
      <c r="BR1332">
        <v>1</v>
      </c>
      <c r="BS1332">
        <v>2</v>
      </c>
      <c r="BT1332" t="s">
        <v>125</v>
      </c>
      <c r="BU1332">
        <v>1</v>
      </c>
      <c r="BV1332">
        <v>1</v>
      </c>
      <c r="BW1332">
        <v>2</v>
      </c>
      <c r="BX1332">
        <v>2</v>
      </c>
      <c r="BY1332">
        <v>1</v>
      </c>
      <c r="BZ1332">
        <v>2</v>
      </c>
      <c r="CA1332">
        <v>2</v>
      </c>
      <c r="CB1332">
        <v>2</v>
      </c>
      <c r="CC1332">
        <v>2</v>
      </c>
      <c r="CD1332">
        <v>2</v>
      </c>
      <c r="CE1332">
        <v>2</v>
      </c>
      <c r="CF1332">
        <v>1</v>
      </c>
      <c r="CG1332">
        <v>2</v>
      </c>
      <c r="CH1332">
        <v>2</v>
      </c>
      <c r="CI1332">
        <v>2</v>
      </c>
      <c r="CJ1332">
        <v>1</v>
      </c>
      <c r="CK1332">
        <v>2</v>
      </c>
      <c r="CL1332">
        <v>1</v>
      </c>
      <c r="CM1332">
        <v>4</v>
      </c>
      <c r="CN1332">
        <v>4</v>
      </c>
      <c r="CO1332">
        <v>4</v>
      </c>
      <c r="CP1332">
        <v>4</v>
      </c>
      <c r="CQ1332">
        <v>4</v>
      </c>
      <c r="CR1332">
        <v>3</v>
      </c>
      <c r="CS1332">
        <v>3</v>
      </c>
      <c r="CT1332">
        <v>3</v>
      </c>
      <c r="CU1332">
        <v>2</v>
      </c>
      <c r="CV1332">
        <v>1</v>
      </c>
      <c r="CW1332">
        <v>1</v>
      </c>
      <c r="CX1332">
        <v>3</v>
      </c>
      <c r="CY1332">
        <v>1</v>
      </c>
      <c r="DA1332" s="57" t="s">
        <v>125</v>
      </c>
    </row>
    <row r="1333" spans="1:105">
      <c r="A1333">
        <v>1327</v>
      </c>
      <c r="B1333" s="9">
        <v>1</v>
      </c>
      <c r="C1333" s="9">
        <v>5</v>
      </c>
      <c r="D1333" s="9">
        <v>1</v>
      </c>
      <c r="E1333" s="9">
        <v>1</v>
      </c>
      <c r="F1333" s="9"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1</v>
      </c>
      <c r="L1333" s="9">
        <v>0</v>
      </c>
      <c r="M1333" s="9">
        <v>2</v>
      </c>
      <c r="N1333" s="9">
        <v>0</v>
      </c>
      <c r="O1333" s="9">
        <v>0</v>
      </c>
      <c r="P1333" s="9">
        <v>0</v>
      </c>
      <c r="Q1333" s="9">
        <v>0</v>
      </c>
      <c r="R1333" s="9">
        <v>4</v>
      </c>
      <c r="S1333" s="9">
        <v>0</v>
      </c>
      <c r="T1333" s="9"/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1</v>
      </c>
      <c r="AB1333" s="9">
        <v>0</v>
      </c>
      <c r="AC1333" s="9"/>
      <c r="AD1333" s="9">
        <v>5</v>
      </c>
      <c r="AE1333" s="9"/>
      <c r="AF1333" s="9">
        <v>1</v>
      </c>
      <c r="AG1333" s="9">
        <v>0</v>
      </c>
      <c r="AH1333" s="9">
        <v>0</v>
      </c>
      <c r="AI1333" s="9">
        <v>0</v>
      </c>
      <c r="AJ1333" s="9">
        <v>0</v>
      </c>
      <c r="AK1333" s="9">
        <v>0</v>
      </c>
      <c r="AL1333" s="9"/>
      <c r="AM1333" s="9">
        <v>1</v>
      </c>
      <c r="AN1333" s="9">
        <v>1</v>
      </c>
      <c r="AO1333" s="9">
        <v>1</v>
      </c>
      <c r="AP1333" s="9">
        <v>0</v>
      </c>
      <c r="AQ1333" s="9">
        <v>0</v>
      </c>
      <c r="AR1333" s="9">
        <v>0</v>
      </c>
      <c r="AS1333" s="9"/>
      <c r="AT1333" s="9">
        <v>1</v>
      </c>
      <c r="AU1333" s="9">
        <v>4</v>
      </c>
      <c r="AV1333" s="75">
        <v>2</v>
      </c>
      <c r="AW1333" s="75">
        <v>2</v>
      </c>
      <c r="AX1333" s="75">
        <v>1</v>
      </c>
      <c r="AY1333" s="9">
        <v>1</v>
      </c>
      <c r="AZ1333" s="9">
        <v>1</v>
      </c>
      <c r="BA1333" s="9">
        <v>2</v>
      </c>
      <c r="BB1333" s="9">
        <v>2</v>
      </c>
      <c r="BC1333" s="9">
        <v>2</v>
      </c>
      <c r="BD1333" s="9">
        <v>1</v>
      </c>
      <c r="BE1333" s="9">
        <v>2</v>
      </c>
      <c r="BF1333" s="9">
        <v>1</v>
      </c>
      <c r="BG1333" s="9">
        <v>1</v>
      </c>
      <c r="BH1333">
        <v>1</v>
      </c>
      <c r="BI1333">
        <v>2</v>
      </c>
      <c r="BJ1333" s="58">
        <v>2</v>
      </c>
      <c r="BK1333">
        <v>2</v>
      </c>
      <c r="BL1333">
        <v>1</v>
      </c>
      <c r="BM1333">
        <v>2</v>
      </c>
      <c r="BN1333">
        <v>1</v>
      </c>
      <c r="BO1333">
        <v>2</v>
      </c>
      <c r="BP1333">
        <v>2</v>
      </c>
      <c r="BQ1333" t="s">
        <v>125</v>
      </c>
      <c r="BR1333">
        <v>1</v>
      </c>
      <c r="BS1333">
        <v>2</v>
      </c>
      <c r="BT1333" t="s">
        <v>125</v>
      </c>
      <c r="BU1333">
        <v>1</v>
      </c>
      <c r="BV1333">
        <v>2</v>
      </c>
      <c r="BW1333">
        <v>2</v>
      </c>
      <c r="BX1333">
        <v>2</v>
      </c>
      <c r="BY1333">
        <v>1</v>
      </c>
      <c r="BZ1333">
        <v>1</v>
      </c>
      <c r="CA1333">
        <v>2</v>
      </c>
      <c r="CB1333">
        <v>2</v>
      </c>
      <c r="CC1333">
        <v>1</v>
      </c>
      <c r="CD1333">
        <v>2</v>
      </c>
      <c r="CE1333">
        <v>2</v>
      </c>
      <c r="CF1333">
        <v>1</v>
      </c>
      <c r="CG1333">
        <v>2</v>
      </c>
      <c r="CH1333">
        <v>2</v>
      </c>
      <c r="CI1333">
        <v>2</v>
      </c>
      <c r="CJ1333">
        <v>2</v>
      </c>
      <c r="CK1333">
        <v>2</v>
      </c>
      <c r="CL1333">
        <v>2</v>
      </c>
      <c r="CM1333" t="s">
        <v>125</v>
      </c>
      <c r="CN1333" t="s">
        <v>125</v>
      </c>
      <c r="CO1333">
        <v>3</v>
      </c>
      <c r="CP1333">
        <v>3</v>
      </c>
      <c r="CQ1333">
        <v>4</v>
      </c>
      <c r="CR1333">
        <v>2</v>
      </c>
      <c r="CS1333">
        <v>2</v>
      </c>
      <c r="CT1333">
        <v>3</v>
      </c>
      <c r="CU1333">
        <v>3</v>
      </c>
      <c r="CV1333">
        <v>4</v>
      </c>
      <c r="CW1333">
        <v>1</v>
      </c>
      <c r="CX1333">
        <v>4</v>
      </c>
      <c r="CY1333">
        <v>1</v>
      </c>
      <c r="CZ1333">
        <v>3</v>
      </c>
      <c r="DA1333" s="57" t="s">
        <v>125</v>
      </c>
    </row>
    <row r="1334" spans="1:105">
      <c r="A1334">
        <v>1328</v>
      </c>
      <c r="B1334" s="9">
        <v>1</v>
      </c>
      <c r="C1334" s="9">
        <v>5</v>
      </c>
      <c r="D1334" s="9">
        <v>1</v>
      </c>
      <c r="E1334" s="9">
        <v>8</v>
      </c>
      <c r="F1334" s="9">
        <v>1</v>
      </c>
      <c r="G1334" s="9">
        <v>0</v>
      </c>
      <c r="H1334" s="9">
        <v>0</v>
      </c>
      <c r="I1334" s="9">
        <v>1</v>
      </c>
      <c r="J1334" s="9">
        <v>0</v>
      </c>
      <c r="K1334" s="9">
        <v>0</v>
      </c>
      <c r="L1334" s="9">
        <v>0</v>
      </c>
      <c r="M1334" s="9">
        <v>2</v>
      </c>
      <c r="N1334" s="9">
        <v>4</v>
      </c>
      <c r="O1334" s="9">
        <v>0</v>
      </c>
      <c r="P1334" s="9">
        <v>4</v>
      </c>
      <c r="Q1334" s="9">
        <v>0</v>
      </c>
      <c r="R1334" s="9">
        <v>4</v>
      </c>
      <c r="S1334" s="9">
        <v>0</v>
      </c>
      <c r="T1334" s="9"/>
      <c r="U1334" s="9">
        <v>1</v>
      </c>
      <c r="V1334" s="9">
        <v>0</v>
      </c>
      <c r="W1334" s="9">
        <v>0</v>
      </c>
      <c r="X1334" s="9">
        <v>1</v>
      </c>
      <c r="Y1334" s="9">
        <v>1</v>
      </c>
      <c r="Z1334" s="9">
        <v>0</v>
      </c>
      <c r="AA1334" s="9">
        <v>0</v>
      </c>
      <c r="AB1334" s="9">
        <v>0</v>
      </c>
      <c r="AC1334" s="9"/>
      <c r="AD1334" s="9">
        <v>2</v>
      </c>
      <c r="AE1334" s="9"/>
      <c r="AF1334" s="9">
        <v>0</v>
      </c>
      <c r="AG1334" s="9">
        <v>0</v>
      </c>
      <c r="AH1334" s="9">
        <v>1</v>
      </c>
      <c r="AI1334" s="9">
        <v>0</v>
      </c>
      <c r="AJ1334" s="9">
        <v>0</v>
      </c>
      <c r="AK1334" s="9">
        <v>0</v>
      </c>
      <c r="AL1334" s="9"/>
      <c r="AM1334" s="9">
        <v>1</v>
      </c>
      <c r="AN1334" s="9">
        <v>1</v>
      </c>
      <c r="AO1334" s="9">
        <v>1</v>
      </c>
      <c r="AP1334" s="9">
        <v>0</v>
      </c>
      <c r="AQ1334" s="9">
        <v>0</v>
      </c>
      <c r="AR1334" s="9">
        <v>1</v>
      </c>
      <c r="AS1334" s="9"/>
      <c r="AT1334" s="9">
        <v>4</v>
      </c>
      <c r="AU1334" s="9">
        <v>1</v>
      </c>
      <c r="AV1334" s="75">
        <v>1</v>
      </c>
      <c r="AW1334" s="75">
        <v>2</v>
      </c>
      <c r="AX1334" s="75">
        <v>1</v>
      </c>
      <c r="AY1334" s="9">
        <v>2</v>
      </c>
      <c r="AZ1334" s="9">
        <v>1</v>
      </c>
      <c r="BA1334" s="9">
        <v>1</v>
      </c>
      <c r="BB1334" s="9">
        <v>2</v>
      </c>
      <c r="BC1334" s="9">
        <v>1</v>
      </c>
      <c r="BD1334" s="9">
        <v>2</v>
      </c>
      <c r="BE1334" s="9" t="s">
        <v>125</v>
      </c>
      <c r="BF1334" s="9">
        <v>1</v>
      </c>
      <c r="BG1334" s="9">
        <v>1</v>
      </c>
      <c r="BH1334">
        <v>1</v>
      </c>
      <c r="BI1334">
        <v>1</v>
      </c>
      <c r="BJ1334" s="58">
        <v>1</v>
      </c>
      <c r="BK1334">
        <v>2</v>
      </c>
      <c r="BL1334">
        <v>1</v>
      </c>
      <c r="BM1334">
        <v>2</v>
      </c>
      <c r="BN1334">
        <v>2</v>
      </c>
      <c r="BO1334">
        <v>2</v>
      </c>
      <c r="BP1334">
        <v>1</v>
      </c>
      <c r="BQ1334">
        <v>1</v>
      </c>
      <c r="BR1334">
        <v>2</v>
      </c>
      <c r="BS1334">
        <v>1</v>
      </c>
      <c r="BT1334">
        <v>1</v>
      </c>
      <c r="BU1334">
        <v>1</v>
      </c>
      <c r="BV1334">
        <v>1</v>
      </c>
      <c r="BW1334">
        <v>1</v>
      </c>
      <c r="BX1334">
        <v>2</v>
      </c>
      <c r="BY1334">
        <v>1</v>
      </c>
      <c r="BZ1334">
        <v>2</v>
      </c>
      <c r="CA1334">
        <v>2</v>
      </c>
      <c r="CB1334">
        <v>2</v>
      </c>
      <c r="CC1334">
        <v>2</v>
      </c>
      <c r="CD1334">
        <v>2</v>
      </c>
      <c r="CE1334">
        <v>2</v>
      </c>
      <c r="CF1334">
        <v>1</v>
      </c>
      <c r="CG1334">
        <v>2</v>
      </c>
      <c r="CH1334">
        <v>2</v>
      </c>
      <c r="CI1334">
        <v>1</v>
      </c>
      <c r="CJ1334">
        <v>1</v>
      </c>
      <c r="CK1334">
        <v>2</v>
      </c>
      <c r="CL1334">
        <v>1</v>
      </c>
      <c r="CM1334">
        <v>3</v>
      </c>
      <c r="CN1334">
        <v>3</v>
      </c>
      <c r="CO1334">
        <v>4</v>
      </c>
      <c r="CP1334">
        <v>3</v>
      </c>
      <c r="CQ1334">
        <v>4</v>
      </c>
      <c r="CR1334">
        <v>4</v>
      </c>
      <c r="CS1334">
        <v>4</v>
      </c>
      <c r="CT1334">
        <v>4</v>
      </c>
      <c r="CU1334">
        <v>1</v>
      </c>
      <c r="CV1334">
        <v>4</v>
      </c>
      <c r="CW1334">
        <v>1</v>
      </c>
      <c r="CX1334">
        <v>4</v>
      </c>
      <c r="CY1334">
        <v>4</v>
      </c>
      <c r="CZ1334">
        <v>2</v>
      </c>
      <c r="DA1334" s="57">
        <v>2</v>
      </c>
    </row>
    <row r="1335" spans="1:105">
      <c r="A1335">
        <v>1329</v>
      </c>
      <c r="B1335" s="9">
        <v>2</v>
      </c>
      <c r="C1335" s="9">
        <v>8</v>
      </c>
      <c r="D1335" s="9">
        <v>5</v>
      </c>
      <c r="E1335" s="9">
        <v>5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1</v>
      </c>
      <c r="L1335" s="9">
        <v>0</v>
      </c>
      <c r="M1335" s="9">
        <v>2</v>
      </c>
      <c r="N1335" s="9">
        <v>3</v>
      </c>
      <c r="O1335" s="9">
        <v>4</v>
      </c>
      <c r="P1335" s="9">
        <v>3</v>
      </c>
      <c r="Q1335" s="9">
        <v>3</v>
      </c>
      <c r="R1335" s="9">
        <v>3</v>
      </c>
      <c r="S1335" s="9">
        <v>3</v>
      </c>
      <c r="T1335" s="9"/>
      <c r="U1335" s="9">
        <v>0</v>
      </c>
      <c r="V1335" s="9">
        <v>0</v>
      </c>
      <c r="W1335" s="9">
        <v>0</v>
      </c>
      <c r="X1335" s="9">
        <v>0</v>
      </c>
      <c r="Y1335" s="9">
        <v>1</v>
      </c>
      <c r="Z1335" s="9">
        <v>1</v>
      </c>
      <c r="AA1335" s="9">
        <v>0</v>
      </c>
      <c r="AB1335" s="9">
        <v>0</v>
      </c>
      <c r="AC1335" s="9"/>
      <c r="AD1335" s="9">
        <v>4</v>
      </c>
      <c r="AE1335" s="9"/>
      <c r="AF1335" s="9">
        <v>1</v>
      </c>
      <c r="AG1335" s="9">
        <v>0</v>
      </c>
      <c r="AH1335" s="9">
        <v>1</v>
      </c>
      <c r="AI1335" s="9">
        <v>0</v>
      </c>
      <c r="AJ1335" s="9">
        <v>0</v>
      </c>
      <c r="AK1335" s="9">
        <v>0</v>
      </c>
      <c r="AL1335" s="9"/>
      <c r="AM1335" s="9">
        <v>1</v>
      </c>
      <c r="AN1335" s="9">
        <v>1</v>
      </c>
      <c r="AO1335" s="9">
        <v>1</v>
      </c>
      <c r="AP1335" s="9">
        <v>0</v>
      </c>
      <c r="AQ1335" s="9">
        <v>0</v>
      </c>
      <c r="AR1335" s="9">
        <v>0</v>
      </c>
      <c r="AS1335" s="9"/>
      <c r="AT1335" s="9">
        <v>3</v>
      </c>
      <c r="AU1335" s="9">
        <v>3</v>
      </c>
      <c r="AV1335" s="75">
        <v>2</v>
      </c>
      <c r="AW1335" s="75">
        <v>2</v>
      </c>
      <c r="AX1335" s="75">
        <v>2</v>
      </c>
      <c r="AY1335" s="9" t="s">
        <v>125</v>
      </c>
      <c r="AZ1335" s="9">
        <v>1</v>
      </c>
      <c r="BA1335" s="9">
        <v>1</v>
      </c>
      <c r="BB1335" s="9">
        <v>1</v>
      </c>
      <c r="BC1335" s="9">
        <v>2</v>
      </c>
      <c r="BD1335" s="9">
        <v>1</v>
      </c>
      <c r="BE1335" s="9">
        <v>2</v>
      </c>
      <c r="BF1335" s="9">
        <v>1</v>
      </c>
      <c r="BG1335" s="9">
        <v>1</v>
      </c>
      <c r="BH1335">
        <v>2</v>
      </c>
      <c r="BI1335">
        <v>2</v>
      </c>
      <c r="BJ1335" s="58">
        <v>1</v>
      </c>
      <c r="BK1335">
        <v>2</v>
      </c>
      <c r="BL1335">
        <v>1</v>
      </c>
      <c r="BM1335">
        <v>1</v>
      </c>
      <c r="BN1335">
        <v>1</v>
      </c>
      <c r="BO1335">
        <v>1</v>
      </c>
      <c r="BP1335">
        <v>2</v>
      </c>
      <c r="BQ1335" t="s">
        <v>125</v>
      </c>
      <c r="BR1335">
        <v>2</v>
      </c>
      <c r="BS1335">
        <v>2</v>
      </c>
      <c r="BT1335" t="s">
        <v>125</v>
      </c>
      <c r="BU1335">
        <v>1</v>
      </c>
      <c r="BV1335">
        <v>2</v>
      </c>
      <c r="BW1335">
        <v>2</v>
      </c>
      <c r="BX1335">
        <v>2</v>
      </c>
      <c r="BY1335">
        <v>2</v>
      </c>
      <c r="BZ1335">
        <v>2</v>
      </c>
      <c r="CA1335">
        <v>2</v>
      </c>
      <c r="CB1335">
        <v>2</v>
      </c>
      <c r="CC1335">
        <v>2</v>
      </c>
      <c r="CD1335">
        <v>2</v>
      </c>
      <c r="CE1335">
        <v>2</v>
      </c>
      <c r="CF1335">
        <v>1</v>
      </c>
      <c r="CG1335">
        <v>2</v>
      </c>
      <c r="CH1335">
        <v>2</v>
      </c>
      <c r="CI1335">
        <v>2</v>
      </c>
      <c r="CJ1335">
        <v>1</v>
      </c>
      <c r="CK1335">
        <v>2</v>
      </c>
      <c r="CL1335">
        <v>1</v>
      </c>
      <c r="CM1335">
        <v>3</v>
      </c>
      <c r="CN1335">
        <v>3</v>
      </c>
      <c r="CO1335">
        <v>4</v>
      </c>
      <c r="CP1335">
        <v>2</v>
      </c>
      <c r="CQ1335">
        <v>4</v>
      </c>
      <c r="CR1335">
        <v>3</v>
      </c>
      <c r="CS1335">
        <v>3</v>
      </c>
      <c r="CT1335">
        <v>2</v>
      </c>
      <c r="CU1335">
        <v>2</v>
      </c>
      <c r="CV1335">
        <v>1</v>
      </c>
      <c r="CW1335">
        <v>1</v>
      </c>
      <c r="CX1335">
        <v>3</v>
      </c>
      <c r="CY1335">
        <v>3</v>
      </c>
      <c r="CZ1335">
        <v>3</v>
      </c>
      <c r="DA1335" s="57" t="s">
        <v>125</v>
      </c>
    </row>
    <row r="1336" spans="1:105">
      <c r="A1336">
        <v>1330</v>
      </c>
      <c r="B1336" s="9">
        <v>2</v>
      </c>
      <c r="C1336" s="9">
        <v>6</v>
      </c>
      <c r="D1336" s="9">
        <v>1</v>
      </c>
      <c r="E1336" s="9">
        <v>8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1</v>
      </c>
      <c r="L1336" s="9">
        <v>0</v>
      </c>
      <c r="M1336" s="9">
        <v>2</v>
      </c>
      <c r="N1336" s="9">
        <v>3</v>
      </c>
      <c r="O1336" s="9">
        <v>4</v>
      </c>
      <c r="P1336" s="9">
        <v>3</v>
      </c>
      <c r="Q1336" s="9">
        <v>3</v>
      </c>
      <c r="R1336" s="9">
        <v>4</v>
      </c>
      <c r="S1336" s="9">
        <v>4</v>
      </c>
      <c r="T1336" s="9"/>
      <c r="U1336" s="9">
        <v>0</v>
      </c>
      <c r="V1336" s="9">
        <v>0</v>
      </c>
      <c r="W1336" s="9">
        <v>1</v>
      </c>
      <c r="X1336" s="9">
        <v>0</v>
      </c>
      <c r="Y1336" s="9">
        <v>1</v>
      </c>
      <c r="Z1336" s="9">
        <v>0</v>
      </c>
      <c r="AA1336" s="9">
        <v>0</v>
      </c>
      <c r="AB1336" s="9">
        <v>0</v>
      </c>
      <c r="AC1336" s="9"/>
      <c r="AD1336" s="9">
        <v>1</v>
      </c>
      <c r="AE1336" s="9"/>
      <c r="AF1336" s="9">
        <v>1</v>
      </c>
      <c r="AG1336" s="9">
        <v>0</v>
      </c>
      <c r="AH1336" s="9">
        <v>0</v>
      </c>
      <c r="AI1336" s="9">
        <v>1</v>
      </c>
      <c r="AJ1336" s="9">
        <v>0</v>
      </c>
      <c r="AK1336" s="9">
        <v>0</v>
      </c>
      <c r="AL1336" s="9"/>
      <c r="AM1336" s="9">
        <v>1</v>
      </c>
      <c r="AN1336" s="9">
        <v>1</v>
      </c>
      <c r="AO1336" s="9">
        <v>1</v>
      </c>
      <c r="AP1336" s="9">
        <v>0</v>
      </c>
      <c r="AQ1336" s="9">
        <v>0</v>
      </c>
      <c r="AR1336" s="9">
        <v>0</v>
      </c>
      <c r="AS1336" s="9"/>
      <c r="AT1336" s="9">
        <v>1</v>
      </c>
      <c r="AU1336" s="9">
        <v>2</v>
      </c>
      <c r="AV1336" s="75">
        <v>2</v>
      </c>
      <c r="AW1336" s="75">
        <v>1</v>
      </c>
      <c r="AX1336" s="75">
        <v>1</v>
      </c>
      <c r="AY1336" s="9">
        <v>1</v>
      </c>
      <c r="AZ1336" s="9">
        <v>1</v>
      </c>
      <c r="BA1336" s="9">
        <v>1</v>
      </c>
      <c r="BB1336" s="9">
        <v>2</v>
      </c>
      <c r="BC1336" s="9">
        <v>2</v>
      </c>
      <c r="BD1336" s="9">
        <v>1</v>
      </c>
      <c r="BE1336" s="9">
        <v>2</v>
      </c>
      <c r="BF1336" s="9">
        <v>1</v>
      </c>
      <c r="BG1336" s="9">
        <v>1</v>
      </c>
      <c r="BH1336">
        <v>1</v>
      </c>
      <c r="BI1336">
        <v>1</v>
      </c>
      <c r="BJ1336" s="58">
        <v>1</v>
      </c>
      <c r="BK1336">
        <v>1</v>
      </c>
      <c r="BL1336">
        <v>1</v>
      </c>
      <c r="BM1336">
        <v>2</v>
      </c>
      <c r="BN1336">
        <v>1</v>
      </c>
      <c r="BO1336">
        <v>2</v>
      </c>
      <c r="BP1336">
        <v>2</v>
      </c>
      <c r="BQ1336" t="s">
        <v>125</v>
      </c>
      <c r="BR1336">
        <v>1</v>
      </c>
      <c r="BS1336">
        <v>1</v>
      </c>
      <c r="BT1336">
        <v>1</v>
      </c>
      <c r="BU1336">
        <v>1</v>
      </c>
      <c r="BV1336">
        <v>1</v>
      </c>
      <c r="BW1336">
        <v>2</v>
      </c>
      <c r="BX1336">
        <v>2</v>
      </c>
      <c r="BY1336">
        <v>1</v>
      </c>
      <c r="BZ1336">
        <v>1</v>
      </c>
      <c r="CA1336">
        <v>1</v>
      </c>
      <c r="CB1336">
        <v>2</v>
      </c>
      <c r="CC1336">
        <v>1</v>
      </c>
      <c r="CD1336">
        <v>1</v>
      </c>
      <c r="CE1336">
        <v>2</v>
      </c>
      <c r="CF1336">
        <v>1</v>
      </c>
      <c r="CG1336">
        <v>1</v>
      </c>
      <c r="CH1336">
        <v>2</v>
      </c>
      <c r="CI1336">
        <v>2</v>
      </c>
      <c r="CJ1336">
        <v>1</v>
      </c>
      <c r="CK1336">
        <v>2</v>
      </c>
      <c r="CL1336">
        <v>1</v>
      </c>
      <c r="CM1336">
        <v>3</v>
      </c>
      <c r="CN1336">
        <v>3</v>
      </c>
      <c r="CO1336">
        <v>4</v>
      </c>
      <c r="CP1336">
        <v>4</v>
      </c>
      <c r="CQ1336">
        <v>4</v>
      </c>
      <c r="CR1336">
        <v>4</v>
      </c>
      <c r="CS1336">
        <v>4</v>
      </c>
      <c r="CT1336">
        <v>4</v>
      </c>
      <c r="CU1336">
        <v>2</v>
      </c>
      <c r="CV1336">
        <v>2</v>
      </c>
      <c r="CW1336">
        <v>1</v>
      </c>
      <c r="CX1336">
        <v>3</v>
      </c>
      <c r="CY1336">
        <v>3</v>
      </c>
      <c r="CZ1336">
        <v>3</v>
      </c>
      <c r="DA1336" s="57" t="s">
        <v>125</v>
      </c>
    </row>
    <row r="1337" spans="1:105">
      <c r="A1337">
        <v>1331</v>
      </c>
      <c r="B1337" s="9">
        <v>1</v>
      </c>
      <c r="C1337" s="9">
        <v>5</v>
      </c>
      <c r="D1337" s="9">
        <v>1</v>
      </c>
      <c r="E1337" s="9">
        <v>4</v>
      </c>
      <c r="F1337" s="9">
        <v>1</v>
      </c>
      <c r="G1337" s="9">
        <v>1</v>
      </c>
      <c r="H1337" s="9">
        <v>1</v>
      </c>
      <c r="I1337" s="9">
        <v>0</v>
      </c>
      <c r="J1337" s="9">
        <v>0</v>
      </c>
      <c r="K1337" s="9">
        <v>0</v>
      </c>
      <c r="L1337" s="9">
        <v>0</v>
      </c>
      <c r="M1337" s="9">
        <v>2</v>
      </c>
      <c r="N1337" s="9">
        <v>4</v>
      </c>
      <c r="O1337" s="9">
        <v>4</v>
      </c>
      <c r="P1337" s="9">
        <v>4</v>
      </c>
      <c r="Q1337" s="9">
        <v>4</v>
      </c>
      <c r="R1337" s="9">
        <v>4</v>
      </c>
      <c r="S1337" s="9">
        <v>4</v>
      </c>
      <c r="T1337" s="9"/>
      <c r="U1337" s="9">
        <v>0</v>
      </c>
      <c r="V1337" s="9">
        <v>0</v>
      </c>
      <c r="W1337" s="9">
        <v>0</v>
      </c>
      <c r="X1337" s="9">
        <v>1</v>
      </c>
      <c r="Y1337" s="9">
        <v>1</v>
      </c>
      <c r="Z1337" s="9">
        <v>0</v>
      </c>
      <c r="AA1337" s="9">
        <v>0</v>
      </c>
      <c r="AB1337" s="9">
        <v>0</v>
      </c>
      <c r="AC1337" s="9"/>
      <c r="AD1337" s="9">
        <v>2</v>
      </c>
      <c r="AE1337" s="9"/>
      <c r="AF1337" s="9">
        <v>1</v>
      </c>
      <c r="AG1337" s="9">
        <v>0</v>
      </c>
      <c r="AH1337" s="9">
        <v>1</v>
      </c>
      <c r="AI1337" s="9">
        <v>0</v>
      </c>
      <c r="AJ1337" s="9">
        <v>0</v>
      </c>
      <c r="AK1337" s="9">
        <v>0</v>
      </c>
      <c r="AL1337" s="9"/>
      <c r="AM1337" s="9">
        <v>1</v>
      </c>
      <c r="AN1337" s="9">
        <v>1</v>
      </c>
      <c r="AO1337" s="9">
        <v>1</v>
      </c>
      <c r="AP1337" s="9">
        <v>1</v>
      </c>
      <c r="AQ1337" s="9">
        <v>0</v>
      </c>
      <c r="AR1337" s="9">
        <v>0</v>
      </c>
      <c r="AS1337" s="9"/>
      <c r="AT1337" s="9">
        <v>2</v>
      </c>
      <c r="AU1337" s="9">
        <v>2</v>
      </c>
      <c r="AV1337" s="75">
        <v>1</v>
      </c>
      <c r="AW1337" s="75">
        <v>1</v>
      </c>
      <c r="AX1337" s="75">
        <v>1</v>
      </c>
      <c r="AY1337" s="9">
        <v>1</v>
      </c>
      <c r="AZ1337" s="9">
        <v>1</v>
      </c>
      <c r="BA1337" s="9">
        <v>1</v>
      </c>
      <c r="BB1337" s="9">
        <v>2</v>
      </c>
      <c r="BC1337" s="9">
        <v>2</v>
      </c>
      <c r="BD1337" s="9">
        <v>1</v>
      </c>
      <c r="BE1337" s="9">
        <v>2</v>
      </c>
      <c r="BF1337" s="9">
        <v>1</v>
      </c>
      <c r="BG1337" s="9">
        <v>1</v>
      </c>
      <c r="BH1337">
        <v>1</v>
      </c>
      <c r="BI1337">
        <v>1</v>
      </c>
      <c r="BJ1337" s="58">
        <v>1</v>
      </c>
      <c r="BK1337">
        <v>1</v>
      </c>
      <c r="BL1337">
        <v>1</v>
      </c>
      <c r="BM1337">
        <v>1</v>
      </c>
      <c r="BN1337">
        <v>1</v>
      </c>
      <c r="BO1337">
        <v>2</v>
      </c>
      <c r="BP1337">
        <v>2</v>
      </c>
      <c r="BQ1337" t="s">
        <v>125</v>
      </c>
      <c r="BR1337">
        <v>1</v>
      </c>
      <c r="BS1337">
        <v>1</v>
      </c>
      <c r="BT1337">
        <v>1</v>
      </c>
      <c r="BU1337">
        <v>1</v>
      </c>
      <c r="BV1337">
        <v>1</v>
      </c>
      <c r="BW1337">
        <v>2</v>
      </c>
      <c r="BX1337">
        <v>2</v>
      </c>
      <c r="BY1337">
        <v>1</v>
      </c>
      <c r="BZ1337">
        <v>2</v>
      </c>
      <c r="CA1337">
        <v>2</v>
      </c>
      <c r="CB1337">
        <v>2</v>
      </c>
      <c r="CC1337">
        <v>1</v>
      </c>
      <c r="CD1337">
        <v>1</v>
      </c>
      <c r="CE1337">
        <v>2</v>
      </c>
      <c r="CF1337">
        <v>1</v>
      </c>
      <c r="CG1337">
        <v>1</v>
      </c>
      <c r="CH1337">
        <v>1</v>
      </c>
      <c r="CI1337">
        <v>1</v>
      </c>
      <c r="CJ1337">
        <v>1</v>
      </c>
      <c r="CK1337">
        <v>1</v>
      </c>
      <c r="CL1337">
        <v>1</v>
      </c>
      <c r="CM1337">
        <v>4</v>
      </c>
      <c r="CN1337">
        <v>4</v>
      </c>
      <c r="CO1337">
        <v>4</v>
      </c>
      <c r="CP1337">
        <v>4</v>
      </c>
      <c r="CQ1337">
        <v>4</v>
      </c>
      <c r="CR1337">
        <v>4</v>
      </c>
      <c r="CS1337">
        <v>4</v>
      </c>
      <c r="CT1337">
        <v>4</v>
      </c>
      <c r="CU1337">
        <v>4</v>
      </c>
      <c r="CV1337">
        <v>4</v>
      </c>
      <c r="CW1337">
        <v>2</v>
      </c>
      <c r="CX1337">
        <v>3</v>
      </c>
      <c r="CY1337">
        <v>3</v>
      </c>
      <c r="CZ1337">
        <v>4</v>
      </c>
      <c r="DA1337" s="57">
        <v>4</v>
      </c>
    </row>
    <row r="1338" spans="1:105">
      <c r="A1338">
        <v>1332</v>
      </c>
      <c r="B1338" s="9">
        <v>1</v>
      </c>
      <c r="C1338" s="9">
        <v>6</v>
      </c>
      <c r="D1338" s="9">
        <v>4</v>
      </c>
      <c r="E1338" s="9">
        <v>11</v>
      </c>
      <c r="F1338" s="9">
        <v>0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1</v>
      </c>
      <c r="M1338" s="9">
        <v>1</v>
      </c>
      <c r="N1338" s="9">
        <v>3</v>
      </c>
      <c r="O1338" s="9">
        <v>3</v>
      </c>
      <c r="P1338" s="9">
        <v>3</v>
      </c>
      <c r="Q1338" s="9">
        <v>4</v>
      </c>
      <c r="R1338" s="9">
        <v>4</v>
      </c>
      <c r="S1338" s="9">
        <v>4</v>
      </c>
      <c r="T1338" s="9"/>
      <c r="U1338" s="9">
        <v>1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  <c r="AC1338" s="9"/>
      <c r="AD1338" s="9">
        <v>1</v>
      </c>
      <c r="AE1338" s="9"/>
      <c r="AF1338" s="9">
        <v>1</v>
      </c>
      <c r="AG1338" s="9">
        <v>1</v>
      </c>
      <c r="AH1338" s="9">
        <v>0</v>
      </c>
      <c r="AI1338" s="9">
        <v>0</v>
      </c>
      <c r="AJ1338" s="9">
        <v>0</v>
      </c>
      <c r="AK1338" s="9">
        <v>0</v>
      </c>
      <c r="AL1338" s="9"/>
      <c r="AM1338" s="9">
        <v>1</v>
      </c>
      <c r="AN1338" s="9">
        <v>1</v>
      </c>
      <c r="AO1338" s="9">
        <v>1</v>
      </c>
      <c r="AP1338" s="9">
        <v>0</v>
      </c>
      <c r="AQ1338" s="9">
        <v>0</v>
      </c>
      <c r="AR1338" s="9">
        <v>0</v>
      </c>
      <c r="AS1338" s="9"/>
      <c r="AT1338" s="9">
        <v>4</v>
      </c>
      <c r="AU1338" s="9">
        <v>1</v>
      </c>
      <c r="AV1338" s="75">
        <v>2</v>
      </c>
      <c r="AW1338" s="75">
        <v>2</v>
      </c>
      <c r="AX1338" s="75">
        <v>2</v>
      </c>
      <c r="AY1338" s="9" t="s">
        <v>125</v>
      </c>
      <c r="AZ1338" s="9">
        <v>1</v>
      </c>
      <c r="BA1338" s="9">
        <v>2</v>
      </c>
      <c r="BB1338" s="9"/>
      <c r="BC1338" s="9">
        <v>2</v>
      </c>
      <c r="BD1338" s="9">
        <v>1</v>
      </c>
      <c r="BE1338" s="9">
        <v>2</v>
      </c>
      <c r="BF1338" s="9">
        <v>2</v>
      </c>
      <c r="BG1338" s="9" t="s">
        <v>125</v>
      </c>
      <c r="BH1338">
        <v>2</v>
      </c>
      <c r="BI1338">
        <v>2</v>
      </c>
      <c r="BJ1338" s="58">
        <v>2</v>
      </c>
      <c r="BK1338">
        <v>2</v>
      </c>
      <c r="BL1338">
        <v>2</v>
      </c>
      <c r="BM1338">
        <v>2</v>
      </c>
      <c r="BN1338">
        <v>2</v>
      </c>
      <c r="BO1338">
        <v>1</v>
      </c>
      <c r="BP1338">
        <v>2</v>
      </c>
      <c r="BQ1338" t="s">
        <v>125</v>
      </c>
      <c r="BR1338">
        <v>2</v>
      </c>
      <c r="BS1338">
        <v>2</v>
      </c>
      <c r="BT1338" t="s">
        <v>125</v>
      </c>
      <c r="BU1338">
        <v>2</v>
      </c>
      <c r="BV1338">
        <v>2</v>
      </c>
      <c r="BW1338">
        <v>2</v>
      </c>
      <c r="BX1338">
        <v>2</v>
      </c>
      <c r="BY1338">
        <v>2</v>
      </c>
      <c r="BZ1338">
        <v>2</v>
      </c>
      <c r="CA1338">
        <v>2</v>
      </c>
      <c r="CB1338">
        <v>2</v>
      </c>
      <c r="CC1338">
        <v>2</v>
      </c>
      <c r="CD1338">
        <v>2</v>
      </c>
      <c r="CE1338">
        <v>2</v>
      </c>
      <c r="CF1338">
        <v>2</v>
      </c>
      <c r="CG1338">
        <v>2</v>
      </c>
      <c r="CH1338">
        <v>2</v>
      </c>
      <c r="CI1338">
        <v>2</v>
      </c>
      <c r="CJ1338">
        <v>2</v>
      </c>
      <c r="CK1338">
        <v>2</v>
      </c>
      <c r="CL1338">
        <v>1</v>
      </c>
      <c r="CM1338">
        <v>3</v>
      </c>
      <c r="CN1338">
        <v>3</v>
      </c>
      <c r="CO1338">
        <v>3</v>
      </c>
      <c r="CP1338">
        <v>2</v>
      </c>
      <c r="CQ1338">
        <v>3</v>
      </c>
      <c r="CR1338">
        <v>3</v>
      </c>
      <c r="CS1338">
        <v>3</v>
      </c>
      <c r="CT1338">
        <v>2</v>
      </c>
      <c r="CU1338">
        <v>3</v>
      </c>
      <c r="CV1338">
        <v>3</v>
      </c>
      <c r="CW1338">
        <v>1</v>
      </c>
      <c r="CX1338">
        <v>1</v>
      </c>
      <c r="CY1338">
        <v>2</v>
      </c>
      <c r="CZ1338">
        <v>3</v>
      </c>
      <c r="DA1338" s="57" t="s">
        <v>125</v>
      </c>
    </row>
    <row r="1339" spans="1:105">
      <c r="A1339">
        <v>1333</v>
      </c>
      <c r="B1339" s="9">
        <v>2</v>
      </c>
      <c r="C1339" s="9">
        <v>4</v>
      </c>
      <c r="D1339" s="9">
        <v>4</v>
      </c>
      <c r="E1339" s="9">
        <v>3</v>
      </c>
      <c r="F1339" s="9">
        <v>0</v>
      </c>
      <c r="G1339" s="9">
        <v>1</v>
      </c>
      <c r="H1339" s="9">
        <v>1</v>
      </c>
      <c r="I1339" s="9">
        <v>0</v>
      </c>
      <c r="J1339" s="9">
        <v>0</v>
      </c>
      <c r="K1339" s="9">
        <v>0</v>
      </c>
      <c r="L1339" s="9">
        <v>0</v>
      </c>
      <c r="M1339" s="9">
        <v>2</v>
      </c>
      <c r="N1339" s="9">
        <v>4</v>
      </c>
      <c r="O1339" s="9">
        <v>4</v>
      </c>
      <c r="P1339" s="9">
        <v>4</v>
      </c>
      <c r="Q1339" s="9">
        <v>4</v>
      </c>
      <c r="R1339" s="9">
        <v>4</v>
      </c>
      <c r="S1339" s="9">
        <v>4</v>
      </c>
      <c r="T1339" s="9"/>
      <c r="U1339" s="9">
        <v>0</v>
      </c>
      <c r="V1339" s="9">
        <v>0</v>
      </c>
      <c r="W1339" s="9">
        <v>0</v>
      </c>
      <c r="X1339" s="9">
        <v>0</v>
      </c>
      <c r="Y1339" s="9">
        <v>1</v>
      </c>
      <c r="Z1339" s="9">
        <v>0</v>
      </c>
      <c r="AA1339" s="9">
        <v>0</v>
      </c>
      <c r="AB1339" s="9">
        <v>0</v>
      </c>
      <c r="AC1339" s="9"/>
      <c r="AD1339" s="9">
        <v>3</v>
      </c>
      <c r="AE1339" s="9"/>
      <c r="AF1339" s="9">
        <v>1</v>
      </c>
      <c r="AG1339" s="9">
        <v>0</v>
      </c>
      <c r="AH1339" s="9">
        <v>1</v>
      </c>
      <c r="AI1339" s="9">
        <v>0</v>
      </c>
      <c r="AJ1339" s="9">
        <v>0</v>
      </c>
      <c r="AK1339" s="9">
        <v>0</v>
      </c>
      <c r="AL1339" s="9"/>
      <c r="AM1339" s="9">
        <v>0</v>
      </c>
      <c r="AN1339" s="9">
        <v>1</v>
      </c>
      <c r="AO1339" s="9">
        <v>0</v>
      </c>
      <c r="AP1339" s="9">
        <v>0</v>
      </c>
      <c r="AQ1339" s="9">
        <v>0</v>
      </c>
      <c r="AR1339" s="9">
        <v>0</v>
      </c>
      <c r="AS1339" s="9"/>
      <c r="AT1339" s="9">
        <v>1</v>
      </c>
      <c r="AU1339" s="9">
        <v>1</v>
      </c>
      <c r="AV1339" s="75">
        <v>2</v>
      </c>
      <c r="AW1339" s="75">
        <v>2</v>
      </c>
      <c r="AX1339" s="75">
        <v>1</v>
      </c>
      <c r="AY1339" s="9">
        <v>1</v>
      </c>
      <c r="AZ1339" s="9">
        <v>1</v>
      </c>
      <c r="BA1339" s="9">
        <v>1</v>
      </c>
      <c r="BB1339" s="9">
        <v>2</v>
      </c>
      <c r="BC1339" s="9">
        <v>2</v>
      </c>
      <c r="BD1339" s="9">
        <v>2</v>
      </c>
      <c r="BE1339" s="9" t="s">
        <v>125</v>
      </c>
      <c r="BF1339" s="9">
        <v>1</v>
      </c>
      <c r="BG1339" s="9">
        <v>1</v>
      </c>
      <c r="BH1339">
        <v>1</v>
      </c>
      <c r="BI1339">
        <v>2</v>
      </c>
      <c r="BJ1339" s="58">
        <v>1</v>
      </c>
      <c r="BK1339">
        <v>2</v>
      </c>
      <c r="BL1339">
        <v>2</v>
      </c>
      <c r="BM1339">
        <v>2</v>
      </c>
      <c r="BN1339">
        <v>1</v>
      </c>
      <c r="BO1339">
        <v>2</v>
      </c>
      <c r="BP1339">
        <v>1</v>
      </c>
      <c r="BQ1339">
        <v>1</v>
      </c>
      <c r="BR1339">
        <v>1</v>
      </c>
      <c r="BS1339">
        <v>1</v>
      </c>
      <c r="BT1339">
        <v>1</v>
      </c>
      <c r="BU1339">
        <v>1</v>
      </c>
      <c r="BV1339">
        <v>2</v>
      </c>
      <c r="BW1339">
        <v>2</v>
      </c>
      <c r="BX1339">
        <v>2</v>
      </c>
      <c r="BY1339">
        <v>1</v>
      </c>
      <c r="BZ1339">
        <v>1</v>
      </c>
      <c r="CA1339">
        <v>2</v>
      </c>
      <c r="CB1339">
        <v>2</v>
      </c>
      <c r="CC1339">
        <v>1</v>
      </c>
      <c r="CD1339">
        <v>2</v>
      </c>
      <c r="CE1339">
        <v>2</v>
      </c>
      <c r="CF1339">
        <v>1</v>
      </c>
      <c r="CG1339">
        <v>1</v>
      </c>
      <c r="CH1339">
        <v>1</v>
      </c>
      <c r="CI1339">
        <v>1</v>
      </c>
      <c r="CJ1339">
        <v>1</v>
      </c>
      <c r="CK1339">
        <v>2</v>
      </c>
      <c r="CL1339">
        <v>2</v>
      </c>
      <c r="CM1339" t="s">
        <v>125</v>
      </c>
      <c r="CN1339" t="s">
        <v>125</v>
      </c>
      <c r="CO1339">
        <v>4</v>
      </c>
      <c r="CP1339">
        <v>2</v>
      </c>
      <c r="CQ1339">
        <v>3</v>
      </c>
      <c r="CR1339">
        <v>3</v>
      </c>
      <c r="CS1339">
        <v>4</v>
      </c>
      <c r="CT1339">
        <v>4</v>
      </c>
      <c r="CU1339">
        <v>3</v>
      </c>
      <c r="CV1339">
        <v>2</v>
      </c>
      <c r="CW1339">
        <v>3</v>
      </c>
      <c r="CX1339">
        <v>3</v>
      </c>
      <c r="CY1339">
        <v>3</v>
      </c>
      <c r="CZ1339">
        <v>3</v>
      </c>
      <c r="DA1339" s="57">
        <v>3</v>
      </c>
    </row>
    <row r="1340" spans="1:105">
      <c r="A1340">
        <v>1334</v>
      </c>
      <c r="B1340" s="9">
        <v>2</v>
      </c>
      <c r="C1340" s="9">
        <v>7</v>
      </c>
      <c r="D1340" s="9">
        <v>5</v>
      </c>
      <c r="E1340" s="9">
        <v>6</v>
      </c>
      <c r="F1340" s="9">
        <v>0</v>
      </c>
      <c r="G1340" s="9">
        <v>0</v>
      </c>
      <c r="H1340" s="9">
        <v>1</v>
      </c>
      <c r="I1340" s="9">
        <v>0</v>
      </c>
      <c r="J1340" s="9">
        <v>0</v>
      </c>
      <c r="K1340" s="9">
        <v>0</v>
      </c>
      <c r="L1340" s="9">
        <v>0</v>
      </c>
      <c r="M1340" s="9">
        <v>2</v>
      </c>
      <c r="N1340" s="9">
        <v>4</v>
      </c>
      <c r="O1340" s="9">
        <v>4</v>
      </c>
      <c r="P1340" s="9">
        <v>4</v>
      </c>
      <c r="Q1340" s="9">
        <v>4</v>
      </c>
      <c r="R1340" s="9">
        <v>4</v>
      </c>
      <c r="S1340" s="9">
        <v>4</v>
      </c>
      <c r="T1340" s="9"/>
      <c r="U1340" s="9">
        <v>1</v>
      </c>
      <c r="V1340" s="9">
        <v>0</v>
      </c>
      <c r="W1340" s="9">
        <v>0</v>
      </c>
      <c r="X1340" s="9">
        <v>1</v>
      </c>
      <c r="Y1340" s="9">
        <v>1</v>
      </c>
      <c r="Z1340" s="9">
        <v>0</v>
      </c>
      <c r="AA1340" s="9">
        <v>0</v>
      </c>
      <c r="AB1340" s="9">
        <v>0</v>
      </c>
      <c r="AC1340" s="9"/>
      <c r="AD1340" s="9">
        <v>2</v>
      </c>
      <c r="AE1340" s="9"/>
      <c r="AF1340" s="9">
        <v>1</v>
      </c>
      <c r="AG1340" s="9">
        <v>0</v>
      </c>
      <c r="AH1340" s="9">
        <v>0</v>
      </c>
      <c r="AI1340" s="9">
        <v>0</v>
      </c>
      <c r="AJ1340" s="9">
        <v>0</v>
      </c>
      <c r="AK1340" s="9">
        <v>0</v>
      </c>
      <c r="AL1340" s="9"/>
      <c r="AM1340" s="9">
        <v>1</v>
      </c>
      <c r="AN1340" s="9">
        <v>1</v>
      </c>
      <c r="AO1340" s="9">
        <v>0</v>
      </c>
      <c r="AP1340" s="9">
        <v>0</v>
      </c>
      <c r="AQ1340" s="9">
        <v>0</v>
      </c>
      <c r="AR1340" s="9">
        <v>0</v>
      </c>
      <c r="AS1340" s="9"/>
      <c r="AT1340" s="9"/>
      <c r="AU1340" s="9">
        <v>3</v>
      </c>
      <c r="AV1340" s="75">
        <v>2</v>
      </c>
      <c r="AW1340" s="75">
        <v>2</v>
      </c>
      <c r="AX1340" s="75">
        <v>1</v>
      </c>
      <c r="AY1340" s="9">
        <v>2</v>
      </c>
      <c r="AZ1340" s="9">
        <v>2</v>
      </c>
      <c r="BA1340" s="9" t="s">
        <v>125</v>
      </c>
      <c r="BB1340" s="9" t="s">
        <v>125</v>
      </c>
      <c r="BC1340" s="9">
        <v>2</v>
      </c>
      <c r="BD1340" s="9">
        <v>2</v>
      </c>
      <c r="BE1340" s="9" t="s">
        <v>125</v>
      </c>
      <c r="BF1340" s="9">
        <v>1</v>
      </c>
      <c r="BG1340" s="9">
        <v>1</v>
      </c>
      <c r="BH1340">
        <v>1</v>
      </c>
      <c r="BI1340">
        <v>1</v>
      </c>
      <c r="BJ1340" s="58">
        <v>1</v>
      </c>
      <c r="BK1340">
        <v>1</v>
      </c>
      <c r="BL1340">
        <v>1</v>
      </c>
      <c r="BM1340">
        <v>2</v>
      </c>
      <c r="BN1340">
        <v>2</v>
      </c>
      <c r="BO1340">
        <v>2</v>
      </c>
      <c r="BP1340">
        <v>1</v>
      </c>
      <c r="BQ1340">
        <v>1</v>
      </c>
      <c r="BR1340">
        <v>1</v>
      </c>
      <c r="BS1340">
        <v>1</v>
      </c>
      <c r="BT1340">
        <v>1</v>
      </c>
      <c r="BU1340">
        <v>1</v>
      </c>
      <c r="BV1340">
        <v>1</v>
      </c>
      <c r="BW1340">
        <v>1</v>
      </c>
      <c r="BX1340">
        <v>2</v>
      </c>
      <c r="BY1340">
        <v>2</v>
      </c>
      <c r="BZ1340">
        <v>2</v>
      </c>
      <c r="CA1340">
        <v>2</v>
      </c>
      <c r="CB1340">
        <v>2</v>
      </c>
      <c r="CC1340">
        <v>1</v>
      </c>
      <c r="CD1340">
        <v>1</v>
      </c>
      <c r="CE1340">
        <v>2</v>
      </c>
      <c r="CF1340">
        <v>1</v>
      </c>
      <c r="CG1340">
        <v>1</v>
      </c>
      <c r="CH1340">
        <v>1</v>
      </c>
      <c r="CI1340">
        <v>1</v>
      </c>
      <c r="CJ1340">
        <v>1</v>
      </c>
      <c r="CK1340">
        <v>2</v>
      </c>
      <c r="CL1340">
        <v>1</v>
      </c>
      <c r="CM1340">
        <v>4</v>
      </c>
      <c r="CN1340">
        <v>4</v>
      </c>
      <c r="CO1340">
        <v>4</v>
      </c>
      <c r="CP1340">
        <v>4</v>
      </c>
      <c r="CQ1340">
        <v>4</v>
      </c>
      <c r="CR1340">
        <v>1</v>
      </c>
      <c r="CS1340">
        <v>1</v>
      </c>
      <c r="CT1340">
        <v>4</v>
      </c>
      <c r="CU1340">
        <v>1</v>
      </c>
      <c r="CV1340">
        <v>1</v>
      </c>
      <c r="CW1340">
        <v>3</v>
      </c>
      <c r="CX1340">
        <v>4</v>
      </c>
      <c r="CY1340">
        <v>4</v>
      </c>
      <c r="CZ1340">
        <v>4</v>
      </c>
      <c r="DA1340" s="57">
        <v>4</v>
      </c>
    </row>
    <row r="1341" spans="1:105">
      <c r="A1341">
        <v>1335</v>
      </c>
      <c r="B1341" s="9">
        <v>2</v>
      </c>
      <c r="C1341" s="9">
        <v>9</v>
      </c>
      <c r="D1341" s="9">
        <v>5</v>
      </c>
      <c r="E1341" s="9">
        <v>10</v>
      </c>
      <c r="F1341" s="9">
        <v>0</v>
      </c>
      <c r="G1341" s="9">
        <v>0</v>
      </c>
      <c r="H1341" s="9">
        <v>0</v>
      </c>
      <c r="I1341" s="9">
        <v>1</v>
      </c>
      <c r="J1341" s="9">
        <v>0</v>
      </c>
      <c r="K1341" s="9">
        <v>0</v>
      </c>
      <c r="L1341" s="9">
        <v>0</v>
      </c>
      <c r="M1341" s="9">
        <v>2</v>
      </c>
      <c r="N1341" s="9"/>
      <c r="O1341" s="9">
        <v>4</v>
      </c>
      <c r="P1341" s="9"/>
      <c r="Q1341" s="9"/>
      <c r="R1341" s="9"/>
      <c r="S1341" s="9"/>
      <c r="T1341" s="9"/>
      <c r="U1341" s="9">
        <v>1</v>
      </c>
      <c r="V1341" s="9">
        <v>0</v>
      </c>
      <c r="W1341" s="9">
        <v>0</v>
      </c>
      <c r="X1341" s="9">
        <v>0</v>
      </c>
      <c r="Y1341" s="9">
        <v>1</v>
      </c>
      <c r="Z1341" s="9">
        <v>0</v>
      </c>
      <c r="AA1341" s="9">
        <v>0</v>
      </c>
      <c r="AB1341" s="9">
        <v>0</v>
      </c>
      <c r="AC1341" s="9"/>
      <c r="AD1341" s="9">
        <v>1</v>
      </c>
      <c r="AE1341" s="9"/>
      <c r="AF1341" s="9">
        <v>1</v>
      </c>
      <c r="AG1341" s="9">
        <v>1</v>
      </c>
      <c r="AH1341" s="9">
        <v>0</v>
      </c>
      <c r="AI1341" s="9">
        <v>0</v>
      </c>
      <c r="AJ1341" s="9">
        <v>0</v>
      </c>
      <c r="AK1341" s="9">
        <v>0</v>
      </c>
      <c r="AL1341" s="9"/>
      <c r="AM1341" s="9">
        <v>1</v>
      </c>
      <c r="AN1341" s="9">
        <v>1</v>
      </c>
      <c r="AO1341" s="9">
        <v>1</v>
      </c>
      <c r="AP1341" s="9">
        <v>0</v>
      </c>
      <c r="AQ1341" s="9">
        <v>0</v>
      </c>
      <c r="AR1341" s="9">
        <v>0</v>
      </c>
      <c r="AS1341" s="9"/>
      <c r="AT1341" s="9">
        <v>3</v>
      </c>
      <c r="AU1341" s="9">
        <v>4</v>
      </c>
      <c r="AV1341" s="75">
        <v>1</v>
      </c>
      <c r="AW1341" s="75">
        <v>2</v>
      </c>
      <c r="AX1341" s="75">
        <v>1</v>
      </c>
      <c r="AY1341" s="9">
        <v>2</v>
      </c>
      <c r="AZ1341" s="9">
        <v>1</v>
      </c>
      <c r="BA1341" s="9">
        <v>1</v>
      </c>
      <c r="BB1341" s="9"/>
      <c r="BC1341" s="9">
        <v>1</v>
      </c>
      <c r="BD1341" s="9">
        <v>1</v>
      </c>
      <c r="BE1341" s="9">
        <v>1</v>
      </c>
      <c r="BF1341" s="9">
        <v>1</v>
      </c>
      <c r="BG1341" s="9">
        <v>1</v>
      </c>
      <c r="BH1341">
        <v>2</v>
      </c>
      <c r="BI1341">
        <v>2</v>
      </c>
      <c r="BJ1341" s="58">
        <v>1</v>
      </c>
      <c r="BK1341">
        <v>2</v>
      </c>
      <c r="BL1341">
        <v>1</v>
      </c>
      <c r="BM1341">
        <v>1</v>
      </c>
      <c r="BN1341">
        <v>1</v>
      </c>
      <c r="BO1341">
        <v>2</v>
      </c>
      <c r="BP1341">
        <v>2</v>
      </c>
      <c r="BQ1341" t="s">
        <v>125</v>
      </c>
      <c r="BR1341">
        <v>2</v>
      </c>
      <c r="BS1341">
        <v>2</v>
      </c>
      <c r="BT1341" t="s">
        <v>125</v>
      </c>
      <c r="BU1341">
        <v>1</v>
      </c>
      <c r="BV1341">
        <v>1</v>
      </c>
      <c r="BW1341">
        <v>2</v>
      </c>
      <c r="BX1341">
        <v>2</v>
      </c>
      <c r="BY1341">
        <v>2</v>
      </c>
      <c r="BZ1341">
        <v>2</v>
      </c>
      <c r="CA1341">
        <v>2</v>
      </c>
      <c r="CB1341">
        <v>2</v>
      </c>
      <c r="CC1341">
        <v>2</v>
      </c>
      <c r="CD1341">
        <v>2</v>
      </c>
      <c r="CE1341">
        <v>2</v>
      </c>
      <c r="CF1341">
        <v>1</v>
      </c>
      <c r="CG1341">
        <v>2</v>
      </c>
      <c r="CH1341">
        <v>2</v>
      </c>
      <c r="CI1341">
        <v>1</v>
      </c>
      <c r="CJ1341">
        <v>1</v>
      </c>
      <c r="CK1341">
        <v>2</v>
      </c>
      <c r="CL1341">
        <v>1</v>
      </c>
      <c r="CM1341">
        <v>3</v>
      </c>
      <c r="CN1341">
        <v>3</v>
      </c>
      <c r="CO1341">
        <v>4</v>
      </c>
      <c r="CP1341">
        <v>3</v>
      </c>
      <c r="CQ1341">
        <v>4</v>
      </c>
      <c r="CR1341">
        <v>3</v>
      </c>
      <c r="CS1341">
        <v>4</v>
      </c>
      <c r="CT1341">
        <v>3</v>
      </c>
      <c r="CU1341">
        <v>3</v>
      </c>
      <c r="CV1341">
        <v>3</v>
      </c>
      <c r="CW1341">
        <v>2</v>
      </c>
      <c r="CX1341">
        <v>3</v>
      </c>
      <c r="CY1341">
        <v>4</v>
      </c>
      <c r="CZ1341">
        <v>3</v>
      </c>
      <c r="DA1341" s="57" t="s">
        <v>125</v>
      </c>
    </row>
    <row r="1342" spans="1:105">
      <c r="A1342">
        <v>1336</v>
      </c>
      <c r="B1342" s="9">
        <v>2</v>
      </c>
      <c r="C1342" s="9">
        <v>9</v>
      </c>
      <c r="D1342" s="9">
        <v>7</v>
      </c>
      <c r="E1342" s="9">
        <v>1</v>
      </c>
      <c r="F1342" s="9">
        <v>0</v>
      </c>
      <c r="G1342" s="9">
        <v>0</v>
      </c>
      <c r="H1342" s="9">
        <v>0</v>
      </c>
      <c r="I1342" s="9">
        <v>1</v>
      </c>
      <c r="J1342" s="9">
        <v>0</v>
      </c>
      <c r="K1342" s="9">
        <v>0</v>
      </c>
      <c r="L1342" s="9">
        <v>0</v>
      </c>
      <c r="M1342" s="9">
        <v>3</v>
      </c>
      <c r="N1342" s="9">
        <v>4</v>
      </c>
      <c r="O1342" s="9">
        <v>4</v>
      </c>
      <c r="P1342" s="9">
        <v>4</v>
      </c>
      <c r="Q1342" s="9">
        <v>4</v>
      </c>
      <c r="R1342" s="9">
        <v>4</v>
      </c>
      <c r="S1342" s="9">
        <v>4</v>
      </c>
      <c r="T1342" s="9"/>
      <c r="U1342" s="9">
        <v>0</v>
      </c>
      <c r="V1342" s="9">
        <v>0</v>
      </c>
      <c r="W1342" s="9">
        <v>0</v>
      </c>
      <c r="X1342" s="9">
        <v>0</v>
      </c>
      <c r="Y1342" s="9">
        <v>1</v>
      </c>
      <c r="Z1342" s="9">
        <v>1</v>
      </c>
      <c r="AA1342" s="9">
        <v>0</v>
      </c>
      <c r="AB1342" s="9">
        <v>0</v>
      </c>
      <c r="AC1342" s="9"/>
      <c r="AD1342" s="9">
        <v>1</v>
      </c>
      <c r="AE1342" s="9"/>
      <c r="AF1342" s="9">
        <v>1</v>
      </c>
      <c r="AG1342" s="9">
        <v>1</v>
      </c>
      <c r="AH1342" s="9">
        <v>0</v>
      </c>
      <c r="AI1342" s="9">
        <v>0</v>
      </c>
      <c r="AJ1342" s="9">
        <v>1</v>
      </c>
      <c r="AK1342" s="9">
        <v>0</v>
      </c>
      <c r="AL1342" s="9"/>
      <c r="AM1342" s="9">
        <v>1</v>
      </c>
      <c r="AN1342" s="9">
        <v>1</v>
      </c>
      <c r="AO1342" s="9">
        <v>1</v>
      </c>
      <c r="AP1342" s="9">
        <v>1</v>
      </c>
      <c r="AQ1342" s="9">
        <v>0</v>
      </c>
      <c r="AR1342" s="9">
        <v>0</v>
      </c>
      <c r="AS1342" s="9"/>
      <c r="AT1342" s="9">
        <v>4</v>
      </c>
      <c r="AU1342" s="9">
        <v>4</v>
      </c>
      <c r="AV1342" s="75">
        <v>2</v>
      </c>
      <c r="AW1342" s="75">
        <v>1</v>
      </c>
      <c r="AX1342" s="75">
        <v>2</v>
      </c>
      <c r="AY1342" s="9" t="s">
        <v>125</v>
      </c>
      <c r="AZ1342" s="9">
        <v>2</v>
      </c>
      <c r="BA1342" s="9" t="s">
        <v>125</v>
      </c>
      <c r="BB1342" s="9" t="s">
        <v>125</v>
      </c>
      <c r="BC1342" s="9">
        <v>2</v>
      </c>
      <c r="BD1342" s="9">
        <v>1</v>
      </c>
      <c r="BE1342" s="9"/>
      <c r="BF1342" s="9">
        <v>2</v>
      </c>
      <c r="BG1342" s="9" t="s">
        <v>125</v>
      </c>
      <c r="BH1342">
        <v>2</v>
      </c>
      <c r="BI1342">
        <v>2</v>
      </c>
      <c r="BJ1342" s="58">
        <v>2</v>
      </c>
      <c r="BK1342">
        <v>2</v>
      </c>
      <c r="BL1342">
        <v>2</v>
      </c>
      <c r="BM1342">
        <v>1</v>
      </c>
      <c r="BN1342">
        <v>1</v>
      </c>
      <c r="BO1342">
        <v>2</v>
      </c>
      <c r="BP1342">
        <v>2</v>
      </c>
      <c r="BQ1342" t="s">
        <v>125</v>
      </c>
      <c r="BR1342">
        <v>2</v>
      </c>
      <c r="BS1342">
        <v>2</v>
      </c>
      <c r="BT1342" t="s">
        <v>125</v>
      </c>
      <c r="BU1342">
        <v>2</v>
      </c>
      <c r="BV1342">
        <v>2</v>
      </c>
      <c r="BW1342">
        <v>2</v>
      </c>
      <c r="BX1342">
        <v>2</v>
      </c>
      <c r="BY1342">
        <v>2</v>
      </c>
      <c r="BZ1342">
        <v>2</v>
      </c>
      <c r="CA1342">
        <v>2</v>
      </c>
      <c r="CB1342">
        <v>2</v>
      </c>
      <c r="CC1342">
        <v>2</v>
      </c>
      <c r="CD1342">
        <v>1</v>
      </c>
      <c r="CE1342">
        <v>1</v>
      </c>
      <c r="CF1342">
        <v>1</v>
      </c>
      <c r="CG1342">
        <v>2</v>
      </c>
      <c r="CH1342">
        <v>2</v>
      </c>
      <c r="CI1342">
        <v>2</v>
      </c>
      <c r="CJ1342">
        <v>1</v>
      </c>
      <c r="CK1342">
        <v>2</v>
      </c>
      <c r="CL1342">
        <v>1</v>
      </c>
      <c r="CM1342">
        <v>4</v>
      </c>
      <c r="CN1342">
        <v>4</v>
      </c>
      <c r="CO1342">
        <v>4</v>
      </c>
      <c r="CP1342">
        <v>3</v>
      </c>
      <c r="CQ1342">
        <v>4</v>
      </c>
      <c r="CR1342">
        <v>3</v>
      </c>
      <c r="CS1342">
        <v>4</v>
      </c>
      <c r="CT1342">
        <v>4</v>
      </c>
      <c r="CU1342">
        <v>3</v>
      </c>
      <c r="CV1342">
        <v>4</v>
      </c>
      <c r="CW1342">
        <v>2</v>
      </c>
      <c r="CX1342">
        <v>3</v>
      </c>
      <c r="CY1342">
        <v>4</v>
      </c>
      <c r="CZ1342">
        <v>0</v>
      </c>
      <c r="DA1342" s="57" t="s">
        <v>125</v>
      </c>
    </row>
    <row r="1343" spans="1:105">
      <c r="A1343">
        <v>1337</v>
      </c>
      <c r="B1343" s="9">
        <v>2</v>
      </c>
      <c r="C1343" s="9">
        <v>5</v>
      </c>
      <c r="D1343" s="9">
        <v>7</v>
      </c>
      <c r="E1343" s="9">
        <v>7</v>
      </c>
      <c r="F1343" s="9">
        <v>0</v>
      </c>
      <c r="G1343" s="9">
        <v>0</v>
      </c>
      <c r="H1343" s="9">
        <v>0</v>
      </c>
      <c r="I1343" s="9">
        <v>1</v>
      </c>
      <c r="J1343" s="9">
        <v>1</v>
      </c>
      <c r="K1343" s="9">
        <v>0</v>
      </c>
      <c r="L1343" s="9">
        <v>0</v>
      </c>
      <c r="M1343" s="9">
        <v>2</v>
      </c>
      <c r="N1343" s="9">
        <v>3</v>
      </c>
      <c r="O1343" s="9">
        <v>4</v>
      </c>
      <c r="P1343" s="9">
        <v>4</v>
      </c>
      <c r="Q1343" s="9">
        <v>2</v>
      </c>
      <c r="R1343" s="9">
        <v>4</v>
      </c>
      <c r="S1343" s="9">
        <v>4</v>
      </c>
      <c r="T1343" s="9"/>
      <c r="U1343" s="9">
        <v>0</v>
      </c>
      <c r="V1343" s="9">
        <v>0</v>
      </c>
      <c r="W1343" s="9">
        <v>0</v>
      </c>
      <c r="X1343" s="9">
        <v>0</v>
      </c>
      <c r="Y1343" s="9">
        <v>1</v>
      </c>
      <c r="Z1343" s="9">
        <v>0</v>
      </c>
      <c r="AA1343" s="9">
        <v>0</v>
      </c>
      <c r="AB1343" s="9">
        <v>0</v>
      </c>
      <c r="AC1343" s="9"/>
      <c r="AD1343" s="9">
        <v>3</v>
      </c>
      <c r="AE1343" s="9"/>
      <c r="AF1343" s="9">
        <v>1</v>
      </c>
      <c r="AG1343" s="9">
        <v>0</v>
      </c>
      <c r="AH1343" s="9">
        <v>0</v>
      </c>
      <c r="AI1343" s="9">
        <v>0</v>
      </c>
      <c r="AJ1343" s="9">
        <v>0</v>
      </c>
      <c r="AK1343" s="9">
        <v>0</v>
      </c>
      <c r="AL1343" s="9"/>
      <c r="AM1343" s="9">
        <v>1</v>
      </c>
      <c r="AN1343" s="9">
        <v>1</v>
      </c>
      <c r="AO1343" s="9">
        <v>1</v>
      </c>
      <c r="AP1343" s="9">
        <v>1</v>
      </c>
      <c r="AQ1343" s="9">
        <v>0</v>
      </c>
      <c r="AR1343" s="9">
        <v>0</v>
      </c>
      <c r="AS1343" s="9"/>
      <c r="AT1343" s="9">
        <v>1</v>
      </c>
      <c r="AU1343" s="9">
        <v>3</v>
      </c>
      <c r="AV1343" s="75">
        <v>1</v>
      </c>
      <c r="AW1343" s="75">
        <v>2</v>
      </c>
      <c r="AX1343" s="75">
        <v>1</v>
      </c>
      <c r="AY1343" s="9">
        <v>2</v>
      </c>
      <c r="AZ1343" s="9">
        <v>1</v>
      </c>
      <c r="BA1343" s="9">
        <v>1</v>
      </c>
      <c r="BB1343" s="9">
        <v>2</v>
      </c>
      <c r="BC1343" s="9">
        <v>2</v>
      </c>
      <c r="BD1343" s="9">
        <v>1</v>
      </c>
      <c r="BE1343" s="9"/>
      <c r="BF1343" s="9">
        <v>1</v>
      </c>
      <c r="BG1343" s="9">
        <v>1</v>
      </c>
      <c r="BH1343">
        <v>1</v>
      </c>
      <c r="BI1343">
        <v>2</v>
      </c>
      <c r="BJ1343" s="58">
        <v>1</v>
      </c>
      <c r="BK1343">
        <v>2</v>
      </c>
      <c r="BL1343">
        <v>1</v>
      </c>
      <c r="BM1343">
        <v>1</v>
      </c>
      <c r="BN1343">
        <v>1</v>
      </c>
      <c r="BO1343">
        <v>2</v>
      </c>
      <c r="BP1343">
        <v>2</v>
      </c>
      <c r="BQ1343" t="s">
        <v>125</v>
      </c>
      <c r="BR1343">
        <v>1</v>
      </c>
      <c r="BS1343">
        <v>1</v>
      </c>
      <c r="BT1343">
        <v>1</v>
      </c>
      <c r="BU1343">
        <v>1</v>
      </c>
      <c r="BV1343">
        <v>1</v>
      </c>
      <c r="BW1343">
        <v>2</v>
      </c>
      <c r="BX1343">
        <v>2</v>
      </c>
      <c r="BY1343">
        <v>1</v>
      </c>
      <c r="BZ1343">
        <v>2</v>
      </c>
      <c r="CA1343">
        <v>2</v>
      </c>
      <c r="CB1343">
        <v>2</v>
      </c>
      <c r="CC1343">
        <v>2</v>
      </c>
      <c r="CD1343">
        <v>2</v>
      </c>
      <c r="CE1343">
        <v>2</v>
      </c>
      <c r="CF1343">
        <v>2</v>
      </c>
      <c r="CG1343">
        <v>2</v>
      </c>
      <c r="CH1343">
        <v>2</v>
      </c>
      <c r="CI1343">
        <v>2</v>
      </c>
      <c r="CJ1343">
        <v>1</v>
      </c>
      <c r="CK1343">
        <v>2</v>
      </c>
      <c r="CL1343">
        <v>1</v>
      </c>
      <c r="CM1343">
        <v>4</v>
      </c>
      <c r="CN1343">
        <v>4</v>
      </c>
      <c r="CO1343">
        <v>4</v>
      </c>
      <c r="CP1343">
        <v>3</v>
      </c>
      <c r="CQ1343">
        <v>4</v>
      </c>
      <c r="CR1343">
        <v>3</v>
      </c>
      <c r="CS1343">
        <v>3</v>
      </c>
      <c r="CT1343">
        <v>3</v>
      </c>
      <c r="CU1343">
        <v>3</v>
      </c>
      <c r="CV1343">
        <v>2</v>
      </c>
      <c r="CW1343">
        <v>1</v>
      </c>
      <c r="CX1343">
        <v>4</v>
      </c>
      <c r="CY1343">
        <v>3</v>
      </c>
      <c r="CZ1343">
        <v>4</v>
      </c>
      <c r="DA1343" s="57" t="s">
        <v>125</v>
      </c>
    </row>
    <row r="1344" spans="1:105">
      <c r="A1344">
        <v>1338</v>
      </c>
      <c r="B1344" s="9">
        <v>1</v>
      </c>
      <c r="C1344" s="9">
        <v>9</v>
      </c>
      <c r="D1344" s="9">
        <v>7</v>
      </c>
      <c r="E1344" s="9">
        <v>15</v>
      </c>
      <c r="F1344" s="9">
        <v>0</v>
      </c>
      <c r="G1344" s="9">
        <v>0</v>
      </c>
      <c r="H1344" s="9">
        <v>0</v>
      </c>
      <c r="I1344" s="9">
        <v>1</v>
      </c>
      <c r="J1344" s="9">
        <v>0</v>
      </c>
      <c r="K1344" s="9">
        <v>0</v>
      </c>
      <c r="L1344" s="9">
        <v>0</v>
      </c>
      <c r="M1344" s="9">
        <v>2</v>
      </c>
      <c r="N1344" s="9"/>
      <c r="O1344" s="9"/>
      <c r="P1344" s="9"/>
      <c r="Q1344" s="9">
        <v>4</v>
      </c>
      <c r="R1344" s="9">
        <v>3</v>
      </c>
      <c r="S1344" s="9"/>
      <c r="T1344" s="9"/>
      <c r="U1344" s="9">
        <v>0</v>
      </c>
      <c r="V1344" s="9">
        <v>0</v>
      </c>
      <c r="W1344" s="9">
        <v>0</v>
      </c>
      <c r="X1344" s="9">
        <v>0</v>
      </c>
      <c r="Y1344" s="9">
        <v>1</v>
      </c>
      <c r="Z1344" s="9">
        <v>0</v>
      </c>
      <c r="AA1344" s="9">
        <v>0</v>
      </c>
      <c r="AB1344" s="9">
        <v>0</v>
      </c>
      <c r="AC1344" s="9"/>
      <c r="AD1344" s="9">
        <v>4</v>
      </c>
      <c r="AE1344" s="9"/>
      <c r="AF1344" s="9">
        <v>1</v>
      </c>
      <c r="AG1344" s="9">
        <v>1</v>
      </c>
      <c r="AH1344" s="9">
        <v>0</v>
      </c>
      <c r="AI1344" s="9">
        <v>0</v>
      </c>
      <c r="AJ1344" s="9">
        <v>0</v>
      </c>
      <c r="AK1344" s="9">
        <v>0</v>
      </c>
      <c r="AL1344" s="9"/>
      <c r="AM1344" s="9">
        <v>1</v>
      </c>
      <c r="AN1344" s="9">
        <v>1</v>
      </c>
      <c r="AO1344" s="9">
        <v>0</v>
      </c>
      <c r="AP1344" s="9">
        <v>0</v>
      </c>
      <c r="AQ1344" s="9">
        <v>0</v>
      </c>
      <c r="AR1344" s="9">
        <v>0</v>
      </c>
      <c r="AS1344" s="9"/>
      <c r="AT1344" s="9">
        <v>3</v>
      </c>
      <c r="AU1344" s="9">
        <v>3</v>
      </c>
      <c r="AV1344" s="75">
        <v>2</v>
      </c>
      <c r="AW1344" s="75">
        <v>1</v>
      </c>
      <c r="AX1344" s="75">
        <v>1</v>
      </c>
      <c r="AY1344" s="9">
        <v>1</v>
      </c>
      <c r="AZ1344" s="9">
        <v>1</v>
      </c>
      <c r="BA1344" s="9">
        <v>2</v>
      </c>
      <c r="BB1344" s="9"/>
      <c r="BC1344" s="9">
        <v>1</v>
      </c>
      <c r="BD1344" s="9">
        <v>1</v>
      </c>
      <c r="BE1344" s="9">
        <v>2</v>
      </c>
      <c r="BF1344" s="9">
        <v>1</v>
      </c>
      <c r="BG1344" s="9">
        <v>1</v>
      </c>
      <c r="BH1344">
        <v>1</v>
      </c>
      <c r="BI1344">
        <v>2</v>
      </c>
      <c r="BJ1344" s="58">
        <v>1</v>
      </c>
      <c r="BK1344">
        <v>2</v>
      </c>
      <c r="BL1344">
        <v>2</v>
      </c>
      <c r="BM1344">
        <v>1</v>
      </c>
      <c r="BN1344">
        <v>1</v>
      </c>
      <c r="BO1344">
        <v>2</v>
      </c>
      <c r="BP1344">
        <v>2</v>
      </c>
      <c r="BQ1344" t="s">
        <v>125</v>
      </c>
      <c r="BR1344">
        <v>1</v>
      </c>
      <c r="BS1344">
        <v>1</v>
      </c>
      <c r="BT1344">
        <v>1</v>
      </c>
      <c r="BU1344">
        <v>1</v>
      </c>
      <c r="BV1344">
        <v>1</v>
      </c>
      <c r="BW1344">
        <v>1</v>
      </c>
      <c r="BX1344">
        <v>2</v>
      </c>
      <c r="BY1344">
        <v>2</v>
      </c>
      <c r="BZ1344">
        <v>2</v>
      </c>
      <c r="CA1344">
        <v>2</v>
      </c>
      <c r="CB1344">
        <v>2</v>
      </c>
      <c r="CC1344">
        <v>2</v>
      </c>
      <c r="CD1344">
        <v>2</v>
      </c>
      <c r="CE1344">
        <v>2</v>
      </c>
      <c r="CF1344">
        <v>1</v>
      </c>
      <c r="CG1344">
        <v>2</v>
      </c>
      <c r="CH1344">
        <v>2</v>
      </c>
      <c r="CI1344">
        <v>2</v>
      </c>
      <c r="CJ1344">
        <v>1</v>
      </c>
      <c r="CK1344">
        <v>2</v>
      </c>
      <c r="CL1344">
        <v>2</v>
      </c>
      <c r="CM1344" t="s">
        <v>125</v>
      </c>
      <c r="CN1344" t="s">
        <v>125</v>
      </c>
      <c r="CO1344">
        <v>4</v>
      </c>
      <c r="CP1344">
        <v>2</v>
      </c>
      <c r="CQ1344">
        <v>3</v>
      </c>
      <c r="CR1344">
        <v>2</v>
      </c>
      <c r="CS1344">
        <v>2</v>
      </c>
      <c r="CT1344">
        <v>4</v>
      </c>
      <c r="CU1344">
        <v>2</v>
      </c>
      <c r="CV1344">
        <v>2</v>
      </c>
      <c r="CW1344">
        <v>1</v>
      </c>
      <c r="CX1344">
        <v>2</v>
      </c>
      <c r="CY1344">
        <v>1</v>
      </c>
      <c r="CZ1344">
        <v>2</v>
      </c>
      <c r="DA1344" s="57" t="s">
        <v>125</v>
      </c>
    </row>
    <row r="1345" spans="1:105">
      <c r="A1345">
        <v>1339</v>
      </c>
      <c r="B1345" s="9">
        <v>2</v>
      </c>
      <c r="C1345" s="9">
        <v>7</v>
      </c>
      <c r="D1345" s="9">
        <v>2</v>
      </c>
      <c r="E1345" s="9">
        <v>16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1</v>
      </c>
      <c r="L1345" s="9">
        <v>0</v>
      </c>
      <c r="M1345" s="9">
        <v>2</v>
      </c>
      <c r="N1345" s="9">
        <v>0</v>
      </c>
      <c r="O1345" s="9">
        <v>0</v>
      </c>
      <c r="P1345" s="9">
        <v>0</v>
      </c>
      <c r="Q1345" s="9">
        <v>0</v>
      </c>
      <c r="R1345" s="9">
        <v>3</v>
      </c>
      <c r="S1345" s="9">
        <v>3</v>
      </c>
      <c r="T1345" s="9"/>
      <c r="U1345" s="9">
        <v>0</v>
      </c>
      <c r="V1345" s="9">
        <v>0</v>
      </c>
      <c r="W1345" s="9">
        <v>1</v>
      </c>
      <c r="X1345" s="9">
        <v>0</v>
      </c>
      <c r="Y1345" s="9">
        <v>1</v>
      </c>
      <c r="Z1345" s="9">
        <v>0</v>
      </c>
      <c r="AA1345" s="9">
        <v>0</v>
      </c>
      <c r="AB1345" s="9">
        <v>0</v>
      </c>
      <c r="AC1345" s="9"/>
      <c r="AD1345" s="9">
        <v>2</v>
      </c>
      <c r="AE1345" s="9"/>
      <c r="AF1345" s="9">
        <v>1</v>
      </c>
      <c r="AG1345" s="9">
        <v>1</v>
      </c>
      <c r="AH1345" s="9">
        <v>1</v>
      </c>
      <c r="AI1345" s="9">
        <v>0</v>
      </c>
      <c r="AJ1345" s="9">
        <v>0</v>
      </c>
      <c r="AK1345" s="9">
        <v>0</v>
      </c>
      <c r="AL1345" s="9"/>
      <c r="AM1345" s="9">
        <v>1</v>
      </c>
      <c r="AN1345" s="9">
        <v>1</v>
      </c>
      <c r="AO1345" s="9">
        <v>1</v>
      </c>
      <c r="AP1345" s="9">
        <v>1</v>
      </c>
      <c r="AQ1345" s="9">
        <v>0</v>
      </c>
      <c r="AR1345" s="9">
        <v>0</v>
      </c>
      <c r="AS1345" s="9"/>
      <c r="AT1345" s="9">
        <v>3</v>
      </c>
      <c r="AU1345" s="9">
        <v>2</v>
      </c>
      <c r="AV1345" s="75">
        <v>1</v>
      </c>
      <c r="AW1345" s="75">
        <v>1</v>
      </c>
      <c r="AX1345" s="75">
        <v>1</v>
      </c>
      <c r="AY1345" s="9">
        <v>1</v>
      </c>
      <c r="AZ1345" s="9">
        <v>1</v>
      </c>
      <c r="BA1345" s="9">
        <v>1</v>
      </c>
      <c r="BB1345" s="9">
        <v>2</v>
      </c>
      <c r="BC1345" s="9">
        <v>1</v>
      </c>
      <c r="BD1345" s="9">
        <v>1</v>
      </c>
      <c r="BE1345" s="9">
        <v>2</v>
      </c>
      <c r="BF1345" s="9">
        <v>1</v>
      </c>
      <c r="BG1345" s="9">
        <v>2</v>
      </c>
      <c r="BH1345">
        <v>1</v>
      </c>
      <c r="BI1345">
        <v>1</v>
      </c>
      <c r="BJ1345" s="58">
        <v>1</v>
      </c>
      <c r="BK1345">
        <v>2</v>
      </c>
      <c r="BL1345">
        <v>1</v>
      </c>
      <c r="BM1345">
        <v>1</v>
      </c>
      <c r="BN1345">
        <v>1</v>
      </c>
      <c r="BO1345">
        <v>2</v>
      </c>
      <c r="BP1345">
        <v>2</v>
      </c>
      <c r="BQ1345" t="s">
        <v>125</v>
      </c>
      <c r="BR1345">
        <v>1</v>
      </c>
      <c r="BS1345">
        <v>2</v>
      </c>
      <c r="BT1345" t="s">
        <v>125</v>
      </c>
      <c r="BU1345">
        <v>1</v>
      </c>
      <c r="BV1345">
        <v>1</v>
      </c>
      <c r="BW1345">
        <v>2</v>
      </c>
      <c r="BX1345">
        <v>2</v>
      </c>
      <c r="BY1345">
        <v>1</v>
      </c>
      <c r="BZ1345">
        <v>2</v>
      </c>
      <c r="CA1345">
        <v>1</v>
      </c>
      <c r="CB1345">
        <v>1</v>
      </c>
      <c r="CC1345">
        <v>2</v>
      </c>
      <c r="CD1345">
        <v>1</v>
      </c>
      <c r="CE1345">
        <v>2</v>
      </c>
      <c r="CF1345">
        <v>1</v>
      </c>
      <c r="CG1345">
        <v>1</v>
      </c>
      <c r="CH1345">
        <v>2</v>
      </c>
      <c r="CI1345">
        <v>2</v>
      </c>
      <c r="CJ1345">
        <v>1</v>
      </c>
      <c r="CK1345">
        <v>2</v>
      </c>
      <c r="CL1345">
        <v>1</v>
      </c>
      <c r="CM1345">
        <v>3</v>
      </c>
      <c r="CN1345">
        <v>3</v>
      </c>
      <c r="CO1345">
        <v>4</v>
      </c>
      <c r="CP1345">
        <v>4</v>
      </c>
      <c r="CQ1345">
        <v>2</v>
      </c>
      <c r="CR1345">
        <v>3</v>
      </c>
      <c r="CS1345">
        <v>3</v>
      </c>
      <c r="CT1345">
        <v>3</v>
      </c>
      <c r="CU1345">
        <v>3</v>
      </c>
      <c r="CV1345">
        <v>2</v>
      </c>
      <c r="CW1345">
        <v>2</v>
      </c>
      <c r="CX1345">
        <v>3</v>
      </c>
      <c r="CY1345">
        <v>4</v>
      </c>
      <c r="CZ1345">
        <v>3</v>
      </c>
      <c r="DA1345" s="57" t="s">
        <v>125</v>
      </c>
    </row>
    <row r="1346" spans="1:105">
      <c r="A1346">
        <v>1340</v>
      </c>
      <c r="B1346" s="9">
        <v>2</v>
      </c>
      <c r="C1346" s="9">
        <v>3</v>
      </c>
      <c r="D1346" s="9">
        <v>4</v>
      </c>
      <c r="E1346" s="9">
        <v>16</v>
      </c>
      <c r="F1346" s="9">
        <v>1</v>
      </c>
      <c r="G1346" s="9">
        <v>1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2</v>
      </c>
      <c r="N1346" s="9">
        <v>4</v>
      </c>
      <c r="O1346" s="9">
        <v>3</v>
      </c>
      <c r="P1346" s="9">
        <v>4</v>
      </c>
      <c r="Q1346" s="9">
        <v>4</v>
      </c>
      <c r="R1346" s="9">
        <v>4</v>
      </c>
      <c r="S1346" s="9">
        <v>4</v>
      </c>
      <c r="T1346" s="9"/>
      <c r="U1346" s="9">
        <v>1</v>
      </c>
      <c r="V1346" s="9">
        <v>0</v>
      </c>
      <c r="W1346" s="9">
        <v>1</v>
      </c>
      <c r="X1346" s="9">
        <v>0</v>
      </c>
      <c r="Y1346" s="9">
        <v>1</v>
      </c>
      <c r="Z1346" s="9">
        <v>0</v>
      </c>
      <c r="AA1346" s="9">
        <v>0</v>
      </c>
      <c r="AB1346" s="9">
        <v>0</v>
      </c>
      <c r="AC1346" s="9"/>
      <c r="AD1346" s="9">
        <v>1</v>
      </c>
      <c r="AE1346" s="9"/>
      <c r="AF1346" s="9">
        <v>1</v>
      </c>
      <c r="AG1346" s="9">
        <v>0</v>
      </c>
      <c r="AH1346" s="9">
        <v>1</v>
      </c>
      <c r="AI1346" s="9">
        <v>0</v>
      </c>
      <c r="AJ1346" s="9">
        <v>1</v>
      </c>
      <c r="AK1346" s="9">
        <v>0</v>
      </c>
      <c r="AL1346" s="9"/>
      <c r="AM1346" s="9">
        <v>1</v>
      </c>
      <c r="AN1346" s="9">
        <v>1</v>
      </c>
      <c r="AO1346" s="9">
        <v>0</v>
      </c>
      <c r="AP1346" s="9">
        <v>0</v>
      </c>
      <c r="AQ1346" s="9">
        <v>0</v>
      </c>
      <c r="AR1346" s="9">
        <v>0</v>
      </c>
      <c r="AS1346" s="9"/>
      <c r="AT1346" s="9">
        <v>1</v>
      </c>
      <c r="AU1346" s="9">
        <v>3</v>
      </c>
      <c r="AV1346" s="75">
        <v>2</v>
      </c>
      <c r="AW1346" s="75">
        <v>2</v>
      </c>
      <c r="AX1346" s="75">
        <v>2</v>
      </c>
      <c r="AY1346" s="9" t="s">
        <v>125</v>
      </c>
      <c r="AZ1346" s="9">
        <v>1</v>
      </c>
      <c r="BA1346" s="9">
        <v>1</v>
      </c>
      <c r="BB1346" s="9">
        <v>2</v>
      </c>
      <c r="BC1346" s="9">
        <v>2</v>
      </c>
      <c r="BD1346" s="9">
        <v>1</v>
      </c>
      <c r="BE1346" s="9">
        <v>1</v>
      </c>
      <c r="BF1346" s="9">
        <v>1</v>
      </c>
      <c r="BG1346" s="9">
        <v>1</v>
      </c>
      <c r="BH1346">
        <v>2</v>
      </c>
      <c r="BI1346">
        <v>1</v>
      </c>
      <c r="BJ1346" s="58">
        <v>1</v>
      </c>
      <c r="BK1346">
        <v>2</v>
      </c>
      <c r="BL1346">
        <v>2</v>
      </c>
      <c r="BM1346">
        <v>2</v>
      </c>
      <c r="BN1346">
        <v>2</v>
      </c>
      <c r="BO1346">
        <v>2</v>
      </c>
      <c r="BP1346">
        <v>1</v>
      </c>
      <c r="BQ1346">
        <v>1</v>
      </c>
      <c r="BR1346">
        <v>2</v>
      </c>
      <c r="BS1346">
        <v>1</v>
      </c>
      <c r="BT1346">
        <v>1</v>
      </c>
      <c r="BU1346">
        <v>2</v>
      </c>
      <c r="BV1346">
        <v>2</v>
      </c>
      <c r="BW1346">
        <v>2</v>
      </c>
      <c r="BX1346">
        <v>2</v>
      </c>
      <c r="BY1346">
        <v>1</v>
      </c>
      <c r="BZ1346">
        <v>2</v>
      </c>
      <c r="CA1346">
        <v>2</v>
      </c>
      <c r="CB1346">
        <v>2</v>
      </c>
      <c r="CC1346">
        <v>2</v>
      </c>
      <c r="CD1346">
        <v>2</v>
      </c>
      <c r="CE1346">
        <v>2</v>
      </c>
      <c r="CF1346">
        <v>1</v>
      </c>
      <c r="CG1346">
        <v>1</v>
      </c>
      <c r="CH1346">
        <v>2</v>
      </c>
      <c r="CI1346">
        <v>2</v>
      </c>
      <c r="CJ1346">
        <v>1</v>
      </c>
      <c r="CK1346">
        <v>2</v>
      </c>
      <c r="CL1346">
        <v>2</v>
      </c>
      <c r="CM1346" t="s">
        <v>125</v>
      </c>
      <c r="CN1346" t="s">
        <v>125</v>
      </c>
      <c r="CO1346">
        <v>4</v>
      </c>
      <c r="CP1346">
        <v>3</v>
      </c>
      <c r="CQ1346">
        <v>4</v>
      </c>
      <c r="CR1346">
        <v>3</v>
      </c>
      <c r="CS1346">
        <v>4</v>
      </c>
      <c r="CT1346">
        <v>4</v>
      </c>
      <c r="CU1346">
        <v>3</v>
      </c>
      <c r="CV1346">
        <v>1</v>
      </c>
      <c r="CW1346">
        <v>1</v>
      </c>
      <c r="CX1346">
        <v>3</v>
      </c>
      <c r="CY1346">
        <v>2</v>
      </c>
      <c r="CZ1346">
        <v>3</v>
      </c>
      <c r="DA1346" s="57">
        <v>3</v>
      </c>
    </row>
    <row r="1347" spans="1:105">
      <c r="A1347">
        <v>1341</v>
      </c>
      <c r="B1347" s="9">
        <v>1</v>
      </c>
      <c r="C1347" s="9">
        <v>5</v>
      </c>
      <c r="D1347" s="9">
        <v>1</v>
      </c>
      <c r="E1347" s="9">
        <v>16</v>
      </c>
      <c r="F1347" s="9">
        <v>0</v>
      </c>
      <c r="G1347" s="9">
        <v>0</v>
      </c>
      <c r="H1347" s="9">
        <v>0</v>
      </c>
      <c r="I1347" s="9">
        <v>0</v>
      </c>
      <c r="J1347" s="9">
        <v>1</v>
      </c>
      <c r="K1347" s="9">
        <v>0</v>
      </c>
      <c r="L1347" s="9">
        <v>0</v>
      </c>
      <c r="M1347" s="9">
        <v>2</v>
      </c>
      <c r="N1347" s="9">
        <v>0</v>
      </c>
      <c r="O1347" s="9">
        <v>0</v>
      </c>
      <c r="P1347" s="9">
        <v>0</v>
      </c>
      <c r="Q1347" s="9">
        <v>4</v>
      </c>
      <c r="R1347" s="9">
        <v>4</v>
      </c>
      <c r="S1347" s="9">
        <v>0</v>
      </c>
      <c r="T1347" s="9"/>
      <c r="U1347" s="9">
        <v>1</v>
      </c>
      <c r="V1347" s="9">
        <v>1</v>
      </c>
      <c r="W1347" s="9">
        <v>0</v>
      </c>
      <c r="X1347" s="9">
        <v>0</v>
      </c>
      <c r="Y1347" s="9">
        <v>0</v>
      </c>
      <c r="Z1347" s="9">
        <v>1</v>
      </c>
      <c r="AA1347" s="9">
        <v>0</v>
      </c>
      <c r="AB1347" s="9">
        <v>0</v>
      </c>
      <c r="AC1347" s="9"/>
      <c r="AD1347" s="9">
        <v>3</v>
      </c>
      <c r="AE1347" s="9"/>
      <c r="AF1347" s="9">
        <v>1</v>
      </c>
      <c r="AG1347" s="9">
        <v>1</v>
      </c>
      <c r="AH1347" s="9">
        <v>0</v>
      </c>
      <c r="AI1347" s="9">
        <v>0</v>
      </c>
      <c r="AJ1347" s="9">
        <v>0</v>
      </c>
      <c r="AK1347" s="9">
        <v>0</v>
      </c>
      <c r="AL1347" s="9"/>
      <c r="AM1347" s="9">
        <v>1</v>
      </c>
      <c r="AN1347" s="9">
        <v>1</v>
      </c>
      <c r="AO1347" s="9">
        <v>1</v>
      </c>
      <c r="AP1347" s="9">
        <v>1</v>
      </c>
      <c r="AQ1347" s="9">
        <v>0</v>
      </c>
      <c r="AR1347" s="9">
        <v>0</v>
      </c>
      <c r="AS1347" s="9"/>
      <c r="AT1347" s="9">
        <v>1</v>
      </c>
      <c r="AU1347" s="9">
        <v>2</v>
      </c>
      <c r="AV1347" s="75">
        <v>1</v>
      </c>
      <c r="AW1347" s="75">
        <v>2</v>
      </c>
      <c r="AX1347" s="75">
        <v>1</v>
      </c>
      <c r="AY1347" s="9">
        <v>1</v>
      </c>
      <c r="AZ1347" s="9">
        <v>1</v>
      </c>
      <c r="BA1347" s="9">
        <v>1</v>
      </c>
      <c r="BB1347" s="9">
        <v>2</v>
      </c>
      <c r="BC1347" s="9">
        <v>1</v>
      </c>
      <c r="BD1347" s="9">
        <v>1</v>
      </c>
      <c r="BE1347" s="9">
        <v>1</v>
      </c>
      <c r="BF1347" s="9">
        <v>2</v>
      </c>
      <c r="BG1347" s="9" t="s">
        <v>125</v>
      </c>
      <c r="BH1347">
        <v>1</v>
      </c>
      <c r="BI1347">
        <v>1</v>
      </c>
      <c r="BJ1347" s="58">
        <v>2</v>
      </c>
      <c r="BK1347">
        <v>1</v>
      </c>
      <c r="BL1347">
        <v>1</v>
      </c>
      <c r="BM1347">
        <v>2</v>
      </c>
      <c r="BN1347">
        <v>1</v>
      </c>
      <c r="BO1347">
        <v>2</v>
      </c>
      <c r="BP1347">
        <v>2</v>
      </c>
      <c r="BQ1347" t="s">
        <v>125</v>
      </c>
      <c r="BR1347">
        <v>1</v>
      </c>
      <c r="BS1347">
        <v>1</v>
      </c>
      <c r="BT1347">
        <v>1</v>
      </c>
      <c r="BU1347">
        <v>1</v>
      </c>
      <c r="BV1347">
        <v>1</v>
      </c>
      <c r="BW1347">
        <v>1</v>
      </c>
      <c r="BX1347">
        <v>2</v>
      </c>
      <c r="BY1347">
        <v>1</v>
      </c>
      <c r="BZ1347">
        <v>2</v>
      </c>
      <c r="CA1347">
        <v>2</v>
      </c>
      <c r="CB1347">
        <v>2</v>
      </c>
      <c r="CC1347">
        <v>2</v>
      </c>
      <c r="CD1347">
        <v>2</v>
      </c>
      <c r="CE1347">
        <v>2</v>
      </c>
      <c r="CF1347">
        <v>1</v>
      </c>
      <c r="CG1347">
        <v>1</v>
      </c>
      <c r="CH1347">
        <v>1</v>
      </c>
      <c r="CI1347">
        <v>1</v>
      </c>
      <c r="CJ1347">
        <v>1</v>
      </c>
      <c r="CK1347">
        <v>2</v>
      </c>
      <c r="CL1347">
        <v>1</v>
      </c>
      <c r="CM1347">
        <v>4</v>
      </c>
      <c r="CN1347">
        <v>4</v>
      </c>
      <c r="CO1347">
        <v>4</v>
      </c>
      <c r="CP1347">
        <v>3</v>
      </c>
      <c r="CQ1347">
        <v>3</v>
      </c>
      <c r="CR1347">
        <v>3</v>
      </c>
      <c r="CS1347">
        <v>3</v>
      </c>
      <c r="CT1347">
        <v>3</v>
      </c>
      <c r="CU1347">
        <v>3</v>
      </c>
      <c r="CV1347">
        <v>2</v>
      </c>
      <c r="CW1347">
        <v>2</v>
      </c>
      <c r="CX1347">
        <v>4</v>
      </c>
      <c r="CY1347">
        <v>4</v>
      </c>
      <c r="CZ1347">
        <v>0</v>
      </c>
      <c r="DA1347" s="57" t="s">
        <v>125</v>
      </c>
    </row>
    <row r="1348" spans="1:105">
      <c r="A1348">
        <v>1342</v>
      </c>
      <c r="B1348" s="9">
        <v>2</v>
      </c>
      <c r="C1348" s="9">
        <v>9</v>
      </c>
      <c r="D1348" s="9">
        <v>5</v>
      </c>
      <c r="E1348" s="9">
        <v>11</v>
      </c>
      <c r="F1348" s="9">
        <v>0</v>
      </c>
      <c r="G1348" s="9">
        <v>0</v>
      </c>
      <c r="H1348" s="9">
        <v>0</v>
      </c>
      <c r="I1348" s="9">
        <v>1</v>
      </c>
      <c r="J1348" s="9">
        <v>0</v>
      </c>
      <c r="K1348" s="9">
        <v>1</v>
      </c>
      <c r="L1348" s="9">
        <v>0</v>
      </c>
      <c r="M1348" s="9">
        <v>1</v>
      </c>
      <c r="N1348" s="9">
        <v>4</v>
      </c>
      <c r="O1348" s="9">
        <v>4</v>
      </c>
      <c r="P1348" s="9">
        <v>3</v>
      </c>
      <c r="Q1348" s="9">
        <v>4</v>
      </c>
      <c r="R1348" s="9">
        <v>4</v>
      </c>
      <c r="S1348" s="9">
        <v>3</v>
      </c>
      <c r="T1348" s="9"/>
      <c r="U1348" s="9">
        <v>1</v>
      </c>
      <c r="V1348" s="9">
        <v>1</v>
      </c>
      <c r="W1348" s="9">
        <v>0</v>
      </c>
      <c r="X1348" s="9">
        <v>0</v>
      </c>
      <c r="Y1348" s="9">
        <v>1</v>
      </c>
      <c r="Z1348" s="9">
        <v>0</v>
      </c>
      <c r="AA1348" s="9">
        <v>0</v>
      </c>
      <c r="AB1348" s="9">
        <v>0</v>
      </c>
      <c r="AC1348" s="9"/>
      <c r="AD1348" s="9">
        <v>4</v>
      </c>
      <c r="AE1348" s="9"/>
      <c r="AF1348" s="9">
        <v>1</v>
      </c>
      <c r="AG1348" s="9">
        <v>1</v>
      </c>
      <c r="AH1348" s="9">
        <v>0</v>
      </c>
      <c r="AI1348" s="9">
        <v>0</v>
      </c>
      <c r="AJ1348" s="9">
        <v>1</v>
      </c>
      <c r="AK1348" s="9">
        <v>0</v>
      </c>
      <c r="AL1348" s="9"/>
      <c r="AM1348" s="9">
        <v>1</v>
      </c>
      <c r="AN1348" s="9">
        <v>1</v>
      </c>
      <c r="AO1348" s="9">
        <v>1</v>
      </c>
      <c r="AP1348" s="9">
        <v>1</v>
      </c>
      <c r="AQ1348" s="9">
        <v>0</v>
      </c>
      <c r="AR1348" s="9">
        <v>0</v>
      </c>
      <c r="AS1348" s="9"/>
      <c r="AT1348" s="9">
        <v>3</v>
      </c>
      <c r="AU1348" s="9">
        <v>1</v>
      </c>
      <c r="AV1348" s="75">
        <v>2</v>
      </c>
      <c r="AW1348" s="75">
        <v>2</v>
      </c>
      <c r="AX1348" s="75">
        <v>1</v>
      </c>
      <c r="AY1348" s="9">
        <v>1</v>
      </c>
      <c r="AZ1348" s="9">
        <v>2</v>
      </c>
      <c r="BA1348" s="9" t="s">
        <v>125</v>
      </c>
      <c r="BB1348" s="9" t="s">
        <v>125</v>
      </c>
      <c r="BC1348" s="9">
        <v>1</v>
      </c>
      <c r="BD1348" s="9">
        <v>1</v>
      </c>
      <c r="BE1348" s="9">
        <v>1</v>
      </c>
      <c r="BF1348" s="9">
        <v>1</v>
      </c>
      <c r="BG1348" s="9">
        <v>1</v>
      </c>
      <c r="BI1348">
        <v>2</v>
      </c>
      <c r="BJ1348" s="58">
        <v>1</v>
      </c>
      <c r="BK1348">
        <v>2</v>
      </c>
      <c r="BL1348">
        <v>1</v>
      </c>
      <c r="BM1348">
        <v>2</v>
      </c>
      <c r="BN1348">
        <v>2</v>
      </c>
      <c r="BO1348">
        <v>2</v>
      </c>
      <c r="BP1348">
        <v>2</v>
      </c>
      <c r="BQ1348" t="s">
        <v>125</v>
      </c>
      <c r="BR1348">
        <v>1</v>
      </c>
      <c r="BS1348">
        <v>1</v>
      </c>
      <c r="BT1348">
        <v>2</v>
      </c>
      <c r="BU1348">
        <v>1</v>
      </c>
      <c r="BV1348">
        <v>1</v>
      </c>
      <c r="BW1348">
        <v>2</v>
      </c>
      <c r="BX1348">
        <v>1</v>
      </c>
      <c r="BY1348">
        <v>1</v>
      </c>
      <c r="BZ1348">
        <v>2</v>
      </c>
      <c r="CA1348">
        <v>2</v>
      </c>
      <c r="CB1348">
        <v>2</v>
      </c>
      <c r="CC1348">
        <v>1</v>
      </c>
      <c r="CD1348">
        <v>2</v>
      </c>
      <c r="CE1348">
        <v>1</v>
      </c>
      <c r="CF1348">
        <v>1</v>
      </c>
      <c r="CG1348">
        <v>2</v>
      </c>
      <c r="CH1348">
        <v>2</v>
      </c>
      <c r="CI1348">
        <v>1</v>
      </c>
      <c r="CJ1348">
        <v>1</v>
      </c>
      <c r="CK1348">
        <v>2</v>
      </c>
      <c r="CL1348">
        <v>1</v>
      </c>
      <c r="CM1348">
        <v>4</v>
      </c>
      <c r="CN1348">
        <v>4</v>
      </c>
      <c r="CO1348">
        <v>4</v>
      </c>
      <c r="CP1348">
        <v>3</v>
      </c>
      <c r="CQ1348">
        <v>4</v>
      </c>
      <c r="CR1348">
        <v>4</v>
      </c>
      <c r="CS1348">
        <v>4</v>
      </c>
      <c r="CT1348">
        <v>3</v>
      </c>
      <c r="CU1348">
        <v>3</v>
      </c>
      <c r="CV1348">
        <v>3</v>
      </c>
      <c r="CW1348">
        <v>2</v>
      </c>
      <c r="CX1348">
        <v>2</v>
      </c>
      <c r="CY1348">
        <v>4</v>
      </c>
      <c r="CZ1348">
        <v>3</v>
      </c>
      <c r="DA1348" s="57" t="s">
        <v>125</v>
      </c>
    </row>
    <row r="1349" spans="1:105">
      <c r="A1349">
        <v>1343</v>
      </c>
      <c r="B1349" s="9">
        <v>2</v>
      </c>
      <c r="C1349" s="9">
        <v>5</v>
      </c>
      <c r="D1349" s="9">
        <v>4</v>
      </c>
      <c r="E1349" s="9">
        <v>1</v>
      </c>
      <c r="F1349" s="9">
        <v>0</v>
      </c>
      <c r="G1349" s="9">
        <v>0</v>
      </c>
      <c r="H1349" s="9">
        <v>0</v>
      </c>
      <c r="I1349" s="9">
        <v>0</v>
      </c>
      <c r="J1349" s="9">
        <v>1</v>
      </c>
      <c r="K1349" s="9">
        <v>0</v>
      </c>
      <c r="L1349" s="9">
        <v>0</v>
      </c>
      <c r="M1349" s="9">
        <v>2</v>
      </c>
      <c r="N1349" s="9">
        <v>4</v>
      </c>
      <c r="O1349" s="9">
        <v>4</v>
      </c>
      <c r="P1349" s="9">
        <v>4</v>
      </c>
      <c r="Q1349" s="9">
        <v>4</v>
      </c>
      <c r="R1349" s="9">
        <v>4</v>
      </c>
      <c r="S1349" s="9">
        <v>4</v>
      </c>
      <c r="T1349" s="9"/>
      <c r="U1349" s="9">
        <v>1</v>
      </c>
      <c r="V1349" s="9">
        <v>1</v>
      </c>
      <c r="W1349" s="9">
        <v>0</v>
      </c>
      <c r="X1349" s="9">
        <v>0</v>
      </c>
      <c r="Y1349" s="9">
        <v>1</v>
      </c>
      <c r="Z1349" s="9">
        <v>0</v>
      </c>
      <c r="AA1349" s="9">
        <v>0</v>
      </c>
      <c r="AB1349" s="9">
        <v>0</v>
      </c>
      <c r="AC1349" s="9"/>
      <c r="AD1349" s="9">
        <v>1</v>
      </c>
      <c r="AE1349" s="9"/>
      <c r="AF1349" s="9">
        <v>1</v>
      </c>
      <c r="AG1349" s="9">
        <v>0</v>
      </c>
      <c r="AH1349" s="9">
        <v>1</v>
      </c>
      <c r="AI1349" s="9">
        <v>0</v>
      </c>
      <c r="AJ1349" s="9">
        <v>0</v>
      </c>
      <c r="AK1349" s="9">
        <v>0</v>
      </c>
      <c r="AL1349" s="9"/>
      <c r="AM1349" s="9">
        <v>1</v>
      </c>
      <c r="AN1349" s="9">
        <v>1</v>
      </c>
      <c r="AO1349" s="9">
        <v>1</v>
      </c>
      <c r="AP1349" s="9">
        <v>0</v>
      </c>
      <c r="AQ1349" s="9">
        <v>0</v>
      </c>
      <c r="AR1349" s="9">
        <v>0</v>
      </c>
      <c r="AS1349" s="9"/>
      <c r="AT1349" s="9">
        <v>1</v>
      </c>
      <c r="AU1349" s="9">
        <v>4</v>
      </c>
      <c r="AV1349" s="75">
        <v>2</v>
      </c>
      <c r="AW1349" s="75">
        <v>2</v>
      </c>
      <c r="AX1349" s="75">
        <v>1</v>
      </c>
      <c r="AY1349" s="9">
        <v>1</v>
      </c>
      <c r="AZ1349" s="9">
        <v>1</v>
      </c>
      <c r="BA1349" s="9">
        <v>1</v>
      </c>
      <c r="BB1349" s="9">
        <v>2</v>
      </c>
      <c r="BC1349" s="9">
        <v>1</v>
      </c>
      <c r="BD1349" s="9">
        <v>1</v>
      </c>
      <c r="BE1349" s="9">
        <v>2</v>
      </c>
      <c r="BF1349" s="9">
        <v>1</v>
      </c>
      <c r="BG1349" s="9">
        <v>1</v>
      </c>
      <c r="BH1349">
        <v>2</v>
      </c>
      <c r="BI1349">
        <v>1</v>
      </c>
      <c r="BJ1349" s="58">
        <v>1</v>
      </c>
      <c r="BK1349">
        <v>2</v>
      </c>
      <c r="BL1349">
        <v>1</v>
      </c>
      <c r="BM1349">
        <v>2</v>
      </c>
      <c r="BN1349">
        <v>1</v>
      </c>
      <c r="BO1349">
        <v>2</v>
      </c>
      <c r="BP1349">
        <v>2</v>
      </c>
      <c r="BQ1349" t="s">
        <v>125</v>
      </c>
      <c r="BR1349">
        <v>2</v>
      </c>
      <c r="BS1349">
        <v>2</v>
      </c>
      <c r="BT1349" t="s">
        <v>125</v>
      </c>
      <c r="BU1349">
        <v>1</v>
      </c>
      <c r="BV1349">
        <v>2</v>
      </c>
      <c r="BW1349">
        <v>2</v>
      </c>
      <c r="BX1349">
        <v>2</v>
      </c>
      <c r="BY1349">
        <v>1</v>
      </c>
      <c r="BZ1349">
        <v>2</v>
      </c>
      <c r="CA1349">
        <v>2</v>
      </c>
      <c r="CB1349">
        <v>2</v>
      </c>
      <c r="CC1349">
        <v>1</v>
      </c>
      <c r="CD1349">
        <v>2</v>
      </c>
      <c r="CE1349">
        <v>2</v>
      </c>
      <c r="CF1349">
        <v>1</v>
      </c>
      <c r="CG1349">
        <v>2</v>
      </c>
      <c r="CH1349">
        <v>2</v>
      </c>
      <c r="CI1349">
        <v>2</v>
      </c>
      <c r="CJ1349">
        <v>2</v>
      </c>
      <c r="CK1349">
        <v>2</v>
      </c>
      <c r="CL1349">
        <v>1</v>
      </c>
      <c r="CM1349">
        <v>3</v>
      </c>
      <c r="CN1349">
        <v>3</v>
      </c>
      <c r="CO1349">
        <v>3</v>
      </c>
      <c r="CP1349">
        <v>3</v>
      </c>
      <c r="CQ1349">
        <v>3</v>
      </c>
      <c r="CR1349">
        <v>3</v>
      </c>
      <c r="CS1349">
        <v>3</v>
      </c>
      <c r="CT1349">
        <v>3</v>
      </c>
      <c r="CU1349">
        <v>3</v>
      </c>
      <c r="CV1349">
        <v>2</v>
      </c>
      <c r="CW1349">
        <v>1</v>
      </c>
      <c r="CX1349">
        <v>3</v>
      </c>
      <c r="CY1349">
        <v>1</v>
      </c>
      <c r="CZ1349">
        <v>0</v>
      </c>
      <c r="DA1349" s="57" t="s">
        <v>125</v>
      </c>
    </row>
    <row r="1350" spans="1:105">
      <c r="A1350">
        <v>1344</v>
      </c>
      <c r="B1350" s="9">
        <v>2</v>
      </c>
      <c r="C1350" s="9">
        <v>7</v>
      </c>
      <c r="D1350" s="9">
        <v>5</v>
      </c>
      <c r="E1350" s="9">
        <v>4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1</v>
      </c>
      <c r="L1350" s="9">
        <v>0</v>
      </c>
      <c r="M1350" s="9">
        <v>2</v>
      </c>
      <c r="N1350" s="9">
        <v>4</v>
      </c>
      <c r="O1350" s="9">
        <v>4</v>
      </c>
      <c r="P1350" s="9">
        <v>4</v>
      </c>
      <c r="Q1350" s="9">
        <v>4</v>
      </c>
      <c r="R1350" s="9">
        <v>4</v>
      </c>
      <c r="S1350" s="9">
        <v>4</v>
      </c>
      <c r="T1350" s="9"/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1</v>
      </c>
      <c r="AB1350" s="9">
        <v>0</v>
      </c>
      <c r="AC1350" s="9"/>
      <c r="AD1350" s="9">
        <v>4</v>
      </c>
      <c r="AE1350" s="9"/>
      <c r="AF1350" s="9">
        <v>1</v>
      </c>
      <c r="AG1350" s="9">
        <v>1</v>
      </c>
      <c r="AH1350" s="9">
        <v>0</v>
      </c>
      <c r="AI1350" s="9">
        <v>0</v>
      </c>
      <c r="AJ1350" s="9">
        <v>0</v>
      </c>
      <c r="AK1350" s="9">
        <v>0</v>
      </c>
      <c r="AL1350" s="9"/>
      <c r="AM1350" s="9">
        <v>1</v>
      </c>
      <c r="AN1350" s="9">
        <v>1</v>
      </c>
      <c r="AO1350" s="9">
        <v>1</v>
      </c>
      <c r="AP1350" s="9">
        <v>0</v>
      </c>
      <c r="AQ1350" s="9">
        <v>0</v>
      </c>
      <c r="AR1350" s="9">
        <v>0</v>
      </c>
      <c r="AS1350" s="9"/>
      <c r="AT1350" s="9">
        <v>4</v>
      </c>
      <c r="AU1350" s="9">
        <v>1</v>
      </c>
      <c r="AV1350" s="75">
        <v>2</v>
      </c>
      <c r="AW1350" s="75">
        <v>2</v>
      </c>
      <c r="AX1350" s="75">
        <v>1</v>
      </c>
      <c r="AY1350" s="9">
        <v>2</v>
      </c>
      <c r="AZ1350" s="9">
        <v>2</v>
      </c>
      <c r="BA1350" s="9" t="s">
        <v>125</v>
      </c>
      <c r="BB1350" s="9" t="s">
        <v>125</v>
      </c>
      <c r="BC1350" s="9">
        <v>1</v>
      </c>
      <c r="BD1350" s="9">
        <v>1</v>
      </c>
      <c r="BE1350" s="9">
        <v>2</v>
      </c>
      <c r="BF1350" s="9">
        <v>1</v>
      </c>
      <c r="BG1350" s="9">
        <v>2</v>
      </c>
      <c r="BH1350">
        <v>1</v>
      </c>
      <c r="BI1350">
        <v>2</v>
      </c>
      <c r="BJ1350" s="58">
        <v>2</v>
      </c>
      <c r="BK1350">
        <v>2</v>
      </c>
      <c r="BL1350">
        <v>1</v>
      </c>
      <c r="BM1350">
        <v>2</v>
      </c>
      <c r="BN1350">
        <v>1</v>
      </c>
      <c r="BO1350">
        <v>2</v>
      </c>
      <c r="BQ1350" t="s">
        <v>125</v>
      </c>
      <c r="BR1350">
        <v>2</v>
      </c>
      <c r="BS1350">
        <v>2</v>
      </c>
      <c r="BT1350" t="s">
        <v>125</v>
      </c>
      <c r="BU1350">
        <v>1</v>
      </c>
      <c r="BV1350">
        <v>2</v>
      </c>
      <c r="BW1350">
        <v>2</v>
      </c>
      <c r="BX1350">
        <v>2</v>
      </c>
      <c r="BY1350">
        <v>2</v>
      </c>
      <c r="BZ1350">
        <v>2</v>
      </c>
      <c r="CA1350">
        <v>2</v>
      </c>
      <c r="CB1350">
        <v>2</v>
      </c>
      <c r="CC1350">
        <v>2</v>
      </c>
      <c r="CD1350">
        <v>2</v>
      </c>
      <c r="CE1350">
        <v>2</v>
      </c>
      <c r="CF1350">
        <v>1</v>
      </c>
      <c r="CG1350">
        <v>2</v>
      </c>
      <c r="CH1350">
        <v>2</v>
      </c>
      <c r="CI1350">
        <v>2</v>
      </c>
      <c r="CJ1350">
        <v>1</v>
      </c>
      <c r="CK1350">
        <v>1</v>
      </c>
      <c r="CL1350">
        <v>2</v>
      </c>
      <c r="CM1350" t="s">
        <v>125</v>
      </c>
      <c r="CN1350" t="s">
        <v>125</v>
      </c>
      <c r="CO1350">
        <v>4</v>
      </c>
      <c r="CP1350">
        <v>2</v>
      </c>
      <c r="CQ1350">
        <v>2</v>
      </c>
      <c r="CR1350">
        <v>2</v>
      </c>
      <c r="CS1350">
        <v>4</v>
      </c>
      <c r="CT1350">
        <v>3</v>
      </c>
      <c r="CU1350">
        <v>2</v>
      </c>
      <c r="CV1350">
        <v>2</v>
      </c>
      <c r="CW1350">
        <v>1</v>
      </c>
      <c r="CX1350">
        <v>3</v>
      </c>
      <c r="CY1350">
        <v>1</v>
      </c>
      <c r="CZ1350">
        <v>4</v>
      </c>
      <c r="DA1350" s="57" t="s">
        <v>125</v>
      </c>
    </row>
    <row r="1351" spans="1:105">
      <c r="A1351">
        <v>1345</v>
      </c>
      <c r="B1351" s="9">
        <v>2</v>
      </c>
      <c r="C1351" s="9">
        <v>8</v>
      </c>
      <c r="D1351" s="9">
        <v>4</v>
      </c>
      <c r="E1351" s="9">
        <v>7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1</v>
      </c>
      <c r="L1351" s="9">
        <v>0</v>
      </c>
      <c r="M1351" s="9">
        <v>2</v>
      </c>
      <c r="N1351" s="9">
        <v>0</v>
      </c>
      <c r="O1351" s="9">
        <v>0</v>
      </c>
      <c r="P1351" s="9">
        <v>0</v>
      </c>
      <c r="Q1351" s="9">
        <v>0</v>
      </c>
      <c r="R1351" s="9">
        <v>4</v>
      </c>
      <c r="S1351" s="9">
        <v>0</v>
      </c>
      <c r="T1351" s="9"/>
      <c r="U1351" s="9">
        <v>0</v>
      </c>
      <c r="V1351" s="9">
        <v>1</v>
      </c>
      <c r="W1351" s="9">
        <v>0</v>
      </c>
      <c r="X1351" s="9">
        <v>0</v>
      </c>
      <c r="Y1351" s="9">
        <v>1</v>
      </c>
      <c r="Z1351" s="9">
        <v>0</v>
      </c>
      <c r="AA1351" s="9">
        <v>0</v>
      </c>
      <c r="AB1351" s="9">
        <v>0</v>
      </c>
      <c r="AC1351" s="9"/>
      <c r="AD1351" s="9">
        <v>4</v>
      </c>
      <c r="AE1351" s="9"/>
      <c r="AF1351" s="9">
        <v>1</v>
      </c>
      <c r="AG1351" s="9">
        <v>1</v>
      </c>
      <c r="AH1351" s="9">
        <v>0</v>
      </c>
      <c r="AI1351" s="9">
        <v>0</v>
      </c>
      <c r="AJ1351" s="9">
        <v>1</v>
      </c>
      <c r="AK1351" s="9">
        <v>0</v>
      </c>
      <c r="AL1351" s="9"/>
      <c r="AM1351" s="9">
        <v>1</v>
      </c>
      <c r="AN1351" s="9">
        <v>1</v>
      </c>
      <c r="AO1351" s="9">
        <v>1</v>
      </c>
      <c r="AP1351" s="9">
        <v>1</v>
      </c>
      <c r="AQ1351" s="9">
        <v>0</v>
      </c>
      <c r="AR1351" s="9">
        <v>0</v>
      </c>
      <c r="AS1351" s="9"/>
      <c r="AT1351" s="9">
        <v>4</v>
      </c>
      <c r="AU1351" s="9">
        <v>2</v>
      </c>
      <c r="AV1351" s="75">
        <v>2</v>
      </c>
      <c r="AW1351" s="75">
        <v>2</v>
      </c>
      <c r="AX1351" s="75">
        <v>2</v>
      </c>
      <c r="AY1351" s="9" t="s">
        <v>125</v>
      </c>
      <c r="AZ1351" s="9">
        <v>2</v>
      </c>
      <c r="BA1351" s="9" t="s">
        <v>125</v>
      </c>
      <c r="BB1351" s="9" t="s">
        <v>125</v>
      </c>
      <c r="BC1351" s="9">
        <v>2</v>
      </c>
      <c r="BD1351" s="9">
        <v>1</v>
      </c>
      <c r="BE1351" s="9">
        <v>2</v>
      </c>
      <c r="BF1351" s="9">
        <v>1</v>
      </c>
      <c r="BG1351" s="9">
        <v>2</v>
      </c>
      <c r="BH1351">
        <v>2</v>
      </c>
      <c r="BI1351">
        <v>2</v>
      </c>
      <c r="BJ1351" s="58">
        <v>2</v>
      </c>
      <c r="BK1351">
        <v>2</v>
      </c>
      <c r="BL1351">
        <v>1</v>
      </c>
      <c r="BM1351">
        <v>1</v>
      </c>
      <c r="BN1351">
        <v>2</v>
      </c>
      <c r="BO1351">
        <v>2</v>
      </c>
      <c r="BP1351">
        <v>2</v>
      </c>
      <c r="BQ1351" t="s">
        <v>125</v>
      </c>
      <c r="BR1351">
        <v>2</v>
      </c>
      <c r="BS1351">
        <v>2</v>
      </c>
      <c r="BT1351" t="s">
        <v>125</v>
      </c>
      <c r="BU1351">
        <v>1</v>
      </c>
      <c r="BV1351">
        <v>1</v>
      </c>
      <c r="BW1351">
        <v>2</v>
      </c>
      <c r="BX1351">
        <v>1</v>
      </c>
      <c r="BY1351">
        <v>1</v>
      </c>
      <c r="BZ1351">
        <v>2</v>
      </c>
      <c r="CA1351">
        <v>2</v>
      </c>
      <c r="CB1351">
        <v>2</v>
      </c>
      <c r="CC1351">
        <v>2</v>
      </c>
      <c r="CD1351">
        <v>2</v>
      </c>
      <c r="CE1351">
        <v>2</v>
      </c>
      <c r="CF1351">
        <v>2</v>
      </c>
      <c r="CG1351">
        <v>2</v>
      </c>
      <c r="CH1351">
        <v>2</v>
      </c>
      <c r="CI1351">
        <v>2</v>
      </c>
      <c r="CJ1351">
        <v>1</v>
      </c>
      <c r="CK1351">
        <v>2</v>
      </c>
      <c r="CL1351">
        <v>1</v>
      </c>
      <c r="CM1351">
        <v>4</v>
      </c>
      <c r="CN1351">
        <v>4</v>
      </c>
      <c r="CO1351">
        <v>4</v>
      </c>
      <c r="CP1351">
        <v>3</v>
      </c>
      <c r="CQ1351">
        <v>4</v>
      </c>
      <c r="CR1351">
        <v>3</v>
      </c>
      <c r="CS1351">
        <v>4</v>
      </c>
      <c r="CT1351">
        <v>4</v>
      </c>
      <c r="CU1351">
        <v>4</v>
      </c>
      <c r="CV1351">
        <v>3</v>
      </c>
      <c r="CW1351">
        <v>1</v>
      </c>
      <c r="CX1351">
        <v>4</v>
      </c>
      <c r="CY1351">
        <v>1</v>
      </c>
      <c r="CZ1351">
        <v>3</v>
      </c>
      <c r="DA1351" s="57" t="s">
        <v>125</v>
      </c>
    </row>
    <row r="1352" spans="1:105">
      <c r="A1352">
        <v>1346</v>
      </c>
      <c r="B1352" s="9">
        <v>2</v>
      </c>
      <c r="C1352" s="9">
        <v>2</v>
      </c>
      <c r="D1352" s="9">
        <v>1</v>
      </c>
      <c r="E1352" s="9">
        <v>3</v>
      </c>
      <c r="F1352" s="9">
        <v>0</v>
      </c>
      <c r="G1352" s="9">
        <v>0</v>
      </c>
      <c r="H1352" s="9">
        <v>0</v>
      </c>
      <c r="I1352" s="9">
        <v>1</v>
      </c>
      <c r="J1352" s="9">
        <v>1</v>
      </c>
      <c r="K1352" s="9">
        <v>0</v>
      </c>
      <c r="L1352" s="9">
        <v>0</v>
      </c>
      <c r="M1352" s="9">
        <v>1</v>
      </c>
      <c r="N1352" s="9">
        <v>3</v>
      </c>
      <c r="O1352" s="9">
        <v>3</v>
      </c>
      <c r="P1352" s="9">
        <v>3</v>
      </c>
      <c r="Q1352" s="9">
        <v>4</v>
      </c>
      <c r="R1352" s="9">
        <v>4</v>
      </c>
      <c r="S1352" s="9">
        <v>3</v>
      </c>
      <c r="T1352" s="9"/>
      <c r="U1352" s="9">
        <v>0</v>
      </c>
      <c r="V1352" s="9">
        <v>1</v>
      </c>
      <c r="W1352" s="9">
        <v>0</v>
      </c>
      <c r="X1352" s="9">
        <v>0</v>
      </c>
      <c r="Y1352" s="9">
        <v>0</v>
      </c>
      <c r="Z1352" s="9">
        <v>1</v>
      </c>
      <c r="AA1352" s="9">
        <v>0</v>
      </c>
      <c r="AB1352" s="9">
        <v>1</v>
      </c>
      <c r="AC1352" s="9"/>
      <c r="AD1352" s="9">
        <v>2</v>
      </c>
      <c r="AE1352" s="9"/>
      <c r="AF1352" s="9">
        <v>0</v>
      </c>
      <c r="AG1352" s="9">
        <v>0</v>
      </c>
      <c r="AH1352" s="9">
        <v>0</v>
      </c>
      <c r="AI1352" s="9">
        <v>1</v>
      </c>
      <c r="AJ1352" s="9">
        <v>0</v>
      </c>
      <c r="AK1352" s="9">
        <v>0</v>
      </c>
      <c r="AL1352" s="9"/>
      <c r="AM1352" s="9">
        <v>1</v>
      </c>
      <c r="AN1352" s="9">
        <v>1</v>
      </c>
      <c r="AO1352" s="9">
        <v>0</v>
      </c>
      <c r="AP1352" s="9">
        <v>1</v>
      </c>
      <c r="AQ1352" s="9">
        <v>0</v>
      </c>
      <c r="AR1352" s="9">
        <v>0</v>
      </c>
      <c r="AS1352" s="9"/>
      <c r="AT1352" s="9">
        <v>1</v>
      </c>
      <c r="AU1352" s="9">
        <v>2</v>
      </c>
      <c r="AV1352" s="75">
        <v>2</v>
      </c>
      <c r="AW1352" s="75">
        <v>1</v>
      </c>
      <c r="AX1352" s="75">
        <v>1</v>
      </c>
      <c r="AY1352" s="9">
        <v>1</v>
      </c>
      <c r="AZ1352" s="9">
        <v>1</v>
      </c>
      <c r="BA1352" s="9">
        <v>1</v>
      </c>
      <c r="BB1352" s="9">
        <v>2</v>
      </c>
      <c r="BC1352" s="9">
        <v>1</v>
      </c>
      <c r="BD1352" s="9">
        <v>1</v>
      </c>
      <c r="BE1352" s="9">
        <v>1</v>
      </c>
      <c r="BF1352" s="9">
        <v>1</v>
      </c>
      <c r="BG1352" s="9">
        <v>1</v>
      </c>
      <c r="BH1352">
        <v>2</v>
      </c>
      <c r="BI1352">
        <v>2</v>
      </c>
      <c r="BJ1352" s="58">
        <v>1</v>
      </c>
      <c r="BK1352">
        <v>2</v>
      </c>
      <c r="BL1352">
        <v>1</v>
      </c>
      <c r="BM1352">
        <v>1</v>
      </c>
      <c r="BN1352">
        <v>1</v>
      </c>
      <c r="BO1352">
        <v>2</v>
      </c>
      <c r="BP1352">
        <v>2</v>
      </c>
      <c r="BQ1352" t="s">
        <v>125</v>
      </c>
      <c r="BR1352">
        <v>1</v>
      </c>
      <c r="BS1352">
        <v>1</v>
      </c>
      <c r="BT1352">
        <v>1</v>
      </c>
      <c r="BU1352">
        <v>1</v>
      </c>
      <c r="BV1352">
        <v>1</v>
      </c>
      <c r="BW1352">
        <v>2</v>
      </c>
      <c r="BX1352">
        <v>2</v>
      </c>
      <c r="BY1352">
        <v>1</v>
      </c>
      <c r="BZ1352">
        <v>2</v>
      </c>
      <c r="CA1352">
        <v>2</v>
      </c>
      <c r="CB1352">
        <v>2</v>
      </c>
      <c r="CC1352">
        <v>2</v>
      </c>
      <c r="CD1352">
        <v>2</v>
      </c>
      <c r="CE1352">
        <v>1</v>
      </c>
      <c r="CF1352">
        <v>1</v>
      </c>
      <c r="CG1352">
        <v>2</v>
      </c>
      <c r="CH1352">
        <v>2</v>
      </c>
      <c r="CI1352">
        <v>2</v>
      </c>
      <c r="CJ1352">
        <v>2</v>
      </c>
      <c r="CK1352">
        <v>2</v>
      </c>
      <c r="CL1352">
        <v>1</v>
      </c>
      <c r="CM1352">
        <v>4</v>
      </c>
      <c r="CN1352">
        <v>4</v>
      </c>
      <c r="CO1352">
        <v>4</v>
      </c>
      <c r="CP1352">
        <v>3</v>
      </c>
      <c r="CQ1352">
        <v>3</v>
      </c>
      <c r="CR1352">
        <v>3</v>
      </c>
      <c r="CS1352">
        <v>4</v>
      </c>
      <c r="CT1352">
        <v>3</v>
      </c>
      <c r="CU1352">
        <v>4</v>
      </c>
      <c r="CV1352">
        <v>3</v>
      </c>
      <c r="CW1352">
        <v>1</v>
      </c>
      <c r="CX1352">
        <v>3</v>
      </c>
      <c r="CY1352">
        <v>4</v>
      </c>
      <c r="CZ1352">
        <v>3</v>
      </c>
      <c r="DA1352" s="57" t="s">
        <v>125</v>
      </c>
    </row>
    <row r="1353" spans="1:105">
      <c r="A1353">
        <v>1347</v>
      </c>
      <c r="B1353" s="9">
        <v>2</v>
      </c>
      <c r="C1353" s="9">
        <v>6</v>
      </c>
      <c r="D1353" s="9">
        <v>4</v>
      </c>
      <c r="E1353" s="9">
        <v>16</v>
      </c>
      <c r="F1353" s="9">
        <v>0</v>
      </c>
      <c r="G1353" s="9">
        <v>0</v>
      </c>
      <c r="H1353" s="9">
        <v>0</v>
      </c>
      <c r="I1353" s="9">
        <v>1</v>
      </c>
      <c r="J1353" s="9">
        <v>0</v>
      </c>
      <c r="K1353" s="9">
        <v>0</v>
      </c>
      <c r="L1353" s="9">
        <v>0</v>
      </c>
      <c r="M1353" s="9">
        <v>2</v>
      </c>
      <c r="N1353" s="9">
        <v>0</v>
      </c>
      <c r="O1353" s="9">
        <v>3</v>
      </c>
      <c r="P1353" s="9">
        <v>3</v>
      </c>
      <c r="Q1353" s="9">
        <v>0</v>
      </c>
      <c r="R1353" s="9">
        <v>4</v>
      </c>
      <c r="S1353" s="9">
        <v>3</v>
      </c>
      <c r="T1353" s="9"/>
      <c r="U1353" s="9">
        <v>0</v>
      </c>
      <c r="V1353" s="9">
        <v>1</v>
      </c>
      <c r="W1353" s="9">
        <v>0</v>
      </c>
      <c r="X1353" s="9">
        <v>0</v>
      </c>
      <c r="Y1353" s="9">
        <v>1</v>
      </c>
      <c r="Z1353" s="9">
        <v>0</v>
      </c>
      <c r="AA1353" s="9">
        <v>0</v>
      </c>
      <c r="AB1353" s="9">
        <v>0</v>
      </c>
      <c r="AC1353" s="9"/>
      <c r="AD1353" s="9">
        <v>6</v>
      </c>
      <c r="AE1353" s="9"/>
      <c r="AF1353" s="9">
        <v>1</v>
      </c>
      <c r="AG1353" s="9">
        <v>1</v>
      </c>
      <c r="AH1353" s="9">
        <v>1</v>
      </c>
      <c r="AI1353" s="9">
        <v>1</v>
      </c>
      <c r="AJ1353" s="9">
        <v>0</v>
      </c>
      <c r="AK1353" s="9">
        <v>0</v>
      </c>
      <c r="AL1353" s="9"/>
      <c r="AM1353" s="9">
        <v>1</v>
      </c>
      <c r="AN1353" s="9">
        <v>1</v>
      </c>
      <c r="AO1353" s="9">
        <v>1</v>
      </c>
      <c r="AP1353" s="9">
        <v>1</v>
      </c>
      <c r="AQ1353" s="9">
        <v>0</v>
      </c>
      <c r="AR1353" s="9">
        <v>0</v>
      </c>
      <c r="AS1353" s="9"/>
      <c r="AT1353" s="9">
        <v>1</v>
      </c>
      <c r="AU1353" s="9">
        <v>1</v>
      </c>
      <c r="AV1353" s="75">
        <v>1</v>
      </c>
      <c r="AW1353" s="75">
        <v>1</v>
      </c>
      <c r="AX1353" s="75">
        <v>1</v>
      </c>
      <c r="AY1353" s="9">
        <v>1</v>
      </c>
      <c r="AZ1353" s="9">
        <v>1</v>
      </c>
      <c r="BA1353" s="9">
        <v>2</v>
      </c>
      <c r="BB1353" s="9"/>
      <c r="BC1353" s="9">
        <v>1</v>
      </c>
      <c r="BD1353" s="9">
        <v>1</v>
      </c>
      <c r="BE1353" s="9">
        <v>2</v>
      </c>
      <c r="BF1353" s="9">
        <v>1</v>
      </c>
      <c r="BG1353" s="9">
        <v>1</v>
      </c>
      <c r="BH1353">
        <v>1</v>
      </c>
      <c r="BI1353">
        <v>2</v>
      </c>
      <c r="BJ1353" s="58">
        <v>2</v>
      </c>
      <c r="BK1353">
        <v>1</v>
      </c>
      <c r="BL1353">
        <v>1</v>
      </c>
      <c r="BM1353">
        <v>1</v>
      </c>
      <c r="BN1353">
        <v>1</v>
      </c>
      <c r="BO1353">
        <v>2</v>
      </c>
      <c r="BP1353">
        <v>1</v>
      </c>
      <c r="BQ1353">
        <v>1</v>
      </c>
      <c r="BR1353">
        <v>1</v>
      </c>
      <c r="BS1353">
        <v>1</v>
      </c>
      <c r="BT1353">
        <v>1</v>
      </c>
      <c r="BU1353">
        <v>1</v>
      </c>
      <c r="BV1353">
        <v>1</v>
      </c>
      <c r="BW1353">
        <v>2</v>
      </c>
      <c r="BX1353">
        <v>2</v>
      </c>
      <c r="BY1353">
        <v>2</v>
      </c>
      <c r="BZ1353">
        <v>2</v>
      </c>
      <c r="CA1353">
        <v>2</v>
      </c>
      <c r="CB1353">
        <v>2</v>
      </c>
      <c r="CC1353">
        <v>2</v>
      </c>
      <c r="CD1353">
        <v>1</v>
      </c>
      <c r="CE1353">
        <v>2</v>
      </c>
      <c r="CF1353">
        <v>1</v>
      </c>
      <c r="CG1353">
        <v>1</v>
      </c>
      <c r="CH1353">
        <v>1</v>
      </c>
      <c r="CI1353">
        <v>1</v>
      </c>
      <c r="CJ1353">
        <v>1</v>
      </c>
      <c r="CK1353">
        <v>2</v>
      </c>
      <c r="CL1353">
        <v>1</v>
      </c>
      <c r="CM1353">
        <v>3</v>
      </c>
      <c r="CN1353">
        <v>2</v>
      </c>
      <c r="CO1353">
        <v>4</v>
      </c>
      <c r="CP1353">
        <v>2</v>
      </c>
      <c r="CQ1353">
        <v>3</v>
      </c>
      <c r="CR1353">
        <v>3</v>
      </c>
      <c r="CS1353">
        <v>4</v>
      </c>
      <c r="CT1353">
        <v>3</v>
      </c>
      <c r="CU1353">
        <v>3</v>
      </c>
      <c r="CV1353">
        <v>2</v>
      </c>
      <c r="CW1353">
        <v>1</v>
      </c>
      <c r="CX1353">
        <v>3</v>
      </c>
      <c r="CY1353">
        <v>3</v>
      </c>
      <c r="CZ1353">
        <v>3</v>
      </c>
      <c r="DA1353" s="57" t="s">
        <v>125</v>
      </c>
    </row>
    <row r="1354" spans="1:105">
      <c r="A1354">
        <v>1348</v>
      </c>
      <c r="B1354" s="9">
        <v>2</v>
      </c>
      <c r="C1354" s="9">
        <v>5</v>
      </c>
      <c r="D1354" s="9">
        <v>4</v>
      </c>
      <c r="E1354" s="9">
        <v>8</v>
      </c>
      <c r="F1354" s="9">
        <v>0</v>
      </c>
      <c r="G1354" s="9">
        <v>0</v>
      </c>
      <c r="H1354" s="9">
        <v>0</v>
      </c>
      <c r="I1354" s="9">
        <v>1</v>
      </c>
      <c r="J1354" s="9">
        <v>1</v>
      </c>
      <c r="K1354" s="9">
        <v>0</v>
      </c>
      <c r="L1354" s="9">
        <v>0</v>
      </c>
      <c r="M1354" s="9">
        <v>2</v>
      </c>
      <c r="N1354" s="9">
        <v>0</v>
      </c>
      <c r="O1354" s="9">
        <v>0</v>
      </c>
      <c r="P1354" s="9">
        <v>0</v>
      </c>
      <c r="Q1354" s="9">
        <v>4</v>
      </c>
      <c r="R1354" s="9">
        <v>4</v>
      </c>
      <c r="S1354" s="9">
        <v>4</v>
      </c>
      <c r="T1354" s="9"/>
      <c r="U1354" s="9">
        <v>0</v>
      </c>
      <c r="V1354" s="9">
        <v>1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  <c r="AC1354" s="9"/>
      <c r="AD1354" s="9">
        <v>3</v>
      </c>
      <c r="AE1354" s="9"/>
      <c r="AF1354" s="9">
        <v>0</v>
      </c>
      <c r="AG1354" s="9">
        <v>0</v>
      </c>
      <c r="AH1354" s="9">
        <v>1</v>
      </c>
      <c r="AI1354" s="9">
        <v>1</v>
      </c>
      <c r="AJ1354" s="9">
        <v>0</v>
      </c>
      <c r="AK1354" s="9">
        <v>0</v>
      </c>
      <c r="AL1354" s="9"/>
      <c r="AM1354" s="9">
        <v>1</v>
      </c>
      <c r="AN1354" s="9">
        <v>1</v>
      </c>
      <c r="AO1354" s="9">
        <v>0</v>
      </c>
      <c r="AP1354" s="9">
        <v>1</v>
      </c>
      <c r="AQ1354" s="9">
        <v>0</v>
      </c>
      <c r="AR1354" s="9">
        <v>0</v>
      </c>
      <c r="AS1354" s="9"/>
      <c r="AT1354" s="9">
        <v>1</v>
      </c>
      <c r="AU1354" s="9">
        <v>2</v>
      </c>
      <c r="AV1354" s="75">
        <v>2</v>
      </c>
      <c r="AW1354" s="75">
        <v>2</v>
      </c>
      <c r="AX1354" s="75">
        <v>2</v>
      </c>
      <c r="AY1354" s="9" t="s">
        <v>125</v>
      </c>
      <c r="AZ1354" s="9">
        <v>1</v>
      </c>
      <c r="BA1354" s="9">
        <v>1</v>
      </c>
      <c r="BB1354" s="9">
        <v>2</v>
      </c>
      <c r="BC1354" s="9">
        <v>2</v>
      </c>
      <c r="BD1354" s="9">
        <v>1</v>
      </c>
      <c r="BE1354" s="9">
        <v>1</v>
      </c>
      <c r="BF1354" s="9">
        <v>1</v>
      </c>
      <c r="BG1354" s="9">
        <v>1</v>
      </c>
      <c r="BH1354">
        <v>1</v>
      </c>
      <c r="BI1354">
        <v>2</v>
      </c>
      <c r="BJ1354" s="58">
        <v>2</v>
      </c>
      <c r="BK1354">
        <v>2</v>
      </c>
      <c r="BL1354">
        <v>1</v>
      </c>
      <c r="BM1354">
        <v>1</v>
      </c>
      <c r="BN1354">
        <v>1</v>
      </c>
      <c r="BO1354">
        <v>2</v>
      </c>
      <c r="BP1354">
        <v>2</v>
      </c>
      <c r="BQ1354" t="s">
        <v>125</v>
      </c>
      <c r="BR1354">
        <v>1</v>
      </c>
      <c r="BS1354">
        <v>2</v>
      </c>
      <c r="BT1354" t="s">
        <v>125</v>
      </c>
      <c r="BU1354">
        <v>1</v>
      </c>
      <c r="BV1354">
        <v>2</v>
      </c>
      <c r="BW1354">
        <v>2</v>
      </c>
      <c r="BX1354">
        <v>2</v>
      </c>
      <c r="BY1354">
        <v>2</v>
      </c>
      <c r="BZ1354">
        <v>2</v>
      </c>
      <c r="CA1354">
        <v>2</v>
      </c>
      <c r="CB1354">
        <v>2</v>
      </c>
      <c r="CC1354">
        <v>2</v>
      </c>
      <c r="CD1354">
        <v>2</v>
      </c>
      <c r="CE1354">
        <v>2</v>
      </c>
      <c r="CF1354">
        <v>2</v>
      </c>
      <c r="CG1354">
        <v>2</v>
      </c>
      <c r="CH1354">
        <v>2</v>
      </c>
      <c r="CI1354">
        <v>2</v>
      </c>
      <c r="CJ1354">
        <v>1</v>
      </c>
      <c r="CK1354">
        <v>2</v>
      </c>
      <c r="CL1354">
        <v>1</v>
      </c>
      <c r="CM1354">
        <v>3</v>
      </c>
      <c r="CN1354">
        <v>3</v>
      </c>
      <c r="CO1354">
        <v>4</v>
      </c>
      <c r="CP1354">
        <v>3</v>
      </c>
      <c r="CQ1354">
        <v>3</v>
      </c>
      <c r="CR1354">
        <v>3</v>
      </c>
      <c r="CS1354">
        <v>4</v>
      </c>
      <c r="CT1354">
        <v>4</v>
      </c>
      <c r="CU1354">
        <v>3</v>
      </c>
      <c r="CV1354">
        <v>3</v>
      </c>
      <c r="CW1354">
        <v>1</v>
      </c>
      <c r="CX1354">
        <v>3</v>
      </c>
      <c r="CY1354">
        <v>3</v>
      </c>
      <c r="CZ1354">
        <v>3</v>
      </c>
      <c r="DA1354" s="57" t="s">
        <v>125</v>
      </c>
    </row>
    <row r="1355" spans="1:105">
      <c r="A1355">
        <v>1349</v>
      </c>
      <c r="B1355" s="9">
        <v>1</v>
      </c>
      <c r="C1355" s="9">
        <v>5</v>
      </c>
      <c r="D1355" s="9">
        <v>1</v>
      </c>
      <c r="E1355" s="9">
        <v>8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1</v>
      </c>
      <c r="M1355" s="9">
        <v>2</v>
      </c>
      <c r="N1355" s="9">
        <v>2</v>
      </c>
      <c r="O1355" s="9">
        <v>1</v>
      </c>
      <c r="P1355" s="9">
        <v>0</v>
      </c>
      <c r="Q1355" s="9">
        <v>0</v>
      </c>
      <c r="R1355" s="9">
        <v>0</v>
      </c>
      <c r="S1355" s="9">
        <v>0</v>
      </c>
      <c r="T1355" s="9"/>
      <c r="U1355" s="9">
        <v>0</v>
      </c>
      <c r="V1355" s="9">
        <v>0</v>
      </c>
      <c r="W1355" s="9">
        <v>0</v>
      </c>
      <c r="X1355" s="9">
        <v>0</v>
      </c>
      <c r="Y1355" s="9">
        <v>1</v>
      </c>
      <c r="Z1355" s="9">
        <v>0</v>
      </c>
      <c r="AA1355" s="9">
        <v>0</v>
      </c>
      <c r="AB1355" s="9">
        <v>0</v>
      </c>
      <c r="AC1355" s="9"/>
      <c r="AD1355" s="9">
        <v>4</v>
      </c>
      <c r="AE1355" s="9"/>
      <c r="AF1355" s="9">
        <v>1</v>
      </c>
      <c r="AG1355" s="9">
        <v>0</v>
      </c>
      <c r="AH1355" s="9">
        <v>0</v>
      </c>
      <c r="AI1355" s="9">
        <v>0</v>
      </c>
      <c r="AJ1355" s="9">
        <v>0</v>
      </c>
      <c r="AK1355" s="9">
        <v>0</v>
      </c>
      <c r="AL1355" s="9"/>
      <c r="AM1355" s="9">
        <v>1</v>
      </c>
      <c r="AN1355" s="9">
        <v>1</v>
      </c>
      <c r="AO1355" s="9">
        <v>1</v>
      </c>
      <c r="AP1355" s="9">
        <v>0</v>
      </c>
      <c r="AQ1355" s="9">
        <v>0</v>
      </c>
      <c r="AR1355" s="9">
        <v>0</v>
      </c>
      <c r="AS1355" s="9"/>
      <c r="AT1355" s="9">
        <v>2</v>
      </c>
      <c r="AU1355" s="9">
        <v>1</v>
      </c>
      <c r="AV1355" s="75">
        <v>2</v>
      </c>
      <c r="AW1355" s="75">
        <v>2</v>
      </c>
      <c r="AX1355" s="75">
        <v>1</v>
      </c>
      <c r="AY1355" s="9">
        <v>1</v>
      </c>
      <c r="AZ1355" s="9">
        <v>2</v>
      </c>
      <c r="BA1355" s="9" t="s">
        <v>125</v>
      </c>
      <c r="BB1355" s="9" t="s">
        <v>125</v>
      </c>
      <c r="BC1355" s="9">
        <v>2</v>
      </c>
      <c r="BD1355" s="9">
        <v>2</v>
      </c>
      <c r="BE1355" s="9" t="s">
        <v>125</v>
      </c>
      <c r="BF1355" s="9">
        <v>2</v>
      </c>
      <c r="BG1355" s="9" t="s">
        <v>125</v>
      </c>
      <c r="BH1355">
        <v>1</v>
      </c>
      <c r="BI1355">
        <v>1</v>
      </c>
      <c r="BJ1355" s="58">
        <v>1</v>
      </c>
      <c r="BK1355">
        <v>1</v>
      </c>
      <c r="BL1355">
        <v>1</v>
      </c>
      <c r="BM1355">
        <v>2</v>
      </c>
      <c r="BN1355">
        <v>2</v>
      </c>
      <c r="BO1355">
        <v>2</v>
      </c>
      <c r="BP1355">
        <v>2</v>
      </c>
      <c r="BQ1355" t="s">
        <v>125</v>
      </c>
      <c r="BR1355">
        <v>1</v>
      </c>
      <c r="BS1355">
        <v>1</v>
      </c>
      <c r="BT1355">
        <v>1</v>
      </c>
      <c r="BU1355">
        <v>1</v>
      </c>
      <c r="BV1355">
        <v>1</v>
      </c>
      <c r="BW1355">
        <v>1</v>
      </c>
      <c r="BX1355">
        <v>2</v>
      </c>
      <c r="BY1355">
        <v>1</v>
      </c>
      <c r="BZ1355">
        <v>2</v>
      </c>
      <c r="CA1355">
        <v>2</v>
      </c>
      <c r="CB1355">
        <v>2</v>
      </c>
      <c r="CC1355">
        <v>1</v>
      </c>
      <c r="CD1355">
        <v>2</v>
      </c>
      <c r="CE1355">
        <v>2</v>
      </c>
      <c r="CF1355">
        <v>1</v>
      </c>
      <c r="CG1355">
        <v>2</v>
      </c>
      <c r="CH1355">
        <v>2</v>
      </c>
      <c r="CI1355">
        <v>2</v>
      </c>
      <c r="CJ1355">
        <v>1</v>
      </c>
      <c r="CK1355">
        <v>2</v>
      </c>
      <c r="CL1355">
        <v>1</v>
      </c>
      <c r="CM1355">
        <v>3</v>
      </c>
      <c r="CN1355">
        <v>4</v>
      </c>
      <c r="CO1355">
        <v>4</v>
      </c>
      <c r="CP1355">
        <v>3</v>
      </c>
      <c r="CQ1355">
        <v>4</v>
      </c>
      <c r="CR1355">
        <v>4</v>
      </c>
      <c r="CS1355">
        <v>4</v>
      </c>
      <c r="CT1355">
        <v>4</v>
      </c>
      <c r="CU1355">
        <v>3</v>
      </c>
      <c r="CV1355">
        <v>3</v>
      </c>
      <c r="CW1355">
        <v>2</v>
      </c>
      <c r="CX1355">
        <v>4</v>
      </c>
      <c r="CY1355">
        <v>4</v>
      </c>
      <c r="CZ1355">
        <v>2</v>
      </c>
      <c r="DA1355" s="57" t="s">
        <v>125</v>
      </c>
    </row>
    <row r="1356" spans="1:105">
      <c r="A1356">
        <v>1350</v>
      </c>
      <c r="B1356" s="9">
        <v>1</v>
      </c>
      <c r="C1356" s="9">
        <v>4</v>
      </c>
      <c r="D1356" s="9">
        <v>1</v>
      </c>
      <c r="E1356" s="9">
        <v>12</v>
      </c>
      <c r="F1356" s="9">
        <v>0</v>
      </c>
      <c r="G1356" s="9">
        <v>1</v>
      </c>
      <c r="H1356" s="9">
        <v>1</v>
      </c>
      <c r="I1356" s="9">
        <v>0</v>
      </c>
      <c r="J1356" s="9">
        <v>0</v>
      </c>
      <c r="K1356" s="9">
        <v>1</v>
      </c>
      <c r="L1356" s="9">
        <v>0</v>
      </c>
      <c r="M1356" s="9">
        <v>2</v>
      </c>
      <c r="N1356" s="9">
        <v>4</v>
      </c>
      <c r="O1356" s="9"/>
      <c r="P1356" s="9"/>
      <c r="Q1356" s="9"/>
      <c r="R1356" s="9">
        <v>4</v>
      </c>
      <c r="S1356" s="9">
        <v>4</v>
      </c>
      <c r="T1356" s="9"/>
      <c r="U1356" s="9">
        <v>1</v>
      </c>
      <c r="V1356" s="9">
        <v>1</v>
      </c>
      <c r="W1356" s="9">
        <v>0</v>
      </c>
      <c r="X1356" s="9">
        <v>0</v>
      </c>
      <c r="Y1356" s="9">
        <v>1</v>
      </c>
      <c r="Z1356" s="9">
        <v>0</v>
      </c>
      <c r="AA1356" s="9">
        <v>0</v>
      </c>
      <c r="AB1356" s="9">
        <v>0</v>
      </c>
      <c r="AC1356" s="9"/>
      <c r="AD1356" s="9">
        <v>2</v>
      </c>
      <c r="AE1356" s="9"/>
      <c r="AF1356" s="9">
        <v>0</v>
      </c>
      <c r="AG1356" s="9">
        <v>0</v>
      </c>
      <c r="AH1356" s="9">
        <v>1</v>
      </c>
      <c r="AI1356" s="9">
        <v>0</v>
      </c>
      <c r="AJ1356" s="9">
        <v>0</v>
      </c>
      <c r="AK1356" s="9">
        <v>0</v>
      </c>
      <c r="AL1356" s="9"/>
      <c r="AM1356" s="9">
        <v>0</v>
      </c>
      <c r="AN1356" s="9">
        <v>1</v>
      </c>
      <c r="AO1356" s="9">
        <v>0</v>
      </c>
      <c r="AP1356" s="9">
        <v>0</v>
      </c>
      <c r="AQ1356" s="9">
        <v>0</v>
      </c>
      <c r="AR1356" s="9">
        <v>0</v>
      </c>
      <c r="AS1356" s="9"/>
      <c r="AT1356" s="9">
        <v>1</v>
      </c>
      <c r="AU1356" s="9">
        <v>3</v>
      </c>
      <c r="AV1356" s="75">
        <v>1</v>
      </c>
      <c r="AW1356" s="75">
        <v>2</v>
      </c>
      <c r="AX1356" s="75">
        <v>1</v>
      </c>
      <c r="AY1356" s="9">
        <v>2</v>
      </c>
      <c r="AZ1356" s="9">
        <v>1</v>
      </c>
      <c r="BA1356" s="9">
        <v>2</v>
      </c>
      <c r="BB1356" s="9"/>
      <c r="BC1356" s="9">
        <v>1</v>
      </c>
      <c r="BD1356" s="9">
        <v>1</v>
      </c>
      <c r="BE1356" s="9">
        <v>2</v>
      </c>
      <c r="BF1356" s="9">
        <v>1</v>
      </c>
      <c r="BG1356" s="9">
        <v>2</v>
      </c>
      <c r="BH1356">
        <v>2</v>
      </c>
      <c r="BI1356">
        <v>1</v>
      </c>
      <c r="BJ1356" s="58">
        <v>2</v>
      </c>
      <c r="BK1356">
        <v>2</v>
      </c>
      <c r="BL1356">
        <v>1</v>
      </c>
      <c r="BM1356">
        <v>2</v>
      </c>
      <c r="BN1356">
        <v>2</v>
      </c>
      <c r="BO1356">
        <v>2</v>
      </c>
      <c r="BP1356">
        <v>2</v>
      </c>
      <c r="BQ1356" t="s">
        <v>125</v>
      </c>
      <c r="BR1356">
        <v>2</v>
      </c>
      <c r="BS1356">
        <v>2</v>
      </c>
      <c r="BT1356" t="s">
        <v>125</v>
      </c>
      <c r="BU1356">
        <v>1</v>
      </c>
      <c r="BV1356">
        <v>2</v>
      </c>
      <c r="BW1356">
        <v>1</v>
      </c>
      <c r="BX1356">
        <v>2</v>
      </c>
      <c r="BY1356">
        <v>2</v>
      </c>
      <c r="BZ1356">
        <v>2</v>
      </c>
      <c r="CA1356">
        <v>2</v>
      </c>
      <c r="CB1356">
        <v>2</v>
      </c>
      <c r="CC1356">
        <v>2</v>
      </c>
      <c r="CD1356">
        <v>2</v>
      </c>
      <c r="CE1356">
        <v>2</v>
      </c>
      <c r="CF1356">
        <v>1</v>
      </c>
      <c r="CG1356">
        <v>2</v>
      </c>
      <c r="CH1356">
        <v>2</v>
      </c>
      <c r="CI1356">
        <v>2</v>
      </c>
      <c r="CJ1356">
        <v>2</v>
      </c>
      <c r="CK1356">
        <v>2</v>
      </c>
      <c r="CL1356">
        <v>1</v>
      </c>
      <c r="CM1356">
        <v>3</v>
      </c>
      <c r="CN1356">
        <v>3</v>
      </c>
      <c r="CO1356">
        <v>4</v>
      </c>
      <c r="CP1356">
        <v>3</v>
      </c>
      <c r="CQ1356">
        <v>3</v>
      </c>
      <c r="CR1356">
        <v>3</v>
      </c>
      <c r="CS1356">
        <v>3</v>
      </c>
      <c r="CT1356">
        <v>3</v>
      </c>
      <c r="CU1356">
        <v>3</v>
      </c>
      <c r="CV1356">
        <v>2</v>
      </c>
      <c r="CW1356">
        <v>1</v>
      </c>
      <c r="CX1356">
        <v>3</v>
      </c>
      <c r="CY1356">
        <v>1</v>
      </c>
      <c r="CZ1356">
        <v>3</v>
      </c>
      <c r="DA1356" s="57">
        <v>3</v>
      </c>
    </row>
    <row r="1357" spans="1:105">
      <c r="A1357">
        <v>1351</v>
      </c>
      <c r="B1357" s="9">
        <v>2</v>
      </c>
      <c r="C1357" s="9">
        <v>4</v>
      </c>
      <c r="D1357" s="9">
        <v>5</v>
      </c>
      <c r="E1357" s="9">
        <v>3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1</v>
      </c>
      <c r="L1357" s="9">
        <v>0</v>
      </c>
      <c r="M1357" s="9">
        <v>3</v>
      </c>
      <c r="N1357" s="9">
        <v>0</v>
      </c>
      <c r="O1357" s="9">
        <v>4</v>
      </c>
      <c r="P1357" s="9">
        <v>4</v>
      </c>
      <c r="Q1357" s="9">
        <v>4</v>
      </c>
      <c r="R1357" s="9">
        <v>4</v>
      </c>
      <c r="S1357" s="9">
        <v>4</v>
      </c>
      <c r="T1357" s="9"/>
      <c r="U1357" s="9">
        <v>1</v>
      </c>
      <c r="V1357" s="9">
        <v>1</v>
      </c>
      <c r="W1357" s="9">
        <v>0</v>
      </c>
      <c r="X1357" s="9">
        <v>0</v>
      </c>
      <c r="Y1357" s="9">
        <v>1</v>
      </c>
      <c r="Z1357" s="9">
        <v>0</v>
      </c>
      <c r="AA1357" s="9">
        <v>0</v>
      </c>
      <c r="AB1357" s="9">
        <v>0</v>
      </c>
      <c r="AC1357" s="9"/>
      <c r="AD1357" s="9">
        <v>1</v>
      </c>
      <c r="AE1357" s="9"/>
      <c r="AF1357" s="9">
        <v>0</v>
      </c>
      <c r="AG1357" s="9">
        <v>0</v>
      </c>
      <c r="AH1357" s="9">
        <v>1</v>
      </c>
      <c r="AI1357" s="9">
        <v>0</v>
      </c>
      <c r="AJ1357" s="9">
        <v>1</v>
      </c>
      <c r="AK1357" s="9">
        <v>0</v>
      </c>
      <c r="AL1357" s="9"/>
      <c r="AM1357" s="9">
        <v>1</v>
      </c>
      <c r="AN1357" s="9">
        <v>1</v>
      </c>
      <c r="AO1357" s="9">
        <v>1</v>
      </c>
      <c r="AP1357" s="9">
        <v>1</v>
      </c>
      <c r="AQ1357" s="9">
        <v>0</v>
      </c>
      <c r="AR1357" s="9">
        <v>0</v>
      </c>
      <c r="AS1357" s="9"/>
      <c r="AT1357" s="9">
        <v>4</v>
      </c>
      <c r="AU1357" s="9">
        <v>4</v>
      </c>
      <c r="AV1357" s="75">
        <v>2</v>
      </c>
      <c r="AW1357" s="75">
        <v>2</v>
      </c>
      <c r="AX1357" s="75">
        <v>2</v>
      </c>
      <c r="AY1357" s="9" t="s">
        <v>125</v>
      </c>
      <c r="AZ1357" s="9">
        <v>1</v>
      </c>
      <c r="BA1357" s="9">
        <v>1</v>
      </c>
      <c r="BB1357" s="9">
        <v>2</v>
      </c>
      <c r="BC1357" s="9">
        <v>2</v>
      </c>
      <c r="BD1357" s="9">
        <v>1</v>
      </c>
      <c r="BE1357" s="9">
        <v>2</v>
      </c>
      <c r="BF1357" s="9">
        <v>1</v>
      </c>
      <c r="BG1357" s="9">
        <v>1</v>
      </c>
      <c r="BH1357">
        <v>1</v>
      </c>
      <c r="BI1357">
        <v>2</v>
      </c>
      <c r="BJ1357" s="58">
        <v>1</v>
      </c>
      <c r="BK1357">
        <v>2</v>
      </c>
      <c r="BL1357">
        <v>2</v>
      </c>
      <c r="BM1357">
        <v>1</v>
      </c>
      <c r="BN1357">
        <v>2</v>
      </c>
      <c r="BO1357">
        <v>2</v>
      </c>
      <c r="BP1357">
        <v>2</v>
      </c>
      <c r="BQ1357" t="s">
        <v>125</v>
      </c>
      <c r="BR1357">
        <v>2</v>
      </c>
      <c r="BS1357">
        <v>2</v>
      </c>
      <c r="BT1357" t="s">
        <v>125</v>
      </c>
      <c r="BU1357">
        <v>1</v>
      </c>
      <c r="BV1357">
        <v>1</v>
      </c>
      <c r="BW1357">
        <v>1</v>
      </c>
      <c r="BX1357">
        <v>2</v>
      </c>
      <c r="BY1357">
        <v>1</v>
      </c>
      <c r="BZ1357">
        <v>2</v>
      </c>
      <c r="CA1357">
        <v>2</v>
      </c>
      <c r="CB1357">
        <v>2</v>
      </c>
      <c r="CC1357">
        <v>2</v>
      </c>
      <c r="CD1357">
        <v>2</v>
      </c>
      <c r="CE1357">
        <v>2</v>
      </c>
      <c r="CF1357">
        <v>2</v>
      </c>
      <c r="CG1357">
        <v>2</v>
      </c>
      <c r="CH1357">
        <v>2</v>
      </c>
      <c r="CI1357">
        <v>2</v>
      </c>
      <c r="CJ1357">
        <v>1</v>
      </c>
      <c r="CK1357">
        <v>2</v>
      </c>
      <c r="CL1357">
        <v>2</v>
      </c>
      <c r="CM1357" t="s">
        <v>125</v>
      </c>
      <c r="CN1357" t="s">
        <v>125</v>
      </c>
      <c r="CO1357">
        <v>3</v>
      </c>
      <c r="CP1357">
        <v>3</v>
      </c>
      <c r="CQ1357">
        <v>3</v>
      </c>
      <c r="CR1357">
        <v>2</v>
      </c>
      <c r="CS1357">
        <v>3</v>
      </c>
      <c r="CT1357">
        <v>3</v>
      </c>
      <c r="CU1357">
        <v>3</v>
      </c>
      <c r="CV1357">
        <v>4</v>
      </c>
      <c r="CW1357">
        <v>1</v>
      </c>
      <c r="CX1357">
        <v>2</v>
      </c>
      <c r="CY1357">
        <v>4</v>
      </c>
      <c r="CZ1357">
        <v>3</v>
      </c>
      <c r="DA1357" s="57" t="s">
        <v>125</v>
      </c>
    </row>
    <row r="1358" spans="1:105">
      <c r="A1358">
        <v>1352</v>
      </c>
      <c r="B1358" s="9">
        <v>1</v>
      </c>
      <c r="C1358" s="9">
        <v>8</v>
      </c>
      <c r="D1358" s="9">
        <v>4</v>
      </c>
      <c r="E1358" s="9">
        <v>10</v>
      </c>
      <c r="F1358" s="9">
        <v>0</v>
      </c>
      <c r="G1358" s="9">
        <v>0</v>
      </c>
      <c r="H1358" s="9">
        <v>0</v>
      </c>
      <c r="I1358" s="9">
        <v>1</v>
      </c>
      <c r="J1358" s="9">
        <v>0</v>
      </c>
      <c r="K1358" s="9">
        <v>0</v>
      </c>
      <c r="L1358" s="9">
        <v>0</v>
      </c>
      <c r="M1358" s="9">
        <v>2</v>
      </c>
      <c r="N1358" s="9">
        <v>4</v>
      </c>
      <c r="O1358" s="9">
        <v>3</v>
      </c>
      <c r="P1358" s="9">
        <v>3</v>
      </c>
      <c r="Q1358" s="9">
        <v>2</v>
      </c>
      <c r="R1358" s="9">
        <v>4</v>
      </c>
      <c r="S1358" s="9">
        <v>4</v>
      </c>
      <c r="T1358" s="9"/>
      <c r="U1358" s="9">
        <v>0</v>
      </c>
      <c r="V1358" s="9">
        <v>1</v>
      </c>
      <c r="W1358" s="9">
        <v>0</v>
      </c>
      <c r="X1358" s="9">
        <v>0</v>
      </c>
      <c r="Y1358" s="9">
        <v>1</v>
      </c>
      <c r="Z1358" s="9">
        <v>0</v>
      </c>
      <c r="AA1358" s="9">
        <v>0</v>
      </c>
      <c r="AB1358" s="9">
        <v>0</v>
      </c>
      <c r="AC1358" s="9"/>
      <c r="AD1358" s="9">
        <v>2</v>
      </c>
      <c r="AE1358" s="9"/>
      <c r="AF1358" s="9">
        <v>0</v>
      </c>
      <c r="AG1358" s="9">
        <v>1</v>
      </c>
      <c r="AH1358" s="9">
        <v>0</v>
      </c>
      <c r="AI1358" s="9">
        <v>0</v>
      </c>
      <c r="AJ1358" s="9">
        <v>0</v>
      </c>
      <c r="AK1358" s="9">
        <v>0</v>
      </c>
      <c r="AL1358" s="9"/>
      <c r="AM1358" s="9">
        <v>0</v>
      </c>
      <c r="AN1358" s="9">
        <v>1</v>
      </c>
      <c r="AO1358" s="9">
        <v>1</v>
      </c>
      <c r="AP1358" s="9">
        <v>0</v>
      </c>
      <c r="AQ1358" s="9">
        <v>0</v>
      </c>
      <c r="AR1358" s="9">
        <v>0</v>
      </c>
      <c r="AS1358" s="9"/>
      <c r="AT1358" s="9">
        <v>3</v>
      </c>
      <c r="AU1358" s="9">
        <v>4</v>
      </c>
      <c r="AV1358" s="75">
        <v>1</v>
      </c>
      <c r="AW1358" s="75">
        <v>2</v>
      </c>
      <c r="AX1358" s="75">
        <v>1</v>
      </c>
      <c r="AY1358" s="9">
        <v>1</v>
      </c>
      <c r="AZ1358" s="9">
        <v>1</v>
      </c>
      <c r="BA1358" s="9">
        <v>1</v>
      </c>
      <c r="BB1358" s="9">
        <v>2</v>
      </c>
      <c r="BC1358" s="9">
        <v>1</v>
      </c>
      <c r="BD1358" s="9">
        <v>1</v>
      </c>
      <c r="BE1358" s="9">
        <v>2</v>
      </c>
      <c r="BF1358" s="9">
        <v>1</v>
      </c>
      <c r="BG1358" s="9">
        <v>1</v>
      </c>
      <c r="BH1358">
        <v>1</v>
      </c>
      <c r="BI1358">
        <v>2</v>
      </c>
      <c r="BJ1358" s="58">
        <v>2</v>
      </c>
      <c r="BK1358">
        <v>2</v>
      </c>
      <c r="BL1358">
        <v>2</v>
      </c>
      <c r="BM1358">
        <v>1</v>
      </c>
      <c r="BN1358">
        <v>2</v>
      </c>
      <c r="BO1358">
        <v>2</v>
      </c>
      <c r="BP1358">
        <v>2</v>
      </c>
      <c r="BQ1358" t="s">
        <v>125</v>
      </c>
      <c r="BR1358">
        <v>1</v>
      </c>
      <c r="BS1358">
        <v>1</v>
      </c>
      <c r="BT1358">
        <v>1</v>
      </c>
      <c r="BU1358">
        <v>1</v>
      </c>
      <c r="BV1358">
        <v>2</v>
      </c>
      <c r="BW1358">
        <v>1</v>
      </c>
      <c r="BX1358">
        <v>2</v>
      </c>
      <c r="BY1358">
        <v>2</v>
      </c>
      <c r="BZ1358">
        <v>2</v>
      </c>
      <c r="CA1358">
        <v>2</v>
      </c>
      <c r="CB1358">
        <v>2</v>
      </c>
      <c r="CC1358">
        <v>1</v>
      </c>
      <c r="CD1358">
        <v>1</v>
      </c>
      <c r="CE1358">
        <v>2</v>
      </c>
      <c r="CF1358">
        <v>1</v>
      </c>
      <c r="CG1358">
        <v>1</v>
      </c>
      <c r="CH1358">
        <v>1</v>
      </c>
      <c r="CI1358">
        <v>2</v>
      </c>
      <c r="CJ1358">
        <v>1</v>
      </c>
      <c r="CK1358">
        <v>2</v>
      </c>
      <c r="CL1358">
        <v>2</v>
      </c>
      <c r="CM1358" t="s">
        <v>125</v>
      </c>
      <c r="CN1358" t="s">
        <v>125</v>
      </c>
      <c r="CO1358">
        <v>4</v>
      </c>
      <c r="CP1358">
        <v>4</v>
      </c>
      <c r="CQ1358">
        <v>4</v>
      </c>
      <c r="CR1358">
        <v>4</v>
      </c>
      <c r="CS1358">
        <v>4</v>
      </c>
      <c r="CT1358">
        <v>4</v>
      </c>
      <c r="CU1358">
        <v>4</v>
      </c>
      <c r="CV1358">
        <v>3</v>
      </c>
      <c r="CW1358">
        <v>1</v>
      </c>
      <c r="CX1358">
        <v>3</v>
      </c>
      <c r="CY1358">
        <v>3</v>
      </c>
      <c r="CZ1358">
        <v>4</v>
      </c>
      <c r="DA1358" s="57" t="s">
        <v>125</v>
      </c>
    </row>
    <row r="1359" spans="1:105">
      <c r="A1359">
        <v>1353</v>
      </c>
      <c r="B1359" s="9">
        <v>2</v>
      </c>
      <c r="C1359" s="9">
        <v>7</v>
      </c>
      <c r="D1359" s="9">
        <v>3</v>
      </c>
      <c r="E1359" s="9">
        <v>14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1</v>
      </c>
      <c r="M1359" s="9">
        <v>1</v>
      </c>
      <c r="N1359" s="9">
        <v>4</v>
      </c>
      <c r="O1359" s="9">
        <v>4</v>
      </c>
      <c r="P1359" s="9">
        <v>4</v>
      </c>
      <c r="Q1359" s="9">
        <v>4</v>
      </c>
      <c r="R1359" s="9">
        <v>4</v>
      </c>
      <c r="S1359" s="9">
        <v>4</v>
      </c>
      <c r="T1359" s="9"/>
      <c r="U1359" s="9">
        <v>1</v>
      </c>
      <c r="V1359" s="9">
        <v>1</v>
      </c>
      <c r="W1359" s="9">
        <v>1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  <c r="AC1359" s="9"/>
      <c r="AD1359" s="9">
        <v>1</v>
      </c>
      <c r="AE1359" s="9"/>
      <c r="AF1359" s="9">
        <v>0</v>
      </c>
      <c r="AG1359" s="9">
        <v>1</v>
      </c>
      <c r="AH1359" s="9">
        <v>0</v>
      </c>
      <c r="AI1359" s="9">
        <v>0</v>
      </c>
      <c r="AJ1359" s="9">
        <v>0</v>
      </c>
      <c r="AK1359" s="9">
        <v>0</v>
      </c>
      <c r="AL1359" s="9"/>
      <c r="AM1359" s="9">
        <v>1</v>
      </c>
      <c r="AN1359" s="9">
        <v>0</v>
      </c>
      <c r="AO1359" s="9">
        <v>1</v>
      </c>
      <c r="AP1359" s="9">
        <v>1</v>
      </c>
      <c r="AQ1359" s="9">
        <v>0</v>
      </c>
      <c r="AR1359" s="9">
        <v>0</v>
      </c>
      <c r="AS1359" s="9"/>
      <c r="AT1359" s="9">
        <v>3</v>
      </c>
      <c r="AU1359" s="9">
        <v>4</v>
      </c>
      <c r="AV1359" s="75">
        <v>1</v>
      </c>
      <c r="AW1359" s="75">
        <v>2</v>
      </c>
      <c r="AX1359" s="75">
        <v>2</v>
      </c>
      <c r="AY1359" s="9" t="s">
        <v>125</v>
      </c>
      <c r="AZ1359" s="9">
        <v>1</v>
      </c>
      <c r="BA1359" s="9">
        <v>1</v>
      </c>
      <c r="BB1359" s="9">
        <v>2</v>
      </c>
      <c r="BC1359" s="9">
        <v>1</v>
      </c>
      <c r="BD1359" s="9">
        <v>2</v>
      </c>
      <c r="BE1359" s="9" t="s">
        <v>125</v>
      </c>
      <c r="BF1359" s="9"/>
      <c r="BG1359" s="9" t="s">
        <v>125</v>
      </c>
      <c r="BH1359">
        <v>1</v>
      </c>
      <c r="BI1359">
        <v>1</v>
      </c>
      <c r="BJ1359" s="58">
        <v>1</v>
      </c>
      <c r="BK1359">
        <v>2</v>
      </c>
      <c r="BL1359">
        <v>1</v>
      </c>
      <c r="BM1359">
        <v>1</v>
      </c>
      <c r="BN1359">
        <v>2</v>
      </c>
      <c r="BO1359">
        <v>2</v>
      </c>
      <c r="BQ1359" t="s">
        <v>125</v>
      </c>
      <c r="BR1359">
        <v>1</v>
      </c>
      <c r="BS1359">
        <v>2</v>
      </c>
      <c r="BT1359" t="s">
        <v>125</v>
      </c>
      <c r="BU1359">
        <v>1</v>
      </c>
      <c r="BV1359">
        <v>2</v>
      </c>
      <c r="BW1359">
        <v>1</v>
      </c>
      <c r="BX1359">
        <v>2</v>
      </c>
      <c r="BY1359">
        <v>1</v>
      </c>
      <c r="BZ1359">
        <v>1</v>
      </c>
      <c r="CA1359">
        <v>2</v>
      </c>
      <c r="CB1359">
        <v>2</v>
      </c>
      <c r="CC1359">
        <v>1</v>
      </c>
      <c r="CD1359">
        <v>1</v>
      </c>
      <c r="CE1359">
        <v>1</v>
      </c>
      <c r="CF1359">
        <v>1</v>
      </c>
      <c r="CH1359">
        <v>2</v>
      </c>
      <c r="CI1359">
        <v>2</v>
      </c>
      <c r="CJ1359">
        <v>1</v>
      </c>
      <c r="CK1359">
        <v>2</v>
      </c>
      <c r="CL1359">
        <v>1</v>
      </c>
      <c r="CM1359">
        <v>4</v>
      </c>
      <c r="CN1359">
        <v>4</v>
      </c>
      <c r="CO1359">
        <v>4</v>
      </c>
      <c r="CP1359">
        <v>4</v>
      </c>
      <c r="CQ1359">
        <v>4</v>
      </c>
      <c r="CR1359">
        <v>4</v>
      </c>
      <c r="CS1359">
        <v>4</v>
      </c>
      <c r="CT1359">
        <v>3</v>
      </c>
      <c r="CU1359">
        <v>3</v>
      </c>
      <c r="CV1359">
        <v>4</v>
      </c>
      <c r="CW1359">
        <v>1</v>
      </c>
      <c r="CX1359">
        <v>4</v>
      </c>
      <c r="CY1359">
        <v>4</v>
      </c>
      <c r="CZ1359">
        <v>0</v>
      </c>
      <c r="DA1359" s="57" t="s">
        <v>125</v>
      </c>
    </row>
    <row r="1360" spans="1:105">
      <c r="A1360">
        <v>1354</v>
      </c>
      <c r="B1360" s="9">
        <v>2</v>
      </c>
      <c r="C1360" s="9">
        <v>3</v>
      </c>
      <c r="D1360" s="9">
        <v>4</v>
      </c>
      <c r="E1360" s="9">
        <v>12</v>
      </c>
      <c r="F1360" s="9">
        <v>0</v>
      </c>
      <c r="G1360" s="9">
        <v>0</v>
      </c>
      <c r="H1360" s="9">
        <v>0</v>
      </c>
      <c r="I1360" s="9">
        <v>0</v>
      </c>
      <c r="J1360" s="9">
        <v>1</v>
      </c>
      <c r="K1360" s="9">
        <v>0</v>
      </c>
      <c r="L1360" s="9">
        <v>0</v>
      </c>
      <c r="M1360" s="9">
        <v>2</v>
      </c>
      <c r="N1360" s="9">
        <v>2</v>
      </c>
      <c r="O1360" s="9">
        <v>4</v>
      </c>
      <c r="P1360" s="9">
        <v>4</v>
      </c>
      <c r="Q1360" s="9">
        <v>1</v>
      </c>
      <c r="R1360" s="9">
        <v>1</v>
      </c>
      <c r="S1360" s="9">
        <v>1</v>
      </c>
      <c r="T1360" s="9"/>
      <c r="U1360" s="9">
        <v>1</v>
      </c>
      <c r="V1360" s="9">
        <v>1</v>
      </c>
      <c r="W1360" s="9">
        <v>0</v>
      </c>
      <c r="X1360" s="9">
        <v>0</v>
      </c>
      <c r="Y1360" s="9">
        <v>1</v>
      </c>
      <c r="Z1360" s="9">
        <v>0</v>
      </c>
      <c r="AA1360" s="9">
        <v>0</v>
      </c>
      <c r="AB1360" s="9">
        <v>0</v>
      </c>
      <c r="AC1360" s="9"/>
      <c r="AD1360" s="9">
        <v>1</v>
      </c>
      <c r="AE1360" s="9"/>
      <c r="AF1360" s="9">
        <v>1</v>
      </c>
      <c r="AG1360" s="9">
        <v>0</v>
      </c>
      <c r="AH1360" s="9">
        <v>1</v>
      </c>
      <c r="AI1360" s="9">
        <v>0</v>
      </c>
      <c r="AJ1360" s="9">
        <v>1</v>
      </c>
      <c r="AK1360" s="9">
        <v>0</v>
      </c>
      <c r="AL1360" s="9"/>
      <c r="AM1360" s="9">
        <v>1</v>
      </c>
      <c r="AN1360" s="9">
        <v>1</v>
      </c>
      <c r="AO1360" s="9">
        <v>1</v>
      </c>
      <c r="AP1360" s="9">
        <v>1</v>
      </c>
      <c r="AQ1360" s="9">
        <v>0</v>
      </c>
      <c r="AR1360" s="9">
        <v>0</v>
      </c>
      <c r="AS1360" s="9"/>
      <c r="AT1360" s="9">
        <v>1</v>
      </c>
      <c r="AU1360" s="9">
        <v>2</v>
      </c>
      <c r="AV1360" s="75">
        <v>1</v>
      </c>
      <c r="AW1360" s="75">
        <v>2</v>
      </c>
      <c r="AX1360" s="75">
        <v>1</v>
      </c>
      <c r="AY1360" s="9">
        <v>1</v>
      </c>
      <c r="AZ1360" s="9">
        <v>1</v>
      </c>
      <c r="BA1360" s="9">
        <v>1</v>
      </c>
      <c r="BB1360" s="9">
        <v>2</v>
      </c>
      <c r="BC1360" s="9">
        <v>1</v>
      </c>
      <c r="BD1360" s="9">
        <v>1</v>
      </c>
      <c r="BE1360" s="9">
        <v>1</v>
      </c>
      <c r="BF1360" s="9">
        <v>1</v>
      </c>
      <c r="BG1360" s="9">
        <v>1</v>
      </c>
      <c r="BH1360">
        <v>1</v>
      </c>
      <c r="BI1360">
        <v>2</v>
      </c>
      <c r="BJ1360" s="58">
        <v>1</v>
      </c>
      <c r="BK1360">
        <v>1</v>
      </c>
      <c r="BL1360">
        <v>1</v>
      </c>
      <c r="BM1360">
        <v>1</v>
      </c>
      <c r="BN1360">
        <v>1</v>
      </c>
      <c r="BO1360">
        <v>2</v>
      </c>
      <c r="BP1360">
        <v>2</v>
      </c>
      <c r="BQ1360" t="s">
        <v>125</v>
      </c>
      <c r="BR1360">
        <v>2</v>
      </c>
      <c r="BS1360">
        <v>2</v>
      </c>
      <c r="BT1360" t="s">
        <v>125</v>
      </c>
      <c r="BU1360">
        <v>1</v>
      </c>
      <c r="BV1360">
        <v>1</v>
      </c>
      <c r="BW1360">
        <v>1</v>
      </c>
      <c r="BX1360">
        <v>2</v>
      </c>
      <c r="BY1360">
        <v>1</v>
      </c>
      <c r="BZ1360">
        <v>2</v>
      </c>
      <c r="CA1360">
        <v>2</v>
      </c>
      <c r="CB1360">
        <v>2</v>
      </c>
      <c r="CC1360">
        <v>2</v>
      </c>
      <c r="CD1360">
        <v>2</v>
      </c>
      <c r="CE1360">
        <v>1</v>
      </c>
      <c r="CF1360">
        <v>1</v>
      </c>
      <c r="CG1360">
        <v>2</v>
      </c>
      <c r="CH1360">
        <v>2</v>
      </c>
      <c r="CI1360">
        <v>2</v>
      </c>
      <c r="CJ1360">
        <v>2</v>
      </c>
      <c r="CK1360">
        <v>2</v>
      </c>
      <c r="CL1360">
        <v>1</v>
      </c>
      <c r="CM1360">
        <v>4</v>
      </c>
      <c r="CN1360">
        <v>4</v>
      </c>
      <c r="CO1360">
        <v>4</v>
      </c>
      <c r="CP1360">
        <v>1</v>
      </c>
      <c r="CQ1360">
        <v>1</v>
      </c>
      <c r="CR1360">
        <v>1</v>
      </c>
      <c r="CS1360">
        <v>4</v>
      </c>
      <c r="CT1360">
        <v>4</v>
      </c>
      <c r="CU1360">
        <v>4</v>
      </c>
      <c r="CV1360">
        <v>1</v>
      </c>
      <c r="CW1360">
        <v>1</v>
      </c>
      <c r="CX1360">
        <v>4</v>
      </c>
      <c r="CY1360">
        <v>1</v>
      </c>
      <c r="CZ1360">
        <v>4</v>
      </c>
      <c r="DA1360" s="57" t="s">
        <v>125</v>
      </c>
    </row>
    <row r="1361" spans="1:105">
      <c r="A1361">
        <v>1355</v>
      </c>
      <c r="B1361" s="9">
        <v>1</v>
      </c>
      <c r="C1361" s="9">
        <v>4</v>
      </c>
      <c r="D1361" s="9">
        <v>1</v>
      </c>
      <c r="E1361" s="9">
        <v>6</v>
      </c>
      <c r="F1361" s="9">
        <v>0</v>
      </c>
      <c r="G1361" s="9">
        <v>0</v>
      </c>
      <c r="H1361" s="9">
        <v>1</v>
      </c>
      <c r="I1361" s="9">
        <v>1</v>
      </c>
      <c r="J1361" s="9">
        <v>1</v>
      </c>
      <c r="K1361" s="9">
        <v>0</v>
      </c>
      <c r="L1361" s="9">
        <v>0</v>
      </c>
      <c r="M1361" s="9">
        <v>2</v>
      </c>
      <c r="N1361" s="9">
        <v>4</v>
      </c>
      <c r="O1361" s="9">
        <v>0</v>
      </c>
      <c r="P1361" s="9">
        <v>0</v>
      </c>
      <c r="Q1361" s="9">
        <v>3</v>
      </c>
      <c r="R1361" s="9">
        <v>4</v>
      </c>
      <c r="S1361" s="9">
        <v>0</v>
      </c>
      <c r="T1361" s="9"/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1</v>
      </c>
      <c r="AB1361" s="9">
        <v>0</v>
      </c>
      <c r="AC1361" s="9"/>
      <c r="AD1361" s="9">
        <v>2</v>
      </c>
      <c r="AE1361" s="9"/>
      <c r="AF1361" s="9">
        <v>1</v>
      </c>
      <c r="AG1361" s="9">
        <v>1</v>
      </c>
      <c r="AH1361" s="9">
        <v>1</v>
      </c>
      <c r="AI1361" s="9">
        <v>0</v>
      </c>
      <c r="AJ1361" s="9">
        <v>0</v>
      </c>
      <c r="AK1361" s="9">
        <v>0</v>
      </c>
      <c r="AL1361" s="9"/>
      <c r="AM1361" s="9">
        <v>1</v>
      </c>
      <c r="AN1361" s="9">
        <v>1</v>
      </c>
      <c r="AO1361" s="9">
        <v>1</v>
      </c>
      <c r="AP1361" s="9">
        <v>0</v>
      </c>
      <c r="AQ1361" s="9">
        <v>0</v>
      </c>
      <c r="AR1361" s="9">
        <v>1</v>
      </c>
      <c r="AS1361" s="9"/>
      <c r="AT1361" s="9">
        <v>3</v>
      </c>
      <c r="AU1361" s="9">
        <v>3</v>
      </c>
      <c r="AV1361" s="75">
        <v>2</v>
      </c>
      <c r="AW1361" s="75">
        <v>2</v>
      </c>
      <c r="AX1361" s="75">
        <v>1</v>
      </c>
      <c r="AY1361" s="9">
        <v>1</v>
      </c>
      <c r="AZ1361" s="9">
        <v>1</v>
      </c>
      <c r="BA1361" s="9">
        <v>1</v>
      </c>
      <c r="BB1361" s="9">
        <v>2</v>
      </c>
      <c r="BC1361" s="9">
        <v>2</v>
      </c>
      <c r="BD1361" s="9">
        <v>1</v>
      </c>
      <c r="BE1361" s="9">
        <v>2</v>
      </c>
      <c r="BF1361" s="9">
        <v>1</v>
      </c>
      <c r="BG1361" s="9">
        <v>2</v>
      </c>
      <c r="BH1361">
        <v>2</v>
      </c>
      <c r="BI1361">
        <v>1</v>
      </c>
      <c r="BJ1361" s="58">
        <v>2</v>
      </c>
      <c r="BK1361">
        <v>2</v>
      </c>
      <c r="BL1361">
        <v>2</v>
      </c>
      <c r="BM1361">
        <v>2</v>
      </c>
      <c r="BN1361">
        <v>1</v>
      </c>
      <c r="BO1361">
        <v>2</v>
      </c>
      <c r="BP1361">
        <v>1</v>
      </c>
      <c r="BQ1361">
        <v>1</v>
      </c>
      <c r="BR1361">
        <v>1</v>
      </c>
      <c r="BS1361">
        <v>2</v>
      </c>
      <c r="BT1361" t="s">
        <v>125</v>
      </c>
      <c r="BU1361">
        <v>1</v>
      </c>
      <c r="BV1361">
        <v>1</v>
      </c>
      <c r="BW1361">
        <v>1</v>
      </c>
      <c r="BX1361">
        <v>1</v>
      </c>
      <c r="BY1361">
        <v>2</v>
      </c>
      <c r="BZ1361">
        <v>2</v>
      </c>
      <c r="CA1361">
        <v>2</v>
      </c>
      <c r="CB1361">
        <v>2</v>
      </c>
      <c r="CC1361">
        <v>1</v>
      </c>
      <c r="CD1361">
        <v>1</v>
      </c>
      <c r="CE1361">
        <v>2</v>
      </c>
      <c r="CF1361">
        <v>1</v>
      </c>
      <c r="CG1361">
        <v>2</v>
      </c>
      <c r="CH1361">
        <v>2</v>
      </c>
      <c r="CI1361">
        <v>1</v>
      </c>
      <c r="CJ1361">
        <v>1</v>
      </c>
      <c r="CK1361">
        <v>2</v>
      </c>
      <c r="CL1361">
        <v>1</v>
      </c>
      <c r="CM1361">
        <v>3</v>
      </c>
      <c r="CN1361">
        <v>3</v>
      </c>
      <c r="CO1361">
        <v>3</v>
      </c>
      <c r="CP1361">
        <v>4</v>
      </c>
      <c r="CQ1361">
        <v>4</v>
      </c>
      <c r="CR1361">
        <v>4</v>
      </c>
      <c r="CS1361">
        <v>4</v>
      </c>
      <c r="CT1361">
        <v>4</v>
      </c>
      <c r="CU1361">
        <v>4</v>
      </c>
      <c r="CV1361">
        <v>2</v>
      </c>
      <c r="CW1361">
        <v>1</v>
      </c>
      <c r="CX1361">
        <v>2</v>
      </c>
      <c r="CY1361">
        <v>3</v>
      </c>
      <c r="CZ1361">
        <v>3</v>
      </c>
      <c r="DA1361" s="57">
        <v>3</v>
      </c>
    </row>
    <row r="1362" spans="1:105">
      <c r="A1362">
        <v>1356</v>
      </c>
      <c r="B1362" s="9">
        <v>2</v>
      </c>
      <c r="C1362" s="9">
        <v>3</v>
      </c>
      <c r="D1362" s="9">
        <v>4</v>
      </c>
      <c r="E1362" s="9">
        <v>8</v>
      </c>
      <c r="F1362" s="9">
        <v>1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3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/>
      <c r="U1362" s="9">
        <v>0</v>
      </c>
      <c r="V1362" s="9">
        <v>0</v>
      </c>
      <c r="W1362" s="9">
        <v>1</v>
      </c>
      <c r="X1362" s="9">
        <v>1</v>
      </c>
      <c r="Y1362" s="9">
        <v>1</v>
      </c>
      <c r="Z1362" s="9">
        <v>0</v>
      </c>
      <c r="AA1362" s="9">
        <v>0</v>
      </c>
      <c r="AB1362" s="9">
        <v>0</v>
      </c>
      <c r="AC1362" s="9"/>
      <c r="AD1362" s="9">
        <v>1</v>
      </c>
      <c r="AE1362" s="9"/>
      <c r="AF1362" s="9">
        <v>1</v>
      </c>
      <c r="AG1362" s="9">
        <v>0</v>
      </c>
      <c r="AH1362" s="9">
        <v>1</v>
      </c>
      <c r="AI1362" s="9">
        <v>0</v>
      </c>
      <c r="AJ1362" s="9">
        <v>0</v>
      </c>
      <c r="AK1362" s="9">
        <v>0</v>
      </c>
      <c r="AL1362" s="9"/>
      <c r="AM1362" s="9">
        <v>1</v>
      </c>
      <c r="AN1362" s="9">
        <v>1</v>
      </c>
      <c r="AO1362" s="9">
        <v>1</v>
      </c>
      <c r="AP1362" s="9">
        <v>0</v>
      </c>
      <c r="AQ1362" s="9">
        <v>0</v>
      </c>
      <c r="AR1362" s="9">
        <v>0</v>
      </c>
      <c r="AS1362" s="9"/>
      <c r="AT1362" s="9">
        <v>3</v>
      </c>
      <c r="AU1362" s="9">
        <v>3</v>
      </c>
      <c r="AV1362" s="75">
        <v>2</v>
      </c>
      <c r="AW1362" s="75">
        <v>2</v>
      </c>
      <c r="AX1362" s="75">
        <v>1</v>
      </c>
      <c r="AY1362" s="9">
        <v>1</v>
      </c>
      <c r="AZ1362" s="9">
        <v>1</v>
      </c>
      <c r="BA1362" s="9">
        <v>2</v>
      </c>
      <c r="BB1362" s="9"/>
      <c r="BC1362" s="9">
        <v>2</v>
      </c>
      <c r="BD1362" s="9">
        <v>1</v>
      </c>
      <c r="BE1362" s="9">
        <v>2</v>
      </c>
      <c r="BF1362" s="9">
        <v>2</v>
      </c>
      <c r="BG1362" s="9" t="s">
        <v>125</v>
      </c>
      <c r="BH1362">
        <v>2</v>
      </c>
      <c r="BI1362">
        <v>2</v>
      </c>
      <c r="BJ1362" s="58">
        <v>1</v>
      </c>
      <c r="BK1362">
        <v>2</v>
      </c>
      <c r="BL1362">
        <v>1</v>
      </c>
      <c r="BM1362">
        <v>2</v>
      </c>
      <c r="BN1362">
        <v>2</v>
      </c>
      <c r="BO1362">
        <v>1</v>
      </c>
      <c r="BP1362">
        <v>2</v>
      </c>
      <c r="BQ1362" t="s">
        <v>125</v>
      </c>
      <c r="BR1362">
        <v>2</v>
      </c>
      <c r="BS1362">
        <v>2</v>
      </c>
      <c r="BT1362" t="s">
        <v>125</v>
      </c>
      <c r="BU1362">
        <v>1</v>
      </c>
      <c r="BV1362">
        <v>2</v>
      </c>
      <c r="BW1362">
        <v>2</v>
      </c>
      <c r="BX1362">
        <v>2</v>
      </c>
      <c r="BY1362">
        <v>1</v>
      </c>
      <c r="BZ1362">
        <v>2</v>
      </c>
      <c r="CA1362">
        <v>2</v>
      </c>
      <c r="CB1362">
        <v>2</v>
      </c>
      <c r="CC1362">
        <v>2</v>
      </c>
      <c r="CD1362">
        <v>2</v>
      </c>
      <c r="CE1362">
        <v>1</v>
      </c>
      <c r="CF1362">
        <v>1</v>
      </c>
      <c r="CG1362">
        <v>2</v>
      </c>
      <c r="CH1362">
        <v>2</v>
      </c>
      <c r="CI1362">
        <v>2</v>
      </c>
      <c r="CJ1362">
        <v>1</v>
      </c>
      <c r="CK1362">
        <v>2</v>
      </c>
      <c r="CL1362">
        <v>1</v>
      </c>
      <c r="CM1362">
        <v>3</v>
      </c>
      <c r="CN1362">
        <v>4</v>
      </c>
      <c r="CO1362">
        <v>4</v>
      </c>
      <c r="CP1362">
        <v>4</v>
      </c>
      <c r="CQ1362">
        <v>3</v>
      </c>
      <c r="CR1362">
        <v>3</v>
      </c>
      <c r="CS1362">
        <v>3</v>
      </c>
      <c r="CT1362">
        <v>3</v>
      </c>
      <c r="CU1362">
        <v>3</v>
      </c>
      <c r="CV1362">
        <v>4</v>
      </c>
      <c r="CW1362">
        <v>1</v>
      </c>
      <c r="CX1362">
        <v>3</v>
      </c>
      <c r="CY1362">
        <v>3</v>
      </c>
      <c r="CZ1362">
        <v>0</v>
      </c>
      <c r="DA1362" s="57">
        <v>0</v>
      </c>
    </row>
    <row r="1363" spans="1:105">
      <c r="A1363">
        <v>1357</v>
      </c>
      <c r="B1363" s="9">
        <v>1</v>
      </c>
      <c r="C1363" s="9">
        <v>3</v>
      </c>
      <c r="D1363" s="9">
        <v>1</v>
      </c>
      <c r="E1363" s="9">
        <v>8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1</v>
      </c>
      <c r="L1363" s="9">
        <v>0</v>
      </c>
      <c r="M1363" s="9">
        <v>2</v>
      </c>
      <c r="N1363" s="9">
        <v>0</v>
      </c>
      <c r="O1363" s="9">
        <v>0</v>
      </c>
      <c r="P1363" s="9">
        <v>0</v>
      </c>
      <c r="Q1363" s="9">
        <v>0</v>
      </c>
      <c r="R1363" s="9">
        <v>2</v>
      </c>
      <c r="S1363" s="9">
        <v>0</v>
      </c>
      <c r="T1363" s="9"/>
      <c r="U1363" s="9">
        <v>1</v>
      </c>
      <c r="V1363" s="9">
        <v>0</v>
      </c>
      <c r="W1363" s="9">
        <v>1</v>
      </c>
      <c r="X1363" s="9">
        <v>0</v>
      </c>
      <c r="Y1363" s="9">
        <v>1</v>
      </c>
      <c r="Z1363" s="9">
        <v>0</v>
      </c>
      <c r="AA1363" s="9">
        <v>0</v>
      </c>
      <c r="AB1363" s="9">
        <v>0</v>
      </c>
      <c r="AC1363" s="9"/>
      <c r="AD1363" s="9">
        <v>1</v>
      </c>
      <c r="AE1363" s="9"/>
      <c r="AF1363" s="9">
        <v>1</v>
      </c>
      <c r="AG1363" s="9">
        <v>0</v>
      </c>
      <c r="AH1363" s="9">
        <v>1</v>
      </c>
      <c r="AI1363" s="9">
        <v>0</v>
      </c>
      <c r="AJ1363" s="9">
        <v>0</v>
      </c>
      <c r="AK1363" s="9">
        <v>0</v>
      </c>
      <c r="AL1363" s="9"/>
      <c r="AM1363" s="9">
        <v>1</v>
      </c>
      <c r="AN1363" s="9">
        <v>1</v>
      </c>
      <c r="AO1363" s="9">
        <v>0</v>
      </c>
      <c r="AP1363" s="9">
        <v>0</v>
      </c>
      <c r="AQ1363" s="9">
        <v>0</v>
      </c>
      <c r="AR1363" s="9">
        <v>0</v>
      </c>
      <c r="AS1363" s="9"/>
      <c r="AT1363" s="9">
        <v>1</v>
      </c>
      <c r="AU1363" s="9">
        <v>4</v>
      </c>
      <c r="AV1363" s="75">
        <v>1</v>
      </c>
      <c r="AW1363" s="75">
        <v>2</v>
      </c>
      <c r="AX1363" s="75">
        <v>2</v>
      </c>
      <c r="AY1363" s="9" t="s">
        <v>125</v>
      </c>
      <c r="AZ1363" s="9">
        <v>1</v>
      </c>
      <c r="BA1363" s="9">
        <v>2</v>
      </c>
      <c r="BB1363" s="9">
        <v>2</v>
      </c>
      <c r="BC1363" s="9">
        <v>2</v>
      </c>
      <c r="BD1363" s="9">
        <v>1</v>
      </c>
      <c r="BE1363" s="9">
        <v>2</v>
      </c>
      <c r="BF1363" s="9">
        <v>1</v>
      </c>
      <c r="BG1363" s="9">
        <v>1</v>
      </c>
      <c r="BH1363">
        <v>2</v>
      </c>
      <c r="BI1363">
        <v>2</v>
      </c>
      <c r="BJ1363" s="58">
        <v>2</v>
      </c>
      <c r="BK1363">
        <v>2</v>
      </c>
      <c r="BL1363">
        <v>2</v>
      </c>
      <c r="BM1363">
        <v>2</v>
      </c>
      <c r="BN1363">
        <v>2</v>
      </c>
      <c r="BO1363">
        <v>2</v>
      </c>
      <c r="BP1363">
        <v>2</v>
      </c>
      <c r="BQ1363" t="s">
        <v>125</v>
      </c>
      <c r="BR1363">
        <v>1</v>
      </c>
      <c r="BS1363">
        <v>2</v>
      </c>
      <c r="BT1363" t="s">
        <v>125</v>
      </c>
      <c r="BU1363">
        <v>1</v>
      </c>
      <c r="BV1363">
        <v>1</v>
      </c>
      <c r="BW1363">
        <v>1</v>
      </c>
      <c r="BX1363">
        <v>2</v>
      </c>
      <c r="BY1363">
        <v>2</v>
      </c>
      <c r="BZ1363">
        <v>2</v>
      </c>
      <c r="CA1363">
        <v>2</v>
      </c>
      <c r="CB1363">
        <v>2</v>
      </c>
      <c r="CC1363">
        <v>2</v>
      </c>
      <c r="CD1363">
        <v>2</v>
      </c>
      <c r="CE1363">
        <v>2</v>
      </c>
      <c r="CF1363">
        <v>1</v>
      </c>
      <c r="CG1363">
        <v>2</v>
      </c>
      <c r="CH1363">
        <v>2</v>
      </c>
      <c r="CI1363">
        <v>2</v>
      </c>
      <c r="CJ1363">
        <v>2</v>
      </c>
      <c r="CK1363">
        <v>2</v>
      </c>
      <c r="CL1363">
        <v>2</v>
      </c>
      <c r="CM1363" t="s">
        <v>125</v>
      </c>
      <c r="CN1363" t="s">
        <v>125</v>
      </c>
      <c r="CO1363">
        <v>4</v>
      </c>
      <c r="CP1363">
        <v>3</v>
      </c>
      <c r="CQ1363">
        <v>4</v>
      </c>
      <c r="CR1363">
        <v>4</v>
      </c>
      <c r="CS1363">
        <v>3</v>
      </c>
      <c r="CT1363">
        <v>2</v>
      </c>
      <c r="CU1363">
        <v>2</v>
      </c>
      <c r="CV1363">
        <v>1</v>
      </c>
      <c r="CW1363">
        <v>1</v>
      </c>
      <c r="CX1363">
        <v>4</v>
      </c>
      <c r="CY1363">
        <v>3</v>
      </c>
      <c r="CZ1363">
        <v>3</v>
      </c>
      <c r="DA1363" s="57" t="s">
        <v>125</v>
      </c>
    </row>
    <row r="1364" spans="1:105">
      <c r="A1364">
        <v>1358</v>
      </c>
      <c r="B1364" s="9">
        <v>1</v>
      </c>
      <c r="C1364" s="9">
        <v>2</v>
      </c>
      <c r="D1364" s="9">
        <v>1</v>
      </c>
      <c r="E1364" s="9">
        <v>1</v>
      </c>
      <c r="F1364" s="9">
        <v>0</v>
      </c>
      <c r="G1364" s="9">
        <v>0</v>
      </c>
      <c r="H1364" s="9">
        <v>0</v>
      </c>
      <c r="I1364" s="9">
        <v>1</v>
      </c>
      <c r="J1364" s="9">
        <v>0</v>
      </c>
      <c r="K1364" s="9">
        <v>0</v>
      </c>
      <c r="L1364" s="9">
        <v>0</v>
      </c>
      <c r="M1364" s="9">
        <v>1</v>
      </c>
      <c r="N1364" s="9">
        <v>0</v>
      </c>
      <c r="O1364" s="9">
        <v>0</v>
      </c>
      <c r="P1364" s="9">
        <v>0</v>
      </c>
      <c r="Q1364" s="9">
        <v>0</v>
      </c>
      <c r="R1364" s="9">
        <v>4</v>
      </c>
      <c r="S1364" s="9">
        <v>0</v>
      </c>
      <c r="T1364" s="9"/>
      <c r="U1364" s="9">
        <v>1</v>
      </c>
      <c r="V1364" s="9">
        <v>1</v>
      </c>
      <c r="W1364" s="9">
        <v>1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  <c r="AC1364" s="9"/>
      <c r="AD1364" s="9">
        <v>1</v>
      </c>
      <c r="AE1364" s="9"/>
      <c r="AF1364" s="9">
        <v>1</v>
      </c>
      <c r="AG1364" s="9">
        <v>0</v>
      </c>
      <c r="AH1364" s="9">
        <v>1</v>
      </c>
      <c r="AI1364" s="9">
        <v>1</v>
      </c>
      <c r="AJ1364" s="9">
        <v>0</v>
      </c>
      <c r="AK1364" s="9">
        <v>0</v>
      </c>
      <c r="AL1364" s="9"/>
      <c r="AM1364" s="9">
        <v>1</v>
      </c>
      <c r="AN1364" s="9">
        <v>1</v>
      </c>
      <c r="AO1364" s="9">
        <v>0</v>
      </c>
      <c r="AP1364" s="9">
        <v>0</v>
      </c>
      <c r="AQ1364" s="9">
        <v>0</v>
      </c>
      <c r="AR1364" s="9">
        <v>0</v>
      </c>
      <c r="AS1364" s="9"/>
      <c r="AT1364" s="9">
        <v>2</v>
      </c>
      <c r="AU1364" s="9">
        <v>2</v>
      </c>
      <c r="AV1364" s="75">
        <v>2</v>
      </c>
      <c r="AW1364" s="75">
        <v>2</v>
      </c>
      <c r="AX1364" s="75">
        <v>2</v>
      </c>
      <c r="AY1364" s="9" t="s">
        <v>125</v>
      </c>
      <c r="AZ1364" s="9">
        <v>1</v>
      </c>
      <c r="BA1364" s="9">
        <v>1</v>
      </c>
      <c r="BB1364" s="9">
        <v>2</v>
      </c>
      <c r="BC1364" s="9">
        <v>1</v>
      </c>
      <c r="BD1364" s="9">
        <v>1</v>
      </c>
      <c r="BE1364" s="9">
        <v>1</v>
      </c>
      <c r="BF1364" s="9">
        <v>2</v>
      </c>
      <c r="BG1364" s="9" t="s">
        <v>125</v>
      </c>
      <c r="BH1364">
        <v>2</v>
      </c>
      <c r="BI1364">
        <v>1</v>
      </c>
      <c r="BJ1364" s="58">
        <v>1</v>
      </c>
      <c r="BK1364">
        <v>2</v>
      </c>
      <c r="BL1364">
        <v>1</v>
      </c>
      <c r="BM1364">
        <v>2</v>
      </c>
      <c r="BN1364">
        <v>2</v>
      </c>
      <c r="BO1364">
        <v>2</v>
      </c>
      <c r="BP1364">
        <v>2</v>
      </c>
      <c r="BQ1364" t="s">
        <v>125</v>
      </c>
      <c r="BR1364">
        <v>1</v>
      </c>
      <c r="BS1364">
        <v>2</v>
      </c>
      <c r="BT1364" t="s">
        <v>125</v>
      </c>
      <c r="BU1364">
        <v>1</v>
      </c>
      <c r="BV1364">
        <v>2</v>
      </c>
      <c r="BW1364">
        <v>1</v>
      </c>
      <c r="BX1364">
        <v>2</v>
      </c>
      <c r="BY1364">
        <v>1</v>
      </c>
      <c r="BZ1364">
        <v>2</v>
      </c>
      <c r="CA1364">
        <v>1</v>
      </c>
      <c r="CB1364">
        <v>2</v>
      </c>
      <c r="CC1364">
        <v>2</v>
      </c>
      <c r="CD1364">
        <v>1</v>
      </c>
      <c r="CE1364">
        <v>2</v>
      </c>
      <c r="CF1364">
        <v>2</v>
      </c>
      <c r="CG1364">
        <v>2</v>
      </c>
      <c r="CH1364">
        <v>2</v>
      </c>
      <c r="CI1364">
        <v>2</v>
      </c>
      <c r="CJ1364">
        <v>2</v>
      </c>
      <c r="CK1364">
        <v>2</v>
      </c>
      <c r="CL1364">
        <v>2</v>
      </c>
      <c r="CM1364" t="s">
        <v>125</v>
      </c>
      <c r="CN1364" t="s">
        <v>125</v>
      </c>
      <c r="CO1364">
        <v>4</v>
      </c>
      <c r="CP1364">
        <v>4</v>
      </c>
      <c r="CQ1364">
        <v>4</v>
      </c>
      <c r="CR1364">
        <v>4</v>
      </c>
      <c r="CS1364">
        <v>4</v>
      </c>
      <c r="CT1364">
        <v>4</v>
      </c>
      <c r="CU1364">
        <v>4</v>
      </c>
      <c r="CV1364">
        <v>2</v>
      </c>
      <c r="CW1364">
        <v>1</v>
      </c>
      <c r="CX1364">
        <v>3</v>
      </c>
      <c r="CY1364">
        <v>3</v>
      </c>
      <c r="CZ1364">
        <v>4</v>
      </c>
      <c r="DA1364" s="57" t="s">
        <v>125</v>
      </c>
    </row>
    <row r="1365" spans="1:105">
      <c r="A1365">
        <v>1359</v>
      </c>
      <c r="B1365" s="9">
        <v>2</v>
      </c>
      <c r="C1365" s="9">
        <v>7</v>
      </c>
      <c r="D1365" s="9">
        <v>7</v>
      </c>
      <c r="E1365" s="9">
        <v>2</v>
      </c>
      <c r="F1365" s="9">
        <v>0</v>
      </c>
      <c r="G1365" s="9">
        <v>0</v>
      </c>
      <c r="H1365" s="9">
        <v>0</v>
      </c>
      <c r="I1365" s="9">
        <v>1</v>
      </c>
      <c r="J1365" s="9">
        <v>0</v>
      </c>
      <c r="K1365" s="9">
        <v>0</v>
      </c>
      <c r="L1365" s="9">
        <v>0</v>
      </c>
      <c r="M1365" s="9">
        <v>2</v>
      </c>
      <c r="N1365" s="9">
        <v>1</v>
      </c>
      <c r="O1365" s="9">
        <v>4</v>
      </c>
      <c r="P1365" s="9">
        <v>4</v>
      </c>
      <c r="Q1365" s="9">
        <v>1</v>
      </c>
      <c r="R1365" s="9">
        <v>1</v>
      </c>
      <c r="S1365" s="9">
        <v>4</v>
      </c>
      <c r="T1365" s="9"/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1</v>
      </c>
      <c r="AC1365" s="9"/>
      <c r="AD1365" s="9">
        <v>2</v>
      </c>
      <c r="AE1365" s="9"/>
      <c r="AF1365" s="9">
        <v>1</v>
      </c>
      <c r="AG1365" s="9">
        <v>0</v>
      </c>
      <c r="AH1365" s="9">
        <v>1</v>
      </c>
      <c r="AI1365" s="9">
        <v>0</v>
      </c>
      <c r="AJ1365" s="9">
        <v>0</v>
      </c>
      <c r="AK1365" s="9">
        <v>0</v>
      </c>
      <c r="AL1365" s="9"/>
      <c r="AM1365" s="9">
        <v>1</v>
      </c>
      <c r="AN1365" s="9">
        <v>1</v>
      </c>
      <c r="AO1365" s="9">
        <v>1</v>
      </c>
      <c r="AP1365" s="9">
        <v>0</v>
      </c>
      <c r="AQ1365" s="9">
        <v>0</v>
      </c>
      <c r="AR1365" s="9">
        <v>1</v>
      </c>
      <c r="AS1365" s="9"/>
      <c r="AT1365" s="9">
        <v>1</v>
      </c>
      <c r="AU1365" s="9">
        <v>2</v>
      </c>
      <c r="AV1365" s="75">
        <v>1</v>
      </c>
      <c r="AW1365" s="75">
        <v>1</v>
      </c>
      <c r="AX1365" s="75">
        <v>1</v>
      </c>
      <c r="AY1365" s="9">
        <v>2</v>
      </c>
      <c r="AZ1365" s="9">
        <v>1</v>
      </c>
      <c r="BA1365" s="9">
        <v>1</v>
      </c>
      <c r="BB1365" s="9">
        <v>2</v>
      </c>
      <c r="BC1365" s="9">
        <v>2</v>
      </c>
      <c r="BD1365" s="9">
        <v>1</v>
      </c>
      <c r="BE1365" s="9">
        <v>2</v>
      </c>
      <c r="BF1365" s="9">
        <v>1</v>
      </c>
      <c r="BG1365" s="9">
        <v>1</v>
      </c>
      <c r="BH1365">
        <v>1</v>
      </c>
      <c r="BI1365">
        <v>2</v>
      </c>
      <c r="BJ1365" s="58">
        <v>1</v>
      </c>
      <c r="BK1365">
        <v>2</v>
      </c>
      <c r="BL1365">
        <v>1</v>
      </c>
      <c r="BM1365">
        <v>2</v>
      </c>
      <c r="BN1365">
        <v>1</v>
      </c>
      <c r="BO1365">
        <v>2</v>
      </c>
      <c r="BP1365">
        <v>2</v>
      </c>
      <c r="BQ1365" t="s">
        <v>125</v>
      </c>
      <c r="BR1365">
        <v>2</v>
      </c>
      <c r="BS1365">
        <v>2</v>
      </c>
      <c r="BT1365" t="s">
        <v>125</v>
      </c>
      <c r="BU1365">
        <v>2</v>
      </c>
      <c r="BV1365">
        <v>1</v>
      </c>
      <c r="BW1365">
        <v>2</v>
      </c>
      <c r="BX1365">
        <v>2</v>
      </c>
      <c r="BY1365">
        <v>2</v>
      </c>
      <c r="BZ1365">
        <v>2</v>
      </c>
      <c r="CA1365">
        <v>2</v>
      </c>
      <c r="CB1365">
        <v>2</v>
      </c>
      <c r="CC1365">
        <v>2</v>
      </c>
      <c r="CD1365">
        <v>2</v>
      </c>
      <c r="CE1365">
        <v>2</v>
      </c>
      <c r="CF1365">
        <v>1</v>
      </c>
      <c r="CG1365">
        <v>2</v>
      </c>
      <c r="CH1365">
        <v>2</v>
      </c>
      <c r="CI1365">
        <v>2</v>
      </c>
      <c r="CJ1365">
        <v>2</v>
      </c>
      <c r="CK1365">
        <v>2</v>
      </c>
      <c r="CL1365">
        <v>1</v>
      </c>
      <c r="CM1365">
        <v>4</v>
      </c>
      <c r="CN1365">
        <v>4</v>
      </c>
      <c r="CO1365">
        <v>4</v>
      </c>
      <c r="CP1365">
        <v>1</v>
      </c>
      <c r="CQ1365">
        <v>4</v>
      </c>
      <c r="CR1365">
        <v>4</v>
      </c>
      <c r="CS1365">
        <v>4</v>
      </c>
      <c r="CT1365">
        <v>1</v>
      </c>
      <c r="CU1365">
        <v>4</v>
      </c>
      <c r="CV1365">
        <v>1</v>
      </c>
      <c r="CW1365">
        <v>1</v>
      </c>
      <c r="CX1365">
        <v>4</v>
      </c>
      <c r="CY1365">
        <v>1</v>
      </c>
      <c r="CZ1365">
        <v>0</v>
      </c>
      <c r="DA1365" s="57" t="s">
        <v>125</v>
      </c>
    </row>
    <row r="1366" spans="1:105">
      <c r="A1366">
        <v>1360</v>
      </c>
      <c r="B1366" s="9">
        <v>2</v>
      </c>
      <c r="C1366" s="9">
        <v>5</v>
      </c>
      <c r="D1366" s="9">
        <v>3</v>
      </c>
      <c r="E1366" s="9">
        <v>3</v>
      </c>
      <c r="F1366" s="9">
        <v>0</v>
      </c>
      <c r="G1366" s="9">
        <v>0</v>
      </c>
      <c r="H1366" s="9">
        <v>0</v>
      </c>
      <c r="I1366" s="9">
        <v>1</v>
      </c>
      <c r="J1366" s="9">
        <v>1</v>
      </c>
      <c r="K1366" s="9">
        <v>1</v>
      </c>
      <c r="L1366" s="9">
        <v>0</v>
      </c>
      <c r="M1366" s="9">
        <v>1</v>
      </c>
      <c r="N1366" s="9">
        <v>3</v>
      </c>
      <c r="O1366" s="9">
        <v>4</v>
      </c>
      <c r="P1366" s="9">
        <v>0</v>
      </c>
      <c r="Q1366" s="9">
        <v>4</v>
      </c>
      <c r="R1366" s="9">
        <v>4</v>
      </c>
      <c r="S1366" s="9">
        <v>0</v>
      </c>
      <c r="T1366" s="9"/>
      <c r="U1366" s="9">
        <v>0</v>
      </c>
      <c r="V1366" s="9">
        <v>0</v>
      </c>
      <c r="W1366" s="9">
        <v>1</v>
      </c>
      <c r="X1366" s="9">
        <v>0</v>
      </c>
      <c r="Y1366" s="9">
        <v>1</v>
      </c>
      <c r="Z1366" s="9">
        <v>0</v>
      </c>
      <c r="AA1366" s="9">
        <v>0</v>
      </c>
      <c r="AB1366" s="9">
        <v>0</v>
      </c>
      <c r="AC1366" s="9"/>
      <c r="AD1366" s="9">
        <v>1</v>
      </c>
      <c r="AE1366" s="9"/>
      <c r="AF1366" s="9">
        <v>1</v>
      </c>
      <c r="AG1366" s="9">
        <v>1</v>
      </c>
      <c r="AH1366" s="9">
        <v>1</v>
      </c>
      <c r="AI1366" s="9">
        <v>0</v>
      </c>
      <c r="AJ1366" s="9">
        <v>1</v>
      </c>
      <c r="AK1366" s="9">
        <v>0</v>
      </c>
      <c r="AL1366" s="9"/>
      <c r="AM1366" s="9">
        <v>1</v>
      </c>
      <c r="AN1366" s="9">
        <v>1</v>
      </c>
      <c r="AO1366" s="9">
        <v>1</v>
      </c>
      <c r="AP1366" s="9">
        <v>1</v>
      </c>
      <c r="AQ1366" s="9">
        <v>0</v>
      </c>
      <c r="AR1366" s="9">
        <v>1</v>
      </c>
      <c r="AS1366" s="9"/>
      <c r="AT1366" s="9">
        <v>1</v>
      </c>
      <c r="AU1366" s="9">
        <v>1</v>
      </c>
      <c r="AV1366" s="75">
        <v>1</v>
      </c>
      <c r="AW1366" s="75">
        <v>1</v>
      </c>
      <c r="AX1366" s="75">
        <v>1</v>
      </c>
      <c r="AY1366" s="9">
        <v>1</v>
      </c>
      <c r="AZ1366" s="9">
        <v>1</v>
      </c>
      <c r="BA1366" s="9">
        <v>1</v>
      </c>
      <c r="BB1366" s="9">
        <v>1</v>
      </c>
      <c r="BC1366" s="9">
        <v>1</v>
      </c>
      <c r="BD1366" s="9">
        <v>1</v>
      </c>
      <c r="BE1366" s="9">
        <v>1</v>
      </c>
      <c r="BF1366" s="9">
        <v>2</v>
      </c>
      <c r="BG1366" s="9" t="s">
        <v>125</v>
      </c>
      <c r="BH1366">
        <v>1</v>
      </c>
      <c r="BI1366">
        <v>2</v>
      </c>
      <c r="BJ1366" s="58">
        <v>1</v>
      </c>
      <c r="BK1366">
        <v>1</v>
      </c>
      <c r="BL1366">
        <v>1</v>
      </c>
      <c r="BM1366">
        <v>1</v>
      </c>
      <c r="BN1366">
        <v>1</v>
      </c>
      <c r="BO1366">
        <v>2</v>
      </c>
      <c r="BP1366">
        <v>1</v>
      </c>
      <c r="BQ1366">
        <v>1</v>
      </c>
      <c r="BR1366">
        <v>1</v>
      </c>
      <c r="BS1366">
        <v>1</v>
      </c>
      <c r="BT1366">
        <v>1</v>
      </c>
      <c r="BU1366">
        <v>1</v>
      </c>
      <c r="BV1366">
        <v>2</v>
      </c>
      <c r="BW1366">
        <v>2</v>
      </c>
      <c r="BX1366">
        <v>2</v>
      </c>
      <c r="BY1366">
        <v>1</v>
      </c>
      <c r="BZ1366">
        <v>2</v>
      </c>
      <c r="CA1366">
        <v>2</v>
      </c>
      <c r="CB1366">
        <v>2</v>
      </c>
      <c r="CC1366">
        <v>2</v>
      </c>
      <c r="CD1366">
        <v>2</v>
      </c>
      <c r="CE1366">
        <v>2</v>
      </c>
      <c r="CF1366">
        <v>2</v>
      </c>
      <c r="CG1366">
        <v>2</v>
      </c>
      <c r="CH1366">
        <v>2</v>
      </c>
      <c r="CI1366">
        <v>2</v>
      </c>
      <c r="CJ1366">
        <v>1</v>
      </c>
      <c r="CK1366">
        <v>2</v>
      </c>
      <c r="CL1366">
        <v>1</v>
      </c>
      <c r="CM1366">
        <v>3</v>
      </c>
      <c r="CN1366">
        <v>3</v>
      </c>
      <c r="CO1366">
        <v>4</v>
      </c>
      <c r="CP1366">
        <v>3</v>
      </c>
      <c r="CQ1366">
        <v>3</v>
      </c>
      <c r="CR1366">
        <v>4</v>
      </c>
      <c r="CS1366">
        <v>4</v>
      </c>
      <c r="CT1366">
        <v>3</v>
      </c>
      <c r="CU1366">
        <v>3</v>
      </c>
      <c r="CV1366">
        <v>3</v>
      </c>
      <c r="CW1366">
        <v>1</v>
      </c>
      <c r="CX1366">
        <v>4</v>
      </c>
      <c r="CY1366">
        <v>3</v>
      </c>
      <c r="CZ1366">
        <v>0</v>
      </c>
      <c r="DA1366" s="57" t="s">
        <v>125</v>
      </c>
    </row>
    <row r="1367" spans="1:105">
      <c r="A1367">
        <v>1361</v>
      </c>
      <c r="B1367" s="9">
        <v>2</v>
      </c>
      <c r="C1367" s="9">
        <v>4</v>
      </c>
      <c r="D1367" s="9">
        <v>4</v>
      </c>
      <c r="E1367" s="9">
        <v>3</v>
      </c>
      <c r="F1367" s="9">
        <v>0</v>
      </c>
      <c r="G1367" s="9">
        <v>1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2</v>
      </c>
      <c r="N1367" s="9">
        <v>4</v>
      </c>
      <c r="O1367" s="9">
        <v>4</v>
      </c>
      <c r="P1367" s="9">
        <v>4</v>
      </c>
      <c r="Q1367" s="9">
        <v>4</v>
      </c>
      <c r="R1367" s="9">
        <v>3</v>
      </c>
      <c r="S1367" s="9">
        <v>4</v>
      </c>
      <c r="T1367" s="9"/>
      <c r="U1367" s="9">
        <v>0</v>
      </c>
      <c r="V1367" s="9">
        <v>0</v>
      </c>
      <c r="W1367" s="9">
        <v>1</v>
      </c>
      <c r="X1367" s="9">
        <v>1</v>
      </c>
      <c r="Y1367" s="9">
        <v>0</v>
      </c>
      <c r="Z1367" s="9">
        <v>0</v>
      </c>
      <c r="AA1367" s="9">
        <v>0</v>
      </c>
      <c r="AB1367" s="9">
        <v>0</v>
      </c>
      <c r="AC1367" s="9"/>
      <c r="AD1367" s="9">
        <v>2</v>
      </c>
      <c r="AE1367" s="9"/>
      <c r="AF1367" s="9">
        <v>0</v>
      </c>
      <c r="AG1367" s="9">
        <v>0</v>
      </c>
      <c r="AH1367" s="9">
        <v>1</v>
      </c>
      <c r="AI1367" s="9">
        <v>0</v>
      </c>
      <c r="AJ1367" s="9">
        <v>0</v>
      </c>
      <c r="AK1367" s="9">
        <v>0</v>
      </c>
      <c r="AL1367" s="9"/>
      <c r="AM1367" s="9">
        <v>0</v>
      </c>
      <c r="AN1367" s="9">
        <v>1</v>
      </c>
      <c r="AO1367" s="9">
        <v>0</v>
      </c>
      <c r="AP1367" s="9">
        <v>0</v>
      </c>
      <c r="AQ1367" s="9">
        <v>0</v>
      </c>
      <c r="AR1367" s="9">
        <v>0</v>
      </c>
      <c r="AS1367" s="9"/>
      <c r="AT1367" s="9">
        <v>2</v>
      </c>
      <c r="AU1367" s="9">
        <v>3</v>
      </c>
      <c r="AV1367" s="75">
        <v>2</v>
      </c>
      <c r="AW1367" s="75">
        <v>2</v>
      </c>
      <c r="AX1367" s="75">
        <v>1</v>
      </c>
      <c r="AY1367" s="9">
        <v>2</v>
      </c>
      <c r="AZ1367" s="9">
        <v>1</v>
      </c>
      <c r="BA1367" s="9">
        <v>1</v>
      </c>
      <c r="BB1367" s="9">
        <v>2</v>
      </c>
      <c r="BC1367" s="9">
        <v>2</v>
      </c>
      <c r="BD1367" s="9">
        <v>1</v>
      </c>
      <c r="BE1367" s="9">
        <v>2</v>
      </c>
      <c r="BF1367" s="9">
        <v>1</v>
      </c>
      <c r="BG1367" s="9">
        <v>1</v>
      </c>
      <c r="BH1367">
        <v>2</v>
      </c>
      <c r="BI1367">
        <v>1</v>
      </c>
      <c r="BJ1367" s="58">
        <v>1</v>
      </c>
      <c r="BK1367">
        <v>1</v>
      </c>
      <c r="BL1367">
        <v>2</v>
      </c>
      <c r="BM1367">
        <v>2</v>
      </c>
      <c r="BN1367">
        <v>1</v>
      </c>
      <c r="BO1367">
        <v>2</v>
      </c>
      <c r="BP1367">
        <v>1</v>
      </c>
      <c r="BQ1367">
        <v>1</v>
      </c>
      <c r="BR1367">
        <v>2</v>
      </c>
      <c r="BS1367">
        <v>2</v>
      </c>
      <c r="BT1367" t="s">
        <v>125</v>
      </c>
      <c r="BU1367">
        <v>1</v>
      </c>
      <c r="BV1367">
        <v>2</v>
      </c>
      <c r="BW1367">
        <v>1</v>
      </c>
      <c r="BX1367">
        <v>2</v>
      </c>
      <c r="BY1367">
        <v>2</v>
      </c>
      <c r="BZ1367">
        <v>2</v>
      </c>
      <c r="CA1367">
        <v>2</v>
      </c>
      <c r="CB1367">
        <v>2</v>
      </c>
      <c r="CC1367">
        <v>1</v>
      </c>
      <c r="CD1367">
        <v>2</v>
      </c>
      <c r="CE1367">
        <v>2</v>
      </c>
      <c r="CF1367">
        <v>1</v>
      </c>
      <c r="CG1367">
        <v>1</v>
      </c>
      <c r="CH1367">
        <v>1</v>
      </c>
      <c r="CI1367">
        <v>2</v>
      </c>
      <c r="CJ1367">
        <v>1</v>
      </c>
      <c r="CK1367">
        <v>2</v>
      </c>
      <c r="CL1367">
        <v>2</v>
      </c>
      <c r="CM1367" t="s">
        <v>125</v>
      </c>
      <c r="CN1367" t="s">
        <v>125</v>
      </c>
      <c r="CO1367">
        <v>3</v>
      </c>
      <c r="CP1367">
        <v>1</v>
      </c>
      <c r="CQ1367">
        <v>2</v>
      </c>
      <c r="CR1367">
        <v>2</v>
      </c>
      <c r="CS1367">
        <v>1</v>
      </c>
      <c r="CT1367">
        <v>2</v>
      </c>
      <c r="CU1367">
        <v>3</v>
      </c>
      <c r="CV1367">
        <v>2</v>
      </c>
      <c r="CW1367">
        <v>1</v>
      </c>
      <c r="CX1367">
        <v>3</v>
      </c>
      <c r="CY1367">
        <v>3</v>
      </c>
      <c r="CZ1367">
        <v>3</v>
      </c>
      <c r="DA1367" s="57">
        <v>3</v>
      </c>
    </row>
    <row r="1368" spans="1:105">
      <c r="A1368">
        <v>1362</v>
      </c>
      <c r="B1368" s="9">
        <v>1</v>
      </c>
      <c r="C1368" s="9">
        <v>3</v>
      </c>
      <c r="D1368" s="9">
        <v>1</v>
      </c>
      <c r="E1368" s="9">
        <v>8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1</v>
      </c>
      <c r="M1368" s="9">
        <v>2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/>
      <c r="U1368" s="9">
        <v>1</v>
      </c>
      <c r="V1368" s="9">
        <v>1</v>
      </c>
      <c r="W1368" s="9">
        <v>0</v>
      </c>
      <c r="X1368" s="9">
        <v>0</v>
      </c>
      <c r="Y1368" s="9">
        <v>0</v>
      </c>
      <c r="Z1368" s="9">
        <v>1</v>
      </c>
      <c r="AA1368" s="9">
        <v>0</v>
      </c>
      <c r="AB1368" s="9">
        <v>0</v>
      </c>
      <c r="AC1368" s="9"/>
      <c r="AD1368" s="9">
        <v>1</v>
      </c>
      <c r="AE1368" s="9"/>
      <c r="AF1368" s="9">
        <v>1</v>
      </c>
      <c r="AG1368" s="9">
        <v>0</v>
      </c>
      <c r="AH1368" s="9">
        <v>1</v>
      </c>
      <c r="AI1368" s="9">
        <v>0</v>
      </c>
      <c r="AJ1368" s="9">
        <v>0</v>
      </c>
      <c r="AK1368" s="9">
        <v>0</v>
      </c>
      <c r="AL1368" s="9"/>
      <c r="AM1368" s="9">
        <v>1</v>
      </c>
      <c r="AN1368" s="9">
        <v>1</v>
      </c>
      <c r="AO1368" s="9">
        <v>0</v>
      </c>
      <c r="AP1368" s="9">
        <v>0</v>
      </c>
      <c r="AQ1368" s="9">
        <v>0</v>
      </c>
      <c r="AR1368" s="9">
        <v>0</v>
      </c>
      <c r="AS1368" s="9"/>
      <c r="AT1368" s="9">
        <v>1</v>
      </c>
      <c r="AU1368" s="9">
        <v>3</v>
      </c>
      <c r="AV1368" s="75">
        <v>2</v>
      </c>
      <c r="AW1368" s="75">
        <v>2</v>
      </c>
      <c r="AX1368" s="75">
        <v>2</v>
      </c>
      <c r="AY1368" s="9" t="s">
        <v>125</v>
      </c>
      <c r="AZ1368" s="9">
        <v>1</v>
      </c>
      <c r="BA1368" s="9">
        <v>1</v>
      </c>
      <c r="BB1368" s="9">
        <v>1</v>
      </c>
      <c r="BC1368" s="9">
        <v>2</v>
      </c>
      <c r="BD1368" s="9">
        <v>1</v>
      </c>
      <c r="BE1368" s="9">
        <v>1</v>
      </c>
      <c r="BF1368" s="9">
        <v>1</v>
      </c>
      <c r="BG1368" s="9">
        <v>1</v>
      </c>
      <c r="BH1368">
        <v>1</v>
      </c>
      <c r="BI1368">
        <v>2</v>
      </c>
      <c r="BJ1368" s="58">
        <v>2</v>
      </c>
      <c r="BK1368">
        <v>2</v>
      </c>
      <c r="BL1368">
        <v>2</v>
      </c>
      <c r="BM1368">
        <v>1</v>
      </c>
      <c r="BN1368">
        <v>2</v>
      </c>
      <c r="BO1368">
        <v>2</v>
      </c>
      <c r="BP1368">
        <v>2</v>
      </c>
      <c r="BQ1368" t="s">
        <v>125</v>
      </c>
      <c r="BR1368">
        <v>1</v>
      </c>
      <c r="BS1368">
        <v>2</v>
      </c>
      <c r="BT1368" t="s">
        <v>125</v>
      </c>
      <c r="BU1368">
        <v>1</v>
      </c>
      <c r="BV1368">
        <v>1</v>
      </c>
      <c r="BW1368">
        <v>2</v>
      </c>
      <c r="BX1368">
        <v>2</v>
      </c>
      <c r="BY1368">
        <v>2</v>
      </c>
      <c r="BZ1368">
        <v>2</v>
      </c>
      <c r="CA1368">
        <v>2</v>
      </c>
      <c r="CB1368">
        <v>2</v>
      </c>
      <c r="CC1368">
        <v>2</v>
      </c>
      <c r="CD1368">
        <v>2</v>
      </c>
      <c r="CE1368">
        <v>2</v>
      </c>
      <c r="CF1368">
        <v>2</v>
      </c>
      <c r="CG1368">
        <v>2</v>
      </c>
      <c r="CH1368">
        <v>2</v>
      </c>
      <c r="CI1368">
        <v>2</v>
      </c>
      <c r="CJ1368">
        <v>2</v>
      </c>
      <c r="CK1368">
        <v>2</v>
      </c>
      <c r="CL1368">
        <v>2</v>
      </c>
      <c r="CM1368" t="s">
        <v>125</v>
      </c>
      <c r="CN1368" t="s">
        <v>125</v>
      </c>
      <c r="CO1368">
        <v>3</v>
      </c>
      <c r="CP1368">
        <v>1</v>
      </c>
      <c r="CQ1368">
        <v>1</v>
      </c>
      <c r="CR1368">
        <v>2</v>
      </c>
      <c r="CS1368">
        <v>2</v>
      </c>
      <c r="CT1368">
        <v>3</v>
      </c>
      <c r="CU1368">
        <v>2</v>
      </c>
      <c r="CV1368">
        <v>2</v>
      </c>
      <c r="CW1368">
        <v>1</v>
      </c>
      <c r="CX1368">
        <v>1</v>
      </c>
      <c r="CY1368">
        <v>1</v>
      </c>
      <c r="CZ1368">
        <v>0</v>
      </c>
      <c r="DA1368" s="57" t="s">
        <v>125</v>
      </c>
    </row>
    <row r="1369" spans="1:105">
      <c r="A1369">
        <v>1363</v>
      </c>
      <c r="B1369" s="9">
        <v>1</v>
      </c>
      <c r="C1369" s="9">
        <v>5</v>
      </c>
      <c r="D1369" s="9">
        <v>1</v>
      </c>
      <c r="E1369" s="9">
        <v>4</v>
      </c>
      <c r="F1369" s="9">
        <v>0</v>
      </c>
      <c r="G1369" s="9">
        <v>0</v>
      </c>
      <c r="H1369" s="9">
        <v>0</v>
      </c>
      <c r="I1369" s="9">
        <v>1</v>
      </c>
      <c r="J1369" s="9">
        <v>0</v>
      </c>
      <c r="K1369" s="9">
        <v>0</v>
      </c>
      <c r="L1369" s="9">
        <v>0</v>
      </c>
      <c r="M1369" s="9">
        <v>1</v>
      </c>
      <c r="N1369" s="9">
        <v>0</v>
      </c>
      <c r="O1369" s="9">
        <v>4</v>
      </c>
      <c r="P1369" s="9">
        <v>0</v>
      </c>
      <c r="Q1369" s="9">
        <v>0</v>
      </c>
      <c r="R1369" s="9">
        <v>4</v>
      </c>
      <c r="S1369" s="9">
        <v>4</v>
      </c>
      <c r="T1369" s="9"/>
      <c r="U1369" s="9">
        <v>0</v>
      </c>
      <c r="V1369" s="9">
        <v>1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  <c r="AC1369" s="9"/>
      <c r="AD1369" s="9">
        <v>4</v>
      </c>
      <c r="AE1369" s="9"/>
      <c r="AF1369" s="9">
        <v>1</v>
      </c>
      <c r="AG1369" s="9">
        <v>0</v>
      </c>
      <c r="AH1369" s="9">
        <v>1</v>
      </c>
      <c r="AI1369" s="9">
        <v>0</v>
      </c>
      <c r="AJ1369" s="9">
        <v>0</v>
      </c>
      <c r="AK1369" s="9">
        <v>0</v>
      </c>
      <c r="AL1369" s="9"/>
      <c r="AM1369" s="9">
        <v>1</v>
      </c>
      <c r="AN1369" s="9">
        <v>1</v>
      </c>
      <c r="AO1369" s="9">
        <v>0</v>
      </c>
      <c r="AP1369" s="9">
        <v>0</v>
      </c>
      <c r="AQ1369" s="9">
        <v>0</v>
      </c>
      <c r="AR1369" s="9">
        <v>0</v>
      </c>
      <c r="AS1369" s="9"/>
      <c r="AT1369" s="9">
        <v>1</v>
      </c>
      <c r="AU1369" s="9">
        <v>2</v>
      </c>
      <c r="AV1369" s="75">
        <v>1</v>
      </c>
      <c r="AW1369" s="75">
        <v>1</v>
      </c>
      <c r="AX1369" s="75">
        <v>1</v>
      </c>
      <c r="AY1369" s="9">
        <v>1</v>
      </c>
      <c r="AZ1369" s="9">
        <v>1</v>
      </c>
      <c r="BA1369" s="9">
        <v>1</v>
      </c>
      <c r="BB1369" s="9">
        <v>2</v>
      </c>
      <c r="BC1369" s="9">
        <v>1</v>
      </c>
      <c r="BD1369" s="9">
        <v>1</v>
      </c>
      <c r="BE1369" s="9">
        <v>2</v>
      </c>
      <c r="BF1369" s="9">
        <v>1</v>
      </c>
      <c r="BG1369" s="9">
        <v>1</v>
      </c>
      <c r="BH1369">
        <v>2</v>
      </c>
      <c r="BI1369">
        <v>2</v>
      </c>
      <c r="BJ1369" s="58">
        <v>1</v>
      </c>
      <c r="BK1369">
        <v>2</v>
      </c>
      <c r="BM1369">
        <v>1</v>
      </c>
      <c r="BN1369">
        <v>1</v>
      </c>
      <c r="BO1369">
        <v>2</v>
      </c>
      <c r="BP1369">
        <v>2</v>
      </c>
      <c r="BQ1369" t="s">
        <v>125</v>
      </c>
      <c r="BR1369">
        <v>2</v>
      </c>
      <c r="BS1369">
        <v>2</v>
      </c>
      <c r="BT1369" t="s">
        <v>125</v>
      </c>
      <c r="BU1369">
        <v>1</v>
      </c>
      <c r="BV1369">
        <v>2</v>
      </c>
      <c r="BW1369">
        <v>1</v>
      </c>
      <c r="BX1369">
        <v>2</v>
      </c>
      <c r="BY1369">
        <v>1</v>
      </c>
      <c r="BZ1369">
        <v>2</v>
      </c>
      <c r="CA1369">
        <v>2</v>
      </c>
      <c r="CB1369">
        <v>2</v>
      </c>
      <c r="CC1369">
        <v>2</v>
      </c>
      <c r="CD1369">
        <v>2</v>
      </c>
      <c r="CE1369">
        <v>2</v>
      </c>
      <c r="CF1369">
        <v>1</v>
      </c>
      <c r="CG1369">
        <v>2</v>
      </c>
      <c r="CH1369">
        <v>2</v>
      </c>
      <c r="CI1369">
        <v>2</v>
      </c>
      <c r="CJ1369">
        <v>1</v>
      </c>
      <c r="CK1369">
        <v>2</v>
      </c>
      <c r="CL1369">
        <v>1</v>
      </c>
      <c r="CM1369">
        <v>4</v>
      </c>
      <c r="CN1369">
        <v>4</v>
      </c>
      <c r="CO1369">
        <v>4</v>
      </c>
      <c r="CP1369">
        <v>3</v>
      </c>
      <c r="CQ1369">
        <v>4</v>
      </c>
      <c r="CR1369">
        <v>3</v>
      </c>
      <c r="CS1369">
        <v>3</v>
      </c>
      <c r="CT1369">
        <v>3</v>
      </c>
      <c r="CU1369">
        <v>3</v>
      </c>
      <c r="CV1369">
        <v>4</v>
      </c>
      <c r="CW1369">
        <v>1</v>
      </c>
      <c r="CX1369">
        <v>2</v>
      </c>
      <c r="CY1369">
        <v>3</v>
      </c>
      <c r="CZ1369">
        <v>3</v>
      </c>
      <c r="DA1369" s="57" t="s">
        <v>125</v>
      </c>
    </row>
    <row r="1370" spans="1:105">
      <c r="A1370">
        <v>1364</v>
      </c>
      <c r="B1370" s="9">
        <v>2</v>
      </c>
      <c r="C1370" s="9">
        <v>9</v>
      </c>
      <c r="D1370" s="9">
        <v>5</v>
      </c>
      <c r="E1370" s="9">
        <v>12</v>
      </c>
      <c r="F1370" s="9">
        <v>0</v>
      </c>
      <c r="G1370" s="9">
        <v>0</v>
      </c>
      <c r="H1370" s="9">
        <v>1</v>
      </c>
      <c r="I1370" s="9">
        <v>0</v>
      </c>
      <c r="J1370" s="9">
        <v>1</v>
      </c>
      <c r="K1370" s="9">
        <v>0</v>
      </c>
      <c r="L1370" s="9">
        <v>0</v>
      </c>
      <c r="M1370" s="9">
        <v>2</v>
      </c>
      <c r="N1370" s="9">
        <v>4</v>
      </c>
      <c r="O1370" s="9">
        <v>3</v>
      </c>
      <c r="P1370" s="9">
        <v>3</v>
      </c>
      <c r="Q1370" s="9">
        <v>4</v>
      </c>
      <c r="R1370" s="9">
        <v>3</v>
      </c>
      <c r="S1370" s="9">
        <v>3</v>
      </c>
      <c r="T1370" s="9"/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1</v>
      </c>
      <c r="AB1370" s="9">
        <v>0</v>
      </c>
      <c r="AC1370" s="9"/>
      <c r="AD1370" s="9">
        <v>3</v>
      </c>
      <c r="AE1370" s="9"/>
      <c r="AF1370" s="9">
        <v>1</v>
      </c>
      <c r="AG1370" s="9">
        <v>0</v>
      </c>
      <c r="AH1370" s="9">
        <v>0</v>
      </c>
      <c r="AI1370" s="9">
        <v>0</v>
      </c>
      <c r="AJ1370" s="9">
        <v>0</v>
      </c>
      <c r="AK1370" s="9">
        <v>0</v>
      </c>
      <c r="AL1370" s="9"/>
      <c r="AM1370" s="9">
        <v>1</v>
      </c>
      <c r="AN1370" s="9">
        <v>1</v>
      </c>
      <c r="AO1370" s="9">
        <v>0</v>
      </c>
      <c r="AP1370" s="9">
        <v>1</v>
      </c>
      <c r="AQ1370" s="9">
        <v>0</v>
      </c>
      <c r="AR1370" s="9">
        <v>0</v>
      </c>
      <c r="AS1370" s="9"/>
      <c r="AT1370" s="9">
        <v>4</v>
      </c>
      <c r="AU1370" s="9">
        <v>4</v>
      </c>
      <c r="AV1370" s="75">
        <v>1</v>
      </c>
      <c r="AW1370" s="75">
        <v>2</v>
      </c>
      <c r="AX1370" s="75">
        <v>1</v>
      </c>
      <c r="AY1370" s="9">
        <v>2</v>
      </c>
      <c r="AZ1370" s="9">
        <v>2</v>
      </c>
      <c r="BA1370" s="9" t="s">
        <v>125</v>
      </c>
      <c r="BB1370" s="9" t="s">
        <v>125</v>
      </c>
      <c r="BC1370" s="9">
        <v>1</v>
      </c>
      <c r="BD1370" s="9">
        <v>1</v>
      </c>
      <c r="BE1370" s="9">
        <v>1</v>
      </c>
      <c r="BF1370" s="9">
        <v>1</v>
      </c>
      <c r="BG1370" s="9">
        <v>1</v>
      </c>
      <c r="BH1370">
        <v>1</v>
      </c>
      <c r="BI1370">
        <v>2</v>
      </c>
      <c r="BJ1370" s="58">
        <v>1</v>
      </c>
      <c r="BK1370">
        <v>1</v>
      </c>
      <c r="BL1370">
        <v>1</v>
      </c>
      <c r="BM1370">
        <v>2</v>
      </c>
      <c r="BN1370">
        <v>1</v>
      </c>
      <c r="BO1370">
        <v>2</v>
      </c>
      <c r="BQ1370" t="s">
        <v>125</v>
      </c>
      <c r="BR1370">
        <v>1</v>
      </c>
      <c r="BT1370" t="s">
        <v>125</v>
      </c>
      <c r="BU1370">
        <v>1</v>
      </c>
      <c r="BV1370">
        <v>1</v>
      </c>
      <c r="BW1370">
        <v>1</v>
      </c>
      <c r="BX1370">
        <v>2</v>
      </c>
      <c r="BY1370">
        <v>2</v>
      </c>
      <c r="BZ1370">
        <v>2</v>
      </c>
      <c r="CA1370">
        <v>1</v>
      </c>
      <c r="CB1370">
        <v>2</v>
      </c>
      <c r="CC1370">
        <v>2</v>
      </c>
      <c r="CD1370">
        <v>1</v>
      </c>
      <c r="CE1370">
        <v>2</v>
      </c>
      <c r="CF1370">
        <v>2</v>
      </c>
      <c r="CG1370">
        <v>1</v>
      </c>
      <c r="CH1370">
        <v>1</v>
      </c>
      <c r="CI1370">
        <v>2</v>
      </c>
      <c r="CJ1370">
        <v>1</v>
      </c>
      <c r="CK1370">
        <v>2</v>
      </c>
      <c r="CL1370">
        <v>1</v>
      </c>
      <c r="CM1370">
        <v>4</v>
      </c>
      <c r="CN1370">
        <v>4</v>
      </c>
      <c r="CO1370">
        <v>4</v>
      </c>
      <c r="CP1370">
        <v>3</v>
      </c>
      <c r="CQ1370">
        <v>4</v>
      </c>
      <c r="CR1370">
        <v>4</v>
      </c>
      <c r="CS1370">
        <v>4</v>
      </c>
      <c r="CT1370">
        <v>3</v>
      </c>
      <c r="CU1370">
        <v>3</v>
      </c>
      <c r="CV1370">
        <v>3</v>
      </c>
      <c r="CW1370">
        <v>1</v>
      </c>
      <c r="CX1370">
        <v>3</v>
      </c>
      <c r="CY1370">
        <v>3</v>
      </c>
    </row>
    <row r="1371" spans="1:105">
      <c r="A1371">
        <v>1365</v>
      </c>
      <c r="B1371" s="9">
        <v>2</v>
      </c>
      <c r="C1371" s="9">
        <v>5</v>
      </c>
      <c r="D1371" s="9">
        <v>4</v>
      </c>
      <c r="E1371" s="9">
        <v>16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1</v>
      </c>
      <c r="M1371" s="9">
        <v>2</v>
      </c>
      <c r="N1371" s="9">
        <v>4</v>
      </c>
      <c r="O1371" s="9">
        <v>4</v>
      </c>
      <c r="P1371" s="9">
        <v>4</v>
      </c>
      <c r="Q1371" s="9">
        <v>4</v>
      </c>
      <c r="R1371" s="9">
        <v>4</v>
      </c>
      <c r="S1371" s="9">
        <v>4</v>
      </c>
      <c r="T1371" s="9"/>
      <c r="U1371" s="9">
        <v>0</v>
      </c>
      <c r="V1371" s="9">
        <v>0</v>
      </c>
      <c r="W1371" s="9">
        <v>0</v>
      </c>
      <c r="X1371" s="9">
        <v>0</v>
      </c>
      <c r="Y1371" s="9">
        <v>1</v>
      </c>
      <c r="Z1371" s="9">
        <v>1</v>
      </c>
      <c r="AA1371" s="9">
        <v>0</v>
      </c>
      <c r="AB1371" s="9">
        <v>0</v>
      </c>
      <c r="AC1371" s="9"/>
      <c r="AD1371" s="9">
        <v>1</v>
      </c>
      <c r="AE1371" s="9"/>
      <c r="AF1371" s="9">
        <v>1</v>
      </c>
      <c r="AG1371" s="9">
        <v>0</v>
      </c>
      <c r="AH1371" s="9">
        <v>1</v>
      </c>
      <c r="AI1371" s="9">
        <v>1</v>
      </c>
      <c r="AJ1371" s="9">
        <v>0</v>
      </c>
      <c r="AK1371" s="9">
        <v>0</v>
      </c>
      <c r="AL1371" s="9"/>
      <c r="AM1371" s="9">
        <v>0</v>
      </c>
      <c r="AN1371" s="9">
        <v>1</v>
      </c>
      <c r="AO1371" s="9">
        <v>0</v>
      </c>
      <c r="AP1371" s="9">
        <v>0</v>
      </c>
      <c r="AQ1371" s="9">
        <v>0</v>
      </c>
      <c r="AR1371" s="9">
        <v>0</v>
      </c>
      <c r="AS1371" s="9"/>
      <c r="AT1371" s="9">
        <v>3</v>
      </c>
      <c r="AU1371" s="9">
        <v>3</v>
      </c>
      <c r="AV1371" s="75">
        <v>2</v>
      </c>
      <c r="AW1371" s="75">
        <v>2</v>
      </c>
      <c r="AX1371" s="75">
        <v>2</v>
      </c>
      <c r="AY1371" s="9" t="s">
        <v>125</v>
      </c>
      <c r="AZ1371" s="9">
        <v>1</v>
      </c>
      <c r="BA1371" s="9">
        <v>2</v>
      </c>
      <c r="BB1371" s="9">
        <v>2</v>
      </c>
      <c r="BC1371" s="9">
        <v>2</v>
      </c>
      <c r="BD1371" s="9">
        <v>1</v>
      </c>
      <c r="BE1371" s="9">
        <v>2</v>
      </c>
      <c r="BF1371" s="9">
        <v>2</v>
      </c>
      <c r="BG1371" s="9" t="s">
        <v>125</v>
      </c>
      <c r="BH1371">
        <v>1</v>
      </c>
      <c r="BI1371">
        <v>2</v>
      </c>
      <c r="BJ1371" s="58">
        <v>2</v>
      </c>
      <c r="BK1371">
        <v>2</v>
      </c>
      <c r="BL1371">
        <v>1</v>
      </c>
      <c r="BM1371">
        <v>2</v>
      </c>
      <c r="BN1371">
        <v>1</v>
      </c>
      <c r="BO1371">
        <v>2</v>
      </c>
      <c r="BP1371">
        <v>2</v>
      </c>
      <c r="BQ1371" t="s">
        <v>125</v>
      </c>
      <c r="BR1371">
        <v>1</v>
      </c>
      <c r="BS1371">
        <v>2</v>
      </c>
      <c r="BT1371" t="s">
        <v>125</v>
      </c>
      <c r="BU1371">
        <v>1</v>
      </c>
      <c r="BV1371">
        <v>2</v>
      </c>
      <c r="BX1371">
        <v>2</v>
      </c>
      <c r="BY1371">
        <v>1</v>
      </c>
      <c r="BZ1371">
        <v>1</v>
      </c>
      <c r="CA1371">
        <v>2</v>
      </c>
      <c r="CB1371">
        <v>2</v>
      </c>
      <c r="CC1371">
        <v>2</v>
      </c>
      <c r="CD1371">
        <v>2</v>
      </c>
      <c r="CE1371">
        <v>2</v>
      </c>
      <c r="CF1371">
        <v>2</v>
      </c>
      <c r="CG1371">
        <v>2</v>
      </c>
      <c r="CH1371">
        <v>2</v>
      </c>
      <c r="CI1371">
        <v>2</v>
      </c>
      <c r="CJ1371">
        <v>2</v>
      </c>
      <c r="CK1371">
        <v>2</v>
      </c>
      <c r="CL1371">
        <v>2</v>
      </c>
      <c r="CM1371" t="s">
        <v>125</v>
      </c>
      <c r="CN1371" t="s">
        <v>125</v>
      </c>
      <c r="CO1371">
        <v>4</v>
      </c>
      <c r="CP1371">
        <v>2</v>
      </c>
      <c r="CQ1371">
        <v>4</v>
      </c>
      <c r="CR1371">
        <v>4</v>
      </c>
      <c r="CS1371">
        <v>3</v>
      </c>
      <c r="CT1371">
        <v>1</v>
      </c>
      <c r="CU1371">
        <v>3</v>
      </c>
      <c r="CV1371">
        <v>1</v>
      </c>
      <c r="CW1371">
        <v>1</v>
      </c>
      <c r="CX1371">
        <v>4</v>
      </c>
      <c r="CY1371">
        <v>3</v>
      </c>
      <c r="CZ1371">
        <v>4</v>
      </c>
      <c r="DA1371" s="57" t="s">
        <v>125</v>
      </c>
    </row>
    <row r="1372" spans="1:105">
      <c r="A1372">
        <v>1366</v>
      </c>
      <c r="B1372" s="9">
        <v>1</v>
      </c>
      <c r="C1372" s="9">
        <v>5</v>
      </c>
      <c r="D1372" s="9">
        <v>1</v>
      </c>
      <c r="E1372" s="9">
        <v>1</v>
      </c>
      <c r="F1372" s="9">
        <v>0</v>
      </c>
      <c r="G1372" s="9">
        <v>0</v>
      </c>
      <c r="H1372" s="9">
        <v>1</v>
      </c>
      <c r="I1372" s="9">
        <v>0</v>
      </c>
      <c r="J1372" s="9">
        <v>0</v>
      </c>
      <c r="K1372" s="9">
        <v>0</v>
      </c>
      <c r="L1372" s="9">
        <v>0</v>
      </c>
      <c r="M1372" s="9">
        <v>2</v>
      </c>
      <c r="N1372" s="9">
        <v>4</v>
      </c>
      <c r="O1372" s="9">
        <v>4</v>
      </c>
      <c r="P1372" s="9">
        <v>3</v>
      </c>
      <c r="Q1372" s="9">
        <v>3</v>
      </c>
      <c r="R1372" s="9">
        <v>4</v>
      </c>
      <c r="S1372" s="9">
        <v>3</v>
      </c>
      <c r="T1372" s="9"/>
      <c r="U1372" s="9">
        <v>0</v>
      </c>
      <c r="V1372" s="9">
        <v>1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  <c r="AC1372" s="9"/>
      <c r="AD1372" s="9">
        <v>1</v>
      </c>
      <c r="AE1372" s="9"/>
      <c r="AF1372" s="9">
        <v>1</v>
      </c>
      <c r="AG1372" s="9">
        <v>0</v>
      </c>
      <c r="AH1372" s="9">
        <v>0</v>
      </c>
      <c r="AI1372" s="9">
        <v>0</v>
      </c>
      <c r="AJ1372" s="9">
        <v>0</v>
      </c>
      <c r="AK1372" s="9">
        <v>0</v>
      </c>
      <c r="AL1372" s="9"/>
      <c r="AM1372" s="9">
        <v>1</v>
      </c>
      <c r="AN1372" s="9">
        <v>1</v>
      </c>
      <c r="AO1372" s="9">
        <v>1</v>
      </c>
      <c r="AP1372" s="9">
        <v>0</v>
      </c>
      <c r="AQ1372" s="9">
        <v>0</v>
      </c>
      <c r="AR1372" s="9">
        <v>0</v>
      </c>
      <c r="AS1372" s="9"/>
      <c r="AT1372" s="9">
        <v>2</v>
      </c>
      <c r="AU1372" s="9">
        <v>3</v>
      </c>
      <c r="AV1372" s="75">
        <v>1</v>
      </c>
      <c r="AW1372" s="75">
        <v>2</v>
      </c>
      <c r="AX1372" s="75">
        <v>1</v>
      </c>
      <c r="AY1372" s="9">
        <v>1</v>
      </c>
      <c r="AZ1372" s="9">
        <v>1</v>
      </c>
      <c r="BA1372" s="9">
        <v>1</v>
      </c>
      <c r="BB1372" s="9">
        <v>2</v>
      </c>
      <c r="BC1372" s="9">
        <v>1</v>
      </c>
      <c r="BD1372" s="9">
        <v>1</v>
      </c>
      <c r="BE1372" s="9">
        <v>1</v>
      </c>
      <c r="BF1372" s="9">
        <v>1</v>
      </c>
      <c r="BG1372" s="9">
        <v>1</v>
      </c>
      <c r="BH1372">
        <v>1</v>
      </c>
      <c r="BI1372">
        <v>2</v>
      </c>
      <c r="BJ1372" s="58">
        <v>2</v>
      </c>
      <c r="BK1372">
        <v>2</v>
      </c>
      <c r="BL1372">
        <v>1</v>
      </c>
      <c r="BM1372">
        <v>2</v>
      </c>
      <c r="BN1372">
        <v>1</v>
      </c>
      <c r="BO1372">
        <v>2</v>
      </c>
      <c r="BP1372">
        <v>2</v>
      </c>
      <c r="BQ1372" t="s">
        <v>125</v>
      </c>
      <c r="BR1372">
        <v>2</v>
      </c>
      <c r="BS1372">
        <v>2</v>
      </c>
      <c r="BT1372" t="s">
        <v>125</v>
      </c>
      <c r="BU1372">
        <v>1</v>
      </c>
      <c r="BV1372">
        <v>1</v>
      </c>
      <c r="BW1372">
        <v>1</v>
      </c>
      <c r="BX1372">
        <v>1</v>
      </c>
      <c r="BY1372">
        <v>2</v>
      </c>
      <c r="BZ1372">
        <v>2</v>
      </c>
      <c r="CA1372">
        <v>2</v>
      </c>
      <c r="CB1372">
        <v>2</v>
      </c>
      <c r="CC1372">
        <v>2</v>
      </c>
      <c r="CD1372">
        <v>2</v>
      </c>
      <c r="CE1372">
        <v>2</v>
      </c>
      <c r="CF1372">
        <v>1</v>
      </c>
      <c r="CG1372">
        <v>2</v>
      </c>
      <c r="CH1372">
        <v>2</v>
      </c>
      <c r="CI1372">
        <v>2</v>
      </c>
      <c r="CJ1372">
        <v>1</v>
      </c>
      <c r="CK1372">
        <v>2</v>
      </c>
      <c r="CL1372">
        <v>2</v>
      </c>
      <c r="CM1372" t="s">
        <v>125</v>
      </c>
      <c r="CN1372" t="s">
        <v>125</v>
      </c>
      <c r="CO1372">
        <v>4</v>
      </c>
      <c r="CP1372">
        <v>3</v>
      </c>
      <c r="CQ1372">
        <v>4</v>
      </c>
      <c r="CR1372">
        <v>3</v>
      </c>
      <c r="CS1372">
        <v>3</v>
      </c>
      <c r="CT1372">
        <v>3</v>
      </c>
      <c r="CU1372">
        <v>3</v>
      </c>
      <c r="CV1372">
        <v>3</v>
      </c>
      <c r="CW1372">
        <v>3</v>
      </c>
      <c r="CX1372">
        <v>3</v>
      </c>
      <c r="CY1372">
        <v>3</v>
      </c>
      <c r="CZ1372">
        <v>4</v>
      </c>
      <c r="DA1372" s="57">
        <v>4</v>
      </c>
    </row>
    <row r="1373" spans="1:105">
      <c r="A1373">
        <v>1367</v>
      </c>
      <c r="B1373" s="9">
        <v>2</v>
      </c>
      <c r="C1373" s="9">
        <v>9</v>
      </c>
      <c r="D1373" s="9">
        <v>7</v>
      </c>
      <c r="E1373" s="9">
        <v>6</v>
      </c>
      <c r="F1373" s="9">
        <v>0</v>
      </c>
      <c r="G1373" s="9">
        <v>0</v>
      </c>
      <c r="H1373" s="9">
        <v>0</v>
      </c>
      <c r="I1373" s="9">
        <v>1</v>
      </c>
      <c r="J1373" s="9">
        <v>0</v>
      </c>
      <c r="K1373" s="9">
        <v>0</v>
      </c>
      <c r="L1373" s="9">
        <v>0</v>
      </c>
      <c r="M1373" s="9">
        <v>2</v>
      </c>
      <c r="N1373" s="9"/>
      <c r="O1373" s="9"/>
      <c r="P1373" s="9"/>
      <c r="Q1373" s="9">
        <v>4</v>
      </c>
      <c r="R1373" s="9"/>
      <c r="S1373" s="9"/>
      <c r="T1373" s="9"/>
      <c r="U1373" s="9">
        <v>0</v>
      </c>
      <c r="V1373" s="9">
        <v>0</v>
      </c>
      <c r="W1373" s="9">
        <v>0</v>
      </c>
      <c r="X1373" s="9">
        <v>0</v>
      </c>
      <c r="Y1373" s="9">
        <v>1</v>
      </c>
      <c r="Z1373" s="9">
        <v>0</v>
      </c>
      <c r="AA1373" s="9">
        <v>0</v>
      </c>
      <c r="AB1373" s="9">
        <v>0</v>
      </c>
      <c r="AC1373" s="9"/>
      <c r="AD1373" s="9">
        <v>5</v>
      </c>
      <c r="AE1373" s="9"/>
      <c r="AF1373" s="9">
        <v>1</v>
      </c>
      <c r="AG1373" s="9">
        <v>1</v>
      </c>
      <c r="AH1373" s="9">
        <v>0</v>
      </c>
      <c r="AI1373" s="9">
        <v>0</v>
      </c>
      <c r="AJ1373" s="9">
        <v>0</v>
      </c>
      <c r="AK1373" s="9">
        <v>0</v>
      </c>
      <c r="AL1373" s="9"/>
      <c r="AM1373" s="9">
        <v>1</v>
      </c>
      <c r="AN1373" s="9">
        <v>1</v>
      </c>
      <c r="AO1373" s="9">
        <v>1</v>
      </c>
      <c r="AP1373" s="9">
        <v>1</v>
      </c>
      <c r="AQ1373" s="9">
        <v>0</v>
      </c>
      <c r="AR1373" s="9">
        <v>0</v>
      </c>
      <c r="AS1373" s="9"/>
      <c r="AT1373" s="9">
        <v>3</v>
      </c>
      <c r="AU1373" s="9">
        <v>3</v>
      </c>
      <c r="AV1373" s="75">
        <v>2</v>
      </c>
      <c r="AW1373" s="75">
        <v>1</v>
      </c>
      <c r="AX1373" s="75">
        <v>1</v>
      </c>
      <c r="AY1373" s="9">
        <v>2</v>
      </c>
      <c r="AZ1373" s="9">
        <v>2</v>
      </c>
      <c r="BA1373" s="9" t="s">
        <v>125</v>
      </c>
      <c r="BB1373" s="9" t="s">
        <v>125</v>
      </c>
      <c r="BC1373" s="9">
        <v>2</v>
      </c>
      <c r="BD1373" s="9">
        <v>1</v>
      </c>
      <c r="BE1373" s="9">
        <v>1</v>
      </c>
      <c r="BF1373" s="9">
        <v>1</v>
      </c>
      <c r="BG1373" s="9">
        <v>1</v>
      </c>
      <c r="BH1373">
        <v>1</v>
      </c>
      <c r="BI1373">
        <v>2</v>
      </c>
      <c r="BJ1373" s="58">
        <v>1</v>
      </c>
      <c r="BK1373">
        <v>1</v>
      </c>
      <c r="BL1373">
        <v>1</v>
      </c>
      <c r="BM1373">
        <v>1</v>
      </c>
      <c r="BN1373">
        <v>2</v>
      </c>
      <c r="BO1373">
        <v>2</v>
      </c>
      <c r="BP1373">
        <v>1</v>
      </c>
      <c r="BQ1373">
        <v>2</v>
      </c>
      <c r="BR1373">
        <v>2</v>
      </c>
      <c r="BS1373">
        <v>2</v>
      </c>
      <c r="BT1373" t="s">
        <v>125</v>
      </c>
      <c r="BU1373">
        <v>1</v>
      </c>
      <c r="BV1373">
        <v>1</v>
      </c>
      <c r="BW1373">
        <v>2</v>
      </c>
      <c r="BX1373">
        <v>2</v>
      </c>
      <c r="BY1373">
        <v>2</v>
      </c>
      <c r="BZ1373">
        <v>2</v>
      </c>
      <c r="CA1373">
        <v>2</v>
      </c>
      <c r="CB1373">
        <v>2</v>
      </c>
      <c r="CC1373">
        <v>1</v>
      </c>
      <c r="CD1373">
        <v>2</v>
      </c>
      <c r="CE1373">
        <v>1</v>
      </c>
      <c r="CF1373">
        <v>1</v>
      </c>
      <c r="CG1373">
        <v>1</v>
      </c>
      <c r="CH1373">
        <v>2</v>
      </c>
      <c r="CI1373">
        <v>1</v>
      </c>
      <c r="CJ1373">
        <v>1</v>
      </c>
      <c r="CK1373">
        <v>2</v>
      </c>
      <c r="CL1373">
        <v>2</v>
      </c>
      <c r="CM1373" t="s">
        <v>125</v>
      </c>
      <c r="CN1373" t="s">
        <v>125</v>
      </c>
      <c r="CP1373">
        <v>3</v>
      </c>
      <c r="CQ1373">
        <v>4</v>
      </c>
      <c r="CR1373">
        <v>4</v>
      </c>
      <c r="CS1373">
        <v>4</v>
      </c>
      <c r="CT1373">
        <v>3</v>
      </c>
      <c r="CU1373">
        <v>3</v>
      </c>
      <c r="CV1373">
        <v>4</v>
      </c>
      <c r="CW1373">
        <v>1</v>
      </c>
      <c r="CX1373">
        <v>3</v>
      </c>
      <c r="CY1373">
        <v>1</v>
      </c>
      <c r="DA1373" s="57" t="s">
        <v>125</v>
      </c>
    </row>
    <row r="1374" spans="1:105">
      <c r="A1374">
        <v>1368</v>
      </c>
      <c r="B1374" s="9">
        <v>1</v>
      </c>
      <c r="C1374" s="9">
        <v>3</v>
      </c>
      <c r="D1374" s="9">
        <v>1</v>
      </c>
      <c r="E1374" s="9">
        <v>12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1</v>
      </c>
      <c r="M1374" s="9">
        <v>3</v>
      </c>
      <c r="N1374" s="9">
        <v>0</v>
      </c>
      <c r="O1374" s="9">
        <v>0</v>
      </c>
      <c r="P1374" s="9">
        <v>0</v>
      </c>
      <c r="Q1374" s="9">
        <v>0</v>
      </c>
      <c r="R1374" s="9">
        <v>4</v>
      </c>
      <c r="S1374" s="9">
        <v>0</v>
      </c>
      <c r="T1374" s="9"/>
      <c r="U1374" s="9">
        <v>1</v>
      </c>
      <c r="V1374" s="9">
        <v>0</v>
      </c>
      <c r="W1374" s="9">
        <v>1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  <c r="AC1374" s="9"/>
      <c r="AD1374" s="9">
        <v>2</v>
      </c>
      <c r="AE1374" s="9"/>
      <c r="AF1374" s="9">
        <v>1</v>
      </c>
      <c r="AG1374" s="9">
        <v>0</v>
      </c>
      <c r="AH1374" s="9">
        <v>1</v>
      </c>
      <c r="AI1374" s="9">
        <v>0</v>
      </c>
      <c r="AJ1374" s="9">
        <v>0</v>
      </c>
      <c r="AK1374" s="9">
        <v>0</v>
      </c>
      <c r="AL1374" s="9"/>
      <c r="AM1374" s="9">
        <v>0</v>
      </c>
      <c r="AN1374" s="9">
        <v>1</v>
      </c>
      <c r="AO1374" s="9">
        <v>0</v>
      </c>
      <c r="AP1374" s="9">
        <v>0</v>
      </c>
      <c r="AQ1374" s="9">
        <v>0</v>
      </c>
      <c r="AR1374" s="9">
        <v>1</v>
      </c>
      <c r="AS1374" s="9"/>
      <c r="AT1374" s="9">
        <v>3</v>
      </c>
      <c r="AU1374" s="9">
        <v>1</v>
      </c>
      <c r="AV1374" s="75">
        <v>1</v>
      </c>
      <c r="AW1374" s="75">
        <v>2</v>
      </c>
      <c r="AX1374" s="75">
        <v>2</v>
      </c>
      <c r="AY1374" s="9" t="s">
        <v>125</v>
      </c>
      <c r="AZ1374" s="9">
        <v>1</v>
      </c>
      <c r="BA1374" s="9">
        <v>1</v>
      </c>
      <c r="BB1374" s="9">
        <v>2</v>
      </c>
      <c r="BC1374" s="9">
        <v>2</v>
      </c>
      <c r="BD1374" s="9">
        <v>1</v>
      </c>
      <c r="BE1374" s="9">
        <v>1</v>
      </c>
      <c r="BF1374" s="9">
        <v>1</v>
      </c>
      <c r="BG1374" s="9">
        <v>1</v>
      </c>
      <c r="BH1374">
        <v>1</v>
      </c>
      <c r="BI1374">
        <v>2</v>
      </c>
      <c r="BJ1374" s="58">
        <v>2</v>
      </c>
      <c r="BK1374">
        <v>2</v>
      </c>
      <c r="BL1374">
        <v>2</v>
      </c>
      <c r="BM1374">
        <v>1</v>
      </c>
      <c r="BN1374">
        <v>2</v>
      </c>
      <c r="BO1374">
        <v>2</v>
      </c>
      <c r="BP1374">
        <v>2</v>
      </c>
      <c r="BQ1374" t="s">
        <v>125</v>
      </c>
      <c r="BR1374">
        <v>1</v>
      </c>
      <c r="BS1374">
        <v>2</v>
      </c>
      <c r="BT1374" t="s">
        <v>125</v>
      </c>
      <c r="BU1374">
        <v>1</v>
      </c>
      <c r="BV1374">
        <v>1</v>
      </c>
      <c r="BW1374">
        <v>1</v>
      </c>
      <c r="BX1374">
        <v>2</v>
      </c>
      <c r="BY1374">
        <v>2</v>
      </c>
      <c r="BZ1374">
        <v>2</v>
      </c>
      <c r="CA1374">
        <v>2</v>
      </c>
      <c r="CB1374">
        <v>2</v>
      </c>
      <c r="CC1374">
        <v>1</v>
      </c>
      <c r="CD1374">
        <v>2</v>
      </c>
      <c r="CE1374">
        <v>2</v>
      </c>
      <c r="CF1374">
        <v>1</v>
      </c>
      <c r="CG1374">
        <v>2</v>
      </c>
      <c r="CH1374">
        <v>2</v>
      </c>
      <c r="CI1374">
        <v>2</v>
      </c>
      <c r="CJ1374">
        <v>1</v>
      </c>
      <c r="CK1374">
        <v>2</v>
      </c>
      <c r="CL1374">
        <v>1</v>
      </c>
      <c r="CM1374">
        <v>4</v>
      </c>
      <c r="CN1374">
        <v>4</v>
      </c>
      <c r="CO1374">
        <v>3</v>
      </c>
      <c r="CP1374">
        <v>2</v>
      </c>
      <c r="CQ1374">
        <v>3</v>
      </c>
      <c r="CR1374">
        <v>2</v>
      </c>
      <c r="CS1374">
        <v>3</v>
      </c>
      <c r="CT1374">
        <v>3</v>
      </c>
      <c r="CU1374">
        <v>3</v>
      </c>
      <c r="CV1374">
        <v>2</v>
      </c>
      <c r="CW1374">
        <v>1</v>
      </c>
      <c r="CX1374">
        <v>4</v>
      </c>
      <c r="CY1374">
        <v>3</v>
      </c>
      <c r="CZ1374">
        <v>0</v>
      </c>
      <c r="DA1374" s="57" t="s">
        <v>125</v>
      </c>
    </row>
    <row r="1375" spans="1:105">
      <c r="A1375">
        <v>1369</v>
      </c>
      <c r="B1375" s="9">
        <v>1</v>
      </c>
      <c r="C1375" s="9">
        <v>9</v>
      </c>
      <c r="D1375" s="9">
        <v>7</v>
      </c>
      <c r="E1375" s="9">
        <v>8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1</v>
      </c>
      <c r="L1375" s="9">
        <v>0</v>
      </c>
      <c r="M1375" s="9">
        <v>2</v>
      </c>
      <c r="N1375" s="9">
        <v>4</v>
      </c>
      <c r="O1375" s="9">
        <v>3</v>
      </c>
      <c r="P1375" s="9">
        <v>3</v>
      </c>
      <c r="Q1375" s="9">
        <v>4</v>
      </c>
      <c r="R1375" s="9">
        <v>3</v>
      </c>
      <c r="S1375" s="9">
        <v>4</v>
      </c>
      <c r="T1375" s="9"/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1</v>
      </c>
      <c r="AB1375" s="9">
        <v>0</v>
      </c>
      <c r="AC1375" s="9"/>
      <c r="AD1375" s="9">
        <v>5</v>
      </c>
      <c r="AE1375" s="9"/>
      <c r="AF1375" s="9">
        <v>1</v>
      </c>
      <c r="AG1375" s="9">
        <v>0</v>
      </c>
      <c r="AH1375" s="9">
        <v>0</v>
      </c>
      <c r="AI1375" s="9">
        <v>0</v>
      </c>
      <c r="AJ1375" s="9">
        <v>0</v>
      </c>
      <c r="AK1375" s="9">
        <v>0</v>
      </c>
      <c r="AL1375" s="9"/>
      <c r="AM1375" s="9">
        <v>0</v>
      </c>
      <c r="AN1375" s="9">
        <v>1</v>
      </c>
      <c r="AO1375" s="9">
        <v>0</v>
      </c>
      <c r="AP1375" s="9">
        <v>0</v>
      </c>
      <c r="AQ1375" s="9">
        <v>0</v>
      </c>
      <c r="AR1375" s="9">
        <v>0</v>
      </c>
      <c r="AS1375" s="9"/>
      <c r="AT1375" s="9">
        <v>4</v>
      </c>
      <c r="AU1375" s="9">
        <v>4</v>
      </c>
      <c r="AV1375" s="75">
        <v>2</v>
      </c>
      <c r="AW1375" s="75">
        <v>2</v>
      </c>
      <c r="AX1375" s="75">
        <v>1</v>
      </c>
      <c r="AY1375" s="9">
        <v>2</v>
      </c>
      <c r="AZ1375" s="9">
        <v>1</v>
      </c>
      <c r="BA1375" s="9">
        <v>1</v>
      </c>
      <c r="BB1375" s="9"/>
      <c r="BC1375" s="9">
        <v>2</v>
      </c>
      <c r="BD1375" s="9">
        <v>2</v>
      </c>
      <c r="BE1375" s="9" t="s">
        <v>125</v>
      </c>
      <c r="BF1375" s="9">
        <v>1</v>
      </c>
      <c r="BG1375" s="9">
        <v>1</v>
      </c>
      <c r="BH1375">
        <v>1</v>
      </c>
      <c r="BI1375">
        <v>1</v>
      </c>
      <c r="BJ1375" s="58">
        <v>1</v>
      </c>
      <c r="BK1375">
        <v>1</v>
      </c>
      <c r="BL1375">
        <v>1</v>
      </c>
      <c r="BM1375">
        <v>1</v>
      </c>
      <c r="BN1375">
        <v>1</v>
      </c>
      <c r="BO1375">
        <v>1</v>
      </c>
      <c r="BP1375">
        <v>1</v>
      </c>
      <c r="BQ1375">
        <v>1</v>
      </c>
      <c r="BR1375">
        <v>1</v>
      </c>
      <c r="BS1375">
        <v>1</v>
      </c>
      <c r="BT1375">
        <v>2</v>
      </c>
      <c r="BU1375">
        <v>1</v>
      </c>
      <c r="BV1375">
        <v>1</v>
      </c>
      <c r="BW1375">
        <v>2</v>
      </c>
      <c r="BX1375">
        <v>2</v>
      </c>
      <c r="BY1375">
        <v>2</v>
      </c>
      <c r="BZ1375">
        <v>2</v>
      </c>
      <c r="CA1375">
        <v>2</v>
      </c>
      <c r="CB1375">
        <v>2</v>
      </c>
      <c r="CC1375">
        <v>2</v>
      </c>
      <c r="CD1375">
        <v>1</v>
      </c>
      <c r="CE1375">
        <v>2</v>
      </c>
      <c r="CF1375">
        <v>2</v>
      </c>
      <c r="CG1375">
        <v>2</v>
      </c>
      <c r="CH1375">
        <v>1</v>
      </c>
      <c r="CI1375">
        <v>1</v>
      </c>
      <c r="CJ1375">
        <v>1</v>
      </c>
      <c r="CK1375">
        <v>2</v>
      </c>
      <c r="CL1375">
        <v>2</v>
      </c>
      <c r="CM1375" t="s">
        <v>125</v>
      </c>
      <c r="CN1375" t="s">
        <v>125</v>
      </c>
      <c r="CO1375">
        <v>4</v>
      </c>
      <c r="CP1375">
        <v>3</v>
      </c>
      <c r="CQ1375">
        <v>3</v>
      </c>
      <c r="CR1375">
        <v>3</v>
      </c>
      <c r="CS1375">
        <v>3</v>
      </c>
      <c r="CT1375">
        <v>3</v>
      </c>
      <c r="CU1375">
        <v>4</v>
      </c>
      <c r="CV1375">
        <v>3</v>
      </c>
      <c r="CW1375">
        <v>1</v>
      </c>
      <c r="CX1375">
        <v>3</v>
      </c>
      <c r="CY1375">
        <v>2</v>
      </c>
      <c r="CZ1375">
        <v>4</v>
      </c>
      <c r="DA1375" s="57" t="s">
        <v>125</v>
      </c>
    </row>
    <row r="1376" spans="1:105">
      <c r="A1376">
        <v>1370</v>
      </c>
      <c r="B1376" s="9">
        <v>2</v>
      </c>
      <c r="C1376" s="9">
        <v>9</v>
      </c>
      <c r="D1376" s="9">
        <v>7</v>
      </c>
      <c r="E1376" s="9">
        <v>7</v>
      </c>
      <c r="F1376" s="9"/>
      <c r="G1376" s="9"/>
      <c r="H1376" s="9"/>
      <c r="I1376" s="9"/>
      <c r="J1376" s="9"/>
      <c r="K1376" s="9"/>
      <c r="L1376" s="9"/>
      <c r="M1376" s="9">
        <v>2</v>
      </c>
      <c r="N1376" s="9">
        <v>4</v>
      </c>
      <c r="O1376" s="9">
        <v>4</v>
      </c>
      <c r="P1376" s="9">
        <v>4</v>
      </c>
      <c r="Q1376" s="9">
        <v>4</v>
      </c>
      <c r="R1376" s="9">
        <v>4</v>
      </c>
      <c r="S1376" s="9">
        <v>4</v>
      </c>
      <c r="T1376" s="9"/>
      <c r="U1376" s="9">
        <v>0</v>
      </c>
      <c r="V1376" s="9">
        <v>0</v>
      </c>
      <c r="W1376" s="9">
        <v>0</v>
      </c>
      <c r="X1376" s="9">
        <v>0</v>
      </c>
      <c r="Y1376" s="9">
        <v>1</v>
      </c>
      <c r="Z1376" s="9">
        <v>0</v>
      </c>
      <c r="AA1376" s="9">
        <v>0</v>
      </c>
      <c r="AB1376" s="9">
        <v>0</v>
      </c>
      <c r="AC1376" s="9"/>
      <c r="AD1376" s="9">
        <v>4</v>
      </c>
      <c r="AE1376" s="9"/>
      <c r="AF1376" s="9">
        <v>0</v>
      </c>
      <c r="AG1376" s="9">
        <v>1</v>
      </c>
      <c r="AH1376" s="9">
        <v>0</v>
      </c>
      <c r="AI1376" s="9">
        <v>0</v>
      </c>
      <c r="AJ1376" s="9">
        <v>1</v>
      </c>
      <c r="AK1376" s="9">
        <v>0</v>
      </c>
      <c r="AL1376" s="9"/>
      <c r="AM1376" s="9">
        <v>1</v>
      </c>
      <c r="AN1376" s="9">
        <v>1</v>
      </c>
      <c r="AO1376" s="9">
        <v>0</v>
      </c>
      <c r="AP1376" s="9">
        <v>1</v>
      </c>
      <c r="AQ1376" s="9">
        <v>0</v>
      </c>
      <c r="AR1376" s="9">
        <v>0</v>
      </c>
      <c r="AS1376" s="9"/>
      <c r="AT1376" s="9">
        <v>3</v>
      </c>
      <c r="AU1376" s="9">
        <v>3</v>
      </c>
      <c r="AV1376" s="75">
        <v>2</v>
      </c>
      <c r="AW1376" s="75">
        <v>2</v>
      </c>
      <c r="AX1376" s="75">
        <v>2</v>
      </c>
      <c r="AY1376" s="9" t="s">
        <v>125</v>
      </c>
      <c r="AZ1376" s="9">
        <v>2</v>
      </c>
      <c r="BA1376" s="9" t="s">
        <v>125</v>
      </c>
      <c r="BB1376" s="9" t="s">
        <v>125</v>
      </c>
      <c r="BC1376" s="9">
        <v>2</v>
      </c>
      <c r="BD1376" s="9">
        <v>2</v>
      </c>
      <c r="BE1376" s="9" t="s">
        <v>125</v>
      </c>
      <c r="BF1376" s="9">
        <v>1</v>
      </c>
      <c r="BG1376" s="9">
        <v>1</v>
      </c>
      <c r="BH1376">
        <v>1</v>
      </c>
      <c r="BI1376">
        <v>2</v>
      </c>
      <c r="BJ1376" s="58">
        <v>1</v>
      </c>
      <c r="BK1376">
        <v>2</v>
      </c>
      <c r="BM1376">
        <v>2</v>
      </c>
      <c r="BO1376">
        <v>2</v>
      </c>
      <c r="BQ1376" t="s">
        <v>125</v>
      </c>
      <c r="BR1376">
        <v>2</v>
      </c>
      <c r="BS1376">
        <v>2</v>
      </c>
      <c r="BT1376" t="s">
        <v>125</v>
      </c>
      <c r="BU1376">
        <v>1</v>
      </c>
      <c r="BX1376">
        <v>1</v>
      </c>
      <c r="BY1376">
        <v>2</v>
      </c>
      <c r="BZ1376">
        <v>2</v>
      </c>
      <c r="CA1376">
        <v>2</v>
      </c>
      <c r="CB1376">
        <v>2</v>
      </c>
      <c r="CC1376">
        <v>2</v>
      </c>
      <c r="CE1376">
        <v>1</v>
      </c>
      <c r="CF1376">
        <v>1</v>
      </c>
      <c r="CJ1376">
        <v>1</v>
      </c>
      <c r="CL1376">
        <v>1</v>
      </c>
      <c r="CM1376">
        <v>3</v>
      </c>
      <c r="CN1376">
        <v>3</v>
      </c>
      <c r="CO1376">
        <v>4</v>
      </c>
      <c r="CP1376">
        <v>3</v>
      </c>
      <c r="CQ1376">
        <v>3</v>
      </c>
      <c r="CR1376">
        <v>3</v>
      </c>
      <c r="CS1376">
        <v>2</v>
      </c>
      <c r="CT1376">
        <v>4</v>
      </c>
      <c r="CU1376">
        <v>4</v>
      </c>
      <c r="CV1376">
        <v>3</v>
      </c>
      <c r="CX1376">
        <v>2</v>
      </c>
      <c r="CY1376">
        <v>3</v>
      </c>
      <c r="CZ1376">
        <v>4</v>
      </c>
      <c r="DA1376" s="57" t="s">
        <v>125</v>
      </c>
    </row>
    <row r="1377" spans="1:105">
      <c r="A1377">
        <v>1371</v>
      </c>
      <c r="B1377" s="9">
        <v>2</v>
      </c>
      <c r="C1377" s="9">
        <v>4</v>
      </c>
      <c r="D1377" s="9">
        <v>1</v>
      </c>
      <c r="E1377" s="9">
        <v>5</v>
      </c>
      <c r="F1377" s="9">
        <v>0</v>
      </c>
      <c r="G1377" s="9">
        <v>1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2</v>
      </c>
      <c r="N1377" s="9">
        <v>4</v>
      </c>
      <c r="O1377" s="9">
        <v>0</v>
      </c>
      <c r="P1377" s="9">
        <v>4</v>
      </c>
      <c r="Q1377" s="9">
        <v>0</v>
      </c>
      <c r="R1377" s="9">
        <v>4</v>
      </c>
      <c r="S1377" s="9">
        <v>0</v>
      </c>
      <c r="T1377" s="9"/>
      <c r="U1377" s="9">
        <v>1</v>
      </c>
      <c r="V1377" s="9">
        <v>0</v>
      </c>
      <c r="W1377" s="9">
        <v>1</v>
      </c>
      <c r="X1377" s="9">
        <v>1</v>
      </c>
      <c r="Y1377" s="9">
        <v>0</v>
      </c>
      <c r="Z1377" s="9">
        <v>0</v>
      </c>
      <c r="AA1377" s="9">
        <v>0</v>
      </c>
      <c r="AB1377" s="9">
        <v>0</v>
      </c>
      <c r="AC1377" s="9"/>
      <c r="AD1377" s="9">
        <v>1</v>
      </c>
      <c r="AE1377" s="9"/>
      <c r="AF1377" s="9">
        <v>1</v>
      </c>
      <c r="AG1377" s="9">
        <v>0</v>
      </c>
      <c r="AH1377" s="9">
        <v>1</v>
      </c>
      <c r="AI1377" s="9">
        <v>0</v>
      </c>
      <c r="AJ1377" s="9">
        <v>0</v>
      </c>
      <c r="AK1377" s="9">
        <v>0</v>
      </c>
      <c r="AL1377" s="9"/>
      <c r="AM1377" s="9">
        <v>1</v>
      </c>
      <c r="AN1377" s="9">
        <v>1</v>
      </c>
      <c r="AO1377" s="9">
        <v>1</v>
      </c>
      <c r="AP1377" s="9">
        <v>1</v>
      </c>
      <c r="AQ1377" s="9">
        <v>0</v>
      </c>
      <c r="AR1377" s="9">
        <v>1</v>
      </c>
      <c r="AS1377" s="9"/>
      <c r="AT1377" s="9">
        <v>1</v>
      </c>
      <c r="AU1377" s="9">
        <v>4</v>
      </c>
      <c r="AV1377" s="75">
        <v>1</v>
      </c>
      <c r="AW1377" s="75">
        <v>2</v>
      </c>
      <c r="AX1377" s="75">
        <v>2</v>
      </c>
      <c r="AY1377" s="9" t="s">
        <v>125</v>
      </c>
      <c r="AZ1377" s="9">
        <v>1</v>
      </c>
      <c r="BA1377" s="9">
        <v>1</v>
      </c>
      <c r="BB1377" s="9">
        <v>1</v>
      </c>
      <c r="BC1377" s="9">
        <v>1</v>
      </c>
      <c r="BD1377" s="9">
        <v>1</v>
      </c>
      <c r="BE1377" s="9">
        <v>2</v>
      </c>
      <c r="BF1377" s="9">
        <v>1</v>
      </c>
      <c r="BG1377" s="9">
        <v>1</v>
      </c>
      <c r="BH1377">
        <v>1</v>
      </c>
      <c r="BI1377">
        <v>1</v>
      </c>
      <c r="BJ1377" s="58">
        <v>1</v>
      </c>
      <c r="BK1377">
        <v>1</v>
      </c>
      <c r="BL1377">
        <v>1</v>
      </c>
      <c r="BM1377">
        <v>1</v>
      </c>
      <c r="BN1377">
        <v>1</v>
      </c>
      <c r="BO1377">
        <v>2</v>
      </c>
      <c r="BP1377">
        <v>1</v>
      </c>
      <c r="BQ1377">
        <v>1</v>
      </c>
      <c r="BR1377">
        <v>1</v>
      </c>
      <c r="BS1377">
        <v>1</v>
      </c>
      <c r="BT1377">
        <v>1</v>
      </c>
      <c r="BU1377">
        <v>1</v>
      </c>
      <c r="BV1377">
        <v>2</v>
      </c>
      <c r="BW1377">
        <v>2</v>
      </c>
      <c r="BX1377">
        <v>2</v>
      </c>
      <c r="BY1377">
        <v>1</v>
      </c>
      <c r="BZ1377">
        <v>2</v>
      </c>
      <c r="CA1377">
        <v>2</v>
      </c>
      <c r="CB1377">
        <v>2</v>
      </c>
      <c r="CC1377">
        <v>1</v>
      </c>
      <c r="CD1377">
        <v>2</v>
      </c>
      <c r="CE1377">
        <v>2</v>
      </c>
      <c r="CF1377">
        <v>1</v>
      </c>
      <c r="CG1377">
        <v>2</v>
      </c>
      <c r="CH1377">
        <v>2</v>
      </c>
      <c r="CI1377">
        <v>2</v>
      </c>
      <c r="CJ1377">
        <v>1</v>
      </c>
      <c r="CK1377">
        <v>1</v>
      </c>
      <c r="CL1377">
        <v>2</v>
      </c>
      <c r="CM1377" t="s">
        <v>125</v>
      </c>
      <c r="CN1377" t="s">
        <v>125</v>
      </c>
      <c r="CO1377">
        <v>3</v>
      </c>
      <c r="CP1377">
        <v>3</v>
      </c>
      <c r="CQ1377">
        <v>4</v>
      </c>
      <c r="CR1377">
        <v>3</v>
      </c>
      <c r="CS1377">
        <v>3</v>
      </c>
      <c r="CT1377">
        <v>4</v>
      </c>
      <c r="CU1377">
        <v>3</v>
      </c>
      <c r="CV1377">
        <v>2</v>
      </c>
      <c r="CW1377">
        <v>1</v>
      </c>
      <c r="CX1377">
        <v>1</v>
      </c>
      <c r="CY1377">
        <v>4</v>
      </c>
      <c r="CZ1377">
        <v>3</v>
      </c>
      <c r="DA1377" s="57">
        <v>3</v>
      </c>
    </row>
    <row r="1378" spans="1:105">
      <c r="A1378">
        <v>1372</v>
      </c>
      <c r="B1378" s="9">
        <v>2</v>
      </c>
      <c r="C1378" s="9">
        <v>9</v>
      </c>
      <c r="D1378" s="9">
        <v>5</v>
      </c>
      <c r="E1378" s="9">
        <v>4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1</v>
      </c>
      <c r="L1378" s="9">
        <v>0</v>
      </c>
      <c r="M1378" s="9"/>
      <c r="N1378" s="9"/>
      <c r="O1378" s="9"/>
      <c r="P1378" s="9"/>
      <c r="Q1378" s="9">
        <v>4</v>
      </c>
      <c r="R1378" s="9"/>
      <c r="S1378" s="9"/>
      <c r="T1378" s="9"/>
      <c r="U1378" s="9">
        <v>0</v>
      </c>
      <c r="V1378" s="9">
        <v>0</v>
      </c>
      <c r="W1378" s="9">
        <v>0</v>
      </c>
      <c r="X1378" s="9">
        <v>0</v>
      </c>
      <c r="Y1378" s="9">
        <v>1</v>
      </c>
      <c r="Z1378" s="9">
        <v>0</v>
      </c>
      <c r="AA1378" s="9">
        <v>0</v>
      </c>
      <c r="AB1378" s="9">
        <v>0</v>
      </c>
      <c r="AC1378" s="9"/>
      <c r="AD1378" s="9">
        <v>4</v>
      </c>
      <c r="AE1378" s="9"/>
      <c r="AF1378" s="9">
        <v>1</v>
      </c>
      <c r="AG1378" s="9">
        <v>0</v>
      </c>
      <c r="AH1378" s="9">
        <v>0</v>
      </c>
      <c r="AI1378" s="9">
        <v>0</v>
      </c>
      <c r="AJ1378" s="9">
        <v>0</v>
      </c>
      <c r="AK1378" s="9">
        <v>0</v>
      </c>
      <c r="AL1378" s="9"/>
      <c r="AM1378" s="9">
        <v>1</v>
      </c>
      <c r="AN1378" s="9">
        <v>1</v>
      </c>
      <c r="AO1378" s="9">
        <v>0</v>
      </c>
      <c r="AP1378" s="9">
        <v>0</v>
      </c>
      <c r="AQ1378" s="9">
        <v>0</v>
      </c>
      <c r="AR1378" s="9">
        <v>0</v>
      </c>
      <c r="AS1378" s="9"/>
      <c r="AT1378" s="9">
        <v>1</v>
      </c>
      <c r="AU1378" s="9">
        <v>4</v>
      </c>
      <c r="AV1378" s="75">
        <v>1</v>
      </c>
      <c r="AW1378" s="75">
        <v>2</v>
      </c>
      <c r="AX1378" s="75">
        <v>1</v>
      </c>
      <c r="AY1378" s="9">
        <v>2</v>
      </c>
      <c r="AZ1378" s="9">
        <v>1</v>
      </c>
      <c r="BA1378" s="9">
        <v>2</v>
      </c>
      <c r="BB1378" s="9"/>
      <c r="BC1378" s="9"/>
      <c r="BD1378" s="9">
        <v>2</v>
      </c>
      <c r="BE1378" s="9" t="s">
        <v>125</v>
      </c>
      <c r="BF1378" s="9">
        <v>2</v>
      </c>
      <c r="BG1378" s="9" t="s">
        <v>125</v>
      </c>
      <c r="BH1378">
        <v>1</v>
      </c>
      <c r="BI1378">
        <v>2</v>
      </c>
      <c r="BJ1378" s="58">
        <v>1</v>
      </c>
      <c r="BK1378">
        <v>2</v>
      </c>
      <c r="BL1378">
        <v>1</v>
      </c>
      <c r="BM1378">
        <v>1</v>
      </c>
      <c r="BN1378">
        <v>2</v>
      </c>
      <c r="BO1378">
        <v>2</v>
      </c>
      <c r="BP1378">
        <v>2</v>
      </c>
      <c r="BQ1378" t="s">
        <v>125</v>
      </c>
      <c r="BR1378">
        <v>2</v>
      </c>
      <c r="BS1378">
        <v>2</v>
      </c>
      <c r="BT1378" t="s">
        <v>125</v>
      </c>
      <c r="BU1378">
        <v>2</v>
      </c>
      <c r="BV1378">
        <v>2</v>
      </c>
      <c r="BW1378">
        <v>1</v>
      </c>
      <c r="BX1378">
        <v>2</v>
      </c>
      <c r="BY1378">
        <v>2</v>
      </c>
      <c r="BZ1378">
        <v>2</v>
      </c>
      <c r="CA1378">
        <v>2</v>
      </c>
      <c r="CB1378">
        <v>2</v>
      </c>
      <c r="CC1378">
        <v>2</v>
      </c>
      <c r="CD1378">
        <v>2</v>
      </c>
      <c r="CE1378">
        <v>2</v>
      </c>
      <c r="CF1378">
        <v>2</v>
      </c>
      <c r="CG1378">
        <v>2</v>
      </c>
      <c r="CH1378">
        <v>2</v>
      </c>
      <c r="CI1378">
        <v>2</v>
      </c>
      <c r="CJ1378">
        <v>1</v>
      </c>
      <c r="CK1378">
        <v>2</v>
      </c>
      <c r="CL1378">
        <v>1</v>
      </c>
      <c r="CM1378">
        <v>4</v>
      </c>
      <c r="CN1378">
        <v>3</v>
      </c>
      <c r="CO1378">
        <v>4</v>
      </c>
      <c r="CP1378">
        <v>2</v>
      </c>
      <c r="CQ1378">
        <v>2</v>
      </c>
      <c r="CR1378">
        <v>2</v>
      </c>
      <c r="CS1378">
        <v>3</v>
      </c>
      <c r="CT1378">
        <v>3</v>
      </c>
      <c r="CU1378">
        <v>3</v>
      </c>
      <c r="CV1378">
        <v>2</v>
      </c>
      <c r="CW1378">
        <v>1</v>
      </c>
      <c r="CX1378">
        <v>2</v>
      </c>
      <c r="CY1378">
        <v>1</v>
      </c>
      <c r="DA1378" s="57" t="s">
        <v>125</v>
      </c>
    </row>
    <row r="1379" spans="1:105">
      <c r="A1379">
        <v>1373</v>
      </c>
      <c r="B1379" s="9">
        <v>2</v>
      </c>
      <c r="C1379" s="9">
        <v>3</v>
      </c>
      <c r="D1379" s="9">
        <v>5</v>
      </c>
      <c r="E1379" s="9">
        <v>11</v>
      </c>
      <c r="F1379" s="9">
        <v>1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1</v>
      </c>
      <c r="N1379" s="9">
        <v>4</v>
      </c>
      <c r="O1379" s="9">
        <v>0</v>
      </c>
      <c r="P1379" s="9">
        <v>4</v>
      </c>
      <c r="Q1379" s="9">
        <v>0</v>
      </c>
      <c r="R1379" s="9">
        <v>4</v>
      </c>
      <c r="S1379" s="9">
        <v>4</v>
      </c>
      <c r="T1379" s="9"/>
      <c r="U1379" s="9">
        <v>1</v>
      </c>
      <c r="V1379" s="9">
        <v>0</v>
      </c>
      <c r="W1379" s="9">
        <v>0</v>
      </c>
      <c r="X1379" s="9">
        <v>1</v>
      </c>
      <c r="Y1379" s="9">
        <v>0</v>
      </c>
      <c r="Z1379" s="9">
        <v>0</v>
      </c>
      <c r="AA1379" s="9">
        <v>0</v>
      </c>
      <c r="AB1379" s="9">
        <v>0</v>
      </c>
      <c r="AC1379" s="9"/>
      <c r="AD1379" s="9">
        <v>1</v>
      </c>
      <c r="AE1379" s="9"/>
      <c r="AF1379" s="9">
        <v>1</v>
      </c>
      <c r="AG1379" s="9">
        <v>0</v>
      </c>
      <c r="AH1379" s="9">
        <v>1</v>
      </c>
      <c r="AI1379" s="9">
        <v>0</v>
      </c>
      <c r="AJ1379" s="9">
        <v>0</v>
      </c>
      <c r="AK1379" s="9">
        <v>0</v>
      </c>
      <c r="AL1379" s="9"/>
      <c r="AM1379" s="9">
        <v>1</v>
      </c>
      <c r="AN1379" s="9">
        <v>1</v>
      </c>
      <c r="AO1379" s="9">
        <v>1</v>
      </c>
      <c r="AP1379" s="9">
        <v>0</v>
      </c>
      <c r="AQ1379" s="9">
        <v>0</v>
      </c>
      <c r="AR1379" s="9">
        <v>0</v>
      </c>
      <c r="AS1379" s="9"/>
      <c r="AT1379" s="9">
        <v>1</v>
      </c>
      <c r="AU1379" s="9">
        <v>3</v>
      </c>
      <c r="AV1379" s="75">
        <v>1</v>
      </c>
      <c r="AW1379" s="75">
        <v>2</v>
      </c>
      <c r="AX1379" s="75">
        <v>1</v>
      </c>
      <c r="AY1379" s="9">
        <v>1</v>
      </c>
      <c r="AZ1379" s="9">
        <v>1</v>
      </c>
      <c r="BA1379" s="9">
        <v>1</v>
      </c>
      <c r="BB1379" s="9">
        <v>2</v>
      </c>
      <c r="BC1379" s="9">
        <v>1</v>
      </c>
      <c r="BD1379" s="9">
        <v>1</v>
      </c>
      <c r="BE1379" s="9">
        <v>2</v>
      </c>
      <c r="BF1379" s="9">
        <v>1</v>
      </c>
      <c r="BG1379" s="9">
        <v>1</v>
      </c>
      <c r="BH1379">
        <v>1</v>
      </c>
      <c r="BI1379">
        <v>1</v>
      </c>
      <c r="BJ1379" s="58">
        <v>1</v>
      </c>
      <c r="BK1379">
        <v>2</v>
      </c>
      <c r="BL1379">
        <v>1</v>
      </c>
      <c r="BM1379">
        <v>1</v>
      </c>
      <c r="BN1379">
        <v>2</v>
      </c>
      <c r="BO1379">
        <v>1</v>
      </c>
      <c r="BP1379">
        <v>1</v>
      </c>
      <c r="BQ1379">
        <v>1</v>
      </c>
      <c r="BR1379">
        <v>1</v>
      </c>
      <c r="BS1379">
        <v>1</v>
      </c>
      <c r="BT1379">
        <v>2</v>
      </c>
      <c r="BU1379">
        <v>1</v>
      </c>
      <c r="BV1379">
        <v>2</v>
      </c>
      <c r="BW1379">
        <v>2</v>
      </c>
      <c r="BX1379">
        <v>2</v>
      </c>
      <c r="BY1379">
        <v>1</v>
      </c>
      <c r="BZ1379">
        <v>2</v>
      </c>
      <c r="CA1379">
        <v>2</v>
      </c>
      <c r="CB1379">
        <v>2</v>
      </c>
      <c r="CC1379">
        <v>1</v>
      </c>
      <c r="CD1379">
        <v>1</v>
      </c>
      <c r="CE1379">
        <v>2</v>
      </c>
      <c r="CF1379">
        <v>1</v>
      </c>
      <c r="CG1379">
        <v>2</v>
      </c>
      <c r="CH1379">
        <v>2</v>
      </c>
      <c r="CI1379">
        <v>2</v>
      </c>
      <c r="CJ1379">
        <v>1</v>
      </c>
      <c r="CK1379">
        <v>1</v>
      </c>
      <c r="CL1379">
        <v>1</v>
      </c>
      <c r="CO1379">
        <v>4</v>
      </c>
      <c r="CP1379">
        <v>4</v>
      </c>
      <c r="CQ1379">
        <v>4</v>
      </c>
      <c r="CR1379">
        <v>4</v>
      </c>
      <c r="CS1379">
        <v>4</v>
      </c>
      <c r="CT1379">
        <v>4</v>
      </c>
      <c r="CU1379">
        <v>4</v>
      </c>
      <c r="CV1379">
        <v>2</v>
      </c>
      <c r="CW1379">
        <v>1</v>
      </c>
      <c r="CX1379">
        <v>4</v>
      </c>
      <c r="CY1379">
        <v>3</v>
      </c>
      <c r="CZ1379">
        <v>4</v>
      </c>
      <c r="DA1379" s="57">
        <v>4</v>
      </c>
    </row>
    <row r="1380" spans="1:105">
      <c r="A1380">
        <v>1374</v>
      </c>
      <c r="B1380" s="9">
        <v>2</v>
      </c>
      <c r="C1380" s="9">
        <v>9</v>
      </c>
      <c r="D1380" s="9">
        <v>7</v>
      </c>
      <c r="E1380" s="9">
        <v>8</v>
      </c>
      <c r="F1380" s="9">
        <v>0</v>
      </c>
      <c r="G1380" s="9">
        <v>0</v>
      </c>
      <c r="H1380" s="9">
        <v>0</v>
      </c>
      <c r="I1380" s="9">
        <v>1</v>
      </c>
      <c r="J1380" s="9">
        <v>0</v>
      </c>
      <c r="K1380" s="9">
        <v>0</v>
      </c>
      <c r="L1380" s="9">
        <v>0</v>
      </c>
      <c r="M1380" s="9">
        <v>2</v>
      </c>
      <c r="N1380" s="9"/>
      <c r="O1380" s="9"/>
      <c r="P1380" s="9"/>
      <c r="Q1380" s="9">
        <v>4</v>
      </c>
      <c r="R1380" s="9"/>
      <c r="S1380" s="9"/>
      <c r="T1380" s="9"/>
      <c r="U1380" s="9">
        <v>0</v>
      </c>
      <c r="V1380" s="9">
        <v>0</v>
      </c>
      <c r="W1380" s="9">
        <v>0</v>
      </c>
      <c r="X1380" s="9">
        <v>0</v>
      </c>
      <c r="Y1380" s="9">
        <v>1</v>
      </c>
      <c r="Z1380" s="9">
        <v>0</v>
      </c>
      <c r="AA1380" s="9">
        <v>0</v>
      </c>
      <c r="AB1380" s="9">
        <v>0</v>
      </c>
      <c r="AC1380" s="9"/>
      <c r="AD1380" s="9">
        <v>4</v>
      </c>
      <c r="AE1380" s="9"/>
      <c r="AF1380" s="9">
        <v>1</v>
      </c>
      <c r="AG1380" s="9">
        <v>0</v>
      </c>
      <c r="AH1380" s="9">
        <v>0</v>
      </c>
      <c r="AI1380" s="9">
        <v>0</v>
      </c>
      <c r="AJ1380" s="9">
        <v>0</v>
      </c>
      <c r="AK1380" s="9">
        <v>0</v>
      </c>
      <c r="AL1380" s="9"/>
      <c r="AM1380" s="9">
        <v>1</v>
      </c>
      <c r="AN1380" s="9">
        <v>1</v>
      </c>
      <c r="AO1380" s="9">
        <v>1</v>
      </c>
      <c r="AP1380" s="9">
        <v>1</v>
      </c>
      <c r="AQ1380" s="9">
        <v>0</v>
      </c>
      <c r="AR1380" s="9">
        <v>0</v>
      </c>
      <c r="AS1380" s="9"/>
      <c r="AT1380" s="9">
        <v>4</v>
      </c>
      <c r="AU1380" s="9">
        <v>4</v>
      </c>
      <c r="AV1380" s="75">
        <v>1</v>
      </c>
      <c r="AW1380" s="75">
        <v>1</v>
      </c>
      <c r="AX1380" s="75">
        <v>2</v>
      </c>
      <c r="AY1380" s="9" t="s">
        <v>125</v>
      </c>
      <c r="AZ1380" s="9">
        <v>2</v>
      </c>
      <c r="BA1380" s="9" t="s">
        <v>125</v>
      </c>
      <c r="BB1380" s="9" t="s">
        <v>125</v>
      </c>
      <c r="BC1380" s="9"/>
      <c r="BD1380" s="9">
        <v>1</v>
      </c>
      <c r="BE1380" s="9">
        <v>2</v>
      </c>
      <c r="BF1380" s="9"/>
      <c r="BG1380" s="9" t="s">
        <v>125</v>
      </c>
      <c r="BJ1380" s="58">
        <v>1</v>
      </c>
      <c r="BK1380">
        <v>2</v>
      </c>
      <c r="BL1380">
        <v>2</v>
      </c>
      <c r="BM1380">
        <v>1</v>
      </c>
      <c r="BN1380">
        <v>2</v>
      </c>
      <c r="BO1380">
        <v>2</v>
      </c>
      <c r="BP1380">
        <v>2</v>
      </c>
      <c r="BQ1380" t="s">
        <v>125</v>
      </c>
      <c r="BR1380">
        <v>2</v>
      </c>
      <c r="BS1380">
        <v>2</v>
      </c>
      <c r="BT1380" t="s">
        <v>125</v>
      </c>
      <c r="BU1380">
        <v>1</v>
      </c>
      <c r="BV1380">
        <v>2</v>
      </c>
      <c r="BW1380">
        <v>2</v>
      </c>
      <c r="BX1380">
        <v>2</v>
      </c>
      <c r="BY1380">
        <v>2</v>
      </c>
      <c r="BZ1380">
        <v>2</v>
      </c>
      <c r="CA1380">
        <v>2</v>
      </c>
      <c r="CB1380">
        <v>2</v>
      </c>
      <c r="CC1380">
        <v>2</v>
      </c>
      <c r="CD1380">
        <v>2</v>
      </c>
      <c r="CE1380">
        <v>1</v>
      </c>
      <c r="CF1380">
        <v>2</v>
      </c>
      <c r="CG1380">
        <v>2</v>
      </c>
      <c r="CH1380">
        <v>2</v>
      </c>
      <c r="CI1380">
        <v>2</v>
      </c>
      <c r="CJ1380">
        <v>1</v>
      </c>
      <c r="CL1380">
        <v>1</v>
      </c>
      <c r="CM1380">
        <v>4</v>
      </c>
      <c r="CN1380">
        <v>4</v>
      </c>
      <c r="CO1380">
        <v>4</v>
      </c>
      <c r="CQ1380">
        <v>4</v>
      </c>
      <c r="CR1380">
        <v>4</v>
      </c>
      <c r="CS1380">
        <v>4</v>
      </c>
      <c r="CT1380">
        <v>4</v>
      </c>
      <c r="CU1380">
        <v>3</v>
      </c>
      <c r="CV1380">
        <v>3</v>
      </c>
      <c r="CW1380">
        <v>1</v>
      </c>
      <c r="CX1380">
        <v>3</v>
      </c>
      <c r="CY1380">
        <v>1</v>
      </c>
      <c r="CZ1380">
        <v>1</v>
      </c>
      <c r="DA1380" s="57" t="s">
        <v>125</v>
      </c>
    </row>
    <row r="1381" spans="1:105">
      <c r="A1381">
        <v>1375</v>
      </c>
      <c r="B1381" s="9">
        <v>2</v>
      </c>
      <c r="C1381" s="9">
        <v>7</v>
      </c>
      <c r="D1381" s="9">
        <v>4</v>
      </c>
      <c r="E1381" s="9">
        <v>15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1</v>
      </c>
      <c r="M1381" s="9">
        <v>1</v>
      </c>
      <c r="N1381" s="9">
        <v>3</v>
      </c>
      <c r="O1381" s="9">
        <v>4</v>
      </c>
      <c r="P1381" s="9">
        <v>3</v>
      </c>
      <c r="Q1381" s="9">
        <v>3</v>
      </c>
      <c r="R1381" s="9">
        <v>4</v>
      </c>
      <c r="S1381" s="9">
        <v>3</v>
      </c>
      <c r="T1381" s="9"/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1</v>
      </c>
      <c r="AB1381" s="9">
        <v>0</v>
      </c>
      <c r="AC1381" s="9"/>
      <c r="AD1381" s="9">
        <v>2</v>
      </c>
      <c r="AE1381" s="9"/>
      <c r="AF1381" s="9">
        <v>1</v>
      </c>
      <c r="AG1381" s="9">
        <v>1</v>
      </c>
      <c r="AH1381" s="9">
        <v>1</v>
      </c>
      <c r="AI1381" s="9">
        <v>0</v>
      </c>
      <c r="AJ1381" s="9">
        <v>1</v>
      </c>
      <c r="AK1381" s="9">
        <v>0</v>
      </c>
      <c r="AL1381" s="9"/>
      <c r="AM1381" s="9">
        <v>1</v>
      </c>
      <c r="AN1381" s="9">
        <v>1</v>
      </c>
      <c r="AO1381" s="9">
        <v>1</v>
      </c>
      <c r="AP1381" s="9">
        <v>0</v>
      </c>
      <c r="AQ1381" s="9">
        <v>0</v>
      </c>
      <c r="AR1381" s="9">
        <v>0</v>
      </c>
      <c r="AS1381" s="9"/>
      <c r="AT1381" s="9">
        <v>2</v>
      </c>
      <c r="AU1381" s="9">
        <v>3</v>
      </c>
      <c r="AV1381" s="75">
        <v>1</v>
      </c>
      <c r="AW1381" s="75">
        <v>1</v>
      </c>
      <c r="AX1381" s="75">
        <v>1</v>
      </c>
      <c r="AY1381" s="9">
        <v>2</v>
      </c>
      <c r="AZ1381" s="9">
        <v>1</v>
      </c>
      <c r="BA1381" s="9">
        <v>1</v>
      </c>
      <c r="BB1381" s="9">
        <v>2</v>
      </c>
      <c r="BC1381" s="9">
        <v>1</v>
      </c>
      <c r="BD1381" s="9">
        <v>1</v>
      </c>
      <c r="BE1381" s="9">
        <v>2</v>
      </c>
      <c r="BF1381" s="9">
        <v>2</v>
      </c>
      <c r="BG1381" s="9" t="s">
        <v>125</v>
      </c>
      <c r="BH1381">
        <v>1</v>
      </c>
      <c r="BI1381">
        <v>2</v>
      </c>
      <c r="BJ1381" s="58">
        <v>1</v>
      </c>
      <c r="BK1381">
        <v>2</v>
      </c>
      <c r="BL1381">
        <v>1</v>
      </c>
      <c r="BM1381">
        <v>1</v>
      </c>
      <c r="BN1381">
        <v>2</v>
      </c>
      <c r="BO1381">
        <v>2</v>
      </c>
      <c r="BP1381">
        <v>2</v>
      </c>
      <c r="BQ1381" t="s">
        <v>125</v>
      </c>
      <c r="BR1381">
        <v>1</v>
      </c>
      <c r="BS1381">
        <v>1</v>
      </c>
      <c r="BT1381">
        <v>1</v>
      </c>
      <c r="BU1381">
        <v>1</v>
      </c>
      <c r="BV1381">
        <v>2</v>
      </c>
      <c r="BW1381">
        <v>2</v>
      </c>
      <c r="BX1381">
        <v>2</v>
      </c>
      <c r="BY1381">
        <v>1</v>
      </c>
      <c r="BZ1381">
        <v>1</v>
      </c>
      <c r="CA1381">
        <v>1</v>
      </c>
      <c r="CB1381">
        <v>2</v>
      </c>
      <c r="CC1381">
        <v>2</v>
      </c>
      <c r="CD1381">
        <v>1</v>
      </c>
      <c r="CE1381">
        <v>2</v>
      </c>
      <c r="CF1381">
        <v>1</v>
      </c>
      <c r="CG1381">
        <v>2</v>
      </c>
      <c r="CH1381">
        <v>2</v>
      </c>
      <c r="CI1381">
        <v>1</v>
      </c>
      <c r="CJ1381">
        <v>1</v>
      </c>
      <c r="CK1381">
        <v>2</v>
      </c>
      <c r="CL1381">
        <v>1</v>
      </c>
      <c r="CM1381">
        <v>3</v>
      </c>
      <c r="CN1381">
        <v>3</v>
      </c>
      <c r="CO1381">
        <v>4</v>
      </c>
      <c r="CP1381">
        <v>3</v>
      </c>
      <c r="CQ1381">
        <v>4</v>
      </c>
      <c r="CR1381">
        <v>4</v>
      </c>
      <c r="CS1381">
        <v>4</v>
      </c>
      <c r="CT1381">
        <v>2</v>
      </c>
      <c r="CU1381">
        <v>3</v>
      </c>
      <c r="CV1381">
        <v>2</v>
      </c>
      <c r="CW1381">
        <v>2</v>
      </c>
      <c r="CX1381">
        <v>4</v>
      </c>
      <c r="CY1381">
        <v>3</v>
      </c>
      <c r="CZ1381">
        <v>3</v>
      </c>
      <c r="DA1381" s="57" t="s">
        <v>125</v>
      </c>
    </row>
    <row r="1382" spans="1:105">
      <c r="A1382">
        <v>1376</v>
      </c>
      <c r="B1382" s="9">
        <v>1</v>
      </c>
      <c r="C1382" s="9">
        <v>3</v>
      </c>
      <c r="D1382" s="9">
        <v>2</v>
      </c>
      <c r="E1382" s="9">
        <v>3</v>
      </c>
      <c r="F1382" s="9">
        <v>1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3</v>
      </c>
      <c r="N1382" s="9">
        <v>3</v>
      </c>
      <c r="O1382" s="9">
        <v>3</v>
      </c>
      <c r="P1382" s="9">
        <v>3</v>
      </c>
      <c r="Q1382" s="9">
        <v>3</v>
      </c>
      <c r="R1382" s="9">
        <v>3</v>
      </c>
      <c r="S1382" s="9">
        <v>3</v>
      </c>
      <c r="T1382" s="9"/>
      <c r="U1382" s="9">
        <v>0</v>
      </c>
      <c r="V1382" s="9">
        <v>1</v>
      </c>
      <c r="W1382" s="9">
        <v>0</v>
      </c>
      <c r="X1382" s="9">
        <v>0</v>
      </c>
      <c r="Y1382" s="9">
        <v>0</v>
      </c>
      <c r="Z1382" s="9">
        <v>1</v>
      </c>
      <c r="AA1382" s="9">
        <v>0</v>
      </c>
      <c r="AB1382" s="9">
        <v>0</v>
      </c>
      <c r="AC1382" s="9"/>
      <c r="AD1382" s="9">
        <v>2</v>
      </c>
      <c r="AE1382" s="9"/>
      <c r="AF1382" s="9">
        <v>1</v>
      </c>
      <c r="AG1382" s="9">
        <v>0</v>
      </c>
      <c r="AH1382" s="9">
        <v>1</v>
      </c>
      <c r="AI1382" s="9">
        <v>1</v>
      </c>
      <c r="AJ1382" s="9">
        <v>0</v>
      </c>
      <c r="AK1382" s="9">
        <v>0</v>
      </c>
      <c r="AL1382" s="9"/>
      <c r="AM1382" s="9">
        <v>1</v>
      </c>
      <c r="AN1382" s="9">
        <v>1</v>
      </c>
      <c r="AO1382" s="9">
        <v>1</v>
      </c>
      <c r="AP1382" s="9">
        <v>1</v>
      </c>
      <c r="AQ1382" s="9">
        <v>0</v>
      </c>
      <c r="AR1382" s="9">
        <v>0</v>
      </c>
      <c r="AS1382" s="9"/>
      <c r="AT1382" s="9">
        <v>1</v>
      </c>
      <c r="AU1382" s="9">
        <v>1</v>
      </c>
      <c r="AV1382" s="75">
        <v>1</v>
      </c>
      <c r="AW1382" s="75">
        <v>2</v>
      </c>
      <c r="AX1382" s="75">
        <v>1</v>
      </c>
      <c r="AY1382" s="9">
        <v>1</v>
      </c>
      <c r="AZ1382" s="9">
        <v>1</v>
      </c>
      <c r="BA1382" s="9">
        <v>1</v>
      </c>
      <c r="BB1382" s="9">
        <v>2</v>
      </c>
      <c r="BC1382" s="9">
        <v>2</v>
      </c>
      <c r="BD1382" s="9">
        <v>1</v>
      </c>
      <c r="BE1382" s="9">
        <v>2</v>
      </c>
      <c r="BF1382" s="9">
        <v>1</v>
      </c>
      <c r="BG1382" s="9">
        <v>1</v>
      </c>
      <c r="BH1382">
        <v>1</v>
      </c>
      <c r="BI1382">
        <v>2</v>
      </c>
      <c r="BJ1382" s="58">
        <v>1</v>
      </c>
      <c r="BK1382">
        <v>1</v>
      </c>
      <c r="BL1382">
        <v>1</v>
      </c>
      <c r="BM1382">
        <v>1</v>
      </c>
      <c r="BN1382">
        <v>1</v>
      </c>
      <c r="BO1382">
        <v>2</v>
      </c>
      <c r="BP1382">
        <v>1</v>
      </c>
      <c r="BQ1382">
        <v>1</v>
      </c>
      <c r="BR1382">
        <v>1</v>
      </c>
      <c r="BS1382">
        <v>1</v>
      </c>
      <c r="BT1382">
        <v>1</v>
      </c>
      <c r="BU1382">
        <v>1</v>
      </c>
      <c r="BV1382">
        <v>2</v>
      </c>
      <c r="BW1382">
        <v>1</v>
      </c>
      <c r="BX1382">
        <v>2</v>
      </c>
      <c r="BY1382">
        <v>2</v>
      </c>
      <c r="BZ1382">
        <v>2</v>
      </c>
      <c r="CA1382">
        <v>1</v>
      </c>
      <c r="CB1382">
        <v>2</v>
      </c>
      <c r="CC1382">
        <v>2</v>
      </c>
      <c r="CD1382">
        <v>2</v>
      </c>
      <c r="CE1382">
        <v>2</v>
      </c>
      <c r="CF1382">
        <v>1</v>
      </c>
      <c r="CG1382">
        <v>1</v>
      </c>
      <c r="CH1382">
        <v>2</v>
      </c>
      <c r="CI1382">
        <v>2</v>
      </c>
      <c r="CJ1382">
        <v>2</v>
      </c>
      <c r="CK1382">
        <v>2</v>
      </c>
      <c r="CL1382">
        <v>2</v>
      </c>
      <c r="CM1382" t="s">
        <v>125</v>
      </c>
      <c r="CN1382" t="s">
        <v>125</v>
      </c>
      <c r="CO1382">
        <v>4</v>
      </c>
      <c r="CP1382">
        <v>2</v>
      </c>
      <c r="CQ1382">
        <v>3</v>
      </c>
      <c r="CR1382">
        <v>2</v>
      </c>
      <c r="CS1382">
        <v>3</v>
      </c>
      <c r="CT1382">
        <v>3</v>
      </c>
      <c r="CU1382">
        <v>3</v>
      </c>
      <c r="CV1382">
        <v>3</v>
      </c>
      <c r="CW1382">
        <v>2</v>
      </c>
      <c r="CX1382">
        <v>3</v>
      </c>
      <c r="CY1382">
        <v>3</v>
      </c>
      <c r="CZ1382">
        <v>3</v>
      </c>
      <c r="DA1382" s="57">
        <v>3</v>
      </c>
    </row>
    <row r="1383" spans="1:105">
      <c r="A1383">
        <v>1377</v>
      </c>
      <c r="B1383" s="9">
        <v>2</v>
      </c>
      <c r="C1383" s="9">
        <v>6</v>
      </c>
      <c r="D1383" s="9">
        <v>5</v>
      </c>
      <c r="E1383" s="9">
        <v>16</v>
      </c>
      <c r="F1383" s="9">
        <v>0</v>
      </c>
      <c r="G1383" s="9">
        <v>0</v>
      </c>
      <c r="H1383" s="9">
        <v>0</v>
      </c>
      <c r="I1383" s="9">
        <v>1</v>
      </c>
      <c r="J1383" s="9">
        <v>0</v>
      </c>
      <c r="K1383" s="9">
        <v>0</v>
      </c>
      <c r="L1383" s="9">
        <v>0</v>
      </c>
      <c r="M1383" s="9">
        <v>3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4</v>
      </c>
      <c r="T1383" s="9"/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1</v>
      </c>
      <c r="AB1383" s="9">
        <v>0</v>
      </c>
      <c r="AC1383" s="9"/>
      <c r="AD1383" s="9">
        <v>3</v>
      </c>
      <c r="AE1383" s="9"/>
      <c r="AF1383" s="9">
        <v>1</v>
      </c>
      <c r="AG1383" s="9">
        <v>0</v>
      </c>
      <c r="AH1383" s="9">
        <v>0</v>
      </c>
      <c r="AI1383" s="9">
        <v>1</v>
      </c>
      <c r="AJ1383" s="9">
        <v>0</v>
      </c>
      <c r="AK1383" s="9">
        <v>0</v>
      </c>
      <c r="AL1383" s="9"/>
      <c r="AM1383" s="9">
        <v>1</v>
      </c>
      <c r="AN1383" s="9">
        <v>1</v>
      </c>
      <c r="AO1383" s="9">
        <v>1</v>
      </c>
      <c r="AP1383" s="9">
        <v>1</v>
      </c>
      <c r="AQ1383" s="9">
        <v>0</v>
      </c>
      <c r="AR1383" s="9">
        <v>1</v>
      </c>
      <c r="AS1383" s="9"/>
      <c r="AT1383" s="9">
        <v>1</v>
      </c>
      <c r="AU1383" s="9">
        <v>1</v>
      </c>
      <c r="AV1383" s="75">
        <v>1</v>
      </c>
      <c r="AW1383" s="75">
        <v>2</v>
      </c>
      <c r="AX1383" s="75">
        <v>2</v>
      </c>
      <c r="AY1383" s="9" t="s">
        <v>125</v>
      </c>
      <c r="AZ1383" s="9">
        <v>1</v>
      </c>
      <c r="BA1383" s="9">
        <v>1</v>
      </c>
      <c r="BB1383" s="9">
        <v>2</v>
      </c>
      <c r="BC1383" s="9">
        <v>2</v>
      </c>
      <c r="BD1383" s="9">
        <v>1</v>
      </c>
      <c r="BE1383" s="9">
        <v>2</v>
      </c>
      <c r="BF1383" s="9">
        <v>2</v>
      </c>
      <c r="BG1383" s="9" t="s">
        <v>125</v>
      </c>
      <c r="BH1383">
        <v>1</v>
      </c>
      <c r="BI1383">
        <v>2</v>
      </c>
      <c r="BJ1383" s="58">
        <v>1</v>
      </c>
      <c r="BK1383">
        <v>2</v>
      </c>
      <c r="BL1383">
        <v>1</v>
      </c>
      <c r="BM1383">
        <v>1</v>
      </c>
      <c r="BN1383">
        <v>1</v>
      </c>
      <c r="BO1383">
        <v>2</v>
      </c>
      <c r="BP1383">
        <v>2</v>
      </c>
      <c r="BQ1383" t="s">
        <v>125</v>
      </c>
      <c r="BR1383">
        <v>2</v>
      </c>
      <c r="BS1383">
        <v>1</v>
      </c>
      <c r="BT1383">
        <v>1</v>
      </c>
      <c r="BU1383">
        <v>1</v>
      </c>
      <c r="BV1383">
        <v>2</v>
      </c>
      <c r="BW1383">
        <v>2</v>
      </c>
      <c r="BX1383">
        <v>2</v>
      </c>
      <c r="BY1383">
        <v>2</v>
      </c>
      <c r="BZ1383">
        <v>2</v>
      </c>
      <c r="CA1383">
        <v>2</v>
      </c>
      <c r="CB1383">
        <v>2</v>
      </c>
      <c r="CC1383">
        <v>2</v>
      </c>
      <c r="CD1383">
        <v>2</v>
      </c>
      <c r="CE1383">
        <v>2</v>
      </c>
      <c r="CF1383">
        <v>2</v>
      </c>
      <c r="CG1383">
        <v>2</v>
      </c>
      <c r="CH1383">
        <v>2</v>
      </c>
      <c r="CI1383">
        <v>2</v>
      </c>
      <c r="CJ1383">
        <v>2</v>
      </c>
      <c r="CK1383">
        <v>2</v>
      </c>
      <c r="CL1383">
        <v>1</v>
      </c>
      <c r="CM1383">
        <v>3</v>
      </c>
      <c r="CN1383">
        <v>3</v>
      </c>
      <c r="CO1383">
        <v>4</v>
      </c>
      <c r="CP1383">
        <v>2</v>
      </c>
      <c r="CQ1383">
        <v>3</v>
      </c>
      <c r="CR1383">
        <v>3</v>
      </c>
      <c r="CS1383">
        <v>3</v>
      </c>
      <c r="CT1383">
        <v>3</v>
      </c>
      <c r="CU1383">
        <v>2</v>
      </c>
      <c r="CV1383">
        <v>3</v>
      </c>
      <c r="CW1383">
        <v>1</v>
      </c>
      <c r="CX1383">
        <v>3</v>
      </c>
      <c r="CY1383">
        <v>3</v>
      </c>
      <c r="CZ1383">
        <v>0</v>
      </c>
      <c r="DA1383" s="57" t="s">
        <v>125</v>
      </c>
    </row>
    <row r="1384" spans="1:105">
      <c r="A1384">
        <v>1378</v>
      </c>
      <c r="B1384" s="9">
        <v>2</v>
      </c>
      <c r="C1384" s="9">
        <v>4</v>
      </c>
      <c r="D1384" s="9">
        <v>4</v>
      </c>
      <c r="E1384" s="9">
        <v>5</v>
      </c>
      <c r="F1384" s="9">
        <v>0</v>
      </c>
      <c r="G1384" s="9">
        <v>0</v>
      </c>
      <c r="H1384" s="9">
        <v>1</v>
      </c>
      <c r="I1384" s="9">
        <v>0</v>
      </c>
      <c r="J1384" s="9">
        <v>0</v>
      </c>
      <c r="K1384" s="9">
        <v>0</v>
      </c>
      <c r="L1384" s="9">
        <v>0</v>
      </c>
      <c r="M1384" s="9">
        <v>2</v>
      </c>
      <c r="N1384" s="9">
        <v>4</v>
      </c>
      <c r="O1384" s="9">
        <v>3</v>
      </c>
      <c r="P1384" s="9">
        <v>3</v>
      </c>
      <c r="Q1384" s="9">
        <v>3</v>
      </c>
      <c r="R1384" s="9">
        <v>4</v>
      </c>
      <c r="S1384" s="9">
        <v>3</v>
      </c>
      <c r="T1384" s="9"/>
      <c r="U1384" s="9">
        <v>1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  <c r="AC1384" s="9"/>
      <c r="AD1384" s="9">
        <v>1</v>
      </c>
      <c r="AE1384" s="9"/>
      <c r="AF1384" s="9">
        <v>1</v>
      </c>
      <c r="AG1384" s="9">
        <v>0</v>
      </c>
      <c r="AH1384" s="9">
        <v>1</v>
      </c>
      <c r="AI1384" s="9">
        <v>0</v>
      </c>
      <c r="AJ1384" s="9">
        <v>0</v>
      </c>
      <c r="AK1384" s="9">
        <v>0</v>
      </c>
      <c r="AL1384" s="9"/>
      <c r="AM1384" s="9">
        <v>1</v>
      </c>
      <c r="AN1384" s="9">
        <v>1</v>
      </c>
      <c r="AO1384" s="9">
        <v>0</v>
      </c>
      <c r="AP1384" s="9">
        <v>0</v>
      </c>
      <c r="AQ1384" s="9">
        <v>0</v>
      </c>
      <c r="AR1384" s="9">
        <v>0</v>
      </c>
      <c r="AS1384" s="9"/>
      <c r="AT1384" s="9">
        <v>1</v>
      </c>
      <c r="AU1384" s="9">
        <v>2</v>
      </c>
      <c r="AV1384" s="75">
        <v>1</v>
      </c>
      <c r="AW1384" s="75">
        <v>1</v>
      </c>
      <c r="AX1384" s="75">
        <v>1</v>
      </c>
      <c r="AY1384" s="9">
        <v>2</v>
      </c>
      <c r="AZ1384" s="9">
        <v>1</v>
      </c>
      <c r="BA1384" s="9">
        <v>1</v>
      </c>
      <c r="BB1384" s="9">
        <v>2</v>
      </c>
      <c r="BC1384" s="9">
        <v>1</v>
      </c>
      <c r="BD1384" s="9">
        <v>1</v>
      </c>
      <c r="BE1384" s="9">
        <v>2</v>
      </c>
      <c r="BF1384" s="9">
        <v>1</v>
      </c>
      <c r="BG1384" s="9">
        <v>1</v>
      </c>
      <c r="BH1384">
        <v>2</v>
      </c>
      <c r="BI1384">
        <v>1</v>
      </c>
      <c r="BJ1384" s="58">
        <v>1</v>
      </c>
      <c r="BK1384">
        <v>2</v>
      </c>
      <c r="BL1384">
        <v>1</v>
      </c>
      <c r="BM1384">
        <v>1</v>
      </c>
      <c r="BN1384">
        <v>2</v>
      </c>
      <c r="BO1384">
        <v>2</v>
      </c>
      <c r="BP1384">
        <v>2</v>
      </c>
      <c r="BQ1384" t="s">
        <v>125</v>
      </c>
      <c r="BR1384">
        <v>2</v>
      </c>
      <c r="BS1384">
        <v>2</v>
      </c>
      <c r="BT1384" t="s">
        <v>125</v>
      </c>
      <c r="BU1384">
        <v>2</v>
      </c>
      <c r="BV1384">
        <v>1</v>
      </c>
      <c r="BW1384">
        <v>1</v>
      </c>
      <c r="BX1384">
        <v>2</v>
      </c>
      <c r="BY1384">
        <v>1</v>
      </c>
      <c r="BZ1384">
        <v>2</v>
      </c>
      <c r="CA1384">
        <v>2</v>
      </c>
      <c r="CB1384">
        <v>2</v>
      </c>
      <c r="CC1384">
        <v>1</v>
      </c>
      <c r="CD1384">
        <v>1</v>
      </c>
      <c r="CE1384">
        <v>2</v>
      </c>
      <c r="CF1384">
        <v>2</v>
      </c>
      <c r="CG1384">
        <v>2</v>
      </c>
      <c r="CH1384">
        <v>2</v>
      </c>
      <c r="CI1384">
        <v>2</v>
      </c>
      <c r="CJ1384">
        <v>1</v>
      </c>
      <c r="CK1384">
        <v>2</v>
      </c>
      <c r="CL1384">
        <v>1</v>
      </c>
      <c r="CM1384">
        <v>3</v>
      </c>
      <c r="CN1384">
        <v>3</v>
      </c>
      <c r="CO1384">
        <v>3</v>
      </c>
      <c r="CP1384">
        <v>3</v>
      </c>
      <c r="CQ1384">
        <v>4</v>
      </c>
      <c r="CR1384">
        <v>4</v>
      </c>
      <c r="CS1384">
        <v>4</v>
      </c>
      <c r="CT1384">
        <v>4</v>
      </c>
      <c r="CU1384">
        <v>3</v>
      </c>
      <c r="CV1384">
        <v>3</v>
      </c>
      <c r="CW1384">
        <v>2</v>
      </c>
      <c r="CX1384">
        <v>4</v>
      </c>
      <c r="CY1384">
        <v>4</v>
      </c>
      <c r="CZ1384">
        <v>3</v>
      </c>
      <c r="DA1384" s="57">
        <v>3</v>
      </c>
    </row>
    <row r="1385" spans="1:105">
      <c r="A1385">
        <v>1379</v>
      </c>
      <c r="B1385" s="9">
        <v>1</v>
      </c>
      <c r="C1385" s="9">
        <v>2</v>
      </c>
      <c r="D1385" s="9">
        <v>1</v>
      </c>
      <c r="E1385" s="9">
        <v>3</v>
      </c>
      <c r="F1385" s="9">
        <v>0</v>
      </c>
      <c r="G1385" s="9">
        <v>0</v>
      </c>
      <c r="H1385" s="9">
        <v>0</v>
      </c>
      <c r="I1385" s="9">
        <v>1</v>
      </c>
      <c r="J1385" s="9">
        <v>1</v>
      </c>
      <c r="K1385" s="9">
        <v>0</v>
      </c>
      <c r="L1385" s="9">
        <v>0</v>
      </c>
      <c r="M1385" s="9">
        <v>2</v>
      </c>
      <c r="N1385" s="9">
        <v>1</v>
      </c>
      <c r="O1385" s="9">
        <v>4</v>
      </c>
      <c r="P1385" s="9">
        <v>4</v>
      </c>
      <c r="Q1385" s="9">
        <v>1</v>
      </c>
      <c r="R1385" s="9">
        <v>2</v>
      </c>
      <c r="S1385" s="9">
        <v>4</v>
      </c>
      <c r="T1385" s="9"/>
      <c r="U1385" s="9">
        <v>0</v>
      </c>
      <c r="V1385" s="9">
        <v>0</v>
      </c>
      <c r="W1385" s="9">
        <v>1</v>
      </c>
      <c r="X1385" s="9">
        <v>0</v>
      </c>
      <c r="Y1385" s="9">
        <v>0</v>
      </c>
      <c r="Z1385" s="9">
        <v>0</v>
      </c>
      <c r="AA1385" s="9">
        <v>0</v>
      </c>
      <c r="AB1385" s="9">
        <v>0</v>
      </c>
      <c r="AC1385" s="9"/>
      <c r="AD1385" s="9">
        <v>3</v>
      </c>
      <c r="AE1385" s="9"/>
      <c r="AF1385" s="9">
        <v>0</v>
      </c>
      <c r="AG1385" s="9">
        <v>0</v>
      </c>
      <c r="AH1385" s="9">
        <v>1</v>
      </c>
      <c r="AI1385" s="9">
        <v>1</v>
      </c>
      <c r="AJ1385" s="9">
        <v>0</v>
      </c>
      <c r="AK1385" s="9">
        <v>0</v>
      </c>
      <c r="AL1385" s="9"/>
      <c r="AM1385" s="9">
        <v>1</v>
      </c>
      <c r="AN1385" s="9">
        <v>1</v>
      </c>
      <c r="AO1385" s="9">
        <v>1</v>
      </c>
      <c r="AP1385" s="9">
        <v>0</v>
      </c>
      <c r="AQ1385" s="9">
        <v>0</v>
      </c>
      <c r="AR1385" s="9">
        <v>0</v>
      </c>
      <c r="AS1385" s="9"/>
      <c r="AT1385" s="9">
        <v>1</v>
      </c>
      <c r="AU1385" s="9">
        <v>3</v>
      </c>
      <c r="AV1385" s="75">
        <v>1</v>
      </c>
      <c r="AW1385" s="75">
        <v>1</v>
      </c>
      <c r="AX1385" s="75">
        <v>1</v>
      </c>
      <c r="AY1385" s="9">
        <v>2</v>
      </c>
      <c r="AZ1385" s="9">
        <v>1</v>
      </c>
      <c r="BA1385" s="9">
        <v>1</v>
      </c>
      <c r="BB1385" s="9">
        <v>1</v>
      </c>
      <c r="BC1385" s="9">
        <v>1</v>
      </c>
      <c r="BD1385" s="9">
        <v>1</v>
      </c>
      <c r="BE1385" s="9">
        <v>1</v>
      </c>
      <c r="BF1385" s="9">
        <v>1</v>
      </c>
      <c r="BG1385" s="9">
        <v>1</v>
      </c>
      <c r="BH1385">
        <v>2</v>
      </c>
      <c r="BI1385">
        <v>1</v>
      </c>
      <c r="BJ1385" s="58">
        <v>1</v>
      </c>
      <c r="BK1385">
        <v>2</v>
      </c>
      <c r="BL1385">
        <v>2</v>
      </c>
      <c r="BM1385">
        <v>2</v>
      </c>
      <c r="BN1385">
        <v>2</v>
      </c>
      <c r="BO1385">
        <v>2</v>
      </c>
      <c r="BP1385">
        <v>1</v>
      </c>
      <c r="BQ1385">
        <v>1</v>
      </c>
      <c r="BR1385">
        <v>2</v>
      </c>
      <c r="BS1385">
        <v>2</v>
      </c>
      <c r="BT1385" t="s">
        <v>125</v>
      </c>
      <c r="BU1385">
        <v>2</v>
      </c>
      <c r="BV1385">
        <v>2</v>
      </c>
      <c r="BW1385">
        <v>1</v>
      </c>
      <c r="BX1385">
        <v>2</v>
      </c>
      <c r="BY1385">
        <v>1</v>
      </c>
      <c r="BZ1385">
        <v>2</v>
      </c>
      <c r="CA1385">
        <v>2</v>
      </c>
      <c r="CB1385">
        <v>2</v>
      </c>
      <c r="CC1385">
        <v>2</v>
      </c>
      <c r="CD1385">
        <v>2</v>
      </c>
      <c r="CE1385">
        <v>2</v>
      </c>
      <c r="CF1385">
        <v>2</v>
      </c>
      <c r="CG1385">
        <v>2</v>
      </c>
      <c r="CH1385">
        <v>2</v>
      </c>
      <c r="CI1385">
        <v>2</v>
      </c>
      <c r="CJ1385">
        <v>2</v>
      </c>
      <c r="CK1385">
        <v>2</v>
      </c>
      <c r="CL1385">
        <v>2</v>
      </c>
      <c r="CM1385" t="s">
        <v>125</v>
      </c>
      <c r="CN1385" t="s">
        <v>125</v>
      </c>
      <c r="CO1385">
        <v>3</v>
      </c>
      <c r="CP1385">
        <v>1</v>
      </c>
      <c r="CQ1385">
        <v>4</v>
      </c>
      <c r="CR1385">
        <v>1</v>
      </c>
      <c r="CS1385">
        <v>2</v>
      </c>
      <c r="CT1385">
        <v>4</v>
      </c>
      <c r="CU1385">
        <v>3</v>
      </c>
      <c r="CV1385">
        <v>1</v>
      </c>
      <c r="CW1385">
        <v>1</v>
      </c>
      <c r="CX1385">
        <v>3</v>
      </c>
      <c r="CY1385">
        <v>1</v>
      </c>
      <c r="CZ1385">
        <v>0</v>
      </c>
      <c r="DA1385" s="57" t="s">
        <v>125</v>
      </c>
    </row>
    <row r="1386" spans="1:105">
      <c r="A1386">
        <v>1380</v>
      </c>
      <c r="B1386" s="9">
        <v>1</v>
      </c>
      <c r="C1386" s="9">
        <v>5</v>
      </c>
      <c r="D1386" s="9">
        <v>2</v>
      </c>
      <c r="E1386" s="9">
        <v>3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1</v>
      </c>
      <c r="L1386" s="9">
        <v>0</v>
      </c>
      <c r="M1386" s="9">
        <v>2</v>
      </c>
      <c r="N1386" s="9">
        <v>3</v>
      </c>
      <c r="O1386" s="9">
        <v>3</v>
      </c>
      <c r="P1386" s="9">
        <v>3</v>
      </c>
      <c r="Q1386" s="9">
        <v>3</v>
      </c>
      <c r="R1386" s="9">
        <v>3</v>
      </c>
      <c r="S1386" s="9">
        <v>2</v>
      </c>
      <c r="T1386" s="9"/>
      <c r="U1386" s="9">
        <v>0</v>
      </c>
      <c r="V1386" s="9">
        <v>0</v>
      </c>
      <c r="W1386" s="9">
        <v>0</v>
      </c>
      <c r="X1386" s="9">
        <v>1</v>
      </c>
      <c r="Y1386" s="9">
        <v>0</v>
      </c>
      <c r="Z1386" s="9">
        <v>0</v>
      </c>
      <c r="AA1386" s="9">
        <v>0</v>
      </c>
      <c r="AB1386" s="9">
        <v>1</v>
      </c>
      <c r="AC1386" s="9"/>
      <c r="AD1386" s="9">
        <v>2</v>
      </c>
      <c r="AE1386" s="9"/>
      <c r="AF1386" s="9">
        <v>1</v>
      </c>
      <c r="AG1386" s="9">
        <v>0</v>
      </c>
      <c r="AH1386" s="9">
        <v>1</v>
      </c>
      <c r="AI1386" s="9">
        <v>0</v>
      </c>
      <c r="AJ1386" s="9">
        <v>0</v>
      </c>
      <c r="AK1386" s="9">
        <v>0</v>
      </c>
      <c r="AL1386" s="9"/>
      <c r="AM1386" s="9">
        <v>1</v>
      </c>
      <c r="AN1386" s="9">
        <v>1</v>
      </c>
      <c r="AO1386" s="9">
        <v>0</v>
      </c>
      <c r="AP1386" s="9">
        <v>1</v>
      </c>
      <c r="AQ1386" s="9">
        <v>0</v>
      </c>
      <c r="AR1386" s="9">
        <v>0</v>
      </c>
      <c r="AS1386" s="9"/>
      <c r="AT1386" s="9">
        <v>2</v>
      </c>
      <c r="AU1386" s="9">
        <v>3</v>
      </c>
      <c r="AV1386" s="75">
        <v>2</v>
      </c>
      <c r="AW1386" s="75">
        <v>2</v>
      </c>
      <c r="AX1386" s="75">
        <v>2</v>
      </c>
      <c r="AY1386" s="9" t="s">
        <v>125</v>
      </c>
      <c r="AZ1386" s="9">
        <v>1</v>
      </c>
      <c r="BA1386" s="9">
        <v>1</v>
      </c>
      <c r="BB1386" s="9">
        <v>2</v>
      </c>
      <c r="BC1386" s="9">
        <v>2</v>
      </c>
      <c r="BD1386" s="9">
        <v>1</v>
      </c>
      <c r="BE1386" s="9">
        <v>2</v>
      </c>
      <c r="BF1386" s="9">
        <v>1</v>
      </c>
      <c r="BG1386" s="9">
        <v>1</v>
      </c>
      <c r="BH1386">
        <v>2</v>
      </c>
      <c r="BI1386">
        <v>2</v>
      </c>
      <c r="BJ1386" s="58">
        <v>1</v>
      </c>
      <c r="BK1386">
        <v>2</v>
      </c>
      <c r="BL1386">
        <v>2</v>
      </c>
      <c r="BM1386">
        <v>2</v>
      </c>
      <c r="BN1386">
        <v>1</v>
      </c>
      <c r="BO1386">
        <v>2</v>
      </c>
      <c r="BP1386">
        <v>2</v>
      </c>
      <c r="BQ1386" t="s">
        <v>125</v>
      </c>
      <c r="BR1386">
        <v>1</v>
      </c>
      <c r="BS1386">
        <v>1</v>
      </c>
      <c r="BT1386">
        <v>1</v>
      </c>
      <c r="BU1386">
        <v>1</v>
      </c>
      <c r="BV1386">
        <v>1</v>
      </c>
      <c r="BW1386">
        <v>2</v>
      </c>
      <c r="BX1386">
        <v>2</v>
      </c>
      <c r="BY1386">
        <v>2</v>
      </c>
      <c r="BZ1386">
        <v>2</v>
      </c>
      <c r="CA1386">
        <v>2</v>
      </c>
      <c r="CB1386">
        <v>2</v>
      </c>
      <c r="CC1386">
        <v>2</v>
      </c>
      <c r="CD1386">
        <v>2</v>
      </c>
      <c r="CE1386">
        <v>2</v>
      </c>
      <c r="CF1386">
        <v>1</v>
      </c>
      <c r="CG1386">
        <v>1</v>
      </c>
      <c r="CH1386">
        <v>2</v>
      </c>
      <c r="CI1386">
        <v>2</v>
      </c>
      <c r="CJ1386">
        <v>1</v>
      </c>
      <c r="CK1386">
        <v>2</v>
      </c>
      <c r="CL1386">
        <v>1</v>
      </c>
      <c r="CM1386">
        <v>3</v>
      </c>
      <c r="CN1386">
        <v>3</v>
      </c>
      <c r="CO1386">
        <v>4</v>
      </c>
      <c r="CP1386">
        <v>3</v>
      </c>
      <c r="CQ1386">
        <v>3</v>
      </c>
      <c r="CR1386">
        <v>3</v>
      </c>
      <c r="CS1386">
        <v>4</v>
      </c>
      <c r="CT1386">
        <v>2</v>
      </c>
      <c r="CU1386">
        <v>2</v>
      </c>
      <c r="CV1386">
        <v>3</v>
      </c>
      <c r="CW1386">
        <v>1</v>
      </c>
      <c r="CX1386">
        <v>3</v>
      </c>
      <c r="CY1386">
        <v>3</v>
      </c>
      <c r="CZ1386">
        <v>3</v>
      </c>
      <c r="DA1386" s="57" t="s">
        <v>125</v>
      </c>
    </row>
    <row r="1387" spans="1:105">
      <c r="A1387">
        <v>1381</v>
      </c>
      <c r="B1387" s="9">
        <v>2</v>
      </c>
      <c r="C1387" s="9">
        <v>8</v>
      </c>
      <c r="D1387" s="9">
        <v>5</v>
      </c>
      <c r="E1387" s="9">
        <v>3</v>
      </c>
      <c r="F1387" s="9">
        <v>0</v>
      </c>
      <c r="G1387" s="9">
        <v>0</v>
      </c>
      <c r="H1387" s="9">
        <v>1</v>
      </c>
      <c r="I1387" s="9">
        <v>1</v>
      </c>
      <c r="J1387" s="9">
        <v>0</v>
      </c>
      <c r="K1387" s="9">
        <v>0</v>
      </c>
      <c r="L1387" s="9">
        <v>0</v>
      </c>
      <c r="M1387" s="9">
        <v>2</v>
      </c>
      <c r="N1387" s="9">
        <v>3</v>
      </c>
      <c r="O1387" s="9">
        <v>3</v>
      </c>
      <c r="P1387" s="9">
        <v>3</v>
      </c>
      <c r="Q1387" s="9">
        <v>3</v>
      </c>
      <c r="R1387" s="9">
        <v>3</v>
      </c>
      <c r="S1387" s="9">
        <v>3</v>
      </c>
      <c r="T1387" s="9"/>
      <c r="U1387" s="9">
        <v>0</v>
      </c>
      <c r="V1387" s="9">
        <v>0</v>
      </c>
      <c r="W1387" s="9">
        <v>0</v>
      </c>
      <c r="X1387" s="9">
        <v>0</v>
      </c>
      <c r="Y1387" s="9">
        <v>1</v>
      </c>
      <c r="Z1387" s="9">
        <v>0</v>
      </c>
      <c r="AA1387" s="9">
        <v>0</v>
      </c>
      <c r="AB1387" s="9">
        <v>0</v>
      </c>
      <c r="AC1387" s="9"/>
      <c r="AD1387" s="9">
        <v>2</v>
      </c>
      <c r="AE1387" s="9"/>
      <c r="AF1387" s="9">
        <v>1</v>
      </c>
      <c r="AG1387" s="9">
        <v>1</v>
      </c>
      <c r="AH1387" s="9">
        <v>0</v>
      </c>
      <c r="AI1387" s="9">
        <v>0</v>
      </c>
      <c r="AJ1387" s="9">
        <v>0</v>
      </c>
      <c r="AK1387" s="9">
        <v>0</v>
      </c>
      <c r="AL1387" s="9"/>
      <c r="AM1387" s="9">
        <v>1</v>
      </c>
      <c r="AN1387" s="9">
        <v>1</v>
      </c>
      <c r="AO1387" s="9">
        <v>0</v>
      </c>
      <c r="AP1387" s="9">
        <v>0</v>
      </c>
      <c r="AQ1387" s="9">
        <v>0</v>
      </c>
      <c r="AR1387" s="9">
        <v>0</v>
      </c>
      <c r="AS1387" s="9"/>
      <c r="AT1387" s="9">
        <v>1</v>
      </c>
      <c r="AU1387" s="9">
        <v>3</v>
      </c>
      <c r="AV1387" s="75">
        <v>2</v>
      </c>
      <c r="AW1387" s="75">
        <v>2</v>
      </c>
      <c r="AX1387" s="75">
        <v>1</v>
      </c>
      <c r="AY1387" s="9">
        <v>1</v>
      </c>
      <c r="AZ1387" s="9">
        <v>1</v>
      </c>
      <c r="BA1387" s="9">
        <v>1</v>
      </c>
      <c r="BB1387" s="9"/>
      <c r="BC1387" s="9">
        <v>2</v>
      </c>
      <c r="BD1387" s="9">
        <v>1</v>
      </c>
      <c r="BE1387" s="9">
        <v>2</v>
      </c>
      <c r="BF1387" s="9">
        <v>1</v>
      </c>
      <c r="BG1387" s="9">
        <v>1</v>
      </c>
      <c r="BH1387">
        <v>1</v>
      </c>
      <c r="BI1387">
        <v>2</v>
      </c>
      <c r="BJ1387" s="58">
        <v>2</v>
      </c>
      <c r="BK1387">
        <v>1</v>
      </c>
      <c r="BL1387">
        <v>1</v>
      </c>
      <c r="BM1387">
        <v>1</v>
      </c>
      <c r="BN1387">
        <v>1</v>
      </c>
      <c r="BO1387">
        <v>2</v>
      </c>
      <c r="BP1387">
        <v>2</v>
      </c>
      <c r="BQ1387" t="s">
        <v>125</v>
      </c>
      <c r="BR1387">
        <v>1</v>
      </c>
      <c r="BS1387">
        <v>1</v>
      </c>
      <c r="BT1387">
        <v>1</v>
      </c>
      <c r="BU1387">
        <v>1</v>
      </c>
      <c r="BV1387">
        <v>1</v>
      </c>
      <c r="BW1387">
        <v>2</v>
      </c>
      <c r="BX1387">
        <v>2</v>
      </c>
      <c r="BY1387">
        <v>1</v>
      </c>
      <c r="BZ1387">
        <v>2</v>
      </c>
      <c r="CA1387">
        <v>1</v>
      </c>
      <c r="CB1387">
        <v>1</v>
      </c>
      <c r="CC1387">
        <v>1</v>
      </c>
      <c r="CD1387">
        <v>2</v>
      </c>
      <c r="CE1387">
        <v>2</v>
      </c>
      <c r="CF1387">
        <v>1</v>
      </c>
      <c r="CG1387">
        <v>1</v>
      </c>
      <c r="CH1387">
        <v>1</v>
      </c>
      <c r="CI1387">
        <v>1</v>
      </c>
      <c r="CJ1387">
        <v>1</v>
      </c>
      <c r="CK1387">
        <v>2</v>
      </c>
      <c r="CL1387">
        <v>1</v>
      </c>
      <c r="CM1387">
        <v>3</v>
      </c>
      <c r="CN1387">
        <v>3</v>
      </c>
      <c r="CO1387">
        <v>4</v>
      </c>
      <c r="CP1387">
        <v>3</v>
      </c>
      <c r="CQ1387">
        <v>4</v>
      </c>
      <c r="CR1387">
        <v>4</v>
      </c>
      <c r="CS1387">
        <v>4</v>
      </c>
      <c r="CT1387">
        <v>3</v>
      </c>
      <c r="CU1387">
        <v>3</v>
      </c>
      <c r="CV1387">
        <v>2</v>
      </c>
      <c r="CW1387">
        <v>1</v>
      </c>
      <c r="CX1387">
        <v>4</v>
      </c>
      <c r="CY1387">
        <v>4</v>
      </c>
      <c r="CZ1387">
        <v>3</v>
      </c>
      <c r="DA1387" s="57">
        <v>3</v>
      </c>
    </row>
    <row r="1388" spans="1:105">
      <c r="A1388">
        <v>1382</v>
      </c>
      <c r="B1388" s="9">
        <v>1</v>
      </c>
      <c r="C1388" s="9">
        <v>2</v>
      </c>
      <c r="D1388" s="9">
        <v>1</v>
      </c>
      <c r="E1388" s="9">
        <v>1</v>
      </c>
      <c r="F1388" s="9">
        <v>0</v>
      </c>
      <c r="G1388" s="9">
        <v>0</v>
      </c>
      <c r="H1388" s="9">
        <v>0</v>
      </c>
      <c r="I1388" s="9">
        <v>1</v>
      </c>
      <c r="J1388" s="9">
        <v>0</v>
      </c>
      <c r="K1388" s="9">
        <v>0</v>
      </c>
      <c r="L1388" s="9">
        <v>0</v>
      </c>
      <c r="M1388" s="9">
        <v>1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/>
      <c r="U1388" s="9">
        <v>1</v>
      </c>
      <c r="V1388" s="9">
        <v>1</v>
      </c>
      <c r="W1388" s="9">
        <v>0</v>
      </c>
      <c r="X1388" s="9">
        <v>0</v>
      </c>
      <c r="Y1388" s="9">
        <v>1</v>
      </c>
      <c r="Z1388" s="9">
        <v>0</v>
      </c>
      <c r="AA1388" s="9">
        <v>0</v>
      </c>
      <c r="AB1388" s="9">
        <v>0</v>
      </c>
      <c r="AC1388" s="9"/>
      <c r="AD1388" s="9">
        <v>1</v>
      </c>
      <c r="AE1388" s="9"/>
      <c r="AF1388" s="9">
        <v>1</v>
      </c>
      <c r="AG1388" s="9">
        <v>0</v>
      </c>
      <c r="AH1388" s="9">
        <v>1</v>
      </c>
      <c r="AI1388" s="9">
        <v>0</v>
      </c>
      <c r="AJ1388" s="9">
        <v>0</v>
      </c>
      <c r="AK1388" s="9">
        <v>0</v>
      </c>
      <c r="AL1388" s="9"/>
      <c r="AM1388" s="9">
        <v>1</v>
      </c>
      <c r="AN1388" s="9">
        <v>1</v>
      </c>
      <c r="AO1388" s="9">
        <v>1</v>
      </c>
      <c r="AP1388" s="9">
        <v>1</v>
      </c>
      <c r="AQ1388" s="9">
        <v>0</v>
      </c>
      <c r="AR1388" s="9">
        <v>0</v>
      </c>
      <c r="AS1388" s="9"/>
      <c r="AT1388" s="9">
        <v>2</v>
      </c>
      <c r="AU1388" s="9">
        <v>1</v>
      </c>
      <c r="AV1388" s="75">
        <v>2</v>
      </c>
      <c r="AW1388" s="75">
        <v>2</v>
      </c>
      <c r="AX1388" s="75">
        <v>2</v>
      </c>
      <c r="AY1388" s="9" t="s">
        <v>125</v>
      </c>
      <c r="AZ1388" s="9">
        <v>1</v>
      </c>
      <c r="BA1388" s="9">
        <v>1</v>
      </c>
      <c r="BB1388" s="9">
        <v>1</v>
      </c>
      <c r="BC1388" s="9">
        <v>1</v>
      </c>
      <c r="BD1388" s="9">
        <v>1</v>
      </c>
      <c r="BE1388" s="9">
        <v>2</v>
      </c>
      <c r="BF1388" s="9">
        <v>2</v>
      </c>
      <c r="BG1388" s="9" t="s">
        <v>125</v>
      </c>
      <c r="BH1388">
        <v>2</v>
      </c>
      <c r="BI1388">
        <v>2</v>
      </c>
      <c r="BJ1388" s="58">
        <v>2</v>
      </c>
      <c r="BK1388">
        <v>2</v>
      </c>
      <c r="BL1388">
        <v>2</v>
      </c>
      <c r="BM1388">
        <v>2</v>
      </c>
      <c r="BN1388">
        <v>1</v>
      </c>
      <c r="BO1388">
        <v>2</v>
      </c>
      <c r="BP1388">
        <v>2</v>
      </c>
      <c r="BQ1388" t="s">
        <v>125</v>
      </c>
      <c r="BR1388">
        <v>2</v>
      </c>
      <c r="BS1388">
        <v>2</v>
      </c>
      <c r="BT1388" t="s">
        <v>125</v>
      </c>
      <c r="BU1388">
        <v>1</v>
      </c>
      <c r="BV1388">
        <v>2</v>
      </c>
      <c r="BW1388">
        <v>1</v>
      </c>
      <c r="BX1388">
        <v>1</v>
      </c>
      <c r="BY1388">
        <v>1</v>
      </c>
      <c r="BZ1388">
        <v>2</v>
      </c>
      <c r="CA1388">
        <v>2</v>
      </c>
      <c r="CB1388">
        <v>2</v>
      </c>
      <c r="CC1388">
        <v>2</v>
      </c>
      <c r="CD1388">
        <v>2</v>
      </c>
      <c r="CE1388">
        <v>2</v>
      </c>
      <c r="CF1388">
        <v>2</v>
      </c>
      <c r="CG1388">
        <v>2</v>
      </c>
      <c r="CH1388">
        <v>2</v>
      </c>
      <c r="CI1388">
        <v>2</v>
      </c>
      <c r="CJ1388">
        <v>1</v>
      </c>
      <c r="CK1388">
        <v>2</v>
      </c>
      <c r="CL1388">
        <v>2</v>
      </c>
      <c r="CM1388" t="s">
        <v>125</v>
      </c>
      <c r="CN1388" t="s">
        <v>125</v>
      </c>
      <c r="CO1388">
        <v>3</v>
      </c>
      <c r="CP1388">
        <v>3</v>
      </c>
      <c r="CQ1388">
        <v>3</v>
      </c>
      <c r="CR1388">
        <v>4</v>
      </c>
      <c r="CS1388">
        <v>3</v>
      </c>
      <c r="CT1388">
        <v>4</v>
      </c>
      <c r="CU1388">
        <v>3</v>
      </c>
      <c r="CV1388">
        <v>3</v>
      </c>
      <c r="CW1388">
        <v>1</v>
      </c>
      <c r="CX1388">
        <v>3</v>
      </c>
      <c r="CY1388">
        <v>4</v>
      </c>
      <c r="CZ1388">
        <v>1</v>
      </c>
      <c r="DA1388" s="57" t="s">
        <v>125</v>
      </c>
    </row>
    <row r="1389" spans="1:105">
      <c r="A1389">
        <v>1383</v>
      </c>
      <c r="B1389" s="9">
        <v>2</v>
      </c>
      <c r="C1389" s="9">
        <v>2</v>
      </c>
      <c r="D1389" s="9">
        <v>1</v>
      </c>
      <c r="E1389" s="9">
        <v>3</v>
      </c>
      <c r="F1389" s="9">
        <v>0</v>
      </c>
      <c r="G1389" s="9">
        <v>0</v>
      </c>
      <c r="H1389" s="9">
        <v>0</v>
      </c>
      <c r="I1389" s="9">
        <v>1</v>
      </c>
      <c r="J1389" s="9">
        <v>0</v>
      </c>
      <c r="K1389" s="9">
        <v>0</v>
      </c>
      <c r="L1389" s="9">
        <v>0</v>
      </c>
      <c r="M1389" s="9">
        <v>1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/>
      <c r="U1389" s="9">
        <v>0</v>
      </c>
      <c r="V1389" s="9">
        <v>0</v>
      </c>
      <c r="W1389" s="9">
        <v>1</v>
      </c>
      <c r="X1389" s="9">
        <v>0</v>
      </c>
      <c r="Y1389" s="9">
        <v>0</v>
      </c>
      <c r="Z1389" s="9">
        <v>1</v>
      </c>
      <c r="AA1389" s="9">
        <v>0</v>
      </c>
      <c r="AB1389" s="9">
        <v>0</v>
      </c>
      <c r="AC1389" s="9"/>
      <c r="AD1389" s="9">
        <v>2</v>
      </c>
      <c r="AE1389" s="9"/>
      <c r="AF1389" s="9">
        <v>0</v>
      </c>
      <c r="AG1389" s="9">
        <v>0</v>
      </c>
      <c r="AH1389" s="9">
        <v>1</v>
      </c>
      <c r="AI1389" s="9">
        <v>0</v>
      </c>
      <c r="AJ1389" s="9">
        <v>0</v>
      </c>
      <c r="AK1389" s="9">
        <v>0</v>
      </c>
      <c r="AL1389" s="9"/>
      <c r="AM1389" s="9">
        <v>1</v>
      </c>
      <c r="AN1389" s="9">
        <v>1</v>
      </c>
      <c r="AO1389" s="9">
        <v>0</v>
      </c>
      <c r="AP1389" s="9">
        <v>0</v>
      </c>
      <c r="AQ1389" s="9">
        <v>0</v>
      </c>
      <c r="AR1389" s="9">
        <v>0</v>
      </c>
      <c r="AS1389" s="9"/>
      <c r="AT1389" s="9">
        <v>1</v>
      </c>
      <c r="AU1389" s="9">
        <v>1</v>
      </c>
      <c r="AV1389" s="75">
        <v>2</v>
      </c>
      <c r="AW1389" s="75">
        <v>1</v>
      </c>
      <c r="AX1389" s="75">
        <v>2</v>
      </c>
      <c r="AY1389" s="9" t="s">
        <v>125</v>
      </c>
      <c r="AZ1389" s="9">
        <v>1</v>
      </c>
      <c r="BA1389" s="9">
        <v>1</v>
      </c>
      <c r="BB1389" s="9">
        <v>2</v>
      </c>
      <c r="BC1389" s="9">
        <v>2</v>
      </c>
      <c r="BD1389" s="9">
        <v>1</v>
      </c>
      <c r="BE1389" s="9">
        <v>1</v>
      </c>
      <c r="BF1389" s="9">
        <v>2</v>
      </c>
      <c r="BG1389" s="9" t="s">
        <v>125</v>
      </c>
      <c r="BH1389">
        <v>2</v>
      </c>
      <c r="BI1389">
        <v>1</v>
      </c>
      <c r="BJ1389" s="58">
        <v>1</v>
      </c>
      <c r="BK1389">
        <v>2</v>
      </c>
      <c r="BL1389">
        <v>1</v>
      </c>
      <c r="BM1389">
        <v>1</v>
      </c>
      <c r="BN1389">
        <v>1</v>
      </c>
      <c r="BO1389">
        <v>2</v>
      </c>
      <c r="BP1389">
        <v>2</v>
      </c>
      <c r="BQ1389" t="s">
        <v>125</v>
      </c>
      <c r="BR1389">
        <v>2</v>
      </c>
      <c r="BS1389">
        <v>2</v>
      </c>
      <c r="BT1389" t="s">
        <v>125</v>
      </c>
      <c r="BU1389">
        <v>1</v>
      </c>
      <c r="BV1389">
        <v>2</v>
      </c>
      <c r="BW1389">
        <v>2</v>
      </c>
      <c r="BX1389">
        <v>2</v>
      </c>
      <c r="BY1389">
        <v>1</v>
      </c>
      <c r="BZ1389">
        <v>1</v>
      </c>
      <c r="CA1389">
        <v>1</v>
      </c>
      <c r="CB1389">
        <v>2</v>
      </c>
      <c r="CC1389">
        <v>2</v>
      </c>
      <c r="CD1389">
        <v>1</v>
      </c>
      <c r="CE1389">
        <v>1</v>
      </c>
      <c r="CF1389">
        <v>1</v>
      </c>
      <c r="CG1389">
        <v>2</v>
      </c>
      <c r="CH1389">
        <v>2</v>
      </c>
      <c r="CI1389">
        <v>2</v>
      </c>
      <c r="CJ1389">
        <v>2</v>
      </c>
      <c r="CK1389">
        <v>2</v>
      </c>
      <c r="CL1389">
        <v>2</v>
      </c>
      <c r="CM1389" t="s">
        <v>125</v>
      </c>
      <c r="CN1389" t="s">
        <v>125</v>
      </c>
      <c r="CO1389">
        <v>3</v>
      </c>
      <c r="CP1389">
        <v>3</v>
      </c>
      <c r="CQ1389">
        <v>3</v>
      </c>
      <c r="CR1389">
        <v>4</v>
      </c>
      <c r="CS1389">
        <v>3</v>
      </c>
      <c r="CT1389">
        <v>4</v>
      </c>
      <c r="CU1389">
        <v>3</v>
      </c>
      <c r="CV1389">
        <v>2</v>
      </c>
      <c r="CW1389">
        <v>1</v>
      </c>
      <c r="CX1389">
        <v>3</v>
      </c>
      <c r="CY1389">
        <v>3</v>
      </c>
      <c r="CZ1389">
        <v>0</v>
      </c>
      <c r="DA1389" s="57" t="s">
        <v>125</v>
      </c>
    </row>
    <row r="1390" spans="1:105">
      <c r="A1390">
        <v>1384</v>
      </c>
      <c r="B1390" s="9">
        <v>1</v>
      </c>
      <c r="C1390" s="9">
        <v>5</v>
      </c>
      <c r="D1390" s="9">
        <v>1</v>
      </c>
      <c r="E1390" s="9">
        <v>8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1</v>
      </c>
      <c r="L1390" s="9">
        <v>0</v>
      </c>
      <c r="M1390" s="9">
        <v>2</v>
      </c>
      <c r="N1390" s="9">
        <v>0</v>
      </c>
      <c r="O1390" s="9">
        <v>0</v>
      </c>
      <c r="P1390" s="9">
        <v>0</v>
      </c>
      <c r="Q1390" s="9">
        <v>0</v>
      </c>
      <c r="R1390" s="9">
        <v>3</v>
      </c>
      <c r="S1390" s="9">
        <v>0</v>
      </c>
      <c r="T1390" s="9"/>
      <c r="U1390" s="9">
        <v>0</v>
      </c>
      <c r="V1390" s="9">
        <v>1</v>
      </c>
      <c r="W1390" s="9">
        <v>1</v>
      </c>
      <c r="X1390" s="9">
        <v>0</v>
      </c>
      <c r="Y1390" s="9">
        <v>1</v>
      </c>
      <c r="Z1390" s="9">
        <v>0</v>
      </c>
      <c r="AA1390" s="9">
        <v>0</v>
      </c>
      <c r="AB1390" s="9">
        <v>0</v>
      </c>
      <c r="AC1390" s="9"/>
      <c r="AD1390" s="9">
        <v>1</v>
      </c>
      <c r="AE1390" s="9"/>
      <c r="AF1390" s="9">
        <v>1</v>
      </c>
      <c r="AG1390" s="9">
        <v>0</v>
      </c>
      <c r="AH1390" s="9">
        <v>1</v>
      </c>
      <c r="AI1390" s="9">
        <v>0</v>
      </c>
      <c r="AJ1390" s="9">
        <v>1</v>
      </c>
      <c r="AK1390" s="9">
        <v>0</v>
      </c>
      <c r="AL1390" s="9"/>
      <c r="AM1390" s="9">
        <v>1</v>
      </c>
      <c r="AN1390" s="9">
        <v>1</v>
      </c>
      <c r="AO1390" s="9">
        <v>1</v>
      </c>
      <c r="AP1390" s="9">
        <v>1</v>
      </c>
      <c r="AQ1390" s="9">
        <v>0</v>
      </c>
      <c r="AR1390" s="9">
        <v>0</v>
      </c>
      <c r="AS1390" s="9"/>
      <c r="AT1390" s="9">
        <v>1</v>
      </c>
      <c r="AU1390" s="9">
        <v>1</v>
      </c>
      <c r="AV1390" s="75">
        <v>1</v>
      </c>
      <c r="AW1390" s="75">
        <v>2</v>
      </c>
      <c r="AX1390" s="75">
        <v>2</v>
      </c>
      <c r="AY1390" s="9" t="s">
        <v>125</v>
      </c>
      <c r="AZ1390" s="9">
        <v>1</v>
      </c>
      <c r="BA1390" s="9">
        <v>1</v>
      </c>
      <c r="BB1390" s="9">
        <v>2</v>
      </c>
      <c r="BC1390" s="9">
        <v>2</v>
      </c>
      <c r="BD1390" s="9">
        <v>1</v>
      </c>
      <c r="BE1390" s="9">
        <v>1</v>
      </c>
      <c r="BF1390" s="9">
        <v>1</v>
      </c>
      <c r="BG1390" s="9">
        <v>1</v>
      </c>
      <c r="BH1390">
        <v>2</v>
      </c>
      <c r="BI1390">
        <v>2</v>
      </c>
      <c r="BJ1390" s="58">
        <v>2</v>
      </c>
      <c r="BK1390">
        <v>2</v>
      </c>
      <c r="BL1390">
        <v>1</v>
      </c>
      <c r="BM1390">
        <v>1</v>
      </c>
      <c r="BN1390">
        <v>2</v>
      </c>
      <c r="BO1390">
        <v>1</v>
      </c>
      <c r="BP1390">
        <v>1</v>
      </c>
      <c r="BQ1390">
        <v>2</v>
      </c>
      <c r="BR1390">
        <v>1</v>
      </c>
      <c r="BS1390">
        <v>2</v>
      </c>
      <c r="BT1390" t="s">
        <v>125</v>
      </c>
      <c r="BU1390">
        <v>2</v>
      </c>
      <c r="BV1390">
        <v>2</v>
      </c>
      <c r="BW1390">
        <v>1</v>
      </c>
      <c r="BX1390">
        <v>2</v>
      </c>
      <c r="BY1390">
        <v>1</v>
      </c>
      <c r="BZ1390">
        <v>2</v>
      </c>
      <c r="CA1390">
        <v>1</v>
      </c>
      <c r="CB1390">
        <v>2</v>
      </c>
      <c r="CC1390">
        <v>1</v>
      </c>
      <c r="CD1390">
        <v>2</v>
      </c>
      <c r="CE1390">
        <v>2</v>
      </c>
      <c r="CF1390">
        <v>2</v>
      </c>
      <c r="CG1390">
        <v>2</v>
      </c>
      <c r="CH1390">
        <v>2</v>
      </c>
      <c r="CI1390">
        <v>2</v>
      </c>
      <c r="CJ1390">
        <v>1</v>
      </c>
      <c r="CK1390">
        <v>2</v>
      </c>
      <c r="CL1390">
        <v>1</v>
      </c>
      <c r="CM1390">
        <v>1</v>
      </c>
      <c r="CN1390">
        <v>3</v>
      </c>
      <c r="CO1390">
        <v>4</v>
      </c>
      <c r="CP1390">
        <v>1</v>
      </c>
      <c r="CQ1390">
        <v>4</v>
      </c>
      <c r="CR1390">
        <v>4</v>
      </c>
      <c r="CS1390">
        <v>4</v>
      </c>
      <c r="CT1390">
        <v>4</v>
      </c>
      <c r="CU1390">
        <v>4</v>
      </c>
      <c r="CV1390">
        <v>4</v>
      </c>
      <c r="CW1390">
        <v>1</v>
      </c>
      <c r="CX1390">
        <v>4</v>
      </c>
      <c r="CY1390">
        <v>1</v>
      </c>
      <c r="CZ1390">
        <v>0</v>
      </c>
      <c r="DA1390" s="57" t="s">
        <v>125</v>
      </c>
    </row>
    <row r="1391" spans="1:105">
      <c r="A1391">
        <v>1385</v>
      </c>
      <c r="B1391" s="9">
        <v>1</v>
      </c>
      <c r="C1391" s="9">
        <v>5</v>
      </c>
      <c r="D1391" s="9">
        <v>1</v>
      </c>
      <c r="E1391" s="9">
        <v>9</v>
      </c>
      <c r="F1391" s="9">
        <v>0</v>
      </c>
      <c r="G1391" s="9">
        <v>0</v>
      </c>
      <c r="H1391" s="9">
        <v>0</v>
      </c>
      <c r="I1391" s="9">
        <v>0</v>
      </c>
      <c r="J1391" s="9">
        <v>1</v>
      </c>
      <c r="K1391" s="9">
        <v>0</v>
      </c>
      <c r="L1391" s="9">
        <v>0</v>
      </c>
      <c r="M1391" s="9">
        <v>1</v>
      </c>
      <c r="N1391" s="9">
        <v>0</v>
      </c>
      <c r="O1391" s="9">
        <v>4</v>
      </c>
      <c r="P1391" s="9">
        <v>0</v>
      </c>
      <c r="Q1391" s="9">
        <v>4</v>
      </c>
      <c r="R1391" s="9">
        <v>4</v>
      </c>
      <c r="S1391" s="9">
        <v>0</v>
      </c>
      <c r="T1391" s="9"/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1</v>
      </c>
      <c r="AB1391" s="9">
        <v>0</v>
      </c>
      <c r="AC1391" s="9"/>
      <c r="AD1391" s="9">
        <v>4</v>
      </c>
      <c r="AE1391" s="9"/>
      <c r="AF1391" s="9">
        <v>1</v>
      </c>
      <c r="AG1391" s="9">
        <v>1</v>
      </c>
      <c r="AH1391" s="9">
        <v>1</v>
      </c>
      <c r="AI1391" s="9">
        <v>0</v>
      </c>
      <c r="AJ1391" s="9">
        <v>0</v>
      </c>
      <c r="AK1391" s="9">
        <v>0</v>
      </c>
      <c r="AL1391" s="9"/>
      <c r="AM1391" s="9">
        <v>1</v>
      </c>
      <c r="AN1391" s="9">
        <v>1</v>
      </c>
      <c r="AO1391" s="9">
        <v>1</v>
      </c>
      <c r="AP1391" s="9">
        <v>0</v>
      </c>
      <c r="AQ1391" s="9">
        <v>0</v>
      </c>
      <c r="AR1391" s="9">
        <v>0</v>
      </c>
      <c r="AS1391" s="9"/>
      <c r="AT1391" s="9">
        <v>1</v>
      </c>
      <c r="AU1391" s="9">
        <v>2</v>
      </c>
      <c r="AV1391" s="75">
        <v>2</v>
      </c>
      <c r="AW1391" s="75">
        <v>2</v>
      </c>
      <c r="AX1391" s="75">
        <v>1</v>
      </c>
      <c r="AY1391" s="9">
        <v>2</v>
      </c>
      <c r="AZ1391" s="9">
        <v>1</v>
      </c>
      <c r="BA1391" s="9">
        <v>2</v>
      </c>
      <c r="BB1391" s="9">
        <v>2</v>
      </c>
      <c r="BC1391" s="9">
        <v>1</v>
      </c>
      <c r="BD1391" s="9">
        <v>2</v>
      </c>
      <c r="BE1391" s="9" t="s">
        <v>125</v>
      </c>
      <c r="BF1391" s="9">
        <v>1</v>
      </c>
      <c r="BG1391" s="9">
        <v>1</v>
      </c>
      <c r="BH1391">
        <v>1</v>
      </c>
      <c r="BI1391">
        <v>2</v>
      </c>
      <c r="BJ1391" s="58">
        <v>1</v>
      </c>
      <c r="BK1391">
        <v>2</v>
      </c>
      <c r="BL1391">
        <v>1</v>
      </c>
      <c r="BM1391">
        <v>2</v>
      </c>
      <c r="BN1391">
        <v>2</v>
      </c>
      <c r="BO1391">
        <v>2</v>
      </c>
      <c r="BP1391">
        <v>2</v>
      </c>
      <c r="BQ1391" t="s">
        <v>125</v>
      </c>
      <c r="BR1391">
        <v>1</v>
      </c>
      <c r="BS1391">
        <v>2</v>
      </c>
      <c r="BT1391" t="s">
        <v>125</v>
      </c>
      <c r="BU1391">
        <v>1</v>
      </c>
      <c r="BV1391">
        <v>1</v>
      </c>
      <c r="BW1391">
        <v>1</v>
      </c>
      <c r="BX1391">
        <v>2</v>
      </c>
      <c r="BY1391">
        <v>1</v>
      </c>
      <c r="BZ1391">
        <v>2</v>
      </c>
      <c r="CA1391">
        <v>2</v>
      </c>
      <c r="CB1391">
        <v>2</v>
      </c>
      <c r="CC1391">
        <v>2</v>
      </c>
      <c r="CD1391">
        <v>2</v>
      </c>
      <c r="CE1391">
        <v>2</v>
      </c>
      <c r="CF1391">
        <v>2</v>
      </c>
      <c r="CG1391">
        <v>2</v>
      </c>
      <c r="CH1391">
        <v>2</v>
      </c>
      <c r="CI1391">
        <v>2</v>
      </c>
      <c r="CJ1391">
        <v>2</v>
      </c>
      <c r="CK1391">
        <v>2</v>
      </c>
      <c r="CL1391">
        <v>2</v>
      </c>
      <c r="CM1391" t="s">
        <v>125</v>
      </c>
      <c r="CN1391" t="s">
        <v>125</v>
      </c>
      <c r="CO1391">
        <v>4</v>
      </c>
      <c r="CP1391">
        <v>3</v>
      </c>
      <c r="CQ1391">
        <v>4</v>
      </c>
      <c r="CR1391">
        <v>4</v>
      </c>
      <c r="CS1391">
        <v>3</v>
      </c>
      <c r="CT1391">
        <v>4</v>
      </c>
      <c r="CU1391">
        <v>3</v>
      </c>
      <c r="CV1391">
        <v>3</v>
      </c>
      <c r="CW1391">
        <v>1</v>
      </c>
      <c r="CX1391">
        <v>3</v>
      </c>
      <c r="CY1391">
        <v>3</v>
      </c>
      <c r="CZ1391">
        <v>3</v>
      </c>
      <c r="DA1391" s="57" t="s">
        <v>125</v>
      </c>
    </row>
    <row r="1392" spans="1:105">
      <c r="A1392">
        <v>1386</v>
      </c>
      <c r="B1392" s="9">
        <v>2</v>
      </c>
      <c r="C1392" s="9">
        <v>8</v>
      </c>
      <c r="D1392" s="9">
        <v>5</v>
      </c>
      <c r="E1392" s="9">
        <v>14</v>
      </c>
      <c r="F1392" s="9">
        <v>0</v>
      </c>
      <c r="G1392" s="9">
        <v>1</v>
      </c>
      <c r="H1392" s="9">
        <v>1</v>
      </c>
      <c r="I1392" s="9">
        <v>1</v>
      </c>
      <c r="J1392" s="9">
        <v>1</v>
      </c>
      <c r="K1392" s="9">
        <v>0</v>
      </c>
      <c r="L1392" s="9">
        <v>0</v>
      </c>
      <c r="M1392" s="9">
        <v>2</v>
      </c>
      <c r="N1392" s="9">
        <v>3</v>
      </c>
      <c r="O1392" s="9">
        <v>3</v>
      </c>
      <c r="P1392" s="9">
        <v>3</v>
      </c>
      <c r="Q1392" s="9">
        <v>3</v>
      </c>
      <c r="R1392" s="9">
        <v>3</v>
      </c>
      <c r="S1392" s="9">
        <v>3</v>
      </c>
      <c r="T1392" s="9"/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1</v>
      </c>
      <c r="AB1392" s="9">
        <v>0</v>
      </c>
      <c r="AC1392" s="9"/>
      <c r="AD1392" s="9">
        <v>2</v>
      </c>
      <c r="AE1392" s="9"/>
      <c r="AF1392" s="9">
        <v>1</v>
      </c>
      <c r="AG1392" s="9">
        <v>1</v>
      </c>
      <c r="AH1392" s="9">
        <v>1</v>
      </c>
      <c r="AI1392" s="9">
        <v>1</v>
      </c>
      <c r="AJ1392" s="9">
        <v>0</v>
      </c>
      <c r="AK1392" s="9">
        <v>0</v>
      </c>
      <c r="AL1392" s="9"/>
      <c r="AM1392" s="9">
        <v>1</v>
      </c>
      <c r="AN1392" s="9">
        <v>1</v>
      </c>
      <c r="AO1392" s="9">
        <v>1</v>
      </c>
      <c r="AP1392" s="9">
        <v>0</v>
      </c>
      <c r="AQ1392" s="9">
        <v>0</v>
      </c>
      <c r="AR1392" s="9">
        <v>0</v>
      </c>
      <c r="AS1392" s="9"/>
      <c r="AT1392" s="9">
        <v>2</v>
      </c>
      <c r="AU1392" s="9">
        <v>4</v>
      </c>
      <c r="AV1392" s="75">
        <v>2</v>
      </c>
      <c r="AW1392" s="75">
        <v>2</v>
      </c>
      <c r="AX1392" s="75">
        <v>1</v>
      </c>
      <c r="AY1392" s="9">
        <v>2</v>
      </c>
      <c r="AZ1392" s="9">
        <v>1</v>
      </c>
      <c r="BA1392" s="9">
        <v>1</v>
      </c>
      <c r="BB1392" s="9">
        <v>1</v>
      </c>
      <c r="BC1392" s="9">
        <v>1</v>
      </c>
      <c r="BD1392" s="9">
        <v>1</v>
      </c>
      <c r="BE1392" s="9">
        <v>2</v>
      </c>
      <c r="BF1392" s="9">
        <v>1</v>
      </c>
      <c r="BG1392" s="9">
        <v>1</v>
      </c>
      <c r="BH1392">
        <v>2</v>
      </c>
      <c r="BI1392">
        <v>2</v>
      </c>
      <c r="BJ1392" s="58">
        <v>1</v>
      </c>
      <c r="BK1392">
        <v>1</v>
      </c>
      <c r="BL1392">
        <v>2</v>
      </c>
      <c r="BM1392">
        <v>1</v>
      </c>
      <c r="BN1392">
        <v>1</v>
      </c>
      <c r="BO1392">
        <v>2</v>
      </c>
      <c r="BP1392">
        <v>1</v>
      </c>
      <c r="BQ1392">
        <v>1</v>
      </c>
      <c r="BR1392">
        <v>2</v>
      </c>
      <c r="BS1392">
        <v>2</v>
      </c>
      <c r="BT1392" t="s">
        <v>125</v>
      </c>
      <c r="BU1392">
        <v>1</v>
      </c>
      <c r="BV1392">
        <v>1</v>
      </c>
      <c r="BW1392">
        <v>2</v>
      </c>
      <c r="BX1392">
        <v>2</v>
      </c>
      <c r="BY1392">
        <v>2</v>
      </c>
      <c r="BZ1392">
        <v>2</v>
      </c>
      <c r="CA1392">
        <v>2</v>
      </c>
      <c r="CB1392">
        <v>2</v>
      </c>
      <c r="CC1392">
        <v>2</v>
      </c>
      <c r="CD1392">
        <v>2</v>
      </c>
      <c r="CE1392">
        <v>2</v>
      </c>
      <c r="CF1392">
        <v>1</v>
      </c>
      <c r="CG1392">
        <v>2</v>
      </c>
      <c r="CH1392">
        <v>2</v>
      </c>
      <c r="CI1392">
        <v>2</v>
      </c>
      <c r="CJ1392">
        <v>1</v>
      </c>
      <c r="CK1392">
        <v>2</v>
      </c>
      <c r="CL1392">
        <v>1</v>
      </c>
      <c r="CM1392">
        <v>4</v>
      </c>
      <c r="CN1392">
        <v>4</v>
      </c>
      <c r="CO1392">
        <v>4</v>
      </c>
      <c r="CP1392">
        <v>2</v>
      </c>
      <c r="CQ1392">
        <v>2</v>
      </c>
      <c r="CR1392">
        <v>3</v>
      </c>
      <c r="CS1392">
        <v>3</v>
      </c>
      <c r="CT1392">
        <v>3</v>
      </c>
      <c r="CU1392">
        <v>2</v>
      </c>
      <c r="CV1392">
        <v>2</v>
      </c>
      <c r="CW1392">
        <v>1</v>
      </c>
      <c r="CX1392">
        <v>2</v>
      </c>
      <c r="CY1392">
        <v>3</v>
      </c>
      <c r="CZ1392">
        <v>3</v>
      </c>
      <c r="DA1392" s="57">
        <v>3</v>
      </c>
    </row>
    <row r="1393" spans="1:105">
      <c r="A1393">
        <v>1387</v>
      </c>
      <c r="B1393" s="9">
        <v>2</v>
      </c>
      <c r="C1393" s="9">
        <v>4</v>
      </c>
      <c r="D1393" s="9">
        <v>5</v>
      </c>
      <c r="E1393" s="9">
        <v>1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1</v>
      </c>
      <c r="L1393" s="9">
        <v>0</v>
      </c>
      <c r="M1393" s="9">
        <v>3</v>
      </c>
      <c r="N1393" s="9">
        <v>4</v>
      </c>
      <c r="O1393" s="9">
        <v>4</v>
      </c>
      <c r="P1393" s="9">
        <v>4</v>
      </c>
      <c r="Q1393" s="9">
        <v>1</v>
      </c>
      <c r="R1393" s="9">
        <v>4</v>
      </c>
      <c r="S1393" s="9">
        <v>4</v>
      </c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>
        <v>1</v>
      </c>
      <c r="AE1393" s="9"/>
      <c r="AF1393" s="9">
        <v>1</v>
      </c>
      <c r="AG1393" s="9">
        <v>0</v>
      </c>
      <c r="AH1393" s="9">
        <v>1</v>
      </c>
      <c r="AI1393" s="9">
        <v>0</v>
      </c>
      <c r="AJ1393" s="9">
        <v>0</v>
      </c>
      <c r="AK1393" s="9">
        <v>0</v>
      </c>
      <c r="AL1393" s="9"/>
      <c r="AM1393" s="9">
        <v>0</v>
      </c>
      <c r="AN1393" s="9">
        <v>1</v>
      </c>
      <c r="AO1393" s="9">
        <v>0</v>
      </c>
      <c r="AP1393" s="9">
        <v>0</v>
      </c>
      <c r="AQ1393" s="9">
        <v>0</v>
      </c>
      <c r="AR1393" s="9">
        <v>0</v>
      </c>
      <c r="AS1393" s="9"/>
      <c r="AT1393" s="9">
        <v>3</v>
      </c>
      <c r="AU1393" s="9">
        <v>1</v>
      </c>
      <c r="AV1393" s="75">
        <v>2</v>
      </c>
      <c r="AW1393" s="75">
        <v>2</v>
      </c>
      <c r="AX1393" s="75">
        <v>1</v>
      </c>
      <c r="AY1393" s="9">
        <v>1</v>
      </c>
      <c r="AZ1393" s="9">
        <v>1</v>
      </c>
      <c r="BA1393" s="9">
        <v>1</v>
      </c>
      <c r="BB1393" s="9">
        <v>2</v>
      </c>
      <c r="BC1393" s="9">
        <v>1</v>
      </c>
      <c r="BD1393" s="9">
        <v>1</v>
      </c>
      <c r="BE1393" s="9">
        <v>1</v>
      </c>
      <c r="BF1393" s="9">
        <v>1</v>
      </c>
      <c r="BG1393" s="9">
        <v>1</v>
      </c>
      <c r="BH1393">
        <v>2</v>
      </c>
      <c r="BI1393">
        <v>2</v>
      </c>
      <c r="BJ1393" s="58">
        <v>2</v>
      </c>
      <c r="BK1393">
        <v>2</v>
      </c>
      <c r="BL1393">
        <v>1</v>
      </c>
      <c r="BM1393">
        <v>2</v>
      </c>
      <c r="BN1393">
        <v>2</v>
      </c>
      <c r="BO1393">
        <v>2</v>
      </c>
      <c r="BP1393">
        <v>2</v>
      </c>
      <c r="BQ1393" t="s">
        <v>125</v>
      </c>
      <c r="BR1393">
        <v>2</v>
      </c>
      <c r="BS1393">
        <v>2</v>
      </c>
      <c r="BT1393" t="s">
        <v>125</v>
      </c>
      <c r="BU1393">
        <v>1</v>
      </c>
      <c r="BV1393">
        <v>2</v>
      </c>
      <c r="BW1393">
        <v>2</v>
      </c>
      <c r="BX1393">
        <v>2</v>
      </c>
      <c r="BY1393">
        <v>1</v>
      </c>
      <c r="BZ1393">
        <v>1</v>
      </c>
      <c r="CA1393">
        <v>1</v>
      </c>
      <c r="CB1393">
        <v>2</v>
      </c>
      <c r="CC1393">
        <v>1</v>
      </c>
      <c r="CD1393">
        <v>1</v>
      </c>
      <c r="CE1393">
        <v>2</v>
      </c>
      <c r="CF1393">
        <v>2</v>
      </c>
      <c r="CG1393">
        <v>1</v>
      </c>
      <c r="CH1393">
        <v>2</v>
      </c>
      <c r="CI1393">
        <v>2</v>
      </c>
      <c r="CJ1393">
        <v>2</v>
      </c>
      <c r="CK1393">
        <v>2</v>
      </c>
      <c r="CL1393">
        <v>1</v>
      </c>
      <c r="CM1393">
        <v>3</v>
      </c>
      <c r="CN1393">
        <v>3</v>
      </c>
      <c r="CO1393">
        <v>4</v>
      </c>
      <c r="CP1393">
        <v>3</v>
      </c>
      <c r="CQ1393">
        <v>2</v>
      </c>
      <c r="CR1393">
        <v>3</v>
      </c>
      <c r="CS1393">
        <v>3</v>
      </c>
      <c r="CT1393">
        <v>4</v>
      </c>
      <c r="CU1393">
        <v>3</v>
      </c>
      <c r="CV1393">
        <v>2</v>
      </c>
      <c r="CW1393">
        <v>1</v>
      </c>
      <c r="CX1393">
        <v>4</v>
      </c>
      <c r="CY1393">
        <v>1</v>
      </c>
      <c r="CZ1393">
        <v>1</v>
      </c>
      <c r="DA1393" s="57" t="s">
        <v>125</v>
      </c>
    </row>
    <row r="1394" spans="1:105">
      <c r="A1394">
        <v>1388</v>
      </c>
      <c r="B1394" s="9">
        <v>2</v>
      </c>
      <c r="C1394" s="9">
        <v>3</v>
      </c>
      <c r="D1394" s="9">
        <v>1</v>
      </c>
      <c r="E1394" s="9">
        <v>3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1</v>
      </c>
      <c r="L1394" s="9">
        <v>0</v>
      </c>
      <c r="M1394" s="9">
        <v>2</v>
      </c>
      <c r="N1394" s="9">
        <v>0</v>
      </c>
      <c r="O1394" s="9">
        <v>0</v>
      </c>
      <c r="P1394" s="9">
        <v>0</v>
      </c>
      <c r="Q1394" s="9">
        <v>0</v>
      </c>
      <c r="R1394" s="9">
        <v>3</v>
      </c>
      <c r="S1394" s="9">
        <v>3</v>
      </c>
      <c r="T1394" s="9"/>
      <c r="U1394" s="9">
        <v>1</v>
      </c>
      <c r="V1394" s="9">
        <v>1</v>
      </c>
      <c r="W1394" s="9">
        <v>1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  <c r="AC1394" s="9"/>
      <c r="AD1394" s="9">
        <v>1</v>
      </c>
      <c r="AE1394" s="9"/>
      <c r="AF1394" s="9">
        <v>0</v>
      </c>
      <c r="AG1394" s="9">
        <v>0</v>
      </c>
      <c r="AH1394" s="9">
        <v>1</v>
      </c>
      <c r="AI1394" s="9">
        <v>1</v>
      </c>
      <c r="AJ1394" s="9">
        <v>0</v>
      </c>
      <c r="AK1394" s="9">
        <v>0</v>
      </c>
      <c r="AL1394" s="9"/>
      <c r="AM1394" s="9">
        <v>1</v>
      </c>
      <c r="AN1394" s="9">
        <v>1</v>
      </c>
      <c r="AO1394" s="9">
        <v>1</v>
      </c>
      <c r="AP1394" s="9">
        <v>1</v>
      </c>
      <c r="AQ1394" s="9">
        <v>0</v>
      </c>
      <c r="AR1394" s="9">
        <v>0</v>
      </c>
      <c r="AS1394" s="9"/>
      <c r="AT1394" s="9">
        <v>3</v>
      </c>
      <c r="AU1394" s="9">
        <v>2</v>
      </c>
      <c r="AV1394" s="75">
        <v>1</v>
      </c>
      <c r="AW1394" s="75">
        <v>1</v>
      </c>
      <c r="AX1394" s="75">
        <v>1</v>
      </c>
      <c r="AY1394" s="9">
        <v>1</v>
      </c>
      <c r="AZ1394" s="9">
        <v>1</v>
      </c>
      <c r="BA1394" s="9">
        <v>1</v>
      </c>
      <c r="BB1394" s="9">
        <v>2</v>
      </c>
      <c r="BC1394" s="9">
        <v>1</v>
      </c>
      <c r="BD1394" s="9">
        <v>1</v>
      </c>
      <c r="BE1394" s="9">
        <v>1</v>
      </c>
      <c r="BF1394" s="9">
        <v>2</v>
      </c>
      <c r="BG1394" s="9" t="s">
        <v>125</v>
      </c>
      <c r="BH1394">
        <v>1</v>
      </c>
      <c r="BI1394">
        <v>1</v>
      </c>
      <c r="BJ1394" s="58">
        <v>1</v>
      </c>
      <c r="BK1394">
        <v>2</v>
      </c>
      <c r="BL1394">
        <v>1</v>
      </c>
      <c r="BM1394">
        <v>1</v>
      </c>
      <c r="BN1394">
        <v>1</v>
      </c>
      <c r="BO1394">
        <v>2</v>
      </c>
      <c r="BP1394">
        <v>2</v>
      </c>
      <c r="BQ1394" t="s">
        <v>125</v>
      </c>
      <c r="BR1394">
        <v>1</v>
      </c>
      <c r="BS1394">
        <v>1</v>
      </c>
      <c r="BT1394">
        <v>1</v>
      </c>
      <c r="BU1394">
        <v>1</v>
      </c>
      <c r="BV1394">
        <v>2</v>
      </c>
      <c r="BW1394">
        <v>1</v>
      </c>
      <c r="BX1394">
        <v>1</v>
      </c>
      <c r="BY1394">
        <v>1</v>
      </c>
      <c r="BZ1394">
        <v>1</v>
      </c>
      <c r="CA1394">
        <v>1</v>
      </c>
      <c r="CB1394">
        <v>2</v>
      </c>
      <c r="CC1394">
        <v>2</v>
      </c>
      <c r="CD1394">
        <v>1</v>
      </c>
      <c r="CE1394">
        <v>2</v>
      </c>
      <c r="CF1394">
        <v>1</v>
      </c>
      <c r="CG1394">
        <v>2</v>
      </c>
      <c r="CH1394">
        <v>2</v>
      </c>
      <c r="CI1394">
        <v>1</v>
      </c>
      <c r="CJ1394">
        <v>1</v>
      </c>
      <c r="CK1394">
        <v>1</v>
      </c>
      <c r="CL1394">
        <v>2</v>
      </c>
      <c r="CM1394" t="s">
        <v>125</v>
      </c>
      <c r="CN1394" t="s">
        <v>125</v>
      </c>
      <c r="CO1394">
        <v>3</v>
      </c>
      <c r="CP1394">
        <v>4</v>
      </c>
      <c r="CQ1394">
        <v>4</v>
      </c>
      <c r="CR1394">
        <v>4</v>
      </c>
      <c r="CS1394">
        <v>4</v>
      </c>
      <c r="CT1394">
        <v>4</v>
      </c>
      <c r="CU1394">
        <v>4</v>
      </c>
      <c r="CV1394">
        <v>4</v>
      </c>
      <c r="CW1394">
        <v>2</v>
      </c>
      <c r="CX1394">
        <v>3</v>
      </c>
      <c r="CY1394">
        <v>4</v>
      </c>
      <c r="CZ1394">
        <v>4</v>
      </c>
      <c r="DA1394" s="57" t="s">
        <v>125</v>
      </c>
    </row>
    <row r="1395" spans="1:105">
      <c r="A1395">
        <v>1389</v>
      </c>
      <c r="B1395" s="9">
        <v>1</v>
      </c>
      <c r="C1395" s="9">
        <v>4</v>
      </c>
      <c r="D1395" s="9">
        <v>1</v>
      </c>
      <c r="E1395" s="9">
        <v>1</v>
      </c>
      <c r="F1395" s="9">
        <v>0</v>
      </c>
      <c r="G1395" s="9">
        <v>0</v>
      </c>
      <c r="H1395" s="9">
        <v>0</v>
      </c>
      <c r="I1395" s="9">
        <v>1</v>
      </c>
      <c r="J1395" s="9">
        <v>1</v>
      </c>
      <c r="K1395" s="9">
        <v>0</v>
      </c>
      <c r="L1395" s="9">
        <v>0</v>
      </c>
      <c r="M1395" s="9">
        <v>1</v>
      </c>
      <c r="N1395" s="9">
        <v>4</v>
      </c>
      <c r="O1395" s="9">
        <v>4</v>
      </c>
      <c r="P1395" s="9">
        <v>4</v>
      </c>
      <c r="Q1395" s="9">
        <v>4</v>
      </c>
      <c r="R1395" s="9">
        <v>4</v>
      </c>
      <c r="S1395" s="9">
        <v>4</v>
      </c>
      <c r="T1395" s="9"/>
      <c r="U1395" s="9">
        <v>1</v>
      </c>
      <c r="V1395" s="9">
        <v>0</v>
      </c>
      <c r="W1395" s="9">
        <v>0</v>
      </c>
      <c r="X1395" s="9">
        <v>0</v>
      </c>
      <c r="Y1395" s="9">
        <v>1</v>
      </c>
      <c r="Z1395" s="9">
        <v>1</v>
      </c>
      <c r="AA1395" s="9">
        <v>0</v>
      </c>
      <c r="AB1395" s="9">
        <v>0</v>
      </c>
      <c r="AC1395" s="9"/>
      <c r="AD1395" s="9">
        <v>4</v>
      </c>
      <c r="AE1395" s="9"/>
      <c r="AF1395" s="9">
        <v>1</v>
      </c>
      <c r="AG1395" s="9">
        <v>1</v>
      </c>
      <c r="AH1395" s="9">
        <v>1</v>
      </c>
      <c r="AI1395" s="9">
        <v>1</v>
      </c>
      <c r="AJ1395" s="9">
        <v>1</v>
      </c>
      <c r="AK1395" s="9">
        <v>0</v>
      </c>
      <c r="AL1395" s="9"/>
      <c r="AM1395" s="9">
        <v>1</v>
      </c>
      <c r="AN1395" s="9">
        <v>1</v>
      </c>
      <c r="AO1395" s="9">
        <v>1</v>
      </c>
      <c r="AP1395" s="9">
        <v>1</v>
      </c>
      <c r="AQ1395" s="9">
        <v>0</v>
      </c>
      <c r="AR1395" s="9">
        <v>0</v>
      </c>
      <c r="AS1395" s="9"/>
      <c r="AT1395" s="9">
        <v>2</v>
      </c>
      <c r="AU1395" s="9">
        <v>2</v>
      </c>
      <c r="AV1395" s="75">
        <v>2</v>
      </c>
      <c r="AW1395" s="75">
        <v>1</v>
      </c>
      <c r="AX1395" s="75">
        <v>1</v>
      </c>
      <c r="AY1395" s="9">
        <v>1</v>
      </c>
      <c r="AZ1395" s="9">
        <v>1</v>
      </c>
      <c r="BA1395" s="9">
        <v>1</v>
      </c>
      <c r="BB1395" s="9">
        <v>2</v>
      </c>
      <c r="BC1395" s="9">
        <v>2</v>
      </c>
      <c r="BD1395" s="9">
        <v>1</v>
      </c>
      <c r="BE1395" s="9">
        <v>2</v>
      </c>
      <c r="BF1395" s="9">
        <v>1</v>
      </c>
      <c r="BG1395" s="9">
        <v>1</v>
      </c>
      <c r="BH1395">
        <v>1</v>
      </c>
      <c r="BI1395">
        <v>2</v>
      </c>
      <c r="BJ1395" s="58">
        <v>2</v>
      </c>
      <c r="BK1395">
        <v>2</v>
      </c>
      <c r="BL1395">
        <v>1</v>
      </c>
      <c r="BM1395">
        <v>2</v>
      </c>
      <c r="BN1395">
        <v>1</v>
      </c>
      <c r="BO1395">
        <v>2</v>
      </c>
      <c r="BP1395">
        <v>1</v>
      </c>
      <c r="BQ1395">
        <v>1</v>
      </c>
      <c r="BR1395">
        <v>1</v>
      </c>
      <c r="BS1395">
        <v>1</v>
      </c>
      <c r="BT1395">
        <v>1</v>
      </c>
      <c r="BU1395">
        <v>1</v>
      </c>
      <c r="BV1395">
        <v>1</v>
      </c>
      <c r="BW1395">
        <v>2</v>
      </c>
      <c r="BX1395">
        <v>2</v>
      </c>
      <c r="BY1395">
        <v>2</v>
      </c>
      <c r="BZ1395">
        <v>2</v>
      </c>
      <c r="CA1395">
        <v>1</v>
      </c>
      <c r="CB1395">
        <v>2</v>
      </c>
      <c r="CC1395">
        <v>1</v>
      </c>
      <c r="CD1395">
        <v>2</v>
      </c>
      <c r="CE1395">
        <v>2</v>
      </c>
      <c r="CF1395">
        <v>1</v>
      </c>
      <c r="CG1395">
        <v>2</v>
      </c>
      <c r="CH1395">
        <v>2</v>
      </c>
      <c r="CI1395">
        <v>2</v>
      </c>
      <c r="CJ1395">
        <v>1</v>
      </c>
      <c r="CK1395">
        <v>1</v>
      </c>
      <c r="CL1395">
        <v>1</v>
      </c>
      <c r="CM1395">
        <v>4</v>
      </c>
      <c r="CN1395">
        <v>4</v>
      </c>
      <c r="CO1395">
        <v>4</v>
      </c>
      <c r="CP1395">
        <v>3</v>
      </c>
      <c r="CQ1395">
        <v>4</v>
      </c>
      <c r="CR1395">
        <v>4</v>
      </c>
      <c r="CS1395">
        <v>4</v>
      </c>
      <c r="CT1395">
        <v>4</v>
      </c>
      <c r="CU1395">
        <v>4</v>
      </c>
      <c r="CV1395">
        <v>4</v>
      </c>
      <c r="CW1395">
        <v>1</v>
      </c>
      <c r="CX1395">
        <v>4</v>
      </c>
      <c r="CY1395">
        <v>3</v>
      </c>
      <c r="CZ1395">
        <v>3</v>
      </c>
      <c r="DA1395" s="57" t="s">
        <v>125</v>
      </c>
    </row>
    <row r="1396" spans="1:105">
      <c r="A1396">
        <v>1390</v>
      </c>
      <c r="B1396" s="9">
        <v>1</v>
      </c>
      <c r="C1396" s="9">
        <v>5</v>
      </c>
      <c r="D1396" s="9">
        <v>1</v>
      </c>
      <c r="E1396" s="9">
        <v>1</v>
      </c>
      <c r="F1396" s="9">
        <v>0</v>
      </c>
      <c r="G1396" s="9">
        <v>0</v>
      </c>
      <c r="H1396" s="9">
        <v>1</v>
      </c>
      <c r="I1396" s="9">
        <v>0</v>
      </c>
      <c r="J1396" s="9">
        <v>0</v>
      </c>
      <c r="K1396" s="9">
        <v>0</v>
      </c>
      <c r="L1396" s="9">
        <v>0</v>
      </c>
      <c r="M1396" s="9">
        <v>2</v>
      </c>
      <c r="N1396" s="9">
        <v>4</v>
      </c>
      <c r="O1396" s="9">
        <v>4</v>
      </c>
      <c r="P1396" s="9">
        <v>3</v>
      </c>
      <c r="Q1396" s="9">
        <v>4</v>
      </c>
      <c r="R1396" s="9">
        <v>4</v>
      </c>
      <c r="S1396" s="9">
        <v>3</v>
      </c>
      <c r="T1396" s="9"/>
      <c r="U1396" s="9">
        <v>0</v>
      </c>
      <c r="V1396" s="9">
        <v>0</v>
      </c>
      <c r="W1396" s="9">
        <v>0</v>
      </c>
      <c r="X1396" s="9">
        <v>0</v>
      </c>
      <c r="Y1396" s="9">
        <v>1</v>
      </c>
      <c r="Z1396" s="9">
        <v>1</v>
      </c>
      <c r="AA1396" s="9">
        <v>0</v>
      </c>
      <c r="AB1396" s="9">
        <v>0</v>
      </c>
      <c r="AC1396" s="9"/>
      <c r="AD1396" s="9">
        <v>1</v>
      </c>
      <c r="AE1396" s="9"/>
      <c r="AF1396" s="9">
        <v>1</v>
      </c>
      <c r="AG1396" s="9">
        <v>0</v>
      </c>
      <c r="AH1396" s="9">
        <v>1</v>
      </c>
      <c r="AI1396" s="9">
        <v>0</v>
      </c>
      <c r="AJ1396" s="9">
        <v>0</v>
      </c>
      <c r="AK1396" s="9">
        <v>0</v>
      </c>
      <c r="AL1396" s="9"/>
      <c r="AM1396" s="9">
        <v>1</v>
      </c>
      <c r="AN1396" s="9">
        <v>1</v>
      </c>
      <c r="AO1396" s="9">
        <v>1</v>
      </c>
      <c r="AP1396" s="9">
        <v>0</v>
      </c>
      <c r="AQ1396" s="9">
        <v>0</v>
      </c>
      <c r="AR1396" s="9">
        <v>0</v>
      </c>
      <c r="AS1396" s="9"/>
      <c r="AT1396" s="9">
        <v>1</v>
      </c>
      <c r="AU1396" s="9">
        <v>1</v>
      </c>
      <c r="AV1396" s="75">
        <v>1</v>
      </c>
      <c r="AW1396" s="75">
        <v>1</v>
      </c>
      <c r="AX1396" s="75">
        <v>1</v>
      </c>
      <c r="AY1396" s="9">
        <v>1</v>
      </c>
      <c r="AZ1396" s="9">
        <v>1</v>
      </c>
      <c r="BA1396" s="9">
        <v>1</v>
      </c>
      <c r="BB1396" s="9"/>
      <c r="BC1396" s="9">
        <v>1</v>
      </c>
      <c r="BD1396" s="9">
        <v>1</v>
      </c>
      <c r="BE1396" s="9">
        <v>1</v>
      </c>
      <c r="BF1396" s="9">
        <v>1</v>
      </c>
      <c r="BG1396" s="9">
        <v>1</v>
      </c>
      <c r="BH1396">
        <v>1</v>
      </c>
      <c r="BI1396">
        <v>1</v>
      </c>
      <c r="BJ1396" s="58">
        <v>1</v>
      </c>
      <c r="BK1396">
        <v>1</v>
      </c>
      <c r="BL1396">
        <v>1</v>
      </c>
      <c r="BM1396">
        <v>2</v>
      </c>
      <c r="BN1396">
        <v>1</v>
      </c>
      <c r="BO1396">
        <v>1</v>
      </c>
      <c r="BQ1396" t="s">
        <v>125</v>
      </c>
      <c r="BR1396">
        <v>1</v>
      </c>
      <c r="BS1396">
        <v>2</v>
      </c>
      <c r="BT1396" t="s">
        <v>125</v>
      </c>
      <c r="BU1396">
        <v>1</v>
      </c>
      <c r="BV1396">
        <v>2</v>
      </c>
      <c r="BW1396">
        <v>1</v>
      </c>
      <c r="BX1396">
        <v>2</v>
      </c>
      <c r="BY1396">
        <v>1</v>
      </c>
      <c r="BZ1396">
        <v>2</v>
      </c>
      <c r="CA1396">
        <v>1</v>
      </c>
      <c r="CB1396">
        <v>2</v>
      </c>
      <c r="CC1396">
        <v>2</v>
      </c>
      <c r="CD1396">
        <v>1</v>
      </c>
      <c r="CE1396">
        <v>2</v>
      </c>
      <c r="CF1396">
        <v>1</v>
      </c>
      <c r="CG1396">
        <v>2</v>
      </c>
      <c r="CH1396">
        <v>2</v>
      </c>
      <c r="CI1396">
        <v>2</v>
      </c>
      <c r="CJ1396">
        <v>1</v>
      </c>
      <c r="CK1396">
        <v>2</v>
      </c>
      <c r="CL1396">
        <v>1</v>
      </c>
      <c r="CM1396">
        <v>3</v>
      </c>
      <c r="CN1396">
        <v>4</v>
      </c>
      <c r="CO1396">
        <v>4</v>
      </c>
      <c r="CP1396">
        <v>3</v>
      </c>
      <c r="CQ1396">
        <v>4</v>
      </c>
      <c r="CR1396">
        <v>3</v>
      </c>
      <c r="CS1396">
        <v>3</v>
      </c>
      <c r="CT1396">
        <v>2</v>
      </c>
      <c r="CU1396">
        <v>2</v>
      </c>
      <c r="CV1396">
        <v>2</v>
      </c>
      <c r="CW1396">
        <v>1</v>
      </c>
      <c r="CX1396">
        <v>3</v>
      </c>
      <c r="CY1396">
        <v>3</v>
      </c>
      <c r="CZ1396">
        <v>3</v>
      </c>
      <c r="DA1396" s="57">
        <v>3</v>
      </c>
    </row>
    <row r="1397" spans="1:105">
      <c r="A1397">
        <v>1391</v>
      </c>
      <c r="B1397" s="9">
        <v>2</v>
      </c>
      <c r="C1397" s="9">
        <v>9</v>
      </c>
      <c r="D1397" s="9">
        <v>7</v>
      </c>
      <c r="E1397" s="9">
        <v>2</v>
      </c>
      <c r="F1397" s="9">
        <v>0</v>
      </c>
      <c r="G1397" s="9">
        <v>0</v>
      </c>
      <c r="H1397" s="9">
        <v>0</v>
      </c>
      <c r="I1397" s="9">
        <v>1</v>
      </c>
      <c r="J1397" s="9">
        <v>0</v>
      </c>
      <c r="K1397" s="9">
        <v>0</v>
      </c>
      <c r="L1397" s="9">
        <v>0</v>
      </c>
      <c r="M1397" s="9">
        <v>2</v>
      </c>
      <c r="N1397" s="9"/>
      <c r="O1397" s="9"/>
      <c r="P1397" s="9"/>
      <c r="Q1397" s="9">
        <v>4</v>
      </c>
      <c r="R1397" s="9">
        <v>4</v>
      </c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>
        <v>1</v>
      </c>
      <c r="AG1397" s="9">
        <v>1</v>
      </c>
      <c r="AH1397" s="9">
        <v>0</v>
      </c>
      <c r="AI1397" s="9">
        <v>0</v>
      </c>
      <c r="AJ1397" s="9">
        <v>0</v>
      </c>
      <c r="AK1397" s="9">
        <v>0</v>
      </c>
      <c r="AL1397" s="9"/>
      <c r="AM1397" s="9">
        <v>1</v>
      </c>
      <c r="AN1397" s="9">
        <v>1</v>
      </c>
      <c r="AO1397" s="9">
        <v>0</v>
      </c>
      <c r="AP1397" s="9">
        <v>0</v>
      </c>
      <c r="AQ1397" s="9">
        <v>0</v>
      </c>
      <c r="AR1397" s="9">
        <v>0</v>
      </c>
      <c r="AS1397" s="9"/>
      <c r="AT1397" s="9">
        <v>4</v>
      </c>
      <c r="AU1397" s="9">
        <v>4</v>
      </c>
      <c r="AV1397" s="75">
        <v>1</v>
      </c>
      <c r="AW1397" s="75">
        <v>1</v>
      </c>
      <c r="AX1397" s="75">
        <v>1</v>
      </c>
      <c r="AY1397" s="9">
        <v>1</v>
      </c>
      <c r="AZ1397" s="9">
        <v>2</v>
      </c>
      <c r="BA1397" s="9" t="s">
        <v>125</v>
      </c>
      <c r="BB1397" s="9" t="s">
        <v>125</v>
      </c>
      <c r="BC1397" s="9">
        <v>2</v>
      </c>
      <c r="BD1397" s="9">
        <v>1</v>
      </c>
      <c r="BE1397" s="9"/>
      <c r="BF1397" s="9">
        <v>1</v>
      </c>
      <c r="BG1397" s="9">
        <v>1</v>
      </c>
      <c r="BH1397">
        <v>1</v>
      </c>
      <c r="BI1397">
        <v>2</v>
      </c>
      <c r="BJ1397" s="58">
        <v>2</v>
      </c>
      <c r="BK1397">
        <v>2</v>
      </c>
      <c r="BL1397">
        <v>2</v>
      </c>
      <c r="BM1397">
        <v>2</v>
      </c>
      <c r="BN1397">
        <v>1</v>
      </c>
      <c r="BO1397">
        <v>2</v>
      </c>
      <c r="BP1397">
        <v>2</v>
      </c>
      <c r="BQ1397" t="s">
        <v>125</v>
      </c>
      <c r="BR1397">
        <v>2</v>
      </c>
      <c r="BS1397">
        <v>2</v>
      </c>
      <c r="BT1397" t="s">
        <v>125</v>
      </c>
      <c r="BU1397">
        <v>2</v>
      </c>
      <c r="BV1397">
        <v>1</v>
      </c>
      <c r="BW1397">
        <v>2</v>
      </c>
      <c r="BX1397">
        <v>2</v>
      </c>
      <c r="BY1397">
        <v>1</v>
      </c>
      <c r="BZ1397">
        <v>2</v>
      </c>
      <c r="CA1397">
        <v>2</v>
      </c>
      <c r="CB1397">
        <v>2</v>
      </c>
      <c r="CC1397">
        <v>2</v>
      </c>
      <c r="CD1397">
        <v>2</v>
      </c>
      <c r="CE1397">
        <v>2</v>
      </c>
      <c r="CG1397">
        <v>1</v>
      </c>
      <c r="CH1397">
        <v>2</v>
      </c>
      <c r="CI1397">
        <v>2</v>
      </c>
      <c r="CJ1397">
        <v>1</v>
      </c>
      <c r="CK1397">
        <v>2</v>
      </c>
      <c r="CL1397">
        <v>2</v>
      </c>
      <c r="CM1397" t="s">
        <v>125</v>
      </c>
      <c r="CN1397" t="s">
        <v>125</v>
      </c>
      <c r="CQ1397">
        <v>4</v>
      </c>
      <c r="CS1397">
        <v>3</v>
      </c>
      <c r="CT1397">
        <v>2</v>
      </c>
      <c r="CU1397">
        <v>3</v>
      </c>
      <c r="CY1397">
        <v>2</v>
      </c>
      <c r="DA1397" s="57" t="s">
        <v>125</v>
      </c>
    </row>
    <row r="1398" spans="1:105">
      <c r="A1398">
        <v>1392</v>
      </c>
      <c r="B1398" s="9">
        <v>2</v>
      </c>
      <c r="C1398" s="9">
        <v>3</v>
      </c>
      <c r="D1398" s="9">
        <v>1</v>
      </c>
      <c r="E1398" s="9">
        <v>8</v>
      </c>
      <c r="F1398" s="9">
        <v>0</v>
      </c>
      <c r="G1398" s="9">
        <v>0</v>
      </c>
      <c r="H1398" s="9">
        <v>0</v>
      </c>
      <c r="I1398" s="9">
        <v>1</v>
      </c>
      <c r="J1398" s="9">
        <v>0</v>
      </c>
      <c r="K1398" s="9">
        <v>0</v>
      </c>
      <c r="L1398" s="9">
        <v>0</v>
      </c>
      <c r="M1398" s="9">
        <v>3</v>
      </c>
      <c r="N1398" s="9">
        <v>4</v>
      </c>
      <c r="O1398" s="9">
        <v>4</v>
      </c>
      <c r="P1398" s="9">
        <v>4</v>
      </c>
      <c r="Q1398" s="9">
        <v>1</v>
      </c>
      <c r="R1398" s="9">
        <v>2</v>
      </c>
      <c r="S1398" s="9">
        <v>4</v>
      </c>
      <c r="T1398" s="9"/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1</v>
      </c>
      <c r="AA1398" s="9">
        <v>0</v>
      </c>
      <c r="AB1398" s="9">
        <v>0</v>
      </c>
      <c r="AC1398" s="9"/>
      <c r="AD1398" s="9">
        <v>2</v>
      </c>
      <c r="AE1398" s="9"/>
      <c r="AF1398" s="9">
        <v>1</v>
      </c>
      <c r="AG1398" s="9">
        <v>0</v>
      </c>
      <c r="AH1398" s="9">
        <v>1</v>
      </c>
      <c r="AI1398" s="9">
        <v>0</v>
      </c>
      <c r="AJ1398" s="9">
        <v>0</v>
      </c>
      <c r="AK1398" s="9">
        <v>0</v>
      </c>
      <c r="AL1398" s="9"/>
      <c r="AM1398" s="9">
        <v>1</v>
      </c>
      <c r="AN1398" s="9">
        <v>1</v>
      </c>
      <c r="AO1398" s="9">
        <v>0</v>
      </c>
      <c r="AP1398" s="9">
        <v>1</v>
      </c>
      <c r="AQ1398" s="9">
        <v>0</v>
      </c>
      <c r="AR1398" s="9">
        <v>0</v>
      </c>
      <c r="AS1398" s="9"/>
      <c r="AT1398" s="9">
        <v>1</v>
      </c>
      <c r="AU1398" s="9">
        <v>3</v>
      </c>
      <c r="AV1398" s="75">
        <v>2</v>
      </c>
      <c r="AW1398" s="75">
        <v>1</v>
      </c>
      <c r="AX1398" s="75">
        <v>2</v>
      </c>
      <c r="AY1398" s="9" t="s">
        <v>125</v>
      </c>
      <c r="AZ1398" s="9">
        <v>1</v>
      </c>
      <c r="BA1398" s="9">
        <v>1</v>
      </c>
      <c r="BB1398" s="9">
        <v>2</v>
      </c>
      <c r="BC1398" s="9">
        <v>2</v>
      </c>
      <c r="BD1398" s="9">
        <v>1</v>
      </c>
      <c r="BE1398" s="9">
        <v>2</v>
      </c>
      <c r="BF1398" s="9">
        <v>2</v>
      </c>
      <c r="BG1398" s="9" t="s">
        <v>125</v>
      </c>
      <c r="BH1398">
        <v>2</v>
      </c>
      <c r="BI1398">
        <v>2</v>
      </c>
      <c r="BJ1398" s="58">
        <v>1</v>
      </c>
      <c r="BK1398">
        <v>1</v>
      </c>
      <c r="BL1398">
        <v>1</v>
      </c>
      <c r="BM1398">
        <v>1</v>
      </c>
      <c r="BN1398">
        <v>1</v>
      </c>
      <c r="BO1398">
        <v>2</v>
      </c>
      <c r="BP1398">
        <v>2</v>
      </c>
      <c r="BQ1398" t="s">
        <v>125</v>
      </c>
      <c r="BR1398">
        <v>1</v>
      </c>
      <c r="BS1398">
        <v>2</v>
      </c>
      <c r="BT1398" t="s">
        <v>125</v>
      </c>
      <c r="BU1398">
        <v>1</v>
      </c>
      <c r="BV1398">
        <v>2</v>
      </c>
      <c r="BW1398">
        <v>1</v>
      </c>
      <c r="BX1398">
        <v>2</v>
      </c>
      <c r="BY1398">
        <v>1</v>
      </c>
      <c r="BZ1398">
        <v>2</v>
      </c>
      <c r="CA1398">
        <v>1</v>
      </c>
      <c r="CB1398">
        <v>2</v>
      </c>
      <c r="CC1398">
        <v>2</v>
      </c>
      <c r="CD1398">
        <v>1</v>
      </c>
      <c r="CE1398">
        <v>1</v>
      </c>
      <c r="CF1398">
        <v>1</v>
      </c>
      <c r="CG1398">
        <v>2</v>
      </c>
      <c r="CH1398">
        <v>2</v>
      </c>
      <c r="CI1398">
        <v>2</v>
      </c>
      <c r="CJ1398">
        <v>2</v>
      </c>
      <c r="CK1398">
        <v>2</v>
      </c>
      <c r="CL1398">
        <v>1</v>
      </c>
      <c r="CM1398">
        <v>4</v>
      </c>
      <c r="CN1398">
        <v>4</v>
      </c>
      <c r="CO1398">
        <v>4</v>
      </c>
      <c r="CP1398">
        <v>2</v>
      </c>
      <c r="CQ1398">
        <v>4</v>
      </c>
      <c r="CR1398">
        <v>4</v>
      </c>
      <c r="CS1398">
        <v>4</v>
      </c>
      <c r="CT1398">
        <v>4</v>
      </c>
      <c r="CU1398">
        <v>4</v>
      </c>
      <c r="CV1398">
        <v>3</v>
      </c>
      <c r="CW1398">
        <v>1</v>
      </c>
      <c r="CX1398">
        <v>4</v>
      </c>
      <c r="CY1398">
        <v>3</v>
      </c>
      <c r="CZ1398">
        <v>4</v>
      </c>
      <c r="DA1398" s="57" t="s">
        <v>125</v>
      </c>
    </row>
    <row r="1399" spans="1:105">
      <c r="A1399">
        <v>1393</v>
      </c>
      <c r="B1399" s="9">
        <v>1</v>
      </c>
      <c r="C1399" s="9">
        <v>2</v>
      </c>
      <c r="D1399" s="9">
        <v>6</v>
      </c>
      <c r="E1399" s="9">
        <v>7</v>
      </c>
      <c r="F1399" s="9">
        <v>0</v>
      </c>
      <c r="G1399" s="9">
        <v>0</v>
      </c>
      <c r="H1399" s="9">
        <v>1</v>
      </c>
      <c r="I1399" s="9">
        <v>1</v>
      </c>
      <c r="J1399" s="9">
        <v>0</v>
      </c>
      <c r="K1399" s="9">
        <v>0</v>
      </c>
      <c r="L1399" s="9">
        <v>0</v>
      </c>
      <c r="M1399" s="9">
        <v>1</v>
      </c>
      <c r="N1399" s="9">
        <v>4</v>
      </c>
      <c r="O1399" s="9">
        <v>4</v>
      </c>
      <c r="P1399" s="9">
        <v>4</v>
      </c>
      <c r="Q1399" s="9">
        <v>4</v>
      </c>
      <c r="R1399" s="9">
        <v>4</v>
      </c>
      <c r="S1399" s="9">
        <v>4</v>
      </c>
      <c r="T1399" s="9"/>
      <c r="U1399" s="9">
        <v>0</v>
      </c>
      <c r="V1399" s="9">
        <v>0</v>
      </c>
      <c r="W1399" s="9">
        <v>0</v>
      </c>
      <c r="X1399" s="9">
        <v>0</v>
      </c>
      <c r="Y1399" s="9">
        <v>1</v>
      </c>
      <c r="Z1399" s="9">
        <v>1</v>
      </c>
      <c r="AA1399" s="9">
        <v>0</v>
      </c>
      <c r="AB1399" s="9">
        <v>0</v>
      </c>
      <c r="AC1399" s="9"/>
      <c r="AD1399" s="9">
        <v>2</v>
      </c>
      <c r="AE1399" s="9"/>
      <c r="AF1399" s="9">
        <v>1</v>
      </c>
      <c r="AG1399" s="9">
        <v>0</v>
      </c>
      <c r="AH1399" s="9">
        <v>0</v>
      </c>
      <c r="AI1399" s="9">
        <v>1</v>
      </c>
      <c r="AJ1399" s="9">
        <v>0</v>
      </c>
      <c r="AK1399" s="9">
        <v>0</v>
      </c>
      <c r="AL1399" s="9"/>
      <c r="AM1399" s="9">
        <v>0</v>
      </c>
      <c r="AN1399" s="9">
        <v>1</v>
      </c>
      <c r="AO1399" s="9">
        <v>1</v>
      </c>
      <c r="AP1399" s="9">
        <v>0</v>
      </c>
      <c r="AQ1399" s="9">
        <v>0</v>
      </c>
      <c r="AR1399" s="9">
        <v>0</v>
      </c>
      <c r="AS1399" s="9"/>
      <c r="AT1399" s="9">
        <v>2</v>
      </c>
      <c r="AU1399" s="9">
        <v>1</v>
      </c>
      <c r="AV1399" s="75">
        <v>2</v>
      </c>
      <c r="AW1399" s="75">
        <v>1</v>
      </c>
      <c r="AX1399" s="75">
        <v>2</v>
      </c>
      <c r="AY1399" s="9" t="s">
        <v>125</v>
      </c>
      <c r="AZ1399" s="9">
        <v>2</v>
      </c>
      <c r="BA1399" s="9" t="s">
        <v>125</v>
      </c>
      <c r="BB1399" s="9" t="s">
        <v>125</v>
      </c>
      <c r="BC1399" s="9">
        <v>2</v>
      </c>
      <c r="BD1399" s="9">
        <v>1</v>
      </c>
      <c r="BE1399" s="9">
        <v>1</v>
      </c>
      <c r="BF1399" s="9">
        <v>1</v>
      </c>
      <c r="BG1399" s="9">
        <v>1</v>
      </c>
      <c r="BH1399">
        <v>1</v>
      </c>
      <c r="BI1399">
        <v>2</v>
      </c>
      <c r="BJ1399" s="58">
        <v>1</v>
      </c>
      <c r="BK1399">
        <v>2</v>
      </c>
      <c r="BL1399">
        <v>1</v>
      </c>
      <c r="BM1399">
        <v>2</v>
      </c>
      <c r="BN1399">
        <v>1</v>
      </c>
      <c r="BO1399">
        <v>2</v>
      </c>
      <c r="BP1399">
        <v>2</v>
      </c>
      <c r="BQ1399" t="s">
        <v>125</v>
      </c>
      <c r="BR1399">
        <v>1</v>
      </c>
      <c r="BS1399">
        <v>2</v>
      </c>
      <c r="BT1399" t="s">
        <v>125</v>
      </c>
      <c r="BU1399">
        <v>1</v>
      </c>
      <c r="BV1399">
        <v>2</v>
      </c>
      <c r="BW1399">
        <v>2</v>
      </c>
      <c r="BX1399">
        <v>2</v>
      </c>
      <c r="BY1399">
        <v>1</v>
      </c>
      <c r="BZ1399">
        <v>1</v>
      </c>
      <c r="CA1399">
        <v>1</v>
      </c>
      <c r="CB1399">
        <v>2</v>
      </c>
      <c r="CC1399">
        <v>2</v>
      </c>
      <c r="CD1399">
        <v>2</v>
      </c>
      <c r="CE1399">
        <v>1</v>
      </c>
      <c r="CF1399">
        <v>1</v>
      </c>
      <c r="CG1399">
        <v>2</v>
      </c>
      <c r="CH1399">
        <v>2</v>
      </c>
      <c r="CI1399">
        <v>2</v>
      </c>
      <c r="CJ1399">
        <v>2</v>
      </c>
      <c r="CK1399">
        <v>2</v>
      </c>
      <c r="CL1399">
        <v>2</v>
      </c>
      <c r="CM1399" t="s">
        <v>125</v>
      </c>
      <c r="CN1399" t="s">
        <v>125</v>
      </c>
      <c r="CO1399">
        <v>3</v>
      </c>
      <c r="CP1399">
        <v>3</v>
      </c>
      <c r="CQ1399">
        <v>4</v>
      </c>
      <c r="CR1399">
        <v>3</v>
      </c>
      <c r="CS1399">
        <v>3</v>
      </c>
      <c r="CT1399">
        <v>4</v>
      </c>
      <c r="CU1399">
        <v>3</v>
      </c>
      <c r="CV1399">
        <v>3</v>
      </c>
      <c r="CW1399">
        <v>3</v>
      </c>
      <c r="CX1399">
        <v>2</v>
      </c>
      <c r="CY1399">
        <v>3</v>
      </c>
      <c r="CZ1399">
        <v>3</v>
      </c>
      <c r="DA1399" s="57">
        <v>3</v>
      </c>
    </row>
    <row r="1400" spans="1:105">
      <c r="A1400">
        <v>1394</v>
      </c>
      <c r="B1400" s="9">
        <v>2</v>
      </c>
      <c r="C1400" s="9">
        <v>8</v>
      </c>
      <c r="D1400" s="9">
        <v>5</v>
      </c>
      <c r="E1400" s="9">
        <v>8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1</v>
      </c>
      <c r="L1400" s="9">
        <v>0</v>
      </c>
      <c r="M1400" s="9">
        <v>1</v>
      </c>
      <c r="N1400" s="9">
        <v>3</v>
      </c>
      <c r="O1400" s="9">
        <v>4</v>
      </c>
      <c r="P1400" s="9">
        <v>4</v>
      </c>
      <c r="Q1400" s="9">
        <v>0</v>
      </c>
      <c r="R1400" s="9">
        <v>3</v>
      </c>
      <c r="S1400" s="9">
        <v>4</v>
      </c>
      <c r="T1400" s="9"/>
      <c r="U1400" s="9">
        <v>0</v>
      </c>
      <c r="V1400" s="9">
        <v>0</v>
      </c>
      <c r="W1400" s="9">
        <v>0</v>
      </c>
      <c r="X1400" s="9">
        <v>0</v>
      </c>
      <c r="Y1400" s="9">
        <v>1</v>
      </c>
      <c r="Z1400" s="9">
        <v>0</v>
      </c>
      <c r="AA1400" s="9">
        <v>0</v>
      </c>
      <c r="AB1400" s="9">
        <v>0</v>
      </c>
      <c r="AC1400" s="9"/>
      <c r="AD1400" s="9">
        <v>3</v>
      </c>
      <c r="AE1400" s="9"/>
      <c r="AF1400" s="9">
        <v>1</v>
      </c>
      <c r="AG1400" s="9">
        <v>0</v>
      </c>
      <c r="AH1400" s="9">
        <v>0</v>
      </c>
      <c r="AI1400" s="9">
        <v>0</v>
      </c>
      <c r="AJ1400" s="9">
        <v>0</v>
      </c>
      <c r="AK1400" s="9">
        <v>0</v>
      </c>
      <c r="AL1400" s="9"/>
      <c r="AM1400" s="9">
        <v>1</v>
      </c>
      <c r="AN1400" s="9">
        <v>1</v>
      </c>
      <c r="AO1400" s="9">
        <v>0</v>
      </c>
      <c r="AP1400" s="9">
        <v>0</v>
      </c>
      <c r="AQ1400" s="9">
        <v>0</v>
      </c>
      <c r="AR1400" s="9">
        <v>0</v>
      </c>
      <c r="AS1400" s="9"/>
      <c r="AT1400" s="9">
        <v>1</v>
      </c>
      <c r="AU1400" s="9">
        <v>1</v>
      </c>
      <c r="AV1400" s="75">
        <v>1</v>
      </c>
      <c r="AW1400" s="75">
        <v>2</v>
      </c>
      <c r="AX1400" s="75">
        <v>2</v>
      </c>
      <c r="AY1400" s="9" t="s">
        <v>125</v>
      </c>
      <c r="AZ1400" s="9">
        <v>1</v>
      </c>
      <c r="BA1400" s="9">
        <v>1</v>
      </c>
      <c r="BB1400" s="9">
        <v>2</v>
      </c>
      <c r="BC1400" s="9">
        <v>1</v>
      </c>
      <c r="BD1400" s="9">
        <v>1</v>
      </c>
      <c r="BE1400" s="9">
        <v>2</v>
      </c>
      <c r="BF1400" s="9">
        <v>1</v>
      </c>
      <c r="BG1400" s="9">
        <v>1</v>
      </c>
      <c r="BH1400">
        <v>2</v>
      </c>
      <c r="BI1400">
        <v>2</v>
      </c>
      <c r="BJ1400" s="58">
        <v>2</v>
      </c>
      <c r="BK1400">
        <v>1</v>
      </c>
      <c r="BL1400">
        <v>1</v>
      </c>
      <c r="BM1400">
        <v>1</v>
      </c>
      <c r="BN1400">
        <v>1</v>
      </c>
      <c r="BO1400">
        <v>2</v>
      </c>
      <c r="BP1400">
        <v>1</v>
      </c>
      <c r="BQ1400">
        <v>1</v>
      </c>
      <c r="BR1400">
        <v>1</v>
      </c>
      <c r="BS1400">
        <v>1</v>
      </c>
      <c r="BT1400">
        <v>1</v>
      </c>
      <c r="BU1400">
        <v>1</v>
      </c>
      <c r="BV1400">
        <v>1</v>
      </c>
      <c r="BW1400">
        <v>1</v>
      </c>
      <c r="BX1400">
        <v>2</v>
      </c>
      <c r="BY1400">
        <v>1</v>
      </c>
      <c r="BZ1400">
        <v>1</v>
      </c>
      <c r="CA1400">
        <v>1</v>
      </c>
      <c r="CB1400">
        <v>1</v>
      </c>
      <c r="CC1400">
        <v>1</v>
      </c>
      <c r="CD1400">
        <v>1</v>
      </c>
      <c r="CE1400">
        <v>2</v>
      </c>
      <c r="CF1400">
        <v>1</v>
      </c>
      <c r="CG1400">
        <v>2</v>
      </c>
      <c r="CH1400">
        <v>2</v>
      </c>
      <c r="CI1400">
        <v>2</v>
      </c>
      <c r="CJ1400">
        <v>2</v>
      </c>
      <c r="CK1400">
        <v>2</v>
      </c>
      <c r="CL1400">
        <v>1</v>
      </c>
      <c r="CM1400">
        <v>4</v>
      </c>
      <c r="CN1400">
        <v>4</v>
      </c>
      <c r="CO1400">
        <v>4</v>
      </c>
      <c r="CP1400">
        <v>4</v>
      </c>
      <c r="CQ1400">
        <v>4</v>
      </c>
      <c r="CR1400">
        <v>4</v>
      </c>
      <c r="CS1400">
        <v>4</v>
      </c>
      <c r="CT1400">
        <v>4</v>
      </c>
      <c r="CU1400">
        <v>3</v>
      </c>
      <c r="CV1400">
        <v>4</v>
      </c>
      <c r="CW1400">
        <v>1</v>
      </c>
      <c r="CX1400">
        <v>4</v>
      </c>
      <c r="CY1400">
        <v>1</v>
      </c>
      <c r="CZ1400">
        <v>4</v>
      </c>
      <c r="DA1400" s="57" t="s">
        <v>125</v>
      </c>
    </row>
    <row r="1401" spans="1:105">
      <c r="A1401">
        <v>1395</v>
      </c>
      <c r="B1401" s="9">
        <v>1</v>
      </c>
      <c r="C1401" s="9">
        <v>4</v>
      </c>
      <c r="D1401" s="9">
        <v>1</v>
      </c>
      <c r="E1401" s="9">
        <v>12</v>
      </c>
      <c r="F1401" s="9">
        <v>0</v>
      </c>
      <c r="G1401" s="9">
        <v>1</v>
      </c>
      <c r="H1401" s="9">
        <v>1</v>
      </c>
      <c r="I1401" s="9">
        <v>0</v>
      </c>
      <c r="J1401" s="9">
        <v>0</v>
      </c>
      <c r="K1401" s="9">
        <v>0</v>
      </c>
      <c r="L1401" s="9">
        <v>0</v>
      </c>
      <c r="M1401" s="9">
        <v>2</v>
      </c>
      <c r="N1401" s="9">
        <v>4</v>
      </c>
      <c r="O1401" s="9">
        <v>0</v>
      </c>
      <c r="P1401" s="9">
        <v>4</v>
      </c>
      <c r="Q1401" s="9">
        <v>0</v>
      </c>
      <c r="R1401" s="9">
        <v>4</v>
      </c>
      <c r="S1401" s="9">
        <v>0</v>
      </c>
      <c r="T1401" s="9"/>
      <c r="U1401" s="9">
        <v>0</v>
      </c>
      <c r="V1401" s="9">
        <v>0</v>
      </c>
      <c r="W1401" s="9">
        <v>1</v>
      </c>
      <c r="X1401" s="9">
        <v>1</v>
      </c>
      <c r="Y1401" s="9">
        <v>1</v>
      </c>
      <c r="Z1401" s="9">
        <v>0</v>
      </c>
      <c r="AA1401" s="9">
        <v>0</v>
      </c>
      <c r="AB1401" s="9">
        <v>0</v>
      </c>
      <c r="AC1401" s="9"/>
      <c r="AD1401" s="9">
        <v>2</v>
      </c>
      <c r="AE1401" s="9"/>
      <c r="AF1401" s="9">
        <v>1</v>
      </c>
      <c r="AG1401" s="9">
        <v>0</v>
      </c>
      <c r="AH1401" s="9">
        <v>0</v>
      </c>
      <c r="AI1401" s="9">
        <v>0</v>
      </c>
      <c r="AJ1401" s="9">
        <v>0</v>
      </c>
      <c r="AK1401" s="9">
        <v>0</v>
      </c>
      <c r="AL1401" s="9"/>
      <c r="AM1401" s="9">
        <v>1</v>
      </c>
      <c r="AN1401" s="9">
        <v>1</v>
      </c>
      <c r="AO1401" s="9">
        <v>1</v>
      </c>
      <c r="AP1401" s="9">
        <v>1</v>
      </c>
      <c r="AQ1401" s="9">
        <v>0</v>
      </c>
      <c r="AR1401" s="9">
        <v>0</v>
      </c>
      <c r="AS1401" s="9"/>
      <c r="AT1401" s="9">
        <v>1</v>
      </c>
      <c r="AU1401" s="9">
        <v>2</v>
      </c>
      <c r="AV1401" s="75">
        <v>1</v>
      </c>
      <c r="AW1401" s="75">
        <v>1</v>
      </c>
      <c r="AX1401" s="75">
        <v>1</v>
      </c>
      <c r="AY1401" s="9">
        <v>2</v>
      </c>
      <c r="AZ1401" s="9">
        <v>1</v>
      </c>
      <c r="BA1401" s="9">
        <v>1</v>
      </c>
      <c r="BB1401" s="9">
        <v>1</v>
      </c>
      <c r="BC1401" s="9">
        <v>1</v>
      </c>
      <c r="BD1401" s="9">
        <v>1</v>
      </c>
      <c r="BE1401" s="9">
        <v>1</v>
      </c>
      <c r="BF1401" s="9">
        <v>1</v>
      </c>
      <c r="BG1401" s="9">
        <v>1</v>
      </c>
      <c r="BH1401">
        <v>1</v>
      </c>
      <c r="BI1401">
        <v>1</v>
      </c>
      <c r="BJ1401" s="58">
        <v>2</v>
      </c>
      <c r="BK1401">
        <v>1</v>
      </c>
      <c r="BL1401">
        <v>1</v>
      </c>
      <c r="BM1401">
        <v>1</v>
      </c>
      <c r="BN1401">
        <v>1</v>
      </c>
      <c r="BO1401">
        <v>1</v>
      </c>
      <c r="BP1401">
        <v>1</v>
      </c>
      <c r="BQ1401">
        <v>1</v>
      </c>
      <c r="BR1401">
        <v>2</v>
      </c>
      <c r="BS1401">
        <v>2</v>
      </c>
      <c r="BT1401" t="s">
        <v>125</v>
      </c>
      <c r="BU1401">
        <v>1</v>
      </c>
      <c r="BV1401">
        <v>1</v>
      </c>
      <c r="BW1401">
        <v>1</v>
      </c>
      <c r="BX1401">
        <v>2</v>
      </c>
      <c r="BY1401">
        <v>1</v>
      </c>
      <c r="BZ1401">
        <v>2</v>
      </c>
      <c r="CA1401">
        <v>1</v>
      </c>
      <c r="CB1401">
        <v>1</v>
      </c>
      <c r="CC1401">
        <v>1</v>
      </c>
      <c r="CD1401">
        <v>2</v>
      </c>
      <c r="CE1401">
        <v>1</v>
      </c>
      <c r="CF1401">
        <v>1</v>
      </c>
      <c r="CG1401">
        <v>1</v>
      </c>
      <c r="CH1401">
        <v>1</v>
      </c>
      <c r="CI1401">
        <v>2</v>
      </c>
      <c r="CJ1401">
        <v>1</v>
      </c>
      <c r="CK1401">
        <v>2</v>
      </c>
      <c r="CL1401">
        <v>2</v>
      </c>
      <c r="CM1401" t="s">
        <v>125</v>
      </c>
      <c r="CN1401" t="s">
        <v>125</v>
      </c>
      <c r="CO1401">
        <v>4</v>
      </c>
      <c r="CP1401">
        <v>4</v>
      </c>
      <c r="CQ1401">
        <v>4</v>
      </c>
      <c r="CR1401">
        <v>4</v>
      </c>
      <c r="CS1401">
        <v>4</v>
      </c>
      <c r="CT1401">
        <v>4</v>
      </c>
      <c r="CU1401">
        <v>4</v>
      </c>
      <c r="CV1401">
        <v>4</v>
      </c>
      <c r="CW1401">
        <v>1</v>
      </c>
      <c r="CX1401">
        <v>4</v>
      </c>
      <c r="CY1401">
        <v>4</v>
      </c>
      <c r="CZ1401">
        <v>4</v>
      </c>
      <c r="DA1401" s="57">
        <v>4</v>
      </c>
    </row>
    <row r="1402" spans="1:105">
      <c r="A1402">
        <v>1396</v>
      </c>
      <c r="B1402" s="9">
        <v>2</v>
      </c>
      <c r="C1402" s="9">
        <v>9</v>
      </c>
      <c r="D1402" s="9">
        <v>5</v>
      </c>
      <c r="E1402" s="9">
        <v>1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1</v>
      </c>
      <c r="L1402" s="9">
        <v>0</v>
      </c>
      <c r="M1402" s="9">
        <v>2</v>
      </c>
      <c r="N1402" s="9">
        <v>4</v>
      </c>
      <c r="O1402" s="9">
        <v>4</v>
      </c>
      <c r="P1402" s="9">
        <v>4</v>
      </c>
      <c r="Q1402" s="9">
        <v>4</v>
      </c>
      <c r="R1402" s="9">
        <v>4</v>
      </c>
      <c r="S1402" s="9">
        <v>4</v>
      </c>
      <c r="T1402" s="9"/>
      <c r="U1402" s="9">
        <v>0</v>
      </c>
      <c r="V1402" s="9">
        <v>0</v>
      </c>
      <c r="W1402" s="9">
        <v>0</v>
      </c>
      <c r="X1402" s="9">
        <v>0</v>
      </c>
      <c r="Y1402" s="9">
        <v>1</v>
      </c>
      <c r="Z1402" s="9">
        <v>1</v>
      </c>
      <c r="AA1402" s="9">
        <v>0</v>
      </c>
      <c r="AB1402" s="9">
        <v>0</v>
      </c>
      <c r="AC1402" s="9"/>
      <c r="AD1402" s="9">
        <v>2</v>
      </c>
      <c r="AE1402" s="9"/>
      <c r="AF1402" s="9">
        <v>1</v>
      </c>
      <c r="AG1402" s="9">
        <v>1</v>
      </c>
      <c r="AH1402" s="9">
        <v>0</v>
      </c>
      <c r="AI1402" s="9">
        <v>0</v>
      </c>
      <c r="AJ1402" s="9">
        <v>0</v>
      </c>
      <c r="AK1402" s="9">
        <v>0</v>
      </c>
      <c r="AL1402" s="9"/>
      <c r="AM1402" s="9">
        <v>1</v>
      </c>
      <c r="AN1402" s="9">
        <v>1</v>
      </c>
      <c r="AO1402" s="9">
        <v>1</v>
      </c>
      <c r="AP1402" s="9">
        <v>0</v>
      </c>
      <c r="AQ1402" s="9">
        <v>0</v>
      </c>
      <c r="AR1402" s="9">
        <v>0</v>
      </c>
      <c r="AS1402" s="9"/>
      <c r="AT1402" s="9">
        <v>3</v>
      </c>
      <c r="AU1402" s="9">
        <v>1</v>
      </c>
      <c r="AV1402" s="75"/>
      <c r="AW1402" s="75"/>
      <c r="AX1402" s="75">
        <v>2</v>
      </c>
      <c r="AY1402" s="9" t="s">
        <v>125</v>
      </c>
      <c r="AZ1402" s="9">
        <v>1</v>
      </c>
      <c r="BA1402" s="9">
        <v>1</v>
      </c>
      <c r="BB1402" s="9"/>
      <c r="BC1402" s="9">
        <v>2</v>
      </c>
      <c r="BD1402" s="9">
        <v>2</v>
      </c>
      <c r="BE1402" s="9" t="s">
        <v>125</v>
      </c>
      <c r="BF1402" s="9">
        <v>1</v>
      </c>
      <c r="BG1402" s="9">
        <v>1</v>
      </c>
      <c r="BH1402">
        <v>1</v>
      </c>
      <c r="BI1402">
        <v>2</v>
      </c>
      <c r="BJ1402" s="58">
        <v>1</v>
      </c>
      <c r="BK1402">
        <v>2</v>
      </c>
      <c r="BL1402">
        <v>1</v>
      </c>
      <c r="BM1402">
        <v>1</v>
      </c>
      <c r="BO1402">
        <v>2</v>
      </c>
      <c r="BP1402">
        <v>2</v>
      </c>
      <c r="BQ1402" t="s">
        <v>125</v>
      </c>
      <c r="BR1402">
        <v>1</v>
      </c>
      <c r="BS1402">
        <v>1</v>
      </c>
      <c r="BT1402">
        <v>1</v>
      </c>
      <c r="BU1402">
        <v>1</v>
      </c>
      <c r="BV1402">
        <v>1</v>
      </c>
      <c r="BX1402">
        <v>2</v>
      </c>
      <c r="BY1402">
        <v>1</v>
      </c>
      <c r="BZ1402">
        <v>1</v>
      </c>
      <c r="CA1402">
        <v>2</v>
      </c>
      <c r="CB1402">
        <v>2</v>
      </c>
      <c r="CC1402">
        <v>1</v>
      </c>
      <c r="CD1402">
        <v>2</v>
      </c>
      <c r="CE1402">
        <v>2</v>
      </c>
      <c r="CF1402">
        <v>1</v>
      </c>
      <c r="CG1402">
        <v>1</v>
      </c>
      <c r="CH1402">
        <v>2</v>
      </c>
      <c r="CI1402">
        <v>2</v>
      </c>
      <c r="CJ1402">
        <v>1</v>
      </c>
      <c r="CK1402">
        <v>2</v>
      </c>
      <c r="CL1402">
        <v>1</v>
      </c>
      <c r="CM1402">
        <v>3</v>
      </c>
      <c r="CN1402">
        <v>3</v>
      </c>
      <c r="CO1402">
        <v>3</v>
      </c>
      <c r="CP1402">
        <v>2</v>
      </c>
      <c r="CQ1402">
        <v>3</v>
      </c>
      <c r="CR1402">
        <v>3</v>
      </c>
      <c r="CS1402">
        <v>4</v>
      </c>
      <c r="CT1402">
        <v>3</v>
      </c>
      <c r="CU1402">
        <v>3</v>
      </c>
      <c r="CV1402">
        <v>3</v>
      </c>
      <c r="CW1402">
        <v>1</v>
      </c>
      <c r="CX1402">
        <v>3</v>
      </c>
      <c r="CY1402">
        <v>4</v>
      </c>
      <c r="CZ1402">
        <v>3</v>
      </c>
      <c r="DA1402" s="57" t="s">
        <v>125</v>
      </c>
    </row>
    <row r="1403" spans="1:105">
      <c r="A1403">
        <v>1397</v>
      </c>
      <c r="B1403" s="9">
        <v>1</v>
      </c>
      <c r="C1403" s="9">
        <v>3</v>
      </c>
      <c r="D1403" s="9">
        <v>1</v>
      </c>
      <c r="E1403" s="9">
        <v>1</v>
      </c>
      <c r="F1403" s="9">
        <v>0</v>
      </c>
      <c r="G1403" s="9">
        <v>0</v>
      </c>
      <c r="H1403" s="9">
        <v>0</v>
      </c>
      <c r="I1403" s="9">
        <v>1</v>
      </c>
      <c r="J1403" s="9">
        <v>1</v>
      </c>
      <c r="K1403" s="9">
        <v>0</v>
      </c>
      <c r="L1403" s="9">
        <v>0</v>
      </c>
      <c r="M1403" s="9">
        <v>2</v>
      </c>
      <c r="N1403" s="9">
        <v>4</v>
      </c>
      <c r="O1403" s="9">
        <v>4</v>
      </c>
      <c r="P1403" s="9">
        <v>4</v>
      </c>
      <c r="Q1403" s="9">
        <v>2</v>
      </c>
      <c r="R1403" s="9">
        <v>4</v>
      </c>
      <c r="S1403" s="9">
        <v>4</v>
      </c>
      <c r="T1403" s="9"/>
      <c r="U1403" s="9">
        <v>0</v>
      </c>
      <c r="V1403" s="9">
        <v>1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  <c r="AC1403" s="9"/>
      <c r="AD1403" s="9">
        <v>5</v>
      </c>
      <c r="AE1403" s="9"/>
      <c r="AF1403" s="9">
        <v>0</v>
      </c>
      <c r="AG1403" s="9">
        <v>0</v>
      </c>
      <c r="AH1403" s="9">
        <v>1</v>
      </c>
      <c r="AI1403" s="9">
        <v>0</v>
      </c>
      <c r="AJ1403" s="9">
        <v>0</v>
      </c>
      <c r="AK1403" s="9">
        <v>0</v>
      </c>
      <c r="AL1403" s="9"/>
      <c r="AM1403" s="9">
        <v>0</v>
      </c>
      <c r="AN1403" s="9">
        <v>1</v>
      </c>
      <c r="AO1403" s="9">
        <v>0</v>
      </c>
      <c r="AP1403" s="9">
        <v>0</v>
      </c>
      <c r="AQ1403" s="9">
        <v>0</v>
      </c>
      <c r="AR1403" s="9">
        <v>0</v>
      </c>
      <c r="AS1403" s="9"/>
      <c r="AT1403" s="9">
        <v>4</v>
      </c>
      <c r="AU1403" s="9">
        <v>4</v>
      </c>
      <c r="AV1403" s="75">
        <v>2</v>
      </c>
      <c r="AW1403" s="75">
        <v>2</v>
      </c>
      <c r="AX1403" s="75">
        <v>1</v>
      </c>
      <c r="AY1403" s="9">
        <v>2</v>
      </c>
      <c r="AZ1403" s="9">
        <v>1</v>
      </c>
      <c r="BA1403" s="9">
        <v>1</v>
      </c>
      <c r="BB1403" s="9">
        <v>2</v>
      </c>
      <c r="BC1403" s="9">
        <v>1</v>
      </c>
      <c r="BD1403" s="9">
        <v>1</v>
      </c>
      <c r="BE1403" s="9">
        <v>2</v>
      </c>
      <c r="BF1403" s="9">
        <v>1</v>
      </c>
      <c r="BG1403" s="9">
        <v>1</v>
      </c>
      <c r="BH1403">
        <v>2</v>
      </c>
      <c r="BI1403">
        <v>2</v>
      </c>
      <c r="BJ1403" s="58">
        <v>2</v>
      </c>
      <c r="BK1403">
        <v>2</v>
      </c>
      <c r="BL1403">
        <v>2</v>
      </c>
      <c r="BM1403">
        <v>2</v>
      </c>
      <c r="BN1403">
        <v>2</v>
      </c>
      <c r="BO1403">
        <v>2</v>
      </c>
      <c r="BP1403">
        <v>2</v>
      </c>
      <c r="BQ1403" t="s">
        <v>125</v>
      </c>
      <c r="BR1403">
        <v>2</v>
      </c>
      <c r="BS1403">
        <v>2</v>
      </c>
      <c r="BT1403" t="s">
        <v>125</v>
      </c>
      <c r="BU1403">
        <v>2</v>
      </c>
      <c r="BV1403">
        <v>2</v>
      </c>
      <c r="BW1403">
        <v>2</v>
      </c>
      <c r="BX1403">
        <v>2</v>
      </c>
      <c r="BY1403">
        <v>2</v>
      </c>
      <c r="BZ1403">
        <v>2</v>
      </c>
      <c r="CA1403">
        <v>2</v>
      </c>
      <c r="CB1403">
        <v>2</v>
      </c>
      <c r="CC1403">
        <v>2</v>
      </c>
      <c r="CD1403">
        <v>2</v>
      </c>
      <c r="CE1403">
        <v>2</v>
      </c>
      <c r="CF1403">
        <v>2</v>
      </c>
      <c r="CG1403">
        <v>2</v>
      </c>
      <c r="CH1403">
        <v>2</v>
      </c>
      <c r="CI1403">
        <v>2</v>
      </c>
      <c r="CJ1403">
        <v>2</v>
      </c>
      <c r="CK1403">
        <v>2</v>
      </c>
      <c r="CL1403">
        <v>2</v>
      </c>
      <c r="CM1403" t="s">
        <v>125</v>
      </c>
      <c r="CN1403" t="s">
        <v>125</v>
      </c>
      <c r="CO1403">
        <v>3</v>
      </c>
      <c r="CP1403">
        <v>2</v>
      </c>
      <c r="CQ1403">
        <v>4</v>
      </c>
      <c r="CR1403">
        <v>2</v>
      </c>
      <c r="CS1403">
        <v>3</v>
      </c>
      <c r="CT1403">
        <v>3</v>
      </c>
      <c r="CU1403">
        <v>3</v>
      </c>
      <c r="CV1403">
        <v>2</v>
      </c>
      <c r="CW1403">
        <v>1</v>
      </c>
      <c r="CX1403">
        <v>2</v>
      </c>
      <c r="CY1403">
        <v>1</v>
      </c>
      <c r="CZ1403">
        <v>3</v>
      </c>
      <c r="DA1403" s="57" t="s">
        <v>125</v>
      </c>
    </row>
    <row r="1404" spans="1:105">
      <c r="A1404">
        <v>1398</v>
      </c>
      <c r="B1404" s="9">
        <v>2</v>
      </c>
      <c r="C1404" s="9">
        <v>8</v>
      </c>
      <c r="D1404" s="9">
        <v>5</v>
      </c>
      <c r="E1404" s="9">
        <v>2</v>
      </c>
      <c r="F1404" s="9">
        <v>0</v>
      </c>
      <c r="G1404" s="9">
        <v>0</v>
      </c>
      <c r="H1404" s="9">
        <v>0</v>
      </c>
      <c r="I1404" s="9">
        <v>1</v>
      </c>
      <c r="J1404" s="9">
        <v>1</v>
      </c>
      <c r="K1404" s="9">
        <v>0</v>
      </c>
      <c r="L1404" s="9">
        <v>0</v>
      </c>
      <c r="M1404" s="9">
        <v>2</v>
      </c>
      <c r="N1404" s="9">
        <v>0</v>
      </c>
      <c r="O1404" s="9">
        <v>0</v>
      </c>
      <c r="P1404" s="9">
        <v>0</v>
      </c>
      <c r="Q1404" s="9">
        <v>3</v>
      </c>
      <c r="R1404" s="9">
        <v>3</v>
      </c>
      <c r="S1404" s="9">
        <v>4</v>
      </c>
      <c r="T1404" s="9"/>
      <c r="U1404" s="9">
        <v>0</v>
      </c>
      <c r="V1404" s="9">
        <v>0</v>
      </c>
      <c r="W1404" s="9">
        <v>1</v>
      </c>
      <c r="X1404" s="9">
        <v>0</v>
      </c>
      <c r="Y1404" s="9">
        <v>1</v>
      </c>
      <c r="Z1404" s="9">
        <v>1</v>
      </c>
      <c r="AA1404" s="9">
        <v>0</v>
      </c>
      <c r="AB1404" s="9">
        <v>0</v>
      </c>
      <c r="AC1404" s="9"/>
      <c r="AD1404" s="9">
        <v>3</v>
      </c>
      <c r="AE1404" s="9"/>
      <c r="AF1404" s="9">
        <v>1</v>
      </c>
      <c r="AG1404" s="9">
        <v>1</v>
      </c>
      <c r="AH1404" s="9">
        <v>0</v>
      </c>
      <c r="AI1404" s="9">
        <v>0</v>
      </c>
      <c r="AJ1404" s="9">
        <v>0</v>
      </c>
      <c r="AK1404" s="9">
        <v>0</v>
      </c>
      <c r="AL1404" s="9"/>
      <c r="AM1404" s="9">
        <v>1</v>
      </c>
      <c r="AN1404" s="9">
        <v>1</v>
      </c>
      <c r="AO1404" s="9">
        <v>1</v>
      </c>
      <c r="AP1404" s="9">
        <v>0</v>
      </c>
      <c r="AQ1404" s="9">
        <v>0</v>
      </c>
      <c r="AR1404" s="9">
        <v>0</v>
      </c>
      <c r="AS1404" s="9"/>
      <c r="AT1404" s="9">
        <v>3</v>
      </c>
      <c r="AU1404" s="9">
        <v>3</v>
      </c>
      <c r="AV1404" s="75">
        <v>1</v>
      </c>
      <c r="AW1404" s="75">
        <v>2</v>
      </c>
      <c r="AX1404" s="75">
        <v>1</v>
      </c>
      <c r="AY1404" s="9">
        <v>1</v>
      </c>
      <c r="AZ1404" s="9">
        <v>2</v>
      </c>
      <c r="BA1404" s="9" t="s">
        <v>125</v>
      </c>
      <c r="BB1404" s="9" t="s">
        <v>125</v>
      </c>
      <c r="BC1404" s="9">
        <v>1</v>
      </c>
      <c r="BD1404" s="9">
        <v>1</v>
      </c>
      <c r="BE1404" s="9">
        <v>1</v>
      </c>
      <c r="BF1404" s="9">
        <v>1</v>
      </c>
      <c r="BG1404" s="9">
        <v>1</v>
      </c>
      <c r="BH1404">
        <v>1</v>
      </c>
      <c r="BI1404">
        <v>2</v>
      </c>
      <c r="BJ1404" s="58">
        <v>2</v>
      </c>
      <c r="BK1404">
        <v>2</v>
      </c>
      <c r="BL1404">
        <v>1</v>
      </c>
      <c r="BM1404">
        <v>1</v>
      </c>
      <c r="BN1404">
        <v>1</v>
      </c>
      <c r="BO1404">
        <v>2</v>
      </c>
      <c r="BP1404">
        <v>2</v>
      </c>
      <c r="BQ1404" t="s">
        <v>125</v>
      </c>
      <c r="BR1404">
        <v>1</v>
      </c>
      <c r="BS1404">
        <v>1</v>
      </c>
      <c r="BT1404">
        <v>1</v>
      </c>
      <c r="BU1404">
        <v>1</v>
      </c>
      <c r="BV1404">
        <v>2</v>
      </c>
      <c r="BW1404">
        <v>2</v>
      </c>
      <c r="BX1404">
        <v>2</v>
      </c>
      <c r="BY1404">
        <v>1</v>
      </c>
      <c r="BZ1404">
        <v>1</v>
      </c>
      <c r="CA1404">
        <v>1</v>
      </c>
      <c r="CB1404">
        <v>2</v>
      </c>
      <c r="CC1404">
        <v>2</v>
      </c>
      <c r="CD1404">
        <v>1</v>
      </c>
      <c r="CE1404">
        <v>2</v>
      </c>
      <c r="CF1404">
        <v>2</v>
      </c>
      <c r="CG1404">
        <v>2</v>
      </c>
      <c r="CH1404">
        <v>2</v>
      </c>
      <c r="CI1404">
        <v>1</v>
      </c>
      <c r="CJ1404">
        <v>1</v>
      </c>
      <c r="CK1404">
        <v>2</v>
      </c>
      <c r="CL1404">
        <v>1</v>
      </c>
      <c r="CM1404">
        <v>4</v>
      </c>
      <c r="CN1404">
        <v>4</v>
      </c>
      <c r="CO1404">
        <v>4</v>
      </c>
      <c r="CP1404">
        <v>3</v>
      </c>
      <c r="CQ1404">
        <v>4</v>
      </c>
      <c r="CR1404">
        <v>3</v>
      </c>
      <c r="CS1404">
        <v>3</v>
      </c>
      <c r="CT1404">
        <v>3</v>
      </c>
      <c r="CU1404">
        <v>4</v>
      </c>
      <c r="CV1404">
        <v>4</v>
      </c>
      <c r="CW1404">
        <v>3</v>
      </c>
      <c r="CX1404">
        <v>3</v>
      </c>
      <c r="CY1404">
        <v>3</v>
      </c>
      <c r="CZ1404">
        <v>0</v>
      </c>
      <c r="DA1404" s="57" t="s">
        <v>125</v>
      </c>
    </row>
    <row r="1405" spans="1:105">
      <c r="A1405">
        <v>1399</v>
      </c>
      <c r="B1405" s="9">
        <v>2</v>
      </c>
      <c r="C1405" s="9">
        <v>8</v>
      </c>
      <c r="D1405" s="9">
        <v>7</v>
      </c>
      <c r="E1405" s="9">
        <v>5</v>
      </c>
      <c r="F1405" s="9">
        <v>0</v>
      </c>
      <c r="G1405" s="9">
        <v>0</v>
      </c>
      <c r="H1405" s="9">
        <v>0</v>
      </c>
      <c r="I1405" s="9">
        <v>0</v>
      </c>
      <c r="J1405" s="9">
        <v>1</v>
      </c>
      <c r="K1405" s="9">
        <v>0</v>
      </c>
      <c r="L1405" s="9">
        <v>0</v>
      </c>
      <c r="M1405" s="9">
        <v>2</v>
      </c>
      <c r="N1405" s="9">
        <v>4</v>
      </c>
      <c r="O1405" s="9">
        <v>4</v>
      </c>
      <c r="P1405" s="9">
        <v>4</v>
      </c>
      <c r="Q1405" s="9">
        <v>3</v>
      </c>
      <c r="R1405" s="9">
        <v>4</v>
      </c>
      <c r="S1405" s="9">
        <v>4</v>
      </c>
      <c r="T1405" s="9"/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1</v>
      </c>
      <c r="AB1405" s="9">
        <v>0</v>
      </c>
      <c r="AC1405" s="9"/>
      <c r="AD1405" s="9">
        <v>2</v>
      </c>
      <c r="AE1405" s="9"/>
      <c r="AF1405" s="9">
        <v>1</v>
      </c>
      <c r="AG1405" s="9">
        <v>1</v>
      </c>
      <c r="AH1405" s="9">
        <v>0</v>
      </c>
      <c r="AI1405" s="9">
        <v>0</v>
      </c>
      <c r="AJ1405" s="9">
        <v>0</v>
      </c>
      <c r="AK1405" s="9">
        <v>0</v>
      </c>
      <c r="AL1405" s="9"/>
      <c r="AM1405" s="9">
        <v>1</v>
      </c>
      <c r="AN1405" s="9">
        <v>1</v>
      </c>
      <c r="AO1405" s="9">
        <v>0</v>
      </c>
      <c r="AP1405" s="9">
        <v>1</v>
      </c>
      <c r="AQ1405" s="9">
        <v>0</v>
      </c>
      <c r="AR1405" s="9">
        <v>0</v>
      </c>
      <c r="AS1405" s="9"/>
      <c r="AT1405" s="9">
        <v>3</v>
      </c>
      <c r="AU1405" s="9">
        <v>1</v>
      </c>
      <c r="AV1405" s="75">
        <v>2</v>
      </c>
      <c r="AW1405" s="75">
        <v>2</v>
      </c>
      <c r="AX1405" s="75">
        <v>1</v>
      </c>
      <c r="AY1405" s="9">
        <v>1</v>
      </c>
      <c r="AZ1405" s="9">
        <v>2</v>
      </c>
      <c r="BA1405" s="9" t="s">
        <v>125</v>
      </c>
      <c r="BB1405" s="9" t="s">
        <v>125</v>
      </c>
      <c r="BC1405" s="9">
        <v>2</v>
      </c>
      <c r="BD1405" s="9">
        <v>1</v>
      </c>
      <c r="BE1405" s="9"/>
      <c r="BF1405" s="9">
        <v>1</v>
      </c>
      <c r="BG1405" s="9">
        <v>1</v>
      </c>
      <c r="BH1405">
        <v>2</v>
      </c>
      <c r="BI1405">
        <v>2</v>
      </c>
      <c r="BJ1405" s="58">
        <v>2</v>
      </c>
      <c r="BK1405">
        <v>2</v>
      </c>
      <c r="BL1405">
        <v>2</v>
      </c>
      <c r="BM1405">
        <v>2</v>
      </c>
      <c r="BN1405">
        <v>2</v>
      </c>
      <c r="BO1405">
        <v>2</v>
      </c>
      <c r="BP1405">
        <v>2</v>
      </c>
      <c r="BQ1405" t="s">
        <v>125</v>
      </c>
      <c r="BR1405">
        <v>2</v>
      </c>
      <c r="BS1405">
        <v>2</v>
      </c>
      <c r="BT1405" t="s">
        <v>125</v>
      </c>
      <c r="BU1405">
        <v>2</v>
      </c>
      <c r="BV1405">
        <v>1</v>
      </c>
      <c r="BW1405">
        <v>1</v>
      </c>
      <c r="BX1405">
        <v>2</v>
      </c>
      <c r="BY1405">
        <v>2</v>
      </c>
      <c r="BZ1405">
        <v>2</v>
      </c>
      <c r="CA1405">
        <v>2</v>
      </c>
      <c r="CB1405">
        <v>2</v>
      </c>
      <c r="CC1405">
        <v>2</v>
      </c>
      <c r="CD1405">
        <v>2</v>
      </c>
      <c r="CE1405">
        <v>2</v>
      </c>
      <c r="CF1405">
        <v>2</v>
      </c>
      <c r="CG1405">
        <v>2</v>
      </c>
      <c r="CH1405">
        <v>2</v>
      </c>
      <c r="CI1405">
        <v>2</v>
      </c>
      <c r="CJ1405">
        <v>1</v>
      </c>
      <c r="CK1405">
        <v>2</v>
      </c>
      <c r="CL1405">
        <v>2</v>
      </c>
      <c r="CM1405" t="s">
        <v>125</v>
      </c>
      <c r="CN1405" t="s">
        <v>125</v>
      </c>
      <c r="CO1405">
        <v>4</v>
      </c>
      <c r="CP1405">
        <v>2</v>
      </c>
      <c r="CQ1405">
        <v>4</v>
      </c>
      <c r="CR1405">
        <v>2</v>
      </c>
      <c r="CS1405">
        <v>2</v>
      </c>
      <c r="CT1405">
        <v>2</v>
      </c>
      <c r="CU1405">
        <v>3</v>
      </c>
      <c r="CV1405">
        <v>3</v>
      </c>
      <c r="CW1405">
        <v>1</v>
      </c>
      <c r="CX1405">
        <v>2</v>
      </c>
      <c r="CZ1405">
        <v>2</v>
      </c>
      <c r="DA1405" s="57" t="s">
        <v>125</v>
      </c>
    </row>
    <row r="1406" spans="1:105">
      <c r="A1406">
        <v>1400</v>
      </c>
      <c r="B1406" s="9">
        <v>2</v>
      </c>
      <c r="C1406" s="9">
        <v>7</v>
      </c>
      <c r="D1406" s="9">
        <v>5</v>
      </c>
      <c r="E1406" s="9"/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1</v>
      </c>
      <c r="L1406" s="9">
        <v>0</v>
      </c>
      <c r="M1406" s="9">
        <v>2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/>
      <c r="U1406" s="9">
        <v>0</v>
      </c>
      <c r="V1406" s="9">
        <v>0</v>
      </c>
      <c r="W1406" s="9">
        <v>1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  <c r="AC1406" s="9"/>
      <c r="AD1406" s="9">
        <v>1</v>
      </c>
      <c r="AE1406" s="9"/>
      <c r="AF1406" s="9">
        <v>1</v>
      </c>
      <c r="AG1406" s="9">
        <v>0</v>
      </c>
      <c r="AH1406" s="9">
        <v>0</v>
      </c>
      <c r="AI1406" s="9">
        <v>0</v>
      </c>
      <c r="AJ1406" s="9">
        <v>0</v>
      </c>
      <c r="AK1406" s="9">
        <v>0</v>
      </c>
      <c r="AL1406" s="9"/>
      <c r="AM1406" s="9">
        <v>1</v>
      </c>
      <c r="AN1406" s="9">
        <v>1</v>
      </c>
      <c r="AO1406" s="9">
        <v>1</v>
      </c>
      <c r="AP1406" s="9">
        <v>0</v>
      </c>
      <c r="AQ1406" s="9">
        <v>0</v>
      </c>
      <c r="AR1406" s="9">
        <v>0</v>
      </c>
      <c r="AS1406" s="9"/>
      <c r="AT1406" s="9">
        <v>4</v>
      </c>
      <c r="AU1406" s="9">
        <v>4</v>
      </c>
      <c r="AV1406" s="75">
        <v>2</v>
      </c>
      <c r="AW1406" s="75">
        <v>2</v>
      </c>
      <c r="AX1406" s="75">
        <v>2</v>
      </c>
      <c r="AY1406" s="9" t="s">
        <v>125</v>
      </c>
      <c r="AZ1406" s="9">
        <v>1</v>
      </c>
      <c r="BA1406" s="9"/>
      <c r="BB1406" s="9"/>
      <c r="BC1406" s="9">
        <v>1</v>
      </c>
      <c r="BD1406" s="9"/>
      <c r="BE1406" s="9" t="s">
        <v>125</v>
      </c>
      <c r="BF1406" s="9"/>
      <c r="BG1406" s="9" t="s">
        <v>125</v>
      </c>
      <c r="BH1406">
        <v>2</v>
      </c>
      <c r="BI1406">
        <v>2</v>
      </c>
      <c r="BJ1406" s="58">
        <v>1</v>
      </c>
      <c r="BK1406">
        <v>1</v>
      </c>
      <c r="BL1406">
        <v>1</v>
      </c>
      <c r="BM1406">
        <v>1</v>
      </c>
      <c r="BN1406">
        <v>1</v>
      </c>
      <c r="BO1406">
        <v>1</v>
      </c>
      <c r="BP1406">
        <v>2</v>
      </c>
      <c r="BQ1406" t="s">
        <v>125</v>
      </c>
      <c r="BR1406">
        <v>1</v>
      </c>
      <c r="BS1406">
        <v>2</v>
      </c>
      <c r="BT1406" t="s">
        <v>125</v>
      </c>
      <c r="BU1406">
        <v>2</v>
      </c>
      <c r="BV1406">
        <v>1</v>
      </c>
      <c r="BW1406">
        <v>2</v>
      </c>
      <c r="BX1406">
        <v>2</v>
      </c>
      <c r="BY1406">
        <v>2</v>
      </c>
      <c r="BZ1406">
        <v>2</v>
      </c>
      <c r="CA1406">
        <v>2</v>
      </c>
      <c r="CB1406">
        <v>2</v>
      </c>
      <c r="CC1406">
        <v>2</v>
      </c>
      <c r="CD1406">
        <v>2</v>
      </c>
      <c r="CE1406">
        <v>2</v>
      </c>
      <c r="CF1406">
        <v>2</v>
      </c>
      <c r="CG1406">
        <v>2</v>
      </c>
      <c r="CI1406">
        <v>2</v>
      </c>
      <c r="CJ1406">
        <v>2</v>
      </c>
      <c r="CK1406">
        <v>2</v>
      </c>
      <c r="CL1406">
        <v>1</v>
      </c>
      <c r="CM1406">
        <v>2</v>
      </c>
      <c r="CO1406">
        <v>4</v>
      </c>
      <c r="CP1406">
        <v>2</v>
      </c>
      <c r="CQ1406">
        <v>2</v>
      </c>
      <c r="CR1406">
        <v>2</v>
      </c>
      <c r="CS1406">
        <v>3</v>
      </c>
      <c r="CT1406">
        <v>3</v>
      </c>
      <c r="CU1406">
        <v>2</v>
      </c>
      <c r="CV1406">
        <v>4</v>
      </c>
      <c r="CW1406">
        <v>2</v>
      </c>
      <c r="CX1406">
        <v>3</v>
      </c>
      <c r="CY1406">
        <v>1</v>
      </c>
      <c r="CZ1406">
        <v>2</v>
      </c>
      <c r="DA1406" s="57" t="s">
        <v>125</v>
      </c>
    </row>
    <row r="1407" spans="1:105">
      <c r="A1407">
        <v>1401</v>
      </c>
      <c r="B1407" s="9">
        <v>1</v>
      </c>
      <c r="C1407" s="9">
        <v>9</v>
      </c>
      <c r="D1407" s="9">
        <v>7</v>
      </c>
      <c r="E1407" s="9">
        <v>4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1</v>
      </c>
      <c r="M1407" s="9">
        <v>2</v>
      </c>
      <c r="N1407" s="9"/>
      <c r="O1407" s="9"/>
      <c r="P1407" s="9"/>
      <c r="Q1407" s="9"/>
      <c r="R1407" s="9"/>
      <c r="S1407" s="9"/>
      <c r="T1407" s="9"/>
      <c r="U1407" s="9">
        <v>1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  <c r="AC1407" s="9"/>
      <c r="AD1407" s="9">
        <v>1</v>
      </c>
      <c r="AE1407" s="9"/>
      <c r="AF1407" s="9"/>
      <c r="AG1407" s="9"/>
      <c r="AH1407" s="9"/>
      <c r="AI1407" s="9"/>
      <c r="AJ1407" s="9"/>
      <c r="AK1407" s="9"/>
      <c r="AL1407" s="9"/>
      <c r="AM1407" s="9">
        <v>0</v>
      </c>
      <c r="AN1407" s="9">
        <v>1</v>
      </c>
      <c r="AO1407" s="9">
        <v>0</v>
      </c>
      <c r="AP1407" s="9">
        <v>0</v>
      </c>
      <c r="AQ1407" s="9">
        <v>0</v>
      </c>
      <c r="AR1407" s="9">
        <v>0</v>
      </c>
      <c r="AS1407" s="9"/>
      <c r="AT1407" s="9"/>
      <c r="AU1407" s="9"/>
      <c r="AV1407" s="75"/>
      <c r="AW1407" s="75"/>
      <c r="AX1407" s="75"/>
      <c r="AY1407" s="9" t="s">
        <v>125</v>
      </c>
      <c r="AZ1407" s="9"/>
      <c r="BA1407" s="9" t="s">
        <v>125</v>
      </c>
      <c r="BB1407" s="9" t="s">
        <v>125</v>
      </c>
      <c r="BC1407" s="9"/>
      <c r="BD1407" s="9"/>
      <c r="BE1407" s="9" t="s">
        <v>125</v>
      </c>
      <c r="BF1407" s="9"/>
      <c r="BG1407" s="9" t="s">
        <v>125</v>
      </c>
      <c r="BP1407">
        <v>1</v>
      </c>
      <c r="BQ1407">
        <v>1</v>
      </c>
      <c r="BR1407">
        <v>1</v>
      </c>
      <c r="BS1407">
        <v>2</v>
      </c>
      <c r="BT1407" t="s">
        <v>125</v>
      </c>
      <c r="BU1407">
        <v>2</v>
      </c>
      <c r="BW1407">
        <v>2</v>
      </c>
      <c r="BY1407">
        <v>2</v>
      </c>
      <c r="BZ1407">
        <v>2</v>
      </c>
      <c r="CA1407">
        <v>2</v>
      </c>
      <c r="CB1407">
        <v>2</v>
      </c>
      <c r="CC1407">
        <v>2</v>
      </c>
      <c r="CD1407">
        <v>2</v>
      </c>
      <c r="CE1407">
        <v>2</v>
      </c>
      <c r="CF1407">
        <v>2</v>
      </c>
      <c r="CG1407">
        <v>2</v>
      </c>
      <c r="CH1407">
        <v>2</v>
      </c>
      <c r="CJ1407">
        <v>2</v>
      </c>
      <c r="CK1407">
        <v>2</v>
      </c>
      <c r="CL1407">
        <v>1</v>
      </c>
      <c r="CM1407">
        <v>4</v>
      </c>
      <c r="CN1407">
        <v>2</v>
      </c>
      <c r="CO1407">
        <v>4</v>
      </c>
      <c r="CP1407">
        <v>1</v>
      </c>
      <c r="CQ1407">
        <v>1</v>
      </c>
      <c r="CR1407">
        <v>4</v>
      </c>
      <c r="CS1407">
        <v>4</v>
      </c>
      <c r="DA1407" s="57" t="s">
        <v>125</v>
      </c>
    </row>
    <row r="1408" spans="1:105">
      <c r="A1408">
        <v>1402</v>
      </c>
      <c r="B1408" s="9">
        <v>2</v>
      </c>
      <c r="C1408" s="9">
        <v>9</v>
      </c>
      <c r="D1408" s="9">
        <v>5</v>
      </c>
      <c r="E1408" s="9">
        <v>6</v>
      </c>
      <c r="F1408" s="9">
        <v>0</v>
      </c>
      <c r="G1408" s="9">
        <v>0</v>
      </c>
      <c r="H1408" s="9">
        <v>0</v>
      </c>
      <c r="I1408" s="9">
        <v>1</v>
      </c>
      <c r="J1408" s="9">
        <v>0</v>
      </c>
      <c r="K1408" s="9">
        <v>0</v>
      </c>
      <c r="L1408" s="9">
        <v>0</v>
      </c>
      <c r="M1408" s="9">
        <v>2</v>
      </c>
      <c r="N1408" s="9">
        <v>3</v>
      </c>
      <c r="O1408" s="9">
        <v>4</v>
      </c>
      <c r="P1408" s="9">
        <v>3</v>
      </c>
      <c r="Q1408" s="9">
        <v>4</v>
      </c>
      <c r="R1408" s="9">
        <v>4</v>
      </c>
      <c r="S1408" s="9">
        <v>3</v>
      </c>
      <c r="T1408" s="9"/>
      <c r="U1408" s="9">
        <v>0</v>
      </c>
      <c r="V1408" s="9">
        <v>0</v>
      </c>
      <c r="W1408" s="9">
        <v>1</v>
      </c>
      <c r="X1408" s="9">
        <v>0</v>
      </c>
      <c r="Y1408" s="9">
        <v>1</v>
      </c>
      <c r="Z1408" s="9">
        <v>1</v>
      </c>
      <c r="AA1408" s="9">
        <v>0</v>
      </c>
      <c r="AB1408" s="9">
        <v>0</v>
      </c>
      <c r="AC1408" s="9"/>
      <c r="AD1408" s="9">
        <v>4</v>
      </c>
      <c r="AE1408" s="9"/>
      <c r="AF1408" s="9">
        <v>1</v>
      </c>
      <c r="AG1408" s="9">
        <v>1</v>
      </c>
      <c r="AH1408" s="9">
        <v>0</v>
      </c>
      <c r="AI1408" s="9">
        <v>0</v>
      </c>
      <c r="AJ1408" s="9">
        <v>0</v>
      </c>
      <c r="AK1408" s="9">
        <v>0</v>
      </c>
      <c r="AL1408" s="9"/>
      <c r="AM1408" s="9">
        <v>1</v>
      </c>
      <c r="AN1408" s="9">
        <v>1</v>
      </c>
      <c r="AO1408" s="9">
        <v>1</v>
      </c>
      <c r="AP1408" s="9">
        <v>1</v>
      </c>
      <c r="AQ1408" s="9">
        <v>0</v>
      </c>
      <c r="AR1408" s="9">
        <v>0</v>
      </c>
      <c r="AS1408" s="9"/>
      <c r="AT1408" s="9">
        <v>3</v>
      </c>
      <c r="AU1408" s="9">
        <v>1</v>
      </c>
      <c r="AV1408" s="75">
        <v>2</v>
      </c>
      <c r="AW1408" s="75">
        <v>1</v>
      </c>
      <c r="AX1408" s="75">
        <v>2</v>
      </c>
      <c r="AY1408" s="9" t="s">
        <v>125</v>
      </c>
      <c r="AZ1408" s="9">
        <v>1</v>
      </c>
      <c r="BA1408" s="9">
        <v>1</v>
      </c>
      <c r="BB1408" s="9">
        <v>2</v>
      </c>
      <c r="BC1408" s="9">
        <v>2</v>
      </c>
      <c r="BD1408" s="9">
        <v>2</v>
      </c>
      <c r="BE1408" s="9" t="s">
        <v>125</v>
      </c>
      <c r="BF1408" s="9">
        <v>2</v>
      </c>
      <c r="BG1408" s="9" t="s">
        <v>125</v>
      </c>
      <c r="BH1408">
        <v>1</v>
      </c>
      <c r="BI1408">
        <v>2</v>
      </c>
      <c r="BJ1408" s="58">
        <v>2</v>
      </c>
      <c r="BK1408">
        <v>2</v>
      </c>
      <c r="BL1408">
        <v>1</v>
      </c>
      <c r="BM1408">
        <v>2</v>
      </c>
      <c r="BN1408">
        <v>2</v>
      </c>
      <c r="BO1408">
        <v>2</v>
      </c>
      <c r="BP1408">
        <v>1</v>
      </c>
      <c r="BQ1408">
        <v>1</v>
      </c>
      <c r="BR1408">
        <v>2</v>
      </c>
      <c r="BS1408">
        <v>2</v>
      </c>
      <c r="BT1408" t="s">
        <v>125</v>
      </c>
      <c r="BU1408">
        <v>1</v>
      </c>
      <c r="BV1408">
        <v>1</v>
      </c>
      <c r="BW1408">
        <v>2</v>
      </c>
      <c r="BX1408">
        <v>2</v>
      </c>
      <c r="BY1408">
        <v>2</v>
      </c>
      <c r="BZ1408">
        <v>2</v>
      </c>
      <c r="CA1408">
        <v>2</v>
      </c>
      <c r="CB1408">
        <v>2</v>
      </c>
      <c r="CC1408">
        <v>2</v>
      </c>
      <c r="CD1408">
        <v>2</v>
      </c>
      <c r="CE1408">
        <v>2</v>
      </c>
      <c r="CF1408">
        <v>2</v>
      </c>
      <c r="CG1408">
        <v>2</v>
      </c>
      <c r="CH1408">
        <v>2</v>
      </c>
      <c r="CI1408">
        <v>2</v>
      </c>
      <c r="CJ1408">
        <v>1</v>
      </c>
      <c r="CK1408">
        <v>2</v>
      </c>
      <c r="CL1408">
        <v>1</v>
      </c>
      <c r="CM1408">
        <v>3</v>
      </c>
      <c r="CN1408">
        <v>3</v>
      </c>
      <c r="CO1408">
        <v>4</v>
      </c>
      <c r="CP1408">
        <v>4</v>
      </c>
      <c r="CQ1408">
        <v>4</v>
      </c>
      <c r="CR1408">
        <v>4</v>
      </c>
      <c r="CS1408">
        <v>2</v>
      </c>
      <c r="CT1408">
        <v>3</v>
      </c>
      <c r="CU1408">
        <v>3</v>
      </c>
      <c r="CV1408">
        <v>3</v>
      </c>
      <c r="CW1408">
        <v>2</v>
      </c>
      <c r="CX1408">
        <v>2</v>
      </c>
      <c r="CY1408">
        <v>3</v>
      </c>
      <c r="CZ1408">
        <v>3</v>
      </c>
      <c r="DA1408" s="57" t="s">
        <v>125</v>
      </c>
    </row>
    <row r="1409" spans="1:105">
      <c r="A1409">
        <v>1403</v>
      </c>
      <c r="B1409" s="9">
        <v>1</v>
      </c>
      <c r="C1409" s="9">
        <v>7</v>
      </c>
      <c r="D1409" s="9">
        <v>4</v>
      </c>
      <c r="E1409" s="9">
        <v>9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1</v>
      </c>
      <c r="L1409" s="9">
        <v>0</v>
      </c>
      <c r="M1409" s="9">
        <v>2</v>
      </c>
      <c r="N1409" s="9">
        <v>1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/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1</v>
      </c>
      <c r="AB1409" s="9">
        <v>0</v>
      </c>
      <c r="AC1409" s="9"/>
      <c r="AD1409" s="9">
        <v>5</v>
      </c>
      <c r="AE1409" s="9"/>
      <c r="AF1409" s="9">
        <v>1</v>
      </c>
      <c r="AG1409" s="9">
        <v>0</v>
      </c>
      <c r="AH1409" s="9">
        <v>0</v>
      </c>
      <c r="AI1409" s="9">
        <v>0</v>
      </c>
      <c r="AJ1409" s="9">
        <v>0</v>
      </c>
      <c r="AK1409" s="9">
        <v>0</v>
      </c>
      <c r="AL1409" s="9"/>
      <c r="AM1409" s="9">
        <v>0</v>
      </c>
      <c r="AN1409" s="9">
        <v>1</v>
      </c>
      <c r="AO1409" s="9">
        <v>0</v>
      </c>
      <c r="AP1409" s="9">
        <v>0</v>
      </c>
      <c r="AQ1409" s="9">
        <v>0</v>
      </c>
      <c r="AR1409" s="9">
        <v>0</v>
      </c>
      <c r="AS1409" s="9"/>
      <c r="AT1409" s="9">
        <v>1</v>
      </c>
      <c r="AU1409" s="9">
        <v>1</v>
      </c>
      <c r="AV1409" s="75">
        <v>1</v>
      </c>
      <c r="AW1409" s="75">
        <v>2</v>
      </c>
      <c r="AX1409" s="75">
        <v>1</v>
      </c>
      <c r="AY1409" s="9">
        <v>2</v>
      </c>
      <c r="AZ1409" s="9">
        <v>2</v>
      </c>
      <c r="BA1409" s="9" t="s">
        <v>125</v>
      </c>
      <c r="BB1409" s="9" t="s">
        <v>125</v>
      </c>
      <c r="BC1409" s="9"/>
      <c r="BD1409" s="9">
        <v>2</v>
      </c>
      <c r="BE1409" s="9" t="s">
        <v>125</v>
      </c>
      <c r="BF1409" s="9">
        <v>2</v>
      </c>
      <c r="BG1409" s="9" t="s">
        <v>125</v>
      </c>
      <c r="BL1409">
        <v>1</v>
      </c>
      <c r="BM1409">
        <v>2</v>
      </c>
      <c r="BN1409">
        <v>1</v>
      </c>
      <c r="BO1409">
        <v>2</v>
      </c>
      <c r="BP1409">
        <v>1</v>
      </c>
      <c r="BQ1409">
        <v>1</v>
      </c>
      <c r="BR1409">
        <v>2</v>
      </c>
      <c r="BS1409">
        <v>2</v>
      </c>
      <c r="BT1409" t="s">
        <v>125</v>
      </c>
      <c r="BU1409">
        <v>1</v>
      </c>
      <c r="BV1409">
        <v>1</v>
      </c>
      <c r="BW1409">
        <v>2</v>
      </c>
      <c r="BX1409">
        <v>2</v>
      </c>
      <c r="BY1409">
        <v>2</v>
      </c>
      <c r="BZ1409">
        <v>2</v>
      </c>
      <c r="CA1409">
        <v>2</v>
      </c>
      <c r="CB1409">
        <v>2</v>
      </c>
      <c r="CC1409">
        <v>2</v>
      </c>
      <c r="CD1409">
        <v>2</v>
      </c>
      <c r="CE1409">
        <v>1</v>
      </c>
      <c r="CF1409">
        <v>2</v>
      </c>
      <c r="CG1409">
        <v>2</v>
      </c>
      <c r="CH1409">
        <v>2</v>
      </c>
      <c r="CI1409">
        <v>2</v>
      </c>
      <c r="CJ1409">
        <v>2</v>
      </c>
      <c r="CK1409">
        <v>2</v>
      </c>
      <c r="CL1409">
        <v>2</v>
      </c>
      <c r="CM1409" t="s">
        <v>125</v>
      </c>
      <c r="CN1409" t="s">
        <v>125</v>
      </c>
      <c r="CO1409">
        <v>4</v>
      </c>
      <c r="CP1409">
        <v>1</v>
      </c>
      <c r="CQ1409">
        <v>4</v>
      </c>
      <c r="CR1409">
        <v>4</v>
      </c>
      <c r="CS1409">
        <v>4</v>
      </c>
      <c r="DA1409" s="57" t="s">
        <v>125</v>
      </c>
    </row>
    <row r="1410" spans="1:105">
      <c r="A1410">
        <v>1404</v>
      </c>
      <c r="B1410" s="9">
        <v>2</v>
      </c>
      <c r="C1410" s="9">
        <v>7</v>
      </c>
      <c r="D1410" s="9">
        <v>4</v>
      </c>
      <c r="E1410" s="9">
        <v>2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1</v>
      </c>
      <c r="L1410" s="9">
        <v>0</v>
      </c>
      <c r="M1410" s="9">
        <v>2</v>
      </c>
      <c r="N1410" s="9"/>
      <c r="O1410" s="9"/>
      <c r="P1410" s="9"/>
      <c r="Q1410" s="9"/>
      <c r="R1410" s="9">
        <v>4</v>
      </c>
      <c r="S1410" s="9"/>
      <c r="T1410" s="9"/>
      <c r="U1410" s="9">
        <v>1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  <c r="AC1410" s="9"/>
      <c r="AD1410" s="9">
        <v>1</v>
      </c>
      <c r="AE1410" s="9"/>
      <c r="AF1410" s="9">
        <v>1</v>
      </c>
      <c r="AG1410" s="9">
        <v>1</v>
      </c>
      <c r="AH1410" s="9">
        <v>0</v>
      </c>
      <c r="AI1410" s="9">
        <v>0</v>
      </c>
      <c r="AJ1410" s="9">
        <v>1</v>
      </c>
      <c r="AK1410" s="9">
        <v>0</v>
      </c>
      <c r="AL1410" s="9"/>
      <c r="AM1410" s="9">
        <v>1</v>
      </c>
      <c r="AN1410" s="9">
        <v>1</v>
      </c>
      <c r="AO1410" s="9">
        <v>0</v>
      </c>
      <c r="AP1410" s="9">
        <v>1</v>
      </c>
      <c r="AQ1410" s="9">
        <v>0</v>
      </c>
      <c r="AR1410" s="9">
        <v>0</v>
      </c>
      <c r="AS1410" s="9"/>
      <c r="AT1410" s="9">
        <v>3</v>
      </c>
      <c r="AU1410" s="9">
        <v>3</v>
      </c>
      <c r="AV1410" s="75">
        <v>2</v>
      </c>
      <c r="AW1410" s="75">
        <v>2</v>
      </c>
      <c r="AX1410" s="75">
        <v>1</v>
      </c>
      <c r="AY1410" s="9">
        <v>1</v>
      </c>
      <c r="AZ1410" s="9">
        <v>1</v>
      </c>
      <c r="BA1410" s="9">
        <v>1</v>
      </c>
      <c r="BB1410" s="9">
        <v>2</v>
      </c>
      <c r="BC1410" s="9">
        <v>2</v>
      </c>
      <c r="BD1410" s="9">
        <v>1</v>
      </c>
      <c r="BE1410" s="9">
        <v>1</v>
      </c>
      <c r="BF1410" s="9">
        <v>1</v>
      </c>
      <c r="BG1410" s="9">
        <v>1</v>
      </c>
      <c r="BH1410">
        <v>1</v>
      </c>
      <c r="BI1410">
        <v>2</v>
      </c>
      <c r="BJ1410" s="58">
        <v>1</v>
      </c>
      <c r="BK1410">
        <v>2</v>
      </c>
      <c r="BL1410">
        <v>1</v>
      </c>
      <c r="BM1410">
        <v>1</v>
      </c>
      <c r="BN1410">
        <v>1</v>
      </c>
      <c r="BO1410">
        <v>2</v>
      </c>
      <c r="BP1410">
        <v>2</v>
      </c>
      <c r="BQ1410" t="s">
        <v>125</v>
      </c>
      <c r="BR1410">
        <v>2</v>
      </c>
      <c r="BS1410">
        <v>2</v>
      </c>
      <c r="BT1410" t="s">
        <v>125</v>
      </c>
      <c r="BU1410">
        <v>1</v>
      </c>
      <c r="BV1410">
        <v>1</v>
      </c>
      <c r="BW1410">
        <v>1</v>
      </c>
      <c r="BX1410">
        <v>2</v>
      </c>
      <c r="BY1410">
        <v>1</v>
      </c>
      <c r="BZ1410">
        <v>2</v>
      </c>
      <c r="CA1410">
        <v>2</v>
      </c>
      <c r="CB1410">
        <v>2</v>
      </c>
      <c r="CC1410">
        <v>1</v>
      </c>
      <c r="CD1410">
        <v>1</v>
      </c>
      <c r="CE1410">
        <v>2</v>
      </c>
      <c r="CF1410">
        <v>1</v>
      </c>
      <c r="CG1410">
        <v>1</v>
      </c>
      <c r="CH1410">
        <v>2</v>
      </c>
      <c r="CI1410">
        <v>2</v>
      </c>
      <c r="CJ1410">
        <v>1</v>
      </c>
      <c r="CK1410">
        <v>2</v>
      </c>
      <c r="CL1410">
        <v>1</v>
      </c>
      <c r="CN1410">
        <v>4</v>
      </c>
      <c r="CO1410">
        <v>4</v>
      </c>
      <c r="CP1410">
        <v>4</v>
      </c>
      <c r="CQ1410">
        <v>4</v>
      </c>
      <c r="CR1410">
        <v>4</v>
      </c>
      <c r="CS1410">
        <v>4</v>
      </c>
      <c r="CT1410">
        <v>2</v>
      </c>
      <c r="CU1410">
        <v>4</v>
      </c>
      <c r="CV1410">
        <v>4</v>
      </c>
      <c r="CX1410">
        <v>3</v>
      </c>
      <c r="CY1410">
        <v>4</v>
      </c>
      <c r="CZ1410">
        <v>3</v>
      </c>
      <c r="DA1410" s="57" t="s">
        <v>125</v>
      </c>
    </row>
    <row r="1411" spans="1:105">
      <c r="A1411">
        <v>1405</v>
      </c>
      <c r="B1411" s="9">
        <v>1</v>
      </c>
      <c r="C1411" s="9">
        <v>5</v>
      </c>
      <c r="D1411" s="9">
        <v>7</v>
      </c>
      <c r="E1411" s="9">
        <v>9</v>
      </c>
      <c r="F1411" s="9">
        <v>0</v>
      </c>
      <c r="G1411" s="9">
        <v>0</v>
      </c>
      <c r="H1411" s="9">
        <v>1</v>
      </c>
      <c r="I1411" s="9">
        <v>1</v>
      </c>
      <c r="J1411" s="9">
        <v>0</v>
      </c>
      <c r="K1411" s="9">
        <v>0</v>
      </c>
      <c r="L1411" s="9">
        <v>0</v>
      </c>
      <c r="M1411" s="9">
        <v>2</v>
      </c>
      <c r="N1411" s="9">
        <v>4</v>
      </c>
      <c r="O1411" s="9">
        <v>0</v>
      </c>
      <c r="P1411" s="9">
        <v>0</v>
      </c>
      <c r="Q1411" s="9">
        <v>0</v>
      </c>
      <c r="R1411" s="9">
        <v>4</v>
      </c>
      <c r="S1411" s="9">
        <v>3</v>
      </c>
      <c r="T1411" s="9"/>
      <c r="U1411" s="9">
        <v>1</v>
      </c>
      <c r="V1411" s="9">
        <v>1</v>
      </c>
      <c r="W1411" s="9">
        <v>0</v>
      </c>
      <c r="X1411" s="9">
        <v>0</v>
      </c>
      <c r="Y1411" s="9">
        <v>1</v>
      </c>
      <c r="Z1411" s="9">
        <v>0</v>
      </c>
      <c r="AA1411" s="9">
        <v>0</v>
      </c>
      <c r="AB1411" s="9">
        <v>0</v>
      </c>
      <c r="AC1411" s="9"/>
      <c r="AD1411" s="9">
        <v>1</v>
      </c>
      <c r="AE1411" s="9"/>
      <c r="AF1411" s="9">
        <v>1</v>
      </c>
      <c r="AG1411" s="9">
        <v>0</v>
      </c>
      <c r="AH1411" s="9">
        <v>1</v>
      </c>
      <c r="AI1411" s="9">
        <v>0</v>
      </c>
      <c r="AJ1411" s="9">
        <v>1</v>
      </c>
      <c r="AK1411" s="9">
        <v>0</v>
      </c>
      <c r="AL1411" s="9"/>
      <c r="AM1411" s="9">
        <v>1</v>
      </c>
      <c r="AN1411" s="9">
        <v>1</v>
      </c>
      <c r="AO1411" s="9">
        <v>0</v>
      </c>
      <c r="AP1411" s="9">
        <v>1</v>
      </c>
      <c r="AQ1411" s="9">
        <v>0</v>
      </c>
      <c r="AR1411" s="9">
        <v>0</v>
      </c>
      <c r="AS1411" s="9"/>
      <c r="AT1411" s="9">
        <v>1</v>
      </c>
      <c r="AU1411" s="9">
        <v>1</v>
      </c>
      <c r="AV1411" s="75">
        <v>1</v>
      </c>
      <c r="AW1411" s="75">
        <v>1</v>
      </c>
      <c r="AX1411" s="75">
        <v>1</v>
      </c>
      <c r="AY1411" s="9">
        <v>1</v>
      </c>
      <c r="AZ1411" s="9">
        <v>1</v>
      </c>
      <c r="BA1411" s="9">
        <v>1</v>
      </c>
      <c r="BB1411" s="9">
        <v>2</v>
      </c>
      <c r="BC1411" s="9">
        <v>1</v>
      </c>
      <c r="BD1411" s="9">
        <v>1</v>
      </c>
      <c r="BE1411" s="9">
        <v>2</v>
      </c>
      <c r="BF1411" s="9">
        <v>1</v>
      </c>
      <c r="BG1411" s="9">
        <v>1</v>
      </c>
      <c r="BH1411">
        <v>1</v>
      </c>
      <c r="BI1411">
        <v>2</v>
      </c>
      <c r="BJ1411" s="58">
        <v>1</v>
      </c>
      <c r="BK1411">
        <v>1</v>
      </c>
      <c r="BL1411">
        <v>1</v>
      </c>
      <c r="BM1411">
        <v>1</v>
      </c>
      <c r="BN1411">
        <v>1</v>
      </c>
      <c r="BO1411">
        <v>2</v>
      </c>
      <c r="BP1411">
        <v>2</v>
      </c>
      <c r="BQ1411" t="s">
        <v>125</v>
      </c>
      <c r="BR1411">
        <v>2</v>
      </c>
      <c r="BS1411">
        <v>2</v>
      </c>
      <c r="BT1411" t="s">
        <v>125</v>
      </c>
      <c r="BU1411">
        <v>1</v>
      </c>
      <c r="BV1411">
        <v>1</v>
      </c>
      <c r="BW1411">
        <v>2</v>
      </c>
      <c r="BX1411">
        <v>2</v>
      </c>
      <c r="BY1411">
        <v>2</v>
      </c>
      <c r="BZ1411">
        <v>2</v>
      </c>
      <c r="CA1411">
        <v>2</v>
      </c>
      <c r="CB1411">
        <v>2</v>
      </c>
      <c r="CC1411">
        <v>2</v>
      </c>
      <c r="CD1411">
        <v>1</v>
      </c>
      <c r="CE1411">
        <v>2</v>
      </c>
      <c r="CF1411">
        <v>1</v>
      </c>
      <c r="CG1411">
        <v>1</v>
      </c>
      <c r="CH1411">
        <v>2</v>
      </c>
      <c r="CI1411">
        <v>2</v>
      </c>
      <c r="CJ1411">
        <v>1</v>
      </c>
      <c r="CK1411">
        <v>2</v>
      </c>
      <c r="CL1411">
        <v>1</v>
      </c>
      <c r="CM1411">
        <v>4</v>
      </c>
      <c r="CN1411">
        <v>4</v>
      </c>
      <c r="CO1411">
        <v>4</v>
      </c>
      <c r="CP1411">
        <v>3</v>
      </c>
      <c r="CQ1411">
        <v>4</v>
      </c>
      <c r="CR1411">
        <v>3</v>
      </c>
      <c r="CS1411">
        <v>4</v>
      </c>
      <c r="CT1411">
        <v>4</v>
      </c>
      <c r="CU1411">
        <v>4</v>
      </c>
      <c r="CV1411">
        <v>3</v>
      </c>
      <c r="CW1411">
        <v>2</v>
      </c>
      <c r="CX1411">
        <v>4</v>
      </c>
      <c r="CY1411">
        <v>3</v>
      </c>
      <c r="CZ1411">
        <v>4</v>
      </c>
      <c r="DA1411" s="57">
        <v>4</v>
      </c>
    </row>
    <row r="1412" spans="1:105">
      <c r="A1412">
        <v>1406</v>
      </c>
      <c r="B1412" s="9">
        <v>1</v>
      </c>
      <c r="C1412" s="9">
        <v>4</v>
      </c>
      <c r="D1412" s="9">
        <v>1</v>
      </c>
      <c r="E1412" s="9">
        <v>12</v>
      </c>
      <c r="F1412" s="9">
        <v>0</v>
      </c>
      <c r="G1412" s="9">
        <v>1</v>
      </c>
      <c r="H1412" s="9">
        <v>1</v>
      </c>
      <c r="I1412" s="9">
        <v>1</v>
      </c>
      <c r="J1412" s="9">
        <v>0</v>
      </c>
      <c r="K1412" s="9">
        <v>0</v>
      </c>
      <c r="L1412" s="9">
        <v>0</v>
      </c>
      <c r="M1412" s="9">
        <v>2</v>
      </c>
      <c r="N1412" s="9">
        <v>4</v>
      </c>
      <c r="O1412" s="9">
        <v>0</v>
      </c>
      <c r="P1412" s="9">
        <v>0</v>
      </c>
      <c r="Q1412" s="9">
        <v>0</v>
      </c>
      <c r="R1412" s="9">
        <v>4</v>
      </c>
      <c r="S1412" s="9">
        <v>0</v>
      </c>
      <c r="T1412" s="9"/>
      <c r="U1412" s="9">
        <v>0</v>
      </c>
      <c r="V1412" s="9">
        <v>1</v>
      </c>
      <c r="W1412" s="9">
        <v>0</v>
      </c>
      <c r="X1412" s="9">
        <v>0</v>
      </c>
      <c r="Y1412" s="9">
        <v>1</v>
      </c>
      <c r="Z1412" s="9">
        <v>0</v>
      </c>
      <c r="AA1412" s="9">
        <v>0</v>
      </c>
      <c r="AB1412" s="9">
        <v>0</v>
      </c>
      <c r="AC1412" s="9"/>
      <c r="AD1412" s="9">
        <v>2</v>
      </c>
      <c r="AE1412" s="9"/>
      <c r="AF1412" s="9">
        <v>1</v>
      </c>
      <c r="AG1412" s="9">
        <v>1</v>
      </c>
      <c r="AH1412" s="9">
        <v>0</v>
      </c>
      <c r="AI1412" s="9">
        <v>0</v>
      </c>
      <c r="AJ1412" s="9">
        <v>0</v>
      </c>
      <c r="AK1412" s="9">
        <v>0</v>
      </c>
      <c r="AL1412" s="9"/>
      <c r="AM1412" s="9">
        <v>1</v>
      </c>
      <c r="AN1412" s="9">
        <v>1</v>
      </c>
      <c r="AO1412" s="9">
        <v>1</v>
      </c>
      <c r="AP1412" s="9">
        <v>0</v>
      </c>
      <c r="AQ1412" s="9">
        <v>0</v>
      </c>
      <c r="AR1412" s="9">
        <v>0</v>
      </c>
      <c r="AS1412" s="9"/>
      <c r="AT1412" s="9">
        <v>1</v>
      </c>
      <c r="AU1412" s="9">
        <v>2</v>
      </c>
      <c r="AV1412" s="75">
        <v>1</v>
      </c>
      <c r="AW1412" s="75">
        <v>2</v>
      </c>
      <c r="AX1412" s="75">
        <v>1</v>
      </c>
      <c r="AY1412" s="9">
        <v>2</v>
      </c>
      <c r="AZ1412" s="9">
        <v>1</v>
      </c>
      <c r="BA1412" s="9">
        <v>1</v>
      </c>
      <c r="BB1412" s="9">
        <v>2</v>
      </c>
      <c r="BC1412" s="9">
        <v>1</v>
      </c>
      <c r="BD1412" s="9">
        <v>1</v>
      </c>
      <c r="BE1412" s="9">
        <v>2</v>
      </c>
      <c r="BF1412" s="9">
        <v>1</v>
      </c>
      <c r="BG1412" s="9">
        <v>1</v>
      </c>
      <c r="BH1412">
        <v>2</v>
      </c>
      <c r="BI1412">
        <v>2</v>
      </c>
      <c r="BJ1412" s="58">
        <v>1</v>
      </c>
      <c r="BK1412">
        <v>1</v>
      </c>
      <c r="BL1412">
        <v>1</v>
      </c>
      <c r="BM1412">
        <v>2</v>
      </c>
      <c r="BN1412">
        <v>1</v>
      </c>
      <c r="BO1412">
        <v>2</v>
      </c>
      <c r="BP1412">
        <v>2</v>
      </c>
      <c r="BQ1412" t="s">
        <v>125</v>
      </c>
      <c r="BR1412">
        <v>1</v>
      </c>
      <c r="BS1412">
        <v>2</v>
      </c>
      <c r="BT1412" t="s">
        <v>125</v>
      </c>
      <c r="BU1412">
        <v>1</v>
      </c>
      <c r="BV1412">
        <v>2</v>
      </c>
      <c r="BW1412">
        <v>2</v>
      </c>
      <c r="BX1412">
        <v>2</v>
      </c>
      <c r="BY1412">
        <v>1</v>
      </c>
      <c r="BZ1412">
        <v>2</v>
      </c>
      <c r="CA1412">
        <v>2</v>
      </c>
      <c r="CB1412">
        <v>2</v>
      </c>
      <c r="CC1412">
        <v>1</v>
      </c>
      <c r="CD1412">
        <v>1</v>
      </c>
      <c r="CE1412">
        <v>2</v>
      </c>
      <c r="CF1412">
        <v>1</v>
      </c>
      <c r="CG1412">
        <v>1</v>
      </c>
      <c r="CH1412">
        <v>1</v>
      </c>
      <c r="CI1412">
        <v>2</v>
      </c>
      <c r="CJ1412">
        <v>1</v>
      </c>
      <c r="CK1412">
        <v>2</v>
      </c>
      <c r="CL1412">
        <v>1</v>
      </c>
      <c r="CM1412">
        <v>3</v>
      </c>
      <c r="CN1412">
        <v>3</v>
      </c>
      <c r="CO1412">
        <v>4</v>
      </c>
      <c r="CP1412">
        <v>4</v>
      </c>
      <c r="CQ1412">
        <v>4</v>
      </c>
      <c r="CR1412">
        <v>3</v>
      </c>
      <c r="CS1412">
        <v>3</v>
      </c>
      <c r="CT1412">
        <v>3</v>
      </c>
      <c r="CU1412">
        <v>3</v>
      </c>
      <c r="CV1412">
        <v>3</v>
      </c>
      <c r="CW1412">
        <v>2</v>
      </c>
      <c r="CX1412">
        <v>3</v>
      </c>
      <c r="CY1412">
        <v>3</v>
      </c>
      <c r="CZ1412">
        <v>3</v>
      </c>
      <c r="DA1412" s="57">
        <v>3</v>
      </c>
    </row>
    <row r="1413" spans="1:105">
      <c r="A1413">
        <v>1407</v>
      </c>
      <c r="B1413" s="9">
        <v>2</v>
      </c>
      <c r="C1413" s="9">
        <v>2</v>
      </c>
      <c r="D1413" s="9">
        <v>5</v>
      </c>
      <c r="E1413" s="9">
        <v>1</v>
      </c>
      <c r="F1413" s="9">
        <v>1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3</v>
      </c>
      <c r="N1413" s="9">
        <v>4</v>
      </c>
      <c r="O1413" s="9">
        <v>4</v>
      </c>
      <c r="P1413" s="9">
        <v>4</v>
      </c>
      <c r="Q1413" s="9">
        <v>4</v>
      </c>
      <c r="R1413" s="9">
        <v>4</v>
      </c>
      <c r="S1413" s="9">
        <v>4</v>
      </c>
      <c r="T1413" s="9"/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1</v>
      </c>
      <c r="AA1413" s="9">
        <v>0</v>
      </c>
      <c r="AB1413" s="9">
        <v>0</v>
      </c>
      <c r="AC1413" s="9"/>
      <c r="AD1413" s="9">
        <v>2</v>
      </c>
      <c r="AE1413" s="9"/>
      <c r="AF1413" s="9">
        <v>1</v>
      </c>
      <c r="AG1413" s="9">
        <v>0</v>
      </c>
      <c r="AH1413" s="9">
        <v>0</v>
      </c>
      <c r="AI1413" s="9">
        <v>0</v>
      </c>
      <c r="AJ1413" s="9">
        <v>0</v>
      </c>
      <c r="AK1413" s="9">
        <v>0</v>
      </c>
      <c r="AL1413" s="9"/>
      <c r="AM1413" s="9">
        <v>1</v>
      </c>
      <c r="AN1413" s="9">
        <v>1</v>
      </c>
      <c r="AO1413" s="9">
        <v>0</v>
      </c>
      <c r="AP1413" s="9">
        <v>0</v>
      </c>
      <c r="AQ1413" s="9">
        <v>0</v>
      </c>
      <c r="AR1413" s="9">
        <v>0</v>
      </c>
      <c r="AS1413" s="9"/>
      <c r="AT1413" s="9">
        <v>1</v>
      </c>
      <c r="AU1413" s="9">
        <v>2</v>
      </c>
      <c r="AV1413" s="75">
        <v>2</v>
      </c>
      <c r="AW1413" s="75">
        <v>2</v>
      </c>
      <c r="AX1413" s="75">
        <v>2</v>
      </c>
      <c r="AY1413" s="9" t="s">
        <v>125</v>
      </c>
      <c r="AZ1413" s="9">
        <v>1</v>
      </c>
      <c r="BA1413" s="9">
        <v>1</v>
      </c>
      <c r="BB1413" s="9">
        <v>2</v>
      </c>
      <c r="BC1413" s="9">
        <v>1</v>
      </c>
      <c r="BD1413" s="9">
        <v>2</v>
      </c>
      <c r="BE1413" s="9" t="s">
        <v>125</v>
      </c>
      <c r="BF1413" s="9">
        <v>2</v>
      </c>
      <c r="BG1413" s="9" t="s">
        <v>125</v>
      </c>
      <c r="BH1413">
        <v>1</v>
      </c>
      <c r="BI1413">
        <v>2</v>
      </c>
      <c r="BJ1413" s="58">
        <v>2</v>
      </c>
      <c r="BK1413">
        <v>2</v>
      </c>
      <c r="BL1413">
        <v>1</v>
      </c>
      <c r="BM1413">
        <v>2</v>
      </c>
      <c r="BN1413">
        <v>1</v>
      </c>
      <c r="BO1413">
        <v>2</v>
      </c>
      <c r="BP1413">
        <v>1</v>
      </c>
      <c r="BQ1413">
        <v>1</v>
      </c>
      <c r="BR1413">
        <v>2</v>
      </c>
      <c r="BS1413">
        <v>1</v>
      </c>
      <c r="BT1413">
        <v>2</v>
      </c>
      <c r="BU1413">
        <v>1</v>
      </c>
      <c r="BV1413">
        <v>1</v>
      </c>
      <c r="BW1413">
        <v>2</v>
      </c>
      <c r="BX1413">
        <v>2</v>
      </c>
      <c r="BY1413">
        <v>2</v>
      </c>
      <c r="BZ1413">
        <v>2</v>
      </c>
      <c r="CA1413">
        <v>1</v>
      </c>
      <c r="CB1413">
        <v>2</v>
      </c>
      <c r="CC1413">
        <v>1</v>
      </c>
      <c r="CD1413">
        <v>2</v>
      </c>
      <c r="CE1413">
        <v>2</v>
      </c>
      <c r="CF1413">
        <v>1</v>
      </c>
      <c r="CG1413">
        <v>2</v>
      </c>
      <c r="CH1413">
        <v>2</v>
      </c>
      <c r="CI1413">
        <v>2</v>
      </c>
      <c r="CJ1413">
        <v>2</v>
      </c>
      <c r="CK1413">
        <v>2</v>
      </c>
      <c r="CL1413">
        <v>1</v>
      </c>
      <c r="CM1413">
        <v>4</v>
      </c>
      <c r="CN1413">
        <v>4</v>
      </c>
      <c r="CO1413">
        <v>4</v>
      </c>
      <c r="CP1413">
        <v>2</v>
      </c>
      <c r="CQ1413">
        <v>3</v>
      </c>
      <c r="CR1413">
        <v>1</v>
      </c>
      <c r="CS1413">
        <v>3</v>
      </c>
      <c r="CT1413">
        <v>4</v>
      </c>
      <c r="CU1413">
        <v>3</v>
      </c>
      <c r="CV1413">
        <v>3</v>
      </c>
      <c r="CW1413">
        <v>1</v>
      </c>
      <c r="CX1413">
        <v>3</v>
      </c>
      <c r="CY1413">
        <v>3</v>
      </c>
      <c r="CZ1413">
        <v>4</v>
      </c>
      <c r="DA1413" s="57">
        <v>4</v>
      </c>
    </row>
    <row r="1414" spans="1:105">
      <c r="A1414">
        <v>1408</v>
      </c>
      <c r="B1414" s="9">
        <v>1</v>
      </c>
      <c r="C1414" s="9">
        <v>3</v>
      </c>
      <c r="D1414" s="9">
        <v>1</v>
      </c>
      <c r="E1414" s="9">
        <v>9</v>
      </c>
      <c r="F1414" s="9">
        <v>0</v>
      </c>
      <c r="G1414" s="9">
        <v>0</v>
      </c>
      <c r="H1414" s="9">
        <v>0</v>
      </c>
      <c r="I1414" s="9">
        <v>1</v>
      </c>
      <c r="J1414" s="9">
        <v>0</v>
      </c>
      <c r="K1414" s="9">
        <v>0</v>
      </c>
      <c r="L1414" s="9">
        <v>0</v>
      </c>
      <c r="M1414" s="9">
        <v>1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4</v>
      </c>
      <c r="T1414" s="9"/>
      <c r="U1414" s="9">
        <v>1</v>
      </c>
      <c r="V1414" s="9">
        <v>1</v>
      </c>
      <c r="W1414" s="9">
        <v>0</v>
      </c>
      <c r="X1414" s="9">
        <v>0</v>
      </c>
      <c r="Y1414" s="9">
        <v>1</v>
      </c>
      <c r="Z1414" s="9">
        <v>0</v>
      </c>
      <c r="AA1414" s="9">
        <v>0</v>
      </c>
      <c r="AB1414" s="9">
        <v>0</v>
      </c>
      <c r="AC1414" s="9"/>
      <c r="AD1414" s="9">
        <v>1</v>
      </c>
      <c r="AE1414" s="9"/>
      <c r="AF1414" s="9">
        <v>1</v>
      </c>
      <c r="AG1414" s="9">
        <v>0</v>
      </c>
      <c r="AH1414" s="9">
        <v>1</v>
      </c>
      <c r="AI1414" s="9">
        <v>1</v>
      </c>
      <c r="AJ1414" s="9">
        <v>0</v>
      </c>
      <c r="AK1414" s="9">
        <v>0</v>
      </c>
      <c r="AL1414" s="9"/>
      <c r="AM1414" s="9">
        <v>1</v>
      </c>
      <c r="AN1414" s="9">
        <v>1</v>
      </c>
      <c r="AO1414" s="9">
        <v>0</v>
      </c>
      <c r="AP1414" s="9">
        <v>1</v>
      </c>
      <c r="AQ1414" s="9">
        <v>0</v>
      </c>
      <c r="AR1414" s="9">
        <v>0</v>
      </c>
      <c r="AS1414" s="9"/>
      <c r="AT1414" s="9">
        <v>1</v>
      </c>
      <c r="AU1414" s="9">
        <v>2</v>
      </c>
      <c r="AV1414" s="75">
        <v>2</v>
      </c>
      <c r="AW1414" s="75">
        <v>2</v>
      </c>
      <c r="AX1414" s="75">
        <v>2</v>
      </c>
      <c r="AY1414" s="9" t="s">
        <v>125</v>
      </c>
      <c r="AZ1414" s="9">
        <v>1</v>
      </c>
      <c r="BA1414" s="9">
        <v>1</v>
      </c>
      <c r="BB1414" s="9">
        <v>2</v>
      </c>
      <c r="BC1414" s="9">
        <v>2</v>
      </c>
      <c r="BD1414" s="9">
        <v>1</v>
      </c>
      <c r="BE1414" s="9">
        <v>2</v>
      </c>
      <c r="BF1414" s="9">
        <v>1</v>
      </c>
      <c r="BG1414" s="9">
        <v>2</v>
      </c>
      <c r="BH1414">
        <v>2</v>
      </c>
      <c r="BI1414">
        <v>2</v>
      </c>
      <c r="BJ1414" s="58">
        <v>1</v>
      </c>
      <c r="BK1414">
        <v>2</v>
      </c>
      <c r="BL1414">
        <v>1</v>
      </c>
      <c r="BM1414">
        <v>1</v>
      </c>
      <c r="BN1414">
        <v>1</v>
      </c>
      <c r="BO1414">
        <v>2</v>
      </c>
      <c r="BP1414">
        <v>2</v>
      </c>
      <c r="BQ1414" t="s">
        <v>125</v>
      </c>
      <c r="BR1414">
        <v>1</v>
      </c>
      <c r="BS1414">
        <v>2</v>
      </c>
      <c r="BT1414" t="s">
        <v>125</v>
      </c>
      <c r="BU1414">
        <v>1</v>
      </c>
      <c r="BV1414">
        <v>1</v>
      </c>
      <c r="BW1414">
        <v>2</v>
      </c>
      <c r="BX1414">
        <v>1</v>
      </c>
      <c r="BY1414">
        <v>2</v>
      </c>
      <c r="BZ1414">
        <v>2</v>
      </c>
      <c r="CA1414">
        <v>2</v>
      </c>
      <c r="CB1414">
        <v>2</v>
      </c>
      <c r="CC1414">
        <v>2</v>
      </c>
      <c r="CD1414">
        <v>1</v>
      </c>
      <c r="CE1414">
        <v>2</v>
      </c>
      <c r="CF1414">
        <v>1</v>
      </c>
      <c r="CG1414">
        <v>2</v>
      </c>
      <c r="CH1414">
        <v>2</v>
      </c>
      <c r="CI1414">
        <v>2</v>
      </c>
      <c r="CJ1414">
        <v>2</v>
      </c>
      <c r="CK1414">
        <v>2</v>
      </c>
      <c r="CL1414">
        <v>2</v>
      </c>
      <c r="CM1414" t="s">
        <v>125</v>
      </c>
      <c r="CN1414" t="s">
        <v>125</v>
      </c>
      <c r="CO1414">
        <v>4</v>
      </c>
      <c r="CP1414">
        <v>4</v>
      </c>
      <c r="CQ1414">
        <v>4</v>
      </c>
      <c r="CR1414">
        <v>1</v>
      </c>
      <c r="CS1414">
        <v>4</v>
      </c>
      <c r="CT1414">
        <v>4</v>
      </c>
      <c r="CU1414">
        <v>1</v>
      </c>
      <c r="CV1414">
        <v>1</v>
      </c>
      <c r="CW1414">
        <v>1</v>
      </c>
      <c r="CX1414">
        <v>1</v>
      </c>
      <c r="CY1414">
        <v>3</v>
      </c>
      <c r="CZ1414">
        <v>0</v>
      </c>
      <c r="DA1414" s="57" t="s">
        <v>125</v>
      </c>
    </row>
    <row r="1415" spans="1:105">
      <c r="A1415">
        <v>1409</v>
      </c>
      <c r="B1415" s="9">
        <v>1</v>
      </c>
      <c r="C1415" s="9">
        <v>8</v>
      </c>
      <c r="D1415" s="9">
        <v>4</v>
      </c>
      <c r="E1415" s="9">
        <v>5</v>
      </c>
      <c r="F1415" s="9">
        <v>0</v>
      </c>
      <c r="G1415" s="9">
        <v>0</v>
      </c>
      <c r="H1415" s="9">
        <v>0</v>
      </c>
      <c r="I1415" s="9">
        <v>1</v>
      </c>
      <c r="J1415" s="9">
        <v>0</v>
      </c>
      <c r="K1415" s="9">
        <v>0</v>
      </c>
      <c r="L1415" s="9">
        <v>0</v>
      </c>
      <c r="M1415" s="9">
        <v>1</v>
      </c>
      <c r="N1415" s="9">
        <v>4</v>
      </c>
      <c r="O1415" s="9">
        <v>4</v>
      </c>
      <c r="P1415" s="9">
        <v>4</v>
      </c>
      <c r="Q1415" s="9">
        <v>4</v>
      </c>
      <c r="R1415" s="9">
        <v>4</v>
      </c>
      <c r="S1415" s="9">
        <v>4</v>
      </c>
      <c r="T1415" s="9"/>
      <c r="U1415" s="9">
        <v>1</v>
      </c>
      <c r="V1415" s="9">
        <v>1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  <c r="AC1415" s="9"/>
      <c r="AD1415" s="9">
        <v>3</v>
      </c>
      <c r="AE1415" s="9"/>
      <c r="AF1415" s="9">
        <v>1</v>
      </c>
      <c r="AG1415" s="9">
        <v>1</v>
      </c>
      <c r="AH1415" s="9">
        <v>0</v>
      </c>
      <c r="AI1415" s="9">
        <v>0</v>
      </c>
      <c r="AJ1415" s="9">
        <v>1</v>
      </c>
      <c r="AK1415" s="9">
        <v>0</v>
      </c>
      <c r="AL1415" s="9"/>
      <c r="AM1415" s="9">
        <v>1</v>
      </c>
      <c r="AN1415" s="9">
        <v>1</v>
      </c>
      <c r="AO1415" s="9">
        <v>0</v>
      </c>
      <c r="AP1415" s="9">
        <v>1</v>
      </c>
      <c r="AQ1415" s="9">
        <v>0</v>
      </c>
      <c r="AR1415" s="9">
        <v>0</v>
      </c>
      <c r="AS1415" s="9"/>
      <c r="AT1415" s="9">
        <v>4</v>
      </c>
      <c r="AU1415" s="9">
        <v>3</v>
      </c>
      <c r="AV1415" s="75">
        <v>2</v>
      </c>
      <c r="AW1415" s="75">
        <v>2</v>
      </c>
      <c r="AX1415" s="75">
        <v>1</v>
      </c>
      <c r="AY1415" s="9">
        <v>1</v>
      </c>
      <c r="AZ1415" s="9">
        <v>1</v>
      </c>
      <c r="BA1415" s="9">
        <v>1</v>
      </c>
      <c r="BB1415" s="9"/>
      <c r="BC1415" s="9">
        <v>2</v>
      </c>
      <c r="BD1415" s="9">
        <v>1</v>
      </c>
      <c r="BE1415" s="9">
        <v>1</v>
      </c>
      <c r="BF1415" s="9">
        <v>1</v>
      </c>
      <c r="BG1415" s="9">
        <v>1</v>
      </c>
      <c r="BH1415">
        <v>1</v>
      </c>
      <c r="BI1415">
        <v>1</v>
      </c>
      <c r="BJ1415" s="58">
        <v>1</v>
      </c>
      <c r="BK1415">
        <v>1</v>
      </c>
      <c r="BL1415">
        <v>1</v>
      </c>
      <c r="BM1415">
        <v>1</v>
      </c>
      <c r="BN1415">
        <v>2</v>
      </c>
      <c r="BO1415">
        <v>2</v>
      </c>
      <c r="BP1415">
        <v>2</v>
      </c>
      <c r="BQ1415" t="s">
        <v>125</v>
      </c>
      <c r="BR1415">
        <v>1</v>
      </c>
      <c r="BS1415">
        <v>1</v>
      </c>
      <c r="BT1415">
        <v>1</v>
      </c>
      <c r="BU1415">
        <v>1</v>
      </c>
      <c r="BV1415">
        <v>1</v>
      </c>
      <c r="BW1415">
        <v>1</v>
      </c>
      <c r="BX1415">
        <v>1</v>
      </c>
      <c r="BY1415">
        <v>2</v>
      </c>
      <c r="BZ1415">
        <v>2</v>
      </c>
      <c r="CA1415">
        <v>1</v>
      </c>
      <c r="CB1415">
        <v>2</v>
      </c>
      <c r="CC1415">
        <v>2</v>
      </c>
      <c r="CD1415">
        <v>1</v>
      </c>
      <c r="CE1415">
        <v>2</v>
      </c>
      <c r="CF1415">
        <v>1</v>
      </c>
      <c r="CG1415">
        <v>1</v>
      </c>
      <c r="CH1415">
        <v>1</v>
      </c>
      <c r="CI1415">
        <v>1</v>
      </c>
      <c r="CJ1415">
        <v>1</v>
      </c>
      <c r="CK1415">
        <v>2</v>
      </c>
      <c r="CL1415">
        <v>1</v>
      </c>
      <c r="CM1415">
        <v>4</v>
      </c>
      <c r="CN1415">
        <v>4</v>
      </c>
      <c r="CO1415">
        <v>4</v>
      </c>
      <c r="CP1415">
        <v>2</v>
      </c>
      <c r="CQ1415">
        <v>3</v>
      </c>
      <c r="CR1415">
        <v>4</v>
      </c>
      <c r="CS1415">
        <v>4</v>
      </c>
      <c r="CT1415">
        <v>1</v>
      </c>
      <c r="CU1415">
        <v>3</v>
      </c>
      <c r="CV1415">
        <v>3</v>
      </c>
      <c r="CW1415">
        <v>3</v>
      </c>
      <c r="CX1415">
        <v>3</v>
      </c>
      <c r="CY1415">
        <v>3</v>
      </c>
      <c r="CZ1415">
        <v>3</v>
      </c>
      <c r="DA1415" s="57" t="s">
        <v>125</v>
      </c>
    </row>
    <row r="1416" spans="1:105">
      <c r="A1416">
        <v>1410</v>
      </c>
      <c r="B1416" s="9">
        <v>2</v>
      </c>
      <c r="C1416" s="9">
        <v>5</v>
      </c>
      <c r="D1416" s="9">
        <v>5</v>
      </c>
      <c r="E1416" s="9">
        <v>3</v>
      </c>
      <c r="F1416" s="9">
        <v>0</v>
      </c>
      <c r="G1416" s="9">
        <v>0</v>
      </c>
      <c r="H1416" s="9">
        <v>0</v>
      </c>
      <c r="I1416" s="9">
        <v>1</v>
      </c>
      <c r="J1416" s="9">
        <v>0</v>
      </c>
      <c r="K1416" s="9">
        <v>0</v>
      </c>
      <c r="L1416" s="9">
        <v>0</v>
      </c>
      <c r="M1416" s="9">
        <v>2</v>
      </c>
      <c r="N1416" s="9">
        <v>0</v>
      </c>
      <c r="O1416" s="9">
        <v>0</v>
      </c>
      <c r="P1416" s="9">
        <v>0</v>
      </c>
      <c r="Q1416" s="9">
        <v>0</v>
      </c>
      <c r="R1416" s="9">
        <v>4</v>
      </c>
      <c r="S1416" s="9">
        <v>3</v>
      </c>
      <c r="T1416" s="9"/>
      <c r="U1416" s="9">
        <v>0</v>
      </c>
      <c r="V1416" s="9">
        <v>1</v>
      </c>
      <c r="W1416" s="9">
        <v>0</v>
      </c>
      <c r="X1416" s="9">
        <v>0</v>
      </c>
      <c r="Y1416" s="9">
        <v>0</v>
      </c>
      <c r="Z1416" s="9">
        <v>1</v>
      </c>
      <c r="AA1416" s="9">
        <v>0</v>
      </c>
      <c r="AB1416" s="9">
        <v>0</v>
      </c>
      <c r="AC1416" s="9"/>
      <c r="AD1416" s="9">
        <v>1</v>
      </c>
      <c r="AE1416" s="9"/>
      <c r="AF1416" s="9">
        <v>1</v>
      </c>
      <c r="AG1416" s="9">
        <v>0</v>
      </c>
      <c r="AH1416" s="9">
        <v>1</v>
      </c>
      <c r="AI1416" s="9">
        <v>1</v>
      </c>
      <c r="AJ1416" s="9">
        <v>0</v>
      </c>
      <c r="AK1416" s="9">
        <v>0</v>
      </c>
      <c r="AL1416" s="9"/>
      <c r="AM1416" s="9">
        <v>1</v>
      </c>
      <c r="AN1416" s="9">
        <v>1</v>
      </c>
      <c r="AO1416" s="9">
        <v>1</v>
      </c>
      <c r="AP1416" s="9">
        <v>1</v>
      </c>
      <c r="AQ1416" s="9">
        <v>0</v>
      </c>
      <c r="AR1416" s="9">
        <v>0</v>
      </c>
      <c r="AS1416" s="9"/>
      <c r="AT1416" s="9">
        <v>1</v>
      </c>
      <c r="AU1416" s="9">
        <v>2</v>
      </c>
      <c r="AV1416" s="75">
        <v>2</v>
      </c>
      <c r="AW1416" s="75">
        <v>1</v>
      </c>
      <c r="AX1416" s="75">
        <v>1</v>
      </c>
      <c r="AY1416" s="9">
        <v>1</v>
      </c>
      <c r="AZ1416" s="9">
        <v>1</v>
      </c>
      <c r="BA1416" s="9">
        <v>1</v>
      </c>
      <c r="BB1416" s="9">
        <v>2</v>
      </c>
      <c r="BC1416" s="9">
        <v>1</v>
      </c>
      <c r="BD1416" s="9">
        <v>1</v>
      </c>
      <c r="BE1416" s="9">
        <v>1</v>
      </c>
      <c r="BF1416" s="9">
        <v>1</v>
      </c>
      <c r="BG1416" s="9">
        <v>1</v>
      </c>
      <c r="BH1416">
        <v>1</v>
      </c>
      <c r="BI1416">
        <v>2</v>
      </c>
      <c r="BJ1416" s="58">
        <v>1</v>
      </c>
      <c r="BK1416">
        <v>2</v>
      </c>
      <c r="BL1416">
        <v>1</v>
      </c>
      <c r="BM1416">
        <v>2</v>
      </c>
      <c r="BN1416">
        <v>1</v>
      </c>
      <c r="BO1416">
        <v>2</v>
      </c>
      <c r="BP1416">
        <v>2</v>
      </c>
      <c r="BQ1416" t="s">
        <v>125</v>
      </c>
      <c r="BR1416">
        <v>2</v>
      </c>
      <c r="BS1416">
        <v>2</v>
      </c>
      <c r="BT1416" t="s">
        <v>125</v>
      </c>
      <c r="BU1416">
        <v>1</v>
      </c>
      <c r="BV1416">
        <v>1</v>
      </c>
      <c r="BW1416">
        <v>2</v>
      </c>
      <c r="BX1416">
        <v>2</v>
      </c>
      <c r="BY1416">
        <v>1</v>
      </c>
      <c r="BZ1416">
        <v>2</v>
      </c>
      <c r="CA1416">
        <v>2</v>
      </c>
      <c r="CB1416">
        <v>2</v>
      </c>
      <c r="CC1416">
        <v>2</v>
      </c>
      <c r="CD1416">
        <v>2</v>
      </c>
      <c r="CE1416">
        <v>2</v>
      </c>
      <c r="CF1416">
        <v>2</v>
      </c>
      <c r="CG1416">
        <v>2</v>
      </c>
      <c r="CH1416">
        <v>2</v>
      </c>
      <c r="CI1416">
        <v>2</v>
      </c>
      <c r="CJ1416">
        <v>1</v>
      </c>
      <c r="CK1416">
        <v>2</v>
      </c>
      <c r="CL1416">
        <v>1</v>
      </c>
      <c r="CM1416">
        <v>3</v>
      </c>
      <c r="CN1416">
        <v>3</v>
      </c>
      <c r="CO1416">
        <v>4</v>
      </c>
      <c r="CP1416">
        <v>3</v>
      </c>
      <c r="CQ1416">
        <v>3</v>
      </c>
      <c r="CR1416">
        <v>3</v>
      </c>
      <c r="CS1416">
        <v>3</v>
      </c>
      <c r="CT1416">
        <v>4</v>
      </c>
      <c r="CU1416">
        <v>3</v>
      </c>
      <c r="CV1416">
        <v>3</v>
      </c>
      <c r="CW1416">
        <v>1</v>
      </c>
      <c r="CX1416">
        <v>3</v>
      </c>
      <c r="CY1416">
        <v>3</v>
      </c>
      <c r="CZ1416">
        <v>3</v>
      </c>
      <c r="DA1416" s="57" t="s">
        <v>125</v>
      </c>
    </row>
    <row r="1417" spans="1:105">
      <c r="A1417">
        <v>1411</v>
      </c>
      <c r="B1417" s="9">
        <v>2</v>
      </c>
      <c r="C1417" s="9">
        <v>6</v>
      </c>
      <c r="D1417" s="9">
        <v>4</v>
      </c>
      <c r="E1417" s="9">
        <v>12</v>
      </c>
      <c r="F1417" s="9">
        <v>0</v>
      </c>
      <c r="G1417" s="9">
        <v>0</v>
      </c>
      <c r="H1417" s="9">
        <v>0</v>
      </c>
      <c r="I1417" s="9">
        <v>1</v>
      </c>
      <c r="J1417" s="9">
        <v>0</v>
      </c>
      <c r="K1417" s="9">
        <v>0</v>
      </c>
      <c r="L1417" s="9">
        <v>0</v>
      </c>
      <c r="M1417" s="9">
        <v>2</v>
      </c>
      <c r="N1417" s="9">
        <v>3</v>
      </c>
      <c r="O1417" s="9">
        <v>4</v>
      </c>
      <c r="P1417" s="9">
        <v>4</v>
      </c>
      <c r="Q1417" s="9">
        <v>4</v>
      </c>
      <c r="R1417" s="9">
        <v>4</v>
      </c>
      <c r="S1417" s="9">
        <v>4</v>
      </c>
      <c r="T1417" s="9"/>
      <c r="U1417" s="9">
        <v>0</v>
      </c>
      <c r="V1417" s="9">
        <v>0</v>
      </c>
      <c r="W1417" s="9">
        <v>0</v>
      </c>
      <c r="X1417" s="9">
        <v>0</v>
      </c>
      <c r="Y1417" s="9">
        <v>1</v>
      </c>
      <c r="Z1417" s="9">
        <v>1</v>
      </c>
      <c r="AA1417" s="9">
        <v>0</v>
      </c>
      <c r="AB1417" s="9">
        <v>1</v>
      </c>
      <c r="AC1417" s="9"/>
      <c r="AD1417" s="9">
        <v>3</v>
      </c>
      <c r="AE1417" s="9"/>
      <c r="AF1417" s="9">
        <v>0</v>
      </c>
      <c r="AG1417" s="9">
        <v>1</v>
      </c>
      <c r="AH1417" s="9">
        <v>0</v>
      </c>
      <c r="AI1417" s="9">
        <v>1</v>
      </c>
      <c r="AJ1417" s="9">
        <v>0</v>
      </c>
      <c r="AK1417" s="9">
        <v>0</v>
      </c>
      <c r="AL1417" s="9"/>
      <c r="AM1417" s="9">
        <v>1</v>
      </c>
      <c r="AN1417" s="9">
        <v>1</v>
      </c>
      <c r="AO1417" s="9">
        <v>0</v>
      </c>
      <c r="AP1417" s="9">
        <v>1</v>
      </c>
      <c r="AQ1417" s="9">
        <v>0</v>
      </c>
      <c r="AR1417" s="9">
        <v>0</v>
      </c>
      <c r="AS1417" s="9"/>
      <c r="AT1417" s="9">
        <v>1</v>
      </c>
      <c r="AU1417" s="9">
        <v>4</v>
      </c>
      <c r="AV1417" s="75">
        <v>1</v>
      </c>
      <c r="AW1417" s="75">
        <v>1</v>
      </c>
      <c r="AX1417" s="75">
        <v>1</v>
      </c>
      <c r="AY1417" s="9">
        <v>1</v>
      </c>
      <c r="AZ1417" s="9">
        <v>1</v>
      </c>
      <c r="BA1417" s="9">
        <v>1</v>
      </c>
      <c r="BB1417" s="9">
        <v>1</v>
      </c>
      <c r="BC1417" s="9">
        <v>1</v>
      </c>
      <c r="BD1417" s="9">
        <v>1</v>
      </c>
      <c r="BE1417" s="9">
        <v>1</v>
      </c>
      <c r="BF1417" s="9">
        <v>1</v>
      </c>
      <c r="BG1417" s="9">
        <v>1</v>
      </c>
      <c r="BH1417">
        <v>1</v>
      </c>
      <c r="BI1417">
        <v>1</v>
      </c>
      <c r="BJ1417" s="58">
        <v>1</v>
      </c>
      <c r="BK1417">
        <v>1</v>
      </c>
      <c r="BL1417">
        <v>1</v>
      </c>
      <c r="BM1417">
        <v>1</v>
      </c>
      <c r="BN1417">
        <v>1</v>
      </c>
      <c r="BO1417">
        <v>2</v>
      </c>
      <c r="BP1417">
        <v>2</v>
      </c>
      <c r="BQ1417" t="s">
        <v>125</v>
      </c>
      <c r="BR1417">
        <v>1</v>
      </c>
      <c r="BS1417">
        <v>1</v>
      </c>
      <c r="BT1417">
        <v>1</v>
      </c>
      <c r="BU1417">
        <v>1</v>
      </c>
      <c r="BV1417">
        <v>2</v>
      </c>
      <c r="BW1417">
        <v>2</v>
      </c>
      <c r="BX1417">
        <v>2</v>
      </c>
      <c r="BY1417">
        <v>1</v>
      </c>
      <c r="BZ1417">
        <v>2</v>
      </c>
      <c r="CA1417">
        <v>1</v>
      </c>
      <c r="CB1417">
        <v>2</v>
      </c>
      <c r="CC1417">
        <v>1</v>
      </c>
      <c r="CD1417">
        <v>1</v>
      </c>
      <c r="CE1417">
        <v>2</v>
      </c>
      <c r="CF1417">
        <v>1</v>
      </c>
      <c r="CG1417">
        <v>1</v>
      </c>
      <c r="CH1417">
        <v>1</v>
      </c>
      <c r="CI1417">
        <v>1</v>
      </c>
      <c r="CJ1417">
        <v>1</v>
      </c>
      <c r="CK1417">
        <v>2</v>
      </c>
      <c r="CL1417">
        <v>1</v>
      </c>
      <c r="CM1417">
        <v>3</v>
      </c>
      <c r="CN1417">
        <v>4</v>
      </c>
      <c r="CO1417">
        <v>4</v>
      </c>
      <c r="CP1417">
        <v>3</v>
      </c>
      <c r="CQ1417">
        <v>4</v>
      </c>
      <c r="CR1417">
        <v>3</v>
      </c>
      <c r="CS1417">
        <v>3</v>
      </c>
      <c r="CT1417">
        <v>3</v>
      </c>
      <c r="CU1417">
        <v>3</v>
      </c>
      <c r="CV1417">
        <v>3</v>
      </c>
      <c r="CW1417">
        <v>1</v>
      </c>
      <c r="CX1417">
        <v>3</v>
      </c>
      <c r="CY1417">
        <v>4</v>
      </c>
      <c r="CZ1417">
        <v>0</v>
      </c>
      <c r="DA1417" s="57" t="s">
        <v>125</v>
      </c>
    </row>
    <row r="1418" spans="1:105">
      <c r="A1418">
        <v>1412</v>
      </c>
      <c r="B1418" s="9">
        <v>1</v>
      </c>
      <c r="C1418" s="9">
        <v>2</v>
      </c>
      <c r="D1418" s="9">
        <v>6</v>
      </c>
      <c r="E1418" s="9">
        <v>3</v>
      </c>
      <c r="F1418" s="9">
        <v>0</v>
      </c>
      <c r="G1418" s="9">
        <v>0</v>
      </c>
      <c r="H1418" s="9">
        <v>0</v>
      </c>
      <c r="I1418" s="9">
        <v>1</v>
      </c>
      <c r="J1418" s="9">
        <v>0</v>
      </c>
      <c r="K1418" s="9">
        <v>0</v>
      </c>
      <c r="L1418" s="9">
        <v>0</v>
      </c>
      <c r="M1418" s="9">
        <v>1</v>
      </c>
      <c r="N1418" s="9">
        <v>3</v>
      </c>
      <c r="O1418" s="9">
        <v>2</v>
      </c>
      <c r="P1418" s="9">
        <v>3</v>
      </c>
      <c r="Q1418" s="9"/>
      <c r="R1418" s="9">
        <v>2</v>
      </c>
      <c r="S1418" s="9">
        <v>3</v>
      </c>
      <c r="T1418" s="9"/>
      <c r="U1418" s="9">
        <v>0</v>
      </c>
      <c r="V1418" s="9">
        <v>0</v>
      </c>
      <c r="W1418" s="9">
        <v>0</v>
      </c>
      <c r="X1418" s="9">
        <v>1</v>
      </c>
      <c r="Y1418" s="9">
        <v>1</v>
      </c>
      <c r="Z1418" s="9">
        <v>0</v>
      </c>
      <c r="AA1418" s="9">
        <v>0</v>
      </c>
      <c r="AB1418" s="9">
        <v>0</v>
      </c>
      <c r="AC1418" s="9"/>
      <c r="AD1418" s="9">
        <v>2</v>
      </c>
      <c r="AE1418" s="9"/>
      <c r="AF1418" s="9">
        <v>0</v>
      </c>
      <c r="AG1418" s="9">
        <v>0</v>
      </c>
      <c r="AH1418" s="9">
        <v>1</v>
      </c>
      <c r="AI1418" s="9">
        <v>1</v>
      </c>
      <c r="AJ1418" s="9">
        <v>0</v>
      </c>
      <c r="AK1418" s="9">
        <v>0</v>
      </c>
      <c r="AL1418" s="9"/>
      <c r="AM1418" s="9">
        <v>1</v>
      </c>
      <c r="AN1418" s="9">
        <v>1</v>
      </c>
      <c r="AO1418" s="9">
        <v>1</v>
      </c>
      <c r="AP1418" s="9">
        <v>0</v>
      </c>
      <c r="AQ1418" s="9">
        <v>0</v>
      </c>
      <c r="AR1418" s="9">
        <v>0</v>
      </c>
      <c r="AS1418" s="9"/>
      <c r="AT1418" s="9">
        <v>1</v>
      </c>
      <c r="AU1418" s="9">
        <v>4</v>
      </c>
      <c r="AV1418" s="75">
        <v>2</v>
      </c>
      <c r="AW1418" s="75">
        <v>2</v>
      </c>
      <c r="AX1418" s="75">
        <v>1</v>
      </c>
      <c r="AY1418" s="9">
        <v>2</v>
      </c>
      <c r="AZ1418" s="9">
        <v>1</v>
      </c>
      <c r="BA1418" s="9">
        <v>1</v>
      </c>
      <c r="BB1418" s="9">
        <v>2</v>
      </c>
      <c r="BC1418" s="9">
        <v>1</v>
      </c>
      <c r="BD1418" s="9">
        <v>1</v>
      </c>
      <c r="BE1418" s="9">
        <v>2</v>
      </c>
      <c r="BF1418" s="9">
        <v>1</v>
      </c>
      <c r="BG1418" s="9">
        <v>1</v>
      </c>
      <c r="BH1418">
        <v>1</v>
      </c>
      <c r="BI1418">
        <v>2</v>
      </c>
      <c r="BJ1418" s="58">
        <v>1</v>
      </c>
      <c r="BK1418">
        <v>2</v>
      </c>
      <c r="BL1418">
        <v>2</v>
      </c>
      <c r="BM1418">
        <v>2</v>
      </c>
      <c r="BN1418">
        <v>1</v>
      </c>
      <c r="BO1418">
        <v>2</v>
      </c>
      <c r="BP1418">
        <v>2</v>
      </c>
      <c r="BQ1418" t="s">
        <v>125</v>
      </c>
      <c r="BR1418">
        <v>1</v>
      </c>
      <c r="BS1418">
        <v>1</v>
      </c>
      <c r="BT1418">
        <v>1</v>
      </c>
      <c r="BU1418">
        <v>1</v>
      </c>
      <c r="BV1418">
        <v>2</v>
      </c>
      <c r="BW1418">
        <v>2</v>
      </c>
      <c r="BX1418">
        <v>2</v>
      </c>
      <c r="BY1418">
        <v>2</v>
      </c>
      <c r="BZ1418">
        <v>2</v>
      </c>
      <c r="CA1418">
        <v>2</v>
      </c>
      <c r="CB1418">
        <v>1</v>
      </c>
      <c r="CC1418">
        <v>2</v>
      </c>
      <c r="CD1418">
        <v>2</v>
      </c>
      <c r="CE1418">
        <v>2</v>
      </c>
      <c r="CF1418">
        <v>1</v>
      </c>
      <c r="CG1418">
        <v>2</v>
      </c>
      <c r="CH1418">
        <v>2</v>
      </c>
      <c r="CI1418">
        <v>2</v>
      </c>
      <c r="CJ1418">
        <v>2</v>
      </c>
      <c r="CK1418">
        <v>2</v>
      </c>
      <c r="CL1418">
        <v>2</v>
      </c>
      <c r="CM1418" t="s">
        <v>125</v>
      </c>
      <c r="CN1418" t="s">
        <v>125</v>
      </c>
      <c r="CO1418">
        <v>3</v>
      </c>
      <c r="CP1418">
        <v>4</v>
      </c>
      <c r="CQ1418">
        <v>3</v>
      </c>
      <c r="CR1418">
        <v>4</v>
      </c>
      <c r="CS1418">
        <v>4</v>
      </c>
      <c r="CT1418">
        <v>3</v>
      </c>
      <c r="CU1418">
        <v>3</v>
      </c>
      <c r="CV1418">
        <v>2</v>
      </c>
      <c r="CW1418">
        <v>1</v>
      </c>
      <c r="CX1418">
        <v>2</v>
      </c>
      <c r="CY1418">
        <v>3</v>
      </c>
      <c r="CZ1418">
        <v>1</v>
      </c>
      <c r="DA1418" s="57" t="s">
        <v>125</v>
      </c>
    </row>
    <row r="1419" spans="1:105">
      <c r="A1419">
        <v>1413</v>
      </c>
      <c r="B1419" s="9">
        <v>2</v>
      </c>
      <c r="C1419" s="9">
        <v>6</v>
      </c>
      <c r="D1419" s="9">
        <v>5</v>
      </c>
      <c r="E1419" s="9">
        <v>7</v>
      </c>
      <c r="F1419" s="9">
        <v>0</v>
      </c>
      <c r="G1419" s="9">
        <v>0</v>
      </c>
      <c r="H1419" s="9">
        <v>0</v>
      </c>
      <c r="I1419" s="9">
        <v>0</v>
      </c>
      <c r="J1419" s="9">
        <v>1</v>
      </c>
      <c r="K1419" s="9">
        <v>0</v>
      </c>
      <c r="L1419" s="9">
        <v>0</v>
      </c>
      <c r="M1419" s="9">
        <v>2</v>
      </c>
      <c r="N1419" s="9">
        <v>0</v>
      </c>
      <c r="O1419" s="9">
        <v>4</v>
      </c>
      <c r="P1419" s="9">
        <v>4</v>
      </c>
      <c r="Q1419" s="9">
        <v>4</v>
      </c>
      <c r="R1419" s="9">
        <v>4</v>
      </c>
      <c r="S1419" s="9">
        <v>4</v>
      </c>
      <c r="T1419" s="9"/>
      <c r="U1419" s="9">
        <v>0</v>
      </c>
      <c r="V1419" s="9">
        <v>0</v>
      </c>
      <c r="W1419" s="9">
        <v>0</v>
      </c>
      <c r="X1419" s="9">
        <v>0</v>
      </c>
      <c r="Y1419" s="9">
        <v>1</v>
      </c>
      <c r="Z1419" s="9">
        <v>0</v>
      </c>
      <c r="AA1419" s="9">
        <v>0</v>
      </c>
      <c r="AB1419" s="9">
        <v>0</v>
      </c>
      <c r="AC1419" s="9"/>
      <c r="AD1419" s="9"/>
      <c r="AE1419" s="9"/>
      <c r="AF1419" s="9">
        <v>1</v>
      </c>
      <c r="AG1419" s="9">
        <v>0</v>
      </c>
      <c r="AH1419" s="9">
        <v>1</v>
      </c>
      <c r="AI1419" s="9">
        <v>0</v>
      </c>
      <c r="AJ1419" s="9">
        <v>0</v>
      </c>
      <c r="AK1419" s="9">
        <v>0</v>
      </c>
      <c r="AL1419" s="9"/>
      <c r="AM1419" s="9">
        <v>1</v>
      </c>
      <c r="AN1419" s="9">
        <v>1</v>
      </c>
      <c r="AO1419" s="9">
        <v>1</v>
      </c>
      <c r="AP1419" s="9">
        <v>1</v>
      </c>
      <c r="AQ1419" s="9">
        <v>0</v>
      </c>
      <c r="AR1419" s="9">
        <v>0</v>
      </c>
      <c r="AS1419" s="9"/>
      <c r="AT1419" s="9">
        <v>2</v>
      </c>
      <c r="AU1419" s="9">
        <v>2</v>
      </c>
      <c r="AV1419" s="75">
        <v>1</v>
      </c>
      <c r="AW1419" s="75">
        <v>1</v>
      </c>
      <c r="AX1419" s="75">
        <v>1</v>
      </c>
      <c r="AY1419" s="9">
        <v>1</v>
      </c>
      <c r="AZ1419" s="9">
        <v>1</v>
      </c>
      <c r="BA1419" s="9">
        <v>1</v>
      </c>
      <c r="BB1419" s="9">
        <v>2</v>
      </c>
      <c r="BC1419" s="9">
        <v>2</v>
      </c>
      <c r="BD1419" s="9">
        <v>1</v>
      </c>
      <c r="BE1419" s="9">
        <v>2</v>
      </c>
      <c r="BF1419" s="9">
        <v>1</v>
      </c>
      <c r="BG1419" s="9">
        <v>1</v>
      </c>
      <c r="BH1419">
        <v>1</v>
      </c>
      <c r="BI1419">
        <v>2</v>
      </c>
      <c r="BJ1419" s="58">
        <v>1</v>
      </c>
      <c r="BK1419">
        <v>1</v>
      </c>
      <c r="BL1419">
        <v>1</v>
      </c>
      <c r="BM1419">
        <v>1</v>
      </c>
      <c r="BN1419">
        <v>2</v>
      </c>
      <c r="BO1419">
        <v>2</v>
      </c>
      <c r="BP1419">
        <v>2</v>
      </c>
      <c r="BQ1419" t="s">
        <v>125</v>
      </c>
      <c r="BR1419">
        <v>1</v>
      </c>
      <c r="BS1419">
        <v>1</v>
      </c>
      <c r="BT1419">
        <v>2</v>
      </c>
      <c r="BU1419">
        <v>1</v>
      </c>
      <c r="BV1419">
        <v>2</v>
      </c>
      <c r="BW1419">
        <v>1</v>
      </c>
      <c r="BX1419">
        <v>1</v>
      </c>
      <c r="BY1419">
        <v>1</v>
      </c>
      <c r="BZ1419">
        <v>1</v>
      </c>
      <c r="CA1419">
        <v>2</v>
      </c>
      <c r="CB1419">
        <v>2</v>
      </c>
      <c r="CC1419">
        <v>2</v>
      </c>
      <c r="CD1419">
        <v>1</v>
      </c>
      <c r="CE1419">
        <v>2</v>
      </c>
      <c r="CF1419">
        <v>1</v>
      </c>
      <c r="CG1419">
        <v>1</v>
      </c>
      <c r="CH1419">
        <v>1</v>
      </c>
      <c r="CI1419">
        <v>1</v>
      </c>
      <c r="CJ1419">
        <v>1</v>
      </c>
      <c r="CK1419">
        <v>2</v>
      </c>
      <c r="CL1419">
        <v>1</v>
      </c>
      <c r="CM1419">
        <v>4</v>
      </c>
      <c r="CN1419">
        <v>3</v>
      </c>
      <c r="CO1419">
        <v>4</v>
      </c>
      <c r="CP1419">
        <v>3</v>
      </c>
      <c r="CQ1419">
        <v>4</v>
      </c>
      <c r="CR1419">
        <v>3</v>
      </c>
      <c r="CS1419">
        <v>4</v>
      </c>
      <c r="CT1419">
        <v>3</v>
      </c>
      <c r="CU1419">
        <v>3</v>
      </c>
      <c r="CV1419">
        <v>2</v>
      </c>
      <c r="CW1419">
        <v>2</v>
      </c>
      <c r="CX1419">
        <v>3</v>
      </c>
      <c r="CY1419">
        <v>3</v>
      </c>
      <c r="CZ1419">
        <v>3</v>
      </c>
      <c r="DA1419" s="57" t="s">
        <v>125</v>
      </c>
    </row>
    <row r="1420" spans="1:105">
      <c r="A1420">
        <v>1414</v>
      </c>
      <c r="B1420" s="9">
        <v>2</v>
      </c>
      <c r="C1420" s="9">
        <v>6</v>
      </c>
      <c r="D1420" s="9">
        <v>1</v>
      </c>
      <c r="E1420" s="9">
        <v>5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1</v>
      </c>
      <c r="L1420" s="9">
        <v>0</v>
      </c>
      <c r="M1420" s="9">
        <v>2</v>
      </c>
      <c r="N1420" s="9">
        <v>0</v>
      </c>
      <c r="O1420" s="9">
        <v>0</v>
      </c>
      <c r="P1420" s="9">
        <v>0</v>
      </c>
      <c r="Q1420" s="9">
        <v>0</v>
      </c>
      <c r="R1420" s="9">
        <v>4</v>
      </c>
      <c r="S1420" s="9">
        <v>0</v>
      </c>
      <c r="T1420" s="9"/>
      <c r="U1420" s="9">
        <v>1</v>
      </c>
      <c r="V1420" s="9">
        <v>1</v>
      </c>
      <c r="W1420" s="9">
        <v>0</v>
      </c>
      <c r="X1420" s="9">
        <v>0</v>
      </c>
      <c r="Y1420" s="9">
        <v>1</v>
      </c>
      <c r="Z1420" s="9">
        <v>0</v>
      </c>
      <c r="AA1420" s="9">
        <v>0</v>
      </c>
      <c r="AB1420" s="9">
        <v>0</v>
      </c>
      <c r="AC1420" s="9"/>
      <c r="AD1420" s="9">
        <v>1</v>
      </c>
      <c r="AE1420" s="9"/>
      <c r="AF1420" s="9">
        <v>1</v>
      </c>
      <c r="AG1420" s="9">
        <v>0</v>
      </c>
      <c r="AH1420" s="9">
        <v>0</v>
      </c>
      <c r="AI1420" s="9">
        <v>0</v>
      </c>
      <c r="AJ1420" s="9">
        <v>0</v>
      </c>
      <c r="AK1420" s="9">
        <v>0</v>
      </c>
      <c r="AL1420" s="9"/>
      <c r="AM1420" s="9">
        <v>1</v>
      </c>
      <c r="AN1420" s="9">
        <v>1</v>
      </c>
      <c r="AO1420" s="9">
        <v>1</v>
      </c>
      <c r="AP1420" s="9">
        <v>1</v>
      </c>
      <c r="AQ1420" s="9">
        <v>0</v>
      </c>
      <c r="AR1420" s="9">
        <v>0</v>
      </c>
      <c r="AS1420" s="9"/>
      <c r="AT1420" s="9">
        <v>4</v>
      </c>
      <c r="AU1420" s="9">
        <v>4</v>
      </c>
      <c r="AV1420" s="75">
        <v>2</v>
      </c>
      <c r="AW1420" s="75">
        <v>1</v>
      </c>
      <c r="AX1420" s="75">
        <v>2</v>
      </c>
      <c r="AY1420" s="9" t="s">
        <v>125</v>
      </c>
      <c r="AZ1420" s="9">
        <v>1</v>
      </c>
      <c r="BA1420" s="9">
        <v>1</v>
      </c>
      <c r="BB1420" s="9">
        <v>2</v>
      </c>
      <c r="BC1420" s="9">
        <v>2</v>
      </c>
      <c r="BD1420" s="9">
        <v>1</v>
      </c>
      <c r="BE1420" s="9">
        <v>1</v>
      </c>
      <c r="BF1420" s="9">
        <v>1</v>
      </c>
      <c r="BG1420" s="9">
        <v>1</v>
      </c>
      <c r="BH1420">
        <v>1</v>
      </c>
      <c r="BI1420">
        <v>2</v>
      </c>
      <c r="BJ1420" s="58">
        <v>1</v>
      </c>
      <c r="BK1420">
        <v>2</v>
      </c>
      <c r="BL1420">
        <v>1</v>
      </c>
      <c r="BM1420">
        <v>1</v>
      </c>
      <c r="BN1420">
        <v>1</v>
      </c>
      <c r="BO1420">
        <v>2</v>
      </c>
      <c r="BP1420">
        <v>2</v>
      </c>
      <c r="BQ1420" t="s">
        <v>125</v>
      </c>
      <c r="BR1420">
        <v>2</v>
      </c>
      <c r="BS1420">
        <v>2</v>
      </c>
      <c r="BT1420" t="s">
        <v>125</v>
      </c>
      <c r="BU1420">
        <v>1</v>
      </c>
      <c r="BV1420">
        <v>2</v>
      </c>
      <c r="BW1420">
        <v>1</v>
      </c>
      <c r="BX1420">
        <v>2</v>
      </c>
      <c r="BY1420">
        <v>2</v>
      </c>
      <c r="BZ1420">
        <v>2</v>
      </c>
      <c r="CA1420">
        <v>2</v>
      </c>
      <c r="CB1420">
        <v>2</v>
      </c>
      <c r="CC1420">
        <v>2</v>
      </c>
      <c r="CD1420">
        <v>2</v>
      </c>
      <c r="CE1420">
        <v>2</v>
      </c>
      <c r="CF1420">
        <v>1</v>
      </c>
      <c r="CG1420">
        <v>2</v>
      </c>
      <c r="CH1420">
        <v>2</v>
      </c>
      <c r="CI1420">
        <v>2</v>
      </c>
      <c r="CJ1420">
        <v>2</v>
      </c>
      <c r="CK1420">
        <v>2</v>
      </c>
      <c r="CL1420">
        <v>2</v>
      </c>
      <c r="CM1420" t="s">
        <v>125</v>
      </c>
      <c r="CN1420" t="s">
        <v>125</v>
      </c>
      <c r="CO1420">
        <v>4</v>
      </c>
      <c r="CP1420">
        <v>2</v>
      </c>
      <c r="CQ1420">
        <v>3</v>
      </c>
      <c r="CR1420">
        <v>3</v>
      </c>
      <c r="CS1420">
        <v>4</v>
      </c>
      <c r="CT1420">
        <v>4</v>
      </c>
      <c r="CU1420">
        <v>4</v>
      </c>
      <c r="CV1420">
        <v>3</v>
      </c>
      <c r="CW1420">
        <v>1</v>
      </c>
      <c r="CX1420">
        <v>3</v>
      </c>
      <c r="CY1420">
        <v>1</v>
      </c>
      <c r="CZ1420">
        <v>3</v>
      </c>
      <c r="DA1420" s="57" t="s">
        <v>125</v>
      </c>
    </row>
    <row r="1421" spans="1:105">
      <c r="A1421">
        <v>1415</v>
      </c>
      <c r="B1421" s="9">
        <v>2</v>
      </c>
      <c r="C1421" s="9">
        <v>9</v>
      </c>
      <c r="D1421" s="9">
        <v>5</v>
      </c>
      <c r="E1421" s="9">
        <v>1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1</v>
      </c>
      <c r="L1421" s="9">
        <v>0</v>
      </c>
      <c r="M1421" s="9">
        <v>2</v>
      </c>
      <c r="N1421" s="9"/>
      <c r="O1421" s="9"/>
      <c r="P1421" s="9"/>
      <c r="Q1421" s="9">
        <v>4</v>
      </c>
      <c r="R1421" s="9"/>
      <c r="S1421" s="9"/>
      <c r="T1421" s="9"/>
      <c r="U1421" s="9">
        <v>0</v>
      </c>
      <c r="V1421" s="9">
        <v>0</v>
      </c>
      <c r="W1421" s="9">
        <v>0</v>
      </c>
      <c r="X1421" s="9">
        <v>0</v>
      </c>
      <c r="Y1421" s="9">
        <v>1</v>
      </c>
      <c r="Z1421" s="9">
        <v>0</v>
      </c>
      <c r="AA1421" s="9">
        <v>0</v>
      </c>
      <c r="AB1421" s="9">
        <v>0</v>
      </c>
      <c r="AC1421" s="9"/>
      <c r="AD1421" s="9">
        <v>5</v>
      </c>
      <c r="AE1421" s="9"/>
      <c r="AF1421" s="9">
        <v>1</v>
      </c>
      <c r="AG1421" s="9">
        <v>1</v>
      </c>
      <c r="AH1421" s="9">
        <v>0</v>
      </c>
      <c r="AI1421" s="9">
        <v>0</v>
      </c>
      <c r="AJ1421" s="9">
        <v>0</v>
      </c>
      <c r="AK1421" s="9">
        <v>0</v>
      </c>
      <c r="AL1421" s="9"/>
      <c r="AM1421" s="9">
        <v>1</v>
      </c>
      <c r="AN1421" s="9">
        <v>1</v>
      </c>
      <c r="AO1421" s="9">
        <v>0</v>
      </c>
      <c r="AP1421" s="9">
        <v>0</v>
      </c>
      <c r="AQ1421" s="9">
        <v>0</v>
      </c>
      <c r="AR1421" s="9">
        <v>0</v>
      </c>
      <c r="AS1421" s="9"/>
      <c r="AT1421" s="9">
        <v>3</v>
      </c>
      <c r="AU1421" s="9">
        <v>4</v>
      </c>
      <c r="AV1421" s="75">
        <v>2</v>
      </c>
      <c r="AW1421" s="75">
        <v>1</v>
      </c>
      <c r="AX1421" s="75">
        <v>1</v>
      </c>
      <c r="AY1421" s="9">
        <v>2</v>
      </c>
      <c r="AZ1421" s="9">
        <v>2</v>
      </c>
      <c r="BA1421" s="9" t="s">
        <v>125</v>
      </c>
      <c r="BB1421" s="9" t="s">
        <v>125</v>
      </c>
      <c r="BC1421" s="9">
        <v>2</v>
      </c>
      <c r="BD1421" s="9">
        <v>1</v>
      </c>
      <c r="BE1421" s="9">
        <v>1</v>
      </c>
      <c r="BF1421" s="9">
        <v>1</v>
      </c>
      <c r="BG1421" s="9">
        <v>1</v>
      </c>
      <c r="BH1421">
        <v>2</v>
      </c>
      <c r="BI1421">
        <v>2</v>
      </c>
      <c r="BJ1421" s="58">
        <v>1</v>
      </c>
      <c r="BK1421">
        <v>1</v>
      </c>
      <c r="BL1421">
        <v>2</v>
      </c>
      <c r="BM1421">
        <v>2</v>
      </c>
      <c r="BN1421">
        <v>2</v>
      </c>
      <c r="BO1421">
        <v>2</v>
      </c>
      <c r="BP1421">
        <v>2</v>
      </c>
      <c r="BQ1421" t="s">
        <v>125</v>
      </c>
      <c r="BR1421">
        <v>2</v>
      </c>
      <c r="BS1421">
        <v>2</v>
      </c>
      <c r="BT1421" t="s">
        <v>125</v>
      </c>
      <c r="BU1421">
        <v>1</v>
      </c>
      <c r="BV1421">
        <v>1</v>
      </c>
      <c r="BW1421">
        <v>1</v>
      </c>
      <c r="BX1421">
        <v>2</v>
      </c>
      <c r="BY1421">
        <v>2</v>
      </c>
      <c r="BZ1421">
        <v>2</v>
      </c>
      <c r="CA1421">
        <v>1</v>
      </c>
      <c r="CB1421">
        <v>2</v>
      </c>
      <c r="CC1421">
        <v>1</v>
      </c>
      <c r="CD1421">
        <v>2</v>
      </c>
      <c r="CE1421">
        <v>1</v>
      </c>
      <c r="CF1421">
        <v>2</v>
      </c>
      <c r="CG1421">
        <v>2</v>
      </c>
      <c r="CH1421">
        <v>2</v>
      </c>
      <c r="CI1421">
        <v>2</v>
      </c>
      <c r="CJ1421">
        <v>1</v>
      </c>
      <c r="CK1421">
        <v>2</v>
      </c>
      <c r="CL1421">
        <v>2</v>
      </c>
      <c r="CM1421" t="s">
        <v>125</v>
      </c>
      <c r="CN1421" t="s">
        <v>125</v>
      </c>
      <c r="CO1421">
        <v>4</v>
      </c>
      <c r="CP1421">
        <v>3</v>
      </c>
      <c r="CQ1421">
        <v>4</v>
      </c>
      <c r="CR1421">
        <v>2</v>
      </c>
      <c r="CS1421">
        <v>3</v>
      </c>
      <c r="CT1421">
        <v>4</v>
      </c>
      <c r="CU1421">
        <v>2</v>
      </c>
      <c r="CV1421">
        <v>1</v>
      </c>
      <c r="CW1421">
        <v>1</v>
      </c>
      <c r="CX1421">
        <v>2</v>
      </c>
      <c r="CY1421">
        <v>1</v>
      </c>
      <c r="CZ1421">
        <v>3</v>
      </c>
      <c r="DA1421" s="57" t="s">
        <v>125</v>
      </c>
    </row>
    <row r="1422" spans="1:105">
      <c r="A1422">
        <v>1416</v>
      </c>
      <c r="B1422" s="9">
        <v>1</v>
      </c>
      <c r="C1422" s="9">
        <v>9</v>
      </c>
      <c r="D1422" s="9">
        <v>3</v>
      </c>
      <c r="E1422" s="9">
        <v>1</v>
      </c>
      <c r="F1422" s="9">
        <v>0</v>
      </c>
      <c r="G1422" s="9">
        <v>1</v>
      </c>
      <c r="H1422" s="9">
        <v>0</v>
      </c>
      <c r="I1422" s="9">
        <v>1</v>
      </c>
      <c r="J1422" s="9">
        <v>0</v>
      </c>
      <c r="K1422" s="9">
        <v>0</v>
      </c>
      <c r="L1422" s="9">
        <v>0</v>
      </c>
      <c r="M1422" s="9">
        <v>1</v>
      </c>
      <c r="N1422" s="9">
        <v>3</v>
      </c>
      <c r="O1422" s="9">
        <v>3</v>
      </c>
      <c r="P1422" s="9">
        <v>2</v>
      </c>
      <c r="Q1422" s="9">
        <v>2</v>
      </c>
      <c r="R1422" s="9">
        <v>2</v>
      </c>
      <c r="S1422" s="9">
        <v>2</v>
      </c>
      <c r="T1422" s="9"/>
      <c r="U1422" s="9">
        <v>1</v>
      </c>
      <c r="V1422" s="9">
        <v>1</v>
      </c>
      <c r="W1422" s="9">
        <v>0</v>
      </c>
      <c r="X1422" s="9">
        <v>0</v>
      </c>
      <c r="Y1422" s="9">
        <v>1</v>
      </c>
      <c r="Z1422" s="9">
        <v>0</v>
      </c>
      <c r="AA1422" s="9">
        <v>0</v>
      </c>
      <c r="AB1422" s="9">
        <v>0</v>
      </c>
      <c r="AC1422" s="9"/>
      <c r="AD1422" s="9">
        <v>3</v>
      </c>
      <c r="AE1422" s="9"/>
      <c r="AF1422" s="9">
        <v>1</v>
      </c>
      <c r="AG1422" s="9">
        <v>1</v>
      </c>
      <c r="AH1422" s="9">
        <v>1</v>
      </c>
      <c r="AI1422" s="9">
        <v>1</v>
      </c>
      <c r="AJ1422" s="9">
        <v>0</v>
      </c>
      <c r="AK1422" s="9">
        <v>0</v>
      </c>
      <c r="AL1422" s="9"/>
      <c r="AM1422" s="9">
        <v>1</v>
      </c>
      <c r="AN1422" s="9">
        <v>1</v>
      </c>
      <c r="AO1422" s="9">
        <v>1</v>
      </c>
      <c r="AP1422" s="9">
        <v>1</v>
      </c>
      <c r="AQ1422" s="9">
        <v>0</v>
      </c>
      <c r="AR1422" s="9">
        <v>0</v>
      </c>
      <c r="AS1422" s="9"/>
      <c r="AT1422" s="9">
        <v>1</v>
      </c>
      <c r="AU1422" s="9">
        <v>3</v>
      </c>
      <c r="AV1422" s="75">
        <v>1</v>
      </c>
      <c r="AW1422" s="75">
        <v>1</v>
      </c>
      <c r="AX1422" s="75">
        <v>1</v>
      </c>
      <c r="AY1422" s="9">
        <v>1</v>
      </c>
      <c r="AZ1422" s="9">
        <v>1</v>
      </c>
      <c r="BA1422" s="9">
        <v>1</v>
      </c>
      <c r="BB1422" s="9">
        <v>1</v>
      </c>
      <c r="BC1422" s="9">
        <v>1</v>
      </c>
      <c r="BD1422" s="9">
        <v>1</v>
      </c>
      <c r="BE1422" s="9">
        <v>1</v>
      </c>
      <c r="BF1422" s="9">
        <v>1</v>
      </c>
      <c r="BG1422" s="9">
        <v>1</v>
      </c>
      <c r="BH1422">
        <v>2</v>
      </c>
      <c r="BI1422">
        <v>1</v>
      </c>
      <c r="BJ1422" s="58">
        <v>1</v>
      </c>
      <c r="BK1422">
        <v>2</v>
      </c>
      <c r="BL1422">
        <v>1</v>
      </c>
      <c r="BM1422">
        <v>1</v>
      </c>
      <c r="BO1422">
        <v>1</v>
      </c>
      <c r="BQ1422" t="s">
        <v>125</v>
      </c>
      <c r="BR1422">
        <v>1</v>
      </c>
      <c r="BS1422">
        <v>1</v>
      </c>
      <c r="BT1422">
        <v>2</v>
      </c>
      <c r="BU1422">
        <v>1</v>
      </c>
      <c r="BV1422">
        <v>1</v>
      </c>
      <c r="BW1422">
        <v>1</v>
      </c>
      <c r="BX1422">
        <v>2</v>
      </c>
      <c r="BY1422">
        <v>1</v>
      </c>
      <c r="BZ1422">
        <v>2</v>
      </c>
      <c r="CA1422">
        <v>1</v>
      </c>
      <c r="CB1422">
        <v>2</v>
      </c>
      <c r="CC1422">
        <v>2</v>
      </c>
      <c r="CD1422">
        <v>1</v>
      </c>
      <c r="CE1422">
        <v>2</v>
      </c>
      <c r="CF1422">
        <v>1</v>
      </c>
      <c r="CG1422">
        <v>1</v>
      </c>
      <c r="CH1422">
        <v>2</v>
      </c>
      <c r="CI1422">
        <v>1</v>
      </c>
      <c r="CJ1422">
        <v>1</v>
      </c>
      <c r="CK1422">
        <v>2</v>
      </c>
      <c r="CL1422">
        <v>2</v>
      </c>
      <c r="CM1422" t="s">
        <v>125</v>
      </c>
      <c r="CN1422" t="s">
        <v>125</v>
      </c>
      <c r="CO1422">
        <v>4</v>
      </c>
      <c r="CP1422">
        <v>4</v>
      </c>
      <c r="CQ1422">
        <v>4</v>
      </c>
      <c r="CR1422">
        <v>3</v>
      </c>
      <c r="CS1422">
        <v>4</v>
      </c>
      <c r="CT1422">
        <v>3</v>
      </c>
      <c r="CU1422">
        <v>2</v>
      </c>
      <c r="CV1422">
        <v>2</v>
      </c>
      <c r="CW1422">
        <v>1</v>
      </c>
      <c r="CX1422">
        <v>3</v>
      </c>
      <c r="CY1422">
        <v>1</v>
      </c>
      <c r="CZ1422">
        <v>3</v>
      </c>
      <c r="DA1422" s="57">
        <v>3</v>
      </c>
    </row>
    <row r="1423" spans="1:105">
      <c r="A1423">
        <v>1417</v>
      </c>
      <c r="B1423" s="9">
        <v>2</v>
      </c>
      <c r="C1423" s="9">
        <v>5</v>
      </c>
      <c r="D1423" s="9">
        <v>5</v>
      </c>
      <c r="E1423" s="9">
        <v>3</v>
      </c>
      <c r="F1423" s="9">
        <v>0</v>
      </c>
      <c r="G1423" s="9">
        <v>0</v>
      </c>
      <c r="H1423" s="9">
        <v>0</v>
      </c>
      <c r="I1423" s="9">
        <v>1</v>
      </c>
      <c r="J1423" s="9">
        <v>0</v>
      </c>
      <c r="K1423" s="9">
        <v>0</v>
      </c>
      <c r="L1423" s="9">
        <v>0</v>
      </c>
      <c r="M1423" s="9">
        <v>1</v>
      </c>
      <c r="N1423" s="9">
        <v>3</v>
      </c>
      <c r="O1423" s="9">
        <v>3</v>
      </c>
      <c r="P1423" s="9">
        <v>4</v>
      </c>
      <c r="Q1423" s="9">
        <v>3</v>
      </c>
      <c r="R1423" s="9">
        <v>3</v>
      </c>
      <c r="S1423" s="9">
        <v>3</v>
      </c>
      <c r="T1423" s="9"/>
      <c r="U1423" s="9">
        <v>1</v>
      </c>
      <c r="V1423" s="9">
        <v>0</v>
      </c>
      <c r="W1423" s="9">
        <v>0</v>
      </c>
      <c r="X1423" s="9">
        <v>1</v>
      </c>
      <c r="Y1423" s="9">
        <v>1</v>
      </c>
      <c r="Z1423" s="9">
        <v>0</v>
      </c>
      <c r="AA1423" s="9">
        <v>0</v>
      </c>
      <c r="AB1423" s="9">
        <v>0</v>
      </c>
      <c r="AC1423" s="9"/>
      <c r="AD1423" s="9">
        <v>1</v>
      </c>
      <c r="AE1423" s="9"/>
      <c r="AF1423" s="9">
        <v>1</v>
      </c>
      <c r="AG1423" s="9">
        <v>0</v>
      </c>
      <c r="AH1423" s="9">
        <v>1</v>
      </c>
      <c r="AI1423" s="9">
        <v>0</v>
      </c>
      <c r="AJ1423" s="9">
        <v>0</v>
      </c>
      <c r="AK1423" s="9">
        <v>0</v>
      </c>
      <c r="AL1423" s="9"/>
      <c r="AM1423" s="9">
        <v>1</v>
      </c>
      <c r="AN1423" s="9">
        <v>1</v>
      </c>
      <c r="AO1423" s="9">
        <v>1</v>
      </c>
      <c r="AP1423" s="9">
        <v>0</v>
      </c>
      <c r="AQ1423" s="9">
        <v>0</v>
      </c>
      <c r="AR1423" s="9">
        <v>0</v>
      </c>
      <c r="AS1423" s="9"/>
      <c r="AT1423" s="9">
        <v>2</v>
      </c>
      <c r="AU1423" s="9">
        <v>1</v>
      </c>
      <c r="AV1423" s="75">
        <v>1</v>
      </c>
      <c r="AW1423" s="75">
        <v>1</v>
      </c>
      <c r="AX1423" s="75">
        <v>1</v>
      </c>
      <c r="AY1423" s="9">
        <v>2</v>
      </c>
      <c r="AZ1423" s="9">
        <v>1</v>
      </c>
      <c r="BA1423" s="9">
        <v>2</v>
      </c>
      <c r="BB1423" s="9">
        <v>2</v>
      </c>
      <c r="BC1423" s="9">
        <v>1</v>
      </c>
      <c r="BD1423" s="9">
        <v>1</v>
      </c>
      <c r="BE1423" s="9">
        <v>2</v>
      </c>
      <c r="BF1423" s="9">
        <v>1</v>
      </c>
      <c r="BG1423" s="9">
        <v>1</v>
      </c>
      <c r="BH1423">
        <v>2</v>
      </c>
      <c r="BI1423">
        <v>2</v>
      </c>
      <c r="BJ1423" s="58">
        <v>1</v>
      </c>
      <c r="BK1423">
        <v>2</v>
      </c>
      <c r="BL1423">
        <v>1</v>
      </c>
      <c r="BM1423">
        <v>2</v>
      </c>
      <c r="BN1423">
        <v>2</v>
      </c>
      <c r="BO1423">
        <v>2</v>
      </c>
      <c r="BP1423">
        <v>2</v>
      </c>
      <c r="BQ1423" t="s">
        <v>125</v>
      </c>
      <c r="BR1423">
        <v>1</v>
      </c>
      <c r="BS1423">
        <v>2</v>
      </c>
      <c r="BT1423" t="s">
        <v>125</v>
      </c>
      <c r="BU1423">
        <v>1</v>
      </c>
      <c r="BV1423">
        <v>1</v>
      </c>
      <c r="BW1423">
        <v>2</v>
      </c>
      <c r="BX1423">
        <v>2</v>
      </c>
      <c r="BY1423">
        <v>1</v>
      </c>
      <c r="BZ1423">
        <v>2</v>
      </c>
      <c r="CA1423">
        <v>2</v>
      </c>
      <c r="CB1423">
        <v>2</v>
      </c>
      <c r="CC1423">
        <v>1</v>
      </c>
      <c r="CD1423">
        <v>2</v>
      </c>
      <c r="CE1423">
        <v>2</v>
      </c>
      <c r="CF1423">
        <v>1</v>
      </c>
      <c r="CG1423">
        <v>1</v>
      </c>
      <c r="CH1423">
        <v>2</v>
      </c>
      <c r="CI1423">
        <v>2</v>
      </c>
      <c r="CJ1423">
        <v>1</v>
      </c>
      <c r="CK1423">
        <v>2</v>
      </c>
      <c r="CL1423">
        <v>2</v>
      </c>
      <c r="CM1423" t="s">
        <v>125</v>
      </c>
      <c r="CN1423" t="s">
        <v>125</v>
      </c>
      <c r="CO1423">
        <v>4</v>
      </c>
      <c r="CP1423">
        <v>2</v>
      </c>
      <c r="CQ1423">
        <v>4</v>
      </c>
      <c r="CR1423">
        <v>4</v>
      </c>
      <c r="CS1423">
        <v>4</v>
      </c>
      <c r="CT1423">
        <v>3</v>
      </c>
      <c r="CU1423">
        <v>4</v>
      </c>
      <c r="CV1423">
        <v>2</v>
      </c>
      <c r="CW1423">
        <v>1</v>
      </c>
      <c r="CX1423">
        <v>3</v>
      </c>
      <c r="CY1423">
        <v>3</v>
      </c>
      <c r="CZ1423">
        <v>4</v>
      </c>
      <c r="DA1423" s="57" t="s">
        <v>125</v>
      </c>
    </row>
    <row r="1424" spans="1:105">
      <c r="A1424">
        <v>1418</v>
      </c>
      <c r="B1424" s="9">
        <v>1</v>
      </c>
      <c r="C1424" s="9">
        <v>9</v>
      </c>
      <c r="D1424" s="9">
        <v>7</v>
      </c>
      <c r="E1424" s="9">
        <v>10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1</v>
      </c>
      <c r="L1424" s="9">
        <v>0</v>
      </c>
      <c r="M1424" s="9">
        <v>2</v>
      </c>
      <c r="N1424" s="9">
        <v>0</v>
      </c>
      <c r="O1424" s="9">
        <v>3</v>
      </c>
      <c r="P1424" s="9">
        <v>3</v>
      </c>
      <c r="Q1424" s="9">
        <v>4</v>
      </c>
      <c r="R1424" s="9">
        <v>4</v>
      </c>
      <c r="S1424" s="9">
        <v>3</v>
      </c>
      <c r="T1424" s="9"/>
      <c r="U1424" s="9">
        <v>0</v>
      </c>
      <c r="V1424" s="9">
        <v>0</v>
      </c>
      <c r="W1424" s="9">
        <v>0</v>
      </c>
      <c r="X1424" s="9">
        <v>0</v>
      </c>
      <c r="Y1424" s="9">
        <v>1</v>
      </c>
      <c r="Z1424" s="9">
        <v>1</v>
      </c>
      <c r="AA1424" s="9">
        <v>0</v>
      </c>
      <c r="AB1424" s="9">
        <v>0</v>
      </c>
      <c r="AC1424" s="9"/>
      <c r="AD1424" s="9">
        <v>4</v>
      </c>
      <c r="AE1424" s="9"/>
      <c r="AF1424" s="9">
        <v>1</v>
      </c>
      <c r="AG1424" s="9">
        <v>1</v>
      </c>
      <c r="AH1424" s="9">
        <v>0</v>
      </c>
      <c r="AI1424" s="9">
        <v>0</v>
      </c>
      <c r="AJ1424" s="9">
        <v>1</v>
      </c>
      <c r="AK1424" s="9">
        <v>0</v>
      </c>
      <c r="AL1424" s="9"/>
      <c r="AM1424" s="9">
        <v>1</v>
      </c>
      <c r="AN1424" s="9">
        <v>1</v>
      </c>
      <c r="AO1424" s="9">
        <v>1</v>
      </c>
      <c r="AP1424" s="9">
        <v>1</v>
      </c>
      <c r="AQ1424" s="9">
        <v>0</v>
      </c>
      <c r="AR1424" s="9">
        <v>1</v>
      </c>
      <c r="AS1424" s="9"/>
      <c r="AT1424" s="9">
        <v>4</v>
      </c>
      <c r="AU1424" s="9">
        <v>1</v>
      </c>
      <c r="AV1424" s="75">
        <v>2</v>
      </c>
      <c r="AW1424" s="75">
        <v>1</v>
      </c>
      <c r="AX1424" s="75">
        <v>1</v>
      </c>
      <c r="AY1424" s="9">
        <v>2</v>
      </c>
      <c r="AZ1424" s="9">
        <v>1</v>
      </c>
      <c r="BA1424" s="9">
        <v>1</v>
      </c>
      <c r="BB1424" s="9"/>
      <c r="BC1424" s="9">
        <v>2</v>
      </c>
      <c r="BD1424" s="9">
        <v>1</v>
      </c>
      <c r="BE1424" s="9">
        <v>2</v>
      </c>
      <c r="BF1424" s="9">
        <v>2</v>
      </c>
      <c r="BG1424" s="9" t="s">
        <v>125</v>
      </c>
      <c r="BH1424">
        <v>1</v>
      </c>
      <c r="BI1424">
        <v>2</v>
      </c>
      <c r="BJ1424" s="58">
        <v>1</v>
      </c>
      <c r="BK1424">
        <v>2</v>
      </c>
      <c r="BM1424">
        <v>1</v>
      </c>
      <c r="BN1424">
        <v>2</v>
      </c>
      <c r="BO1424">
        <v>2</v>
      </c>
      <c r="BP1424">
        <v>2</v>
      </c>
      <c r="BQ1424" t="s">
        <v>125</v>
      </c>
      <c r="BR1424">
        <v>2</v>
      </c>
      <c r="BS1424">
        <v>1</v>
      </c>
      <c r="BT1424">
        <v>1</v>
      </c>
      <c r="BU1424">
        <v>1</v>
      </c>
      <c r="BV1424">
        <v>1</v>
      </c>
      <c r="BW1424">
        <v>1</v>
      </c>
      <c r="BY1424">
        <v>2</v>
      </c>
      <c r="BZ1424">
        <v>2</v>
      </c>
      <c r="CA1424">
        <v>2</v>
      </c>
      <c r="CB1424">
        <v>2</v>
      </c>
      <c r="CC1424">
        <v>2</v>
      </c>
      <c r="CE1424">
        <v>2</v>
      </c>
      <c r="CF1424">
        <v>1</v>
      </c>
      <c r="CG1424">
        <v>2</v>
      </c>
      <c r="CH1424">
        <v>2</v>
      </c>
      <c r="CI1424">
        <v>2</v>
      </c>
      <c r="CJ1424">
        <v>1</v>
      </c>
      <c r="CK1424">
        <v>2</v>
      </c>
      <c r="CL1424">
        <v>2</v>
      </c>
      <c r="CM1424" t="s">
        <v>125</v>
      </c>
      <c r="CN1424" t="s">
        <v>125</v>
      </c>
      <c r="CO1424">
        <v>4</v>
      </c>
      <c r="CP1424">
        <v>3</v>
      </c>
      <c r="CQ1424">
        <v>3</v>
      </c>
      <c r="CR1424">
        <v>4</v>
      </c>
      <c r="CS1424">
        <v>4</v>
      </c>
      <c r="CT1424">
        <v>3</v>
      </c>
      <c r="CU1424">
        <v>4</v>
      </c>
      <c r="CV1424">
        <v>3</v>
      </c>
      <c r="CW1424">
        <v>1</v>
      </c>
      <c r="CX1424">
        <v>4</v>
      </c>
      <c r="CY1424">
        <v>1</v>
      </c>
      <c r="CZ1424">
        <v>0</v>
      </c>
      <c r="DA1424" s="57" t="s">
        <v>125</v>
      </c>
    </row>
    <row r="1425" spans="1:105">
      <c r="A1425">
        <v>1419</v>
      </c>
      <c r="B1425" s="9">
        <v>2</v>
      </c>
      <c r="C1425" s="9">
        <v>3</v>
      </c>
      <c r="D1425" s="9">
        <v>4</v>
      </c>
      <c r="E1425" s="9">
        <v>7</v>
      </c>
      <c r="F1425" s="9">
        <v>0</v>
      </c>
      <c r="G1425" s="9">
        <v>0</v>
      </c>
      <c r="H1425" s="9">
        <v>1</v>
      </c>
      <c r="I1425" s="9">
        <v>0</v>
      </c>
      <c r="J1425" s="9">
        <v>0</v>
      </c>
      <c r="K1425" s="9">
        <v>0</v>
      </c>
      <c r="L1425" s="9">
        <v>0</v>
      </c>
      <c r="M1425" s="9">
        <v>2</v>
      </c>
      <c r="N1425" s="9">
        <v>4</v>
      </c>
      <c r="O1425" s="9">
        <v>4</v>
      </c>
      <c r="P1425" s="9">
        <v>4</v>
      </c>
      <c r="Q1425" s="9">
        <v>4</v>
      </c>
      <c r="R1425" s="9">
        <v>3</v>
      </c>
      <c r="S1425" s="9">
        <v>4</v>
      </c>
      <c r="T1425" s="9"/>
      <c r="U1425" s="9">
        <v>1</v>
      </c>
      <c r="V1425" s="9">
        <v>1</v>
      </c>
      <c r="W1425" s="9">
        <v>0</v>
      </c>
      <c r="X1425" s="9">
        <v>0</v>
      </c>
      <c r="Y1425" s="9">
        <v>1</v>
      </c>
      <c r="Z1425" s="9">
        <v>0</v>
      </c>
      <c r="AA1425" s="9">
        <v>0</v>
      </c>
      <c r="AB1425" s="9">
        <v>0</v>
      </c>
      <c r="AC1425" s="9"/>
      <c r="AD1425" s="9">
        <v>1</v>
      </c>
      <c r="AE1425" s="9"/>
      <c r="AF1425" s="9">
        <v>1</v>
      </c>
      <c r="AG1425" s="9">
        <v>0</v>
      </c>
      <c r="AH1425" s="9">
        <v>1</v>
      </c>
      <c r="AI1425" s="9">
        <v>1</v>
      </c>
      <c r="AJ1425" s="9">
        <v>0</v>
      </c>
      <c r="AK1425" s="9">
        <v>0</v>
      </c>
      <c r="AL1425" s="9"/>
      <c r="AM1425" s="9">
        <v>1</v>
      </c>
      <c r="AN1425" s="9">
        <v>1</v>
      </c>
      <c r="AO1425" s="9">
        <v>0</v>
      </c>
      <c r="AP1425" s="9">
        <v>1</v>
      </c>
      <c r="AQ1425" s="9">
        <v>0</v>
      </c>
      <c r="AR1425" s="9">
        <v>0</v>
      </c>
      <c r="AS1425" s="9"/>
      <c r="AT1425" s="9">
        <v>1</v>
      </c>
      <c r="AU1425" s="9">
        <v>2</v>
      </c>
      <c r="AV1425" s="75">
        <v>1</v>
      </c>
      <c r="AW1425" s="75">
        <v>1</v>
      </c>
      <c r="AX1425" s="75">
        <v>1</v>
      </c>
      <c r="AY1425" s="9">
        <v>1</v>
      </c>
      <c r="AZ1425" s="9">
        <v>1</v>
      </c>
      <c r="BA1425" s="9">
        <v>1</v>
      </c>
      <c r="BB1425" s="9">
        <v>1</v>
      </c>
      <c r="BC1425" s="9">
        <v>2</v>
      </c>
      <c r="BD1425" s="9">
        <v>1</v>
      </c>
      <c r="BE1425" s="9">
        <v>1</v>
      </c>
      <c r="BF1425" s="9">
        <v>2</v>
      </c>
      <c r="BG1425" s="9" t="s">
        <v>125</v>
      </c>
      <c r="BH1425">
        <v>1</v>
      </c>
      <c r="BI1425">
        <v>2</v>
      </c>
      <c r="BJ1425" s="58">
        <v>1</v>
      </c>
      <c r="BK1425">
        <v>2</v>
      </c>
      <c r="BL1425">
        <v>1</v>
      </c>
      <c r="BM1425">
        <v>1</v>
      </c>
      <c r="BN1425">
        <v>1</v>
      </c>
      <c r="BO1425">
        <v>2</v>
      </c>
      <c r="BP1425">
        <v>2</v>
      </c>
      <c r="BQ1425" t="s">
        <v>125</v>
      </c>
      <c r="BR1425">
        <v>1</v>
      </c>
      <c r="BS1425">
        <v>2</v>
      </c>
      <c r="BT1425" t="s">
        <v>125</v>
      </c>
      <c r="BU1425">
        <v>1</v>
      </c>
      <c r="BV1425">
        <v>1</v>
      </c>
      <c r="BW1425">
        <v>1</v>
      </c>
      <c r="BX1425">
        <v>2</v>
      </c>
      <c r="BY1425">
        <v>1</v>
      </c>
      <c r="BZ1425">
        <v>1</v>
      </c>
      <c r="CA1425">
        <v>1</v>
      </c>
      <c r="CB1425">
        <v>2</v>
      </c>
      <c r="CC1425">
        <v>1</v>
      </c>
      <c r="CD1425">
        <v>1</v>
      </c>
      <c r="CE1425">
        <v>2</v>
      </c>
      <c r="CF1425">
        <v>1</v>
      </c>
      <c r="CG1425">
        <v>1</v>
      </c>
      <c r="CH1425">
        <v>1</v>
      </c>
      <c r="CI1425">
        <v>2</v>
      </c>
      <c r="CJ1425">
        <v>1</v>
      </c>
      <c r="CK1425">
        <v>2</v>
      </c>
      <c r="CL1425">
        <v>1</v>
      </c>
      <c r="CM1425">
        <v>4</v>
      </c>
      <c r="CN1425">
        <v>4</v>
      </c>
      <c r="CO1425">
        <v>4</v>
      </c>
      <c r="CP1425">
        <v>3</v>
      </c>
      <c r="CQ1425">
        <v>4</v>
      </c>
      <c r="CR1425">
        <v>4</v>
      </c>
      <c r="CS1425">
        <v>4</v>
      </c>
      <c r="CT1425">
        <v>4</v>
      </c>
      <c r="CU1425">
        <v>4</v>
      </c>
      <c r="CV1425">
        <v>4</v>
      </c>
      <c r="CW1425">
        <v>1</v>
      </c>
      <c r="CX1425">
        <v>3</v>
      </c>
      <c r="CY1425">
        <v>1</v>
      </c>
      <c r="CZ1425">
        <v>4</v>
      </c>
      <c r="DA1425" s="57">
        <v>4</v>
      </c>
    </row>
    <row r="1426" spans="1:105">
      <c r="A1426">
        <v>1420</v>
      </c>
      <c r="B1426" s="9">
        <v>2</v>
      </c>
      <c r="C1426" s="9">
        <v>5</v>
      </c>
      <c r="D1426" s="9">
        <v>1</v>
      </c>
      <c r="E1426" s="9">
        <v>11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1</v>
      </c>
      <c r="M1426" s="9">
        <v>2</v>
      </c>
      <c r="N1426" s="9">
        <v>0</v>
      </c>
      <c r="O1426" s="9">
        <v>4</v>
      </c>
      <c r="P1426" s="9">
        <v>4</v>
      </c>
      <c r="Q1426" s="9">
        <v>4</v>
      </c>
      <c r="R1426" s="9">
        <v>4</v>
      </c>
      <c r="S1426" s="9">
        <v>4</v>
      </c>
      <c r="T1426" s="9"/>
      <c r="U1426" s="9">
        <v>0</v>
      </c>
      <c r="V1426" s="9">
        <v>0</v>
      </c>
      <c r="W1426" s="9">
        <v>1</v>
      </c>
      <c r="X1426" s="9">
        <v>0</v>
      </c>
      <c r="Y1426" s="9">
        <v>1</v>
      </c>
      <c r="Z1426" s="9">
        <v>1</v>
      </c>
      <c r="AA1426" s="9">
        <v>0</v>
      </c>
      <c r="AB1426" s="9">
        <v>0</v>
      </c>
      <c r="AC1426" s="9"/>
      <c r="AD1426" s="9">
        <v>4</v>
      </c>
      <c r="AE1426" s="9"/>
      <c r="AF1426" s="9">
        <v>1</v>
      </c>
      <c r="AG1426" s="9">
        <v>1</v>
      </c>
      <c r="AH1426" s="9">
        <v>1</v>
      </c>
      <c r="AI1426" s="9">
        <v>1</v>
      </c>
      <c r="AJ1426" s="9">
        <v>0</v>
      </c>
      <c r="AK1426" s="9">
        <v>0</v>
      </c>
      <c r="AL1426" s="9"/>
      <c r="AM1426" s="9">
        <v>1</v>
      </c>
      <c r="AN1426" s="9">
        <v>1</v>
      </c>
      <c r="AO1426" s="9">
        <v>0</v>
      </c>
      <c r="AP1426" s="9">
        <v>0</v>
      </c>
      <c r="AQ1426" s="9">
        <v>0</v>
      </c>
      <c r="AR1426" s="9">
        <v>0</v>
      </c>
      <c r="AS1426" s="9"/>
      <c r="AT1426" s="9">
        <v>2</v>
      </c>
      <c r="AU1426" s="9">
        <v>3</v>
      </c>
      <c r="AV1426" s="75">
        <v>1</v>
      </c>
      <c r="AW1426" s="75">
        <v>1</v>
      </c>
      <c r="AX1426" s="75">
        <v>2</v>
      </c>
      <c r="AY1426" s="9" t="s">
        <v>125</v>
      </c>
      <c r="AZ1426" s="9">
        <v>1</v>
      </c>
      <c r="BA1426" s="9">
        <v>1</v>
      </c>
      <c r="BB1426" s="9">
        <v>1</v>
      </c>
      <c r="BC1426" s="9">
        <v>2</v>
      </c>
      <c r="BD1426" s="9">
        <v>1</v>
      </c>
      <c r="BE1426" s="9">
        <v>2</v>
      </c>
      <c r="BF1426" s="9">
        <v>2</v>
      </c>
      <c r="BG1426" s="9" t="s">
        <v>125</v>
      </c>
      <c r="BH1426">
        <v>2</v>
      </c>
      <c r="BI1426">
        <v>2</v>
      </c>
      <c r="BJ1426" s="58">
        <v>2</v>
      </c>
      <c r="BK1426">
        <v>2</v>
      </c>
      <c r="BL1426">
        <v>2</v>
      </c>
      <c r="BM1426">
        <v>1</v>
      </c>
      <c r="BN1426">
        <v>1</v>
      </c>
      <c r="BO1426">
        <v>2</v>
      </c>
      <c r="BP1426">
        <v>2</v>
      </c>
      <c r="BQ1426" t="s">
        <v>125</v>
      </c>
      <c r="BR1426">
        <v>2</v>
      </c>
      <c r="BS1426">
        <v>1</v>
      </c>
      <c r="BT1426">
        <v>2</v>
      </c>
      <c r="BU1426">
        <v>1</v>
      </c>
      <c r="BV1426">
        <v>1</v>
      </c>
      <c r="BW1426">
        <v>2</v>
      </c>
      <c r="BX1426">
        <v>2</v>
      </c>
      <c r="BY1426">
        <v>2</v>
      </c>
      <c r="BZ1426">
        <v>2</v>
      </c>
      <c r="CA1426">
        <v>2</v>
      </c>
      <c r="CB1426">
        <v>2</v>
      </c>
      <c r="CC1426">
        <v>2</v>
      </c>
      <c r="CD1426">
        <v>2</v>
      </c>
      <c r="CE1426">
        <v>2</v>
      </c>
      <c r="CF1426">
        <v>2</v>
      </c>
      <c r="CG1426">
        <v>2</v>
      </c>
      <c r="CH1426">
        <v>2</v>
      </c>
      <c r="CI1426">
        <v>2</v>
      </c>
      <c r="CJ1426">
        <v>2</v>
      </c>
      <c r="CK1426">
        <v>2</v>
      </c>
      <c r="CL1426">
        <v>1</v>
      </c>
      <c r="CM1426">
        <v>3</v>
      </c>
      <c r="CN1426">
        <v>3</v>
      </c>
      <c r="CO1426">
        <v>4</v>
      </c>
      <c r="CP1426">
        <v>2</v>
      </c>
      <c r="CQ1426">
        <v>2</v>
      </c>
      <c r="CR1426">
        <v>2</v>
      </c>
      <c r="CS1426">
        <v>2</v>
      </c>
      <c r="CT1426">
        <v>4</v>
      </c>
      <c r="CU1426">
        <v>2</v>
      </c>
      <c r="CV1426">
        <v>1</v>
      </c>
      <c r="CW1426">
        <v>1</v>
      </c>
      <c r="CX1426">
        <v>3</v>
      </c>
      <c r="CY1426">
        <v>3</v>
      </c>
      <c r="CZ1426">
        <v>0</v>
      </c>
      <c r="DA1426" s="57" t="s">
        <v>125</v>
      </c>
    </row>
    <row r="1427" spans="1:105">
      <c r="A1427">
        <v>1421</v>
      </c>
      <c r="B1427" s="9">
        <v>1</v>
      </c>
      <c r="C1427" s="9">
        <v>9</v>
      </c>
      <c r="D1427" s="9">
        <v>7</v>
      </c>
      <c r="E1427" s="9">
        <v>7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1</v>
      </c>
      <c r="L1427" s="9">
        <v>0</v>
      </c>
      <c r="M1427" s="9">
        <v>1</v>
      </c>
      <c r="N1427" s="9">
        <v>0</v>
      </c>
      <c r="O1427" s="9">
        <v>0</v>
      </c>
      <c r="P1427" s="9">
        <v>0</v>
      </c>
      <c r="Q1427" s="9">
        <v>4</v>
      </c>
      <c r="R1427" s="9">
        <v>4</v>
      </c>
      <c r="S1427" s="9">
        <v>0</v>
      </c>
      <c r="T1427" s="9"/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1</v>
      </c>
      <c r="AB1427" s="9">
        <v>0</v>
      </c>
      <c r="AC1427" s="9"/>
      <c r="AD1427" s="9">
        <v>4</v>
      </c>
      <c r="AE1427" s="9"/>
      <c r="AF1427" s="9">
        <v>1</v>
      </c>
      <c r="AG1427" s="9">
        <v>1</v>
      </c>
      <c r="AH1427" s="9">
        <v>0</v>
      </c>
      <c r="AI1427" s="9">
        <v>0</v>
      </c>
      <c r="AJ1427" s="9">
        <v>0</v>
      </c>
      <c r="AK1427" s="9">
        <v>0</v>
      </c>
      <c r="AL1427" s="9"/>
      <c r="AM1427" s="9">
        <v>1</v>
      </c>
      <c r="AN1427" s="9">
        <v>1</v>
      </c>
      <c r="AO1427" s="9">
        <v>0</v>
      </c>
      <c r="AP1427" s="9">
        <v>0</v>
      </c>
      <c r="AQ1427" s="9">
        <v>0</v>
      </c>
      <c r="AR1427" s="9">
        <v>0</v>
      </c>
      <c r="AS1427" s="9"/>
      <c r="AT1427" s="9">
        <v>2</v>
      </c>
      <c r="AU1427" s="9">
        <v>2</v>
      </c>
      <c r="AV1427" s="75">
        <v>2</v>
      </c>
      <c r="AW1427" s="75">
        <v>2</v>
      </c>
      <c r="AX1427" s="75">
        <v>1</v>
      </c>
      <c r="AY1427" s="9">
        <v>1</v>
      </c>
      <c r="AZ1427" s="9">
        <v>1</v>
      </c>
      <c r="BA1427" s="9">
        <v>1</v>
      </c>
      <c r="BB1427" s="9">
        <v>1</v>
      </c>
      <c r="BC1427" s="9">
        <v>1</v>
      </c>
      <c r="BD1427" s="9">
        <v>2</v>
      </c>
      <c r="BE1427" s="9" t="s">
        <v>125</v>
      </c>
      <c r="BF1427" s="9">
        <v>1</v>
      </c>
      <c r="BG1427" s="9">
        <v>1</v>
      </c>
      <c r="BH1427">
        <v>1</v>
      </c>
      <c r="BI1427">
        <v>2</v>
      </c>
      <c r="BJ1427" s="58">
        <v>1</v>
      </c>
      <c r="BK1427">
        <v>1</v>
      </c>
      <c r="BL1427">
        <v>1</v>
      </c>
      <c r="BM1427">
        <v>1</v>
      </c>
      <c r="BN1427">
        <v>1</v>
      </c>
      <c r="BO1427">
        <v>2</v>
      </c>
      <c r="BP1427">
        <v>2</v>
      </c>
      <c r="BQ1427" t="s">
        <v>125</v>
      </c>
      <c r="BR1427">
        <v>1</v>
      </c>
      <c r="BS1427">
        <v>1</v>
      </c>
      <c r="BT1427">
        <v>1</v>
      </c>
      <c r="BU1427">
        <v>1</v>
      </c>
      <c r="BV1427">
        <v>1</v>
      </c>
      <c r="BW1427">
        <v>2</v>
      </c>
      <c r="BX1427">
        <v>2</v>
      </c>
      <c r="BY1427">
        <v>1</v>
      </c>
      <c r="BZ1427">
        <v>2</v>
      </c>
      <c r="CA1427">
        <v>2</v>
      </c>
      <c r="CB1427">
        <v>2</v>
      </c>
      <c r="CC1427">
        <v>2</v>
      </c>
      <c r="CD1427">
        <v>2</v>
      </c>
      <c r="CE1427">
        <v>2</v>
      </c>
      <c r="CF1427">
        <v>1</v>
      </c>
      <c r="CG1427">
        <v>1</v>
      </c>
      <c r="CH1427">
        <v>1</v>
      </c>
      <c r="CI1427">
        <v>1</v>
      </c>
      <c r="CJ1427">
        <v>1</v>
      </c>
      <c r="CK1427">
        <v>2</v>
      </c>
      <c r="CL1427">
        <v>2</v>
      </c>
      <c r="CM1427" t="s">
        <v>125</v>
      </c>
      <c r="CN1427" t="s">
        <v>125</v>
      </c>
      <c r="CO1427">
        <v>4</v>
      </c>
      <c r="CP1427">
        <v>4</v>
      </c>
      <c r="CQ1427">
        <v>4</v>
      </c>
      <c r="CR1427">
        <v>4</v>
      </c>
      <c r="CS1427">
        <v>4</v>
      </c>
      <c r="CT1427">
        <v>4</v>
      </c>
      <c r="CU1427">
        <v>4</v>
      </c>
      <c r="CV1427">
        <v>4</v>
      </c>
      <c r="CW1427">
        <v>1</v>
      </c>
      <c r="CX1427">
        <v>3</v>
      </c>
      <c r="CY1427">
        <v>3</v>
      </c>
      <c r="CZ1427">
        <v>3</v>
      </c>
      <c r="DA1427" s="57" t="s">
        <v>125</v>
      </c>
    </row>
    <row r="1428" spans="1:105">
      <c r="A1428">
        <v>1422</v>
      </c>
      <c r="B1428" s="9">
        <v>1</v>
      </c>
      <c r="C1428" s="9">
        <v>3</v>
      </c>
      <c r="D1428" s="9">
        <v>3</v>
      </c>
      <c r="E1428" s="9">
        <v>8</v>
      </c>
      <c r="F1428" s="9">
        <v>1</v>
      </c>
      <c r="G1428" s="9">
        <v>1</v>
      </c>
      <c r="H1428" s="9">
        <v>0</v>
      </c>
      <c r="I1428" s="9">
        <v>1</v>
      </c>
      <c r="J1428" s="9">
        <v>0</v>
      </c>
      <c r="K1428" s="9">
        <v>0</v>
      </c>
      <c r="L1428" s="9">
        <v>0</v>
      </c>
      <c r="M1428" s="9">
        <v>2</v>
      </c>
      <c r="N1428" s="9">
        <v>3</v>
      </c>
      <c r="O1428" s="9">
        <v>0</v>
      </c>
      <c r="P1428" s="9">
        <v>3</v>
      </c>
      <c r="Q1428" s="9">
        <v>0</v>
      </c>
      <c r="R1428" s="9">
        <v>3</v>
      </c>
      <c r="S1428" s="9">
        <v>0</v>
      </c>
      <c r="T1428" s="9"/>
      <c r="U1428" s="9">
        <v>1</v>
      </c>
      <c r="V1428" s="9">
        <v>1</v>
      </c>
      <c r="W1428" s="9">
        <v>0</v>
      </c>
      <c r="X1428" s="9">
        <v>0</v>
      </c>
      <c r="Y1428" s="9">
        <v>0</v>
      </c>
      <c r="Z1428" s="9">
        <v>1</v>
      </c>
      <c r="AA1428" s="9">
        <v>0</v>
      </c>
      <c r="AB1428" s="9">
        <v>0</v>
      </c>
      <c r="AC1428" s="9"/>
      <c r="AD1428" s="9">
        <v>3</v>
      </c>
      <c r="AE1428" s="9"/>
      <c r="AF1428" s="9">
        <v>1</v>
      </c>
      <c r="AG1428" s="9">
        <v>0</v>
      </c>
      <c r="AH1428" s="9">
        <v>1</v>
      </c>
      <c r="AI1428" s="9">
        <v>1</v>
      </c>
      <c r="AJ1428" s="9">
        <v>1</v>
      </c>
      <c r="AK1428" s="9">
        <v>0</v>
      </c>
      <c r="AL1428" s="9"/>
      <c r="AM1428" s="9">
        <v>1</v>
      </c>
      <c r="AN1428" s="9">
        <v>1</v>
      </c>
      <c r="AO1428" s="9">
        <v>1</v>
      </c>
      <c r="AP1428" s="9">
        <v>0</v>
      </c>
      <c r="AQ1428" s="9">
        <v>0</v>
      </c>
      <c r="AR1428" s="9">
        <v>0</v>
      </c>
      <c r="AS1428" s="9"/>
      <c r="AT1428" s="9">
        <v>3</v>
      </c>
      <c r="AU1428" s="9">
        <v>3</v>
      </c>
      <c r="AV1428" s="75">
        <v>1</v>
      </c>
      <c r="AW1428" s="75">
        <v>1</v>
      </c>
      <c r="AX1428" s="75">
        <v>1</v>
      </c>
      <c r="AY1428" s="9">
        <v>2</v>
      </c>
      <c r="AZ1428" s="9">
        <v>1</v>
      </c>
      <c r="BA1428" s="9">
        <v>1</v>
      </c>
      <c r="BB1428" s="9">
        <v>2</v>
      </c>
      <c r="BC1428" s="9">
        <v>2</v>
      </c>
      <c r="BD1428" s="9">
        <v>1</v>
      </c>
      <c r="BE1428" s="9">
        <v>2</v>
      </c>
      <c r="BF1428" s="9">
        <v>1</v>
      </c>
      <c r="BG1428" s="9">
        <v>1</v>
      </c>
      <c r="BH1428">
        <v>1</v>
      </c>
      <c r="BI1428">
        <v>1</v>
      </c>
      <c r="BJ1428" s="58">
        <v>1</v>
      </c>
      <c r="BK1428">
        <v>1</v>
      </c>
      <c r="BL1428">
        <v>1</v>
      </c>
      <c r="BM1428">
        <v>2</v>
      </c>
      <c r="BN1428">
        <v>1</v>
      </c>
      <c r="BO1428">
        <v>2</v>
      </c>
      <c r="BP1428">
        <v>1</v>
      </c>
      <c r="BQ1428">
        <v>1</v>
      </c>
      <c r="BR1428">
        <v>2</v>
      </c>
      <c r="BS1428">
        <v>2</v>
      </c>
      <c r="BT1428" t="s">
        <v>125</v>
      </c>
      <c r="BU1428">
        <v>2</v>
      </c>
      <c r="BV1428">
        <v>1</v>
      </c>
      <c r="BW1428">
        <v>2</v>
      </c>
      <c r="BX1428">
        <v>2</v>
      </c>
      <c r="BY1428">
        <v>1</v>
      </c>
      <c r="BZ1428">
        <v>2</v>
      </c>
      <c r="CA1428">
        <v>1</v>
      </c>
      <c r="CB1428">
        <v>1</v>
      </c>
      <c r="CC1428">
        <v>1</v>
      </c>
      <c r="CD1428">
        <v>2</v>
      </c>
      <c r="CE1428">
        <v>2</v>
      </c>
      <c r="CF1428">
        <v>1</v>
      </c>
      <c r="CG1428">
        <v>1</v>
      </c>
      <c r="CH1428">
        <v>2</v>
      </c>
      <c r="CI1428">
        <v>2</v>
      </c>
      <c r="CJ1428">
        <v>1</v>
      </c>
      <c r="CK1428">
        <v>2</v>
      </c>
      <c r="CL1428">
        <v>2</v>
      </c>
      <c r="CM1428" t="s">
        <v>125</v>
      </c>
      <c r="CN1428" t="s">
        <v>125</v>
      </c>
      <c r="CO1428">
        <v>3</v>
      </c>
      <c r="CP1428">
        <v>2</v>
      </c>
      <c r="CQ1428">
        <v>2</v>
      </c>
      <c r="CR1428">
        <v>3</v>
      </c>
      <c r="CS1428">
        <v>3</v>
      </c>
      <c r="CT1428">
        <v>3</v>
      </c>
      <c r="CU1428">
        <v>2</v>
      </c>
      <c r="CV1428">
        <v>3</v>
      </c>
      <c r="CW1428">
        <v>1</v>
      </c>
      <c r="CX1428">
        <v>4</v>
      </c>
      <c r="CY1428">
        <v>3</v>
      </c>
      <c r="CZ1428">
        <v>3</v>
      </c>
      <c r="DA1428" s="57">
        <v>3</v>
      </c>
    </row>
    <row r="1429" spans="1:105">
      <c r="A1429">
        <v>1423</v>
      </c>
      <c r="B1429" s="9"/>
      <c r="C1429" s="9">
        <v>9</v>
      </c>
      <c r="D1429" s="9">
        <v>7</v>
      </c>
      <c r="E1429" s="9">
        <v>9</v>
      </c>
      <c r="F1429" s="9">
        <v>0</v>
      </c>
      <c r="G1429" s="9">
        <v>0</v>
      </c>
      <c r="H1429" s="9">
        <v>0</v>
      </c>
      <c r="I1429" s="9">
        <v>1</v>
      </c>
      <c r="J1429" s="9">
        <v>0</v>
      </c>
      <c r="K1429" s="9">
        <v>0</v>
      </c>
      <c r="L1429" s="9">
        <v>0</v>
      </c>
      <c r="M1429" s="9">
        <v>2</v>
      </c>
      <c r="N1429" s="9"/>
      <c r="O1429" s="9"/>
      <c r="P1429" s="9"/>
      <c r="Q1429" s="9"/>
      <c r="R1429" s="9"/>
      <c r="S1429" s="9"/>
      <c r="T1429" s="9"/>
      <c r="U1429" s="9">
        <v>0</v>
      </c>
      <c r="V1429" s="9">
        <v>1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  <c r="AC1429" s="9"/>
      <c r="AD1429" s="9"/>
      <c r="AE1429" s="9"/>
      <c r="AF1429" s="9">
        <v>1</v>
      </c>
      <c r="AG1429" s="9">
        <v>1</v>
      </c>
      <c r="AH1429" s="9">
        <v>0</v>
      </c>
      <c r="AI1429" s="9">
        <v>0</v>
      </c>
      <c r="AJ1429" s="9">
        <v>0</v>
      </c>
      <c r="AK1429" s="9">
        <v>0</v>
      </c>
      <c r="AL1429" s="9"/>
      <c r="AM1429" s="9">
        <v>1</v>
      </c>
      <c r="AN1429" s="9">
        <v>1</v>
      </c>
      <c r="AO1429" s="9">
        <v>0</v>
      </c>
      <c r="AP1429" s="9">
        <v>0</v>
      </c>
      <c r="AQ1429" s="9">
        <v>0</v>
      </c>
      <c r="AR1429" s="9">
        <v>0</v>
      </c>
      <c r="AS1429" s="9"/>
      <c r="AT1429" s="9">
        <v>4</v>
      </c>
      <c r="AU1429" s="9">
        <v>4</v>
      </c>
      <c r="AV1429" s="75">
        <v>1</v>
      </c>
      <c r="AW1429" s="75">
        <v>2</v>
      </c>
      <c r="AX1429" s="75">
        <v>2</v>
      </c>
      <c r="AY1429" s="9" t="s">
        <v>125</v>
      </c>
      <c r="AZ1429" s="9">
        <v>2</v>
      </c>
      <c r="BA1429" s="9" t="s">
        <v>125</v>
      </c>
      <c r="BB1429" s="9" t="s">
        <v>125</v>
      </c>
      <c r="BC1429" s="9">
        <v>1</v>
      </c>
      <c r="BD1429" s="9">
        <v>1</v>
      </c>
      <c r="BE1429" s="9"/>
      <c r="BF1429" s="9">
        <v>1</v>
      </c>
      <c r="BG1429" s="9"/>
      <c r="BH1429">
        <v>2</v>
      </c>
      <c r="BI1429">
        <v>2</v>
      </c>
      <c r="BK1429">
        <v>1</v>
      </c>
      <c r="BL1429">
        <v>1</v>
      </c>
      <c r="BM1429">
        <v>2</v>
      </c>
      <c r="BN1429">
        <v>1</v>
      </c>
      <c r="BO1429">
        <v>2</v>
      </c>
      <c r="BP1429">
        <v>2</v>
      </c>
      <c r="BQ1429" t="s">
        <v>125</v>
      </c>
      <c r="BR1429">
        <v>1</v>
      </c>
      <c r="BS1429">
        <v>2</v>
      </c>
      <c r="BT1429" t="s">
        <v>125</v>
      </c>
      <c r="BU1429">
        <v>2</v>
      </c>
      <c r="BV1429">
        <v>2</v>
      </c>
      <c r="BW1429">
        <v>2</v>
      </c>
      <c r="BX1429">
        <v>2</v>
      </c>
      <c r="BY1429">
        <v>2</v>
      </c>
      <c r="BZ1429">
        <v>2</v>
      </c>
      <c r="CA1429">
        <v>2</v>
      </c>
      <c r="CB1429">
        <v>2</v>
      </c>
      <c r="CC1429">
        <v>2</v>
      </c>
      <c r="CD1429">
        <v>2</v>
      </c>
      <c r="CE1429">
        <v>2</v>
      </c>
      <c r="CF1429">
        <v>2</v>
      </c>
      <c r="CG1429">
        <v>2</v>
      </c>
      <c r="CH1429">
        <v>1</v>
      </c>
      <c r="CI1429">
        <v>2</v>
      </c>
      <c r="CJ1429">
        <v>1</v>
      </c>
      <c r="CK1429">
        <v>2</v>
      </c>
      <c r="CL1429">
        <v>1</v>
      </c>
      <c r="CM1429">
        <v>4</v>
      </c>
      <c r="CN1429">
        <v>4</v>
      </c>
      <c r="CO1429">
        <v>4</v>
      </c>
      <c r="CP1429">
        <v>1</v>
      </c>
      <c r="CQ1429">
        <v>2</v>
      </c>
      <c r="CR1429">
        <v>2</v>
      </c>
      <c r="CS1429">
        <v>2</v>
      </c>
      <c r="CT1429">
        <v>3</v>
      </c>
      <c r="CU1429">
        <v>2</v>
      </c>
      <c r="CV1429">
        <v>2</v>
      </c>
      <c r="CW1429">
        <v>1</v>
      </c>
      <c r="CX1429">
        <v>2</v>
      </c>
      <c r="CY1429">
        <v>1</v>
      </c>
      <c r="CZ1429">
        <v>0</v>
      </c>
      <c r="DA1429" s="57" t="s">
        <v>125</v>
      </c>
    </row>
    <row r="1430" spans="1:105">
      <c r="A1430">
        <v>1424</v>
      </c>
      <c r="B1430" s="9">
        <v>2</v>
      </c>
      <c r="C1430" s="9">
        <v>3</v>
      </c>
      <c r="D1430" s="9">
        <v>1</v>
      </c>
      <c r="E1430" s="9">
        <v>6</v>
      </c>
      <c r="F1430" s="9">
        <v>0</v>
      </c>
      <c r="G1430" s="9">
        <v>0</v>
      </c>
      <c r="H1430" s="9">
        <v>0</v>
      </c>
      <c r="I1430" s="9">
        <v>1</v>
      </c>
      <c r="J1430" s="9">
        <v>0</v>
      </c>
      <c r="K1430" s="9">
        <v>0</v>
      </c>
      <c r="L1430" s="9">
        <v>0</v>
      </c>
      <c r="M1430" s="9">
        <v>1</v>
      </c>
      <c r="N1430" s="9">
        <v>4</v>
      </c>
      <c r="O1430" s="9">
        <v>4</v>
      </c>
      <c r="P1430" s="9">
        <v>4</v>
      </c>
      <c r="Q1430" s="9">
        <v>4</v>
      </c>
      <c r="R1430" s="9">
        <v>4</v>
      </c>
      <c r="S1430" s="9">
        <v>3</v>
      </c>
      <c r="T1430" s="9"/>
      <c r="U1430" s="9">
        <v>1</v>
      </c>
      <c r="V1430" s="9">
        <v>0</v>
      </c>
      <c r="W1430" s="9">
        <v>0</v>
      </c>
      <c r="X1430" s="9">
        <v>0</v>
      </c>
      <c r="Y1430" s="9">
        <v>1</v>
      </c>
      <c r="Z1430" s="9">
        <v>1</v>
      </c>
      <c r="AA1430" s="9">
        <v>0</v>
      </c>
      <c r="AB1430" s="9">
        <v>0</v>
      </c>
      <c r="AC1430" s="9"/>
      <c r="AD1430" s="9">
        <v>1</v>
      </c>
      <c r="AE1430" s="9"/>
      <c r="AF1430" s="9">
        <v>1</v>
      </c>
      <c r="AG1430" s="9">
        <v>0</v>
      </c>
      <c r="AH1430" s="9">
        <v>1</v>
      </c>
      <c r="AI1430" s="9">
        <v>1</v>
      </c>
      <c r="AJ1430" s="9">
        <v>0</v>
      </c>
      <c r="AK1430" s="9">
        <v>0</v>
      </c>
      <c r="AL1430" s="9"/>
      <c r="AM1430" s="9">
        <v>1</v>
      </c>
      <c r="AN1430" s="9">
        <v>1</v>
      </c>
      <c r="AO1430" s="9">
        <v>1</v>
      </c>
      <c r="AP1430" s="9">
        <v>1</v>
      </c>
      <c r="AQ1430" s="9">
        <v>0</v>
      </c>
      <c r="AR1430" s="9">
        <v>0</v>
      </c>
      <c r="AS1430" s="9"/>
      <c r="AT1430" s="9">
        <v>4</v>
      </c>
      <c r="AU1430" s="9">
        <v>4</v>
      </c>
      <c r="AV1430" s="75">
        <v>2</v>
      </c>
      <c r="AW1430" s="75">
        <v>2</v>
      </c>
      <c r="AX1430" s="75">
        <v>2</v>
      </c>
      <c r="AY1430" s="9" t="s">
        <v>125</v>
      </c>
      <c r="AZ1430" s="9">
        <v>1</v>
      </c>
      <c r="BA1430" s="9">
        <v>1</v>
      </c>
      <c r="BB1430" s="9">
        <v>2</v>
      </c>
      <c r="BC1430" s="9">
        <v>2</v>
      </c>
      <c r="BD1430" s="9">
        <v>1</v>
      </c>
      <c r="BE1430" s="9">
        <v>2</v>
      </c>
      <c r="BF1430" s="9">
        <v>1</v>
      </c>
      <c r="BG1430" s="9">
        <v>1</v>
      </c>
      <c r="BH1430">
        <v>2</v>
      </c>
      <c r="BI1430">
        <v>2</v>
      </c>
      <c r="BJ1430" s="58">
        <v>2</v>
      </c>
      <c r="BK1430">
        <v>2</v>
      </c>
      <c r="BL1430">
        <v>1</v>
      </c>
      <c r="BM1430">
        <v>1</v>
      </c>
      <c r="BN1430">
        <v>1</v>
      </c>
      <c r="BO1430">
        <v>1</v>
      </c>
      <c r="BP1430">
        <v>2</v>
      </c>
      <c r="BQ1430" t="s">
        <v>125</v>
      </c>
      <c r="BR1430">
        <v>1</v>
      </c>
      <c r="BS1430">
        <v>2</v>
      </c>
      <c r="BT1430" t="s">
        <v>125</v>
      </c>
      <c r="BU1430">
        <v>1</v>
      </c>
      <c r="BV1430">
        <v>2</v>
      </c>
      <c r="BW1430">
        <v>2</v>
      </c>
      <c r="BX1430">
        <v>2</v>
      </c>
      <c r="BY1430">
        <v>1</v>
      </c>
      <c r="BZ1430">
        <v>1</v>
      </c>
      <c r="CA1430">
        <v>2</v>
      </c>
      <c r="CB1430">
        <v>1</v>
      </c>
      <c r="CC1430">
        <v>1</v>
      </c>
      <c r="CD1430">
        <v>2</v>
      </c>
      <c r="CE1430">
        <v>2</v>
      </c>
      <c r="CF1430">
        <v>2</v>
      </c>
      <c r="CG1430">
        <v>2</v>
      </c>
      <c r="CH1430">
        <v>2</v>
      </c>
      <c r="CI1430">
        <v>2</v>
      </c>
      <c r="CJ1430">
        <v>1</v>
      </c>
      <c r="CK1430">
        <v>2</v>
      </c>
      <c r="CL1430">
        <v>2</v>
      </c>
      <c r="CM1430" t="s">
        <v>125</v>
      </c>
      <c r="CN1430" t="s">
        <v>125</v>
      </c>
      <c r="CO1430">
        <v>3</v>
      </c>
      <c r="CP1430">
        <v>2</v>
      </c>
      <c r="CQ1430">
        <v>3</v>
      </c>
      <c r="CR1430">
        <v>3</v>
      </c>
      <c r="CS1430">
        <v>3</v>
      </c>
      <c r="CT1430">
        <v>4</v>
      </c>
      <c r="CU1430">
        <v>3</v>
      </c>
      <c r="CV1430">
        <v>3</v>
      </c>
      <c r="CW1430">
        <v>1</v>
      </c>
      <c r="CX1430">
        <v>3</v>
      </c>
      <c r="CY1430">
        <v>1</v>
      </c>
      <c r="CZ1430">
        <v>3</v>
      </c>
      <c r="DA1430" s="57" t="s">
        <v>125</v>
      </c>
    </row>
    <row r="1431" spans="1:105">
      <c r="A1431">
        <v>1425</v>
      </c>
      <c r="B1431" s="9">
        <v>2</v>
      </c>
      <c r="C1431" s="9">
        <v>4</v>
      </c>
      <c r="D1431" s="9">
        <v>5</v>
      </c>
      <c r="E1431" s="9">
        <v>16</v>
      </c>
      <c r="F1431" s="9">
        <v>0</v>
      </c>
      <c r="G1431" s="9">
        <v>1</v>
      </c>
      <c r="H1431" s="9">
        <v>1</v>
      </c>
      <c r="I1431" s="9">
        <v>1</v>
      </c>
      <c r="J1431" s="9">
        <v>0</v>
      </c>
      <c r="K1431" s="9">
        <v>0</v>
      </c>
      <c r="L1431" s="9">
        <v>0</v>
      </c>
      <c r="M1431" s="9">
        <v>3</v>
      </c>
      <c r="N1431" s="9">
        <v>4</v>
      </c>
      <c r="O1431" s="9">
        <v>4</v>
      </c>
      <c r="P1431" s="9">
        <v>4</v>
      </c>
      <c r="Q1431" s="9">
        <v>4</v>
      </c>
      <c r="R1431" s="9">
        <v>4</v>
      </c>
      <c r="S1431" s="9">
        <v>4</v>
      </c>
      <c r="T1431" s="9"/>
      <c r="U1431" s="9">
        <v>1</v>
      </c>
      <c r="V1431" s="9">
        <v>1</v>
      </c>
      <c r="W1431" s="9">
        <v>0</v>
      </c>
      <c r="X1431" s="9">
        <v>0</v>
      </c>
      <c r="Y1431" s="9">
        <v>0</v>
      </c>
      <c r="Z1431" s="9">
        <v>1</v>
      </c>
      <c r="AA1431" s="9">
        <v>0</v>
      </c>
      <c r="AB1431" s="9">
        <v>0</v>
      </c>
      <c r="AC1431" s="9"/>
      <c r="AD1431" s="9">
        <v>1</v>
      </c>
      <c r="AE1431" s="9"/>
      <c r="AF1431" s="9">
        <v>0</v>
      </c>
      <c r="AG1431" s="9">
        <v>0</v>
      </c>
      <c r="AH1431" s="9">
        <v>1</v>
      </c>
      <c r="AI1431" s="9">
        <v>0</v>
      </c>
      <c r="AJ1431" s="9">
        <v>0</v>
      </c>
      <c r="AK1431" s="9">
        <v>0</v>
      </c>
      <c r="AL1431" s="9"/>
      <c r="AM1431" s="9">
        <v>1</v>
      </c>
      <c r="AN1431" s="9">
        <v>1</v>
      </c>
      <c r="AO1431" s="9">
        <v>0</v>
      </c>
      <c r="AP1431" s="9">
        <v>0</v>
      </c>
      <c r="AQ1431" s="9">
        <v>0</v>
      </c>
      <c r="AR1431" s="9">
        <v>0</v>
      </c>
      <c r="AS1431" s="9"/>
      <c r="AT1431" s="9">
        <v>3</v>
      </c>
      <c r="AU1431" s="9">
        <v>3</v>
      </c>
      <c r="AV1431" s="75">
        <v>1</v>
      </c>
      <c r="AW1431" s="75">
        <v>1</v>
      </c>
      <c r="AX1431" s="75"/>
      <c r="AY1431" s="9" t="s">
        <v>125</v>
      </c>
      <c r="AZ1431" s="9">
        <v>1</v>
      </c>
      <c r="BA1431" s="9">
        <v>1</v>
      </c>
      <c r="BB1431" s="9">
        <v>2</v>
      </c>
      <c r="BC1431" s="9">
        <v>1</v>
      </c>
      <c r="BD1431" s="9">
        <v>1</v>
      </c>
      <c r="BE1431" s="9">
        <v>1</v>
      </c>
      <c r="BF1431" s="9">
        <v>1</v>
      </c>
      <c r="BG1431" s="9">
        <v>1</v>
      </c>
      <c r="BH1431">
        <v>1</v>
      </c>
      <c r="BI1431">
        <v>2</v>
      </c>
      <c r="BJ1431" s="58">
        <v>1</v>
      </c>
      <c r="BK1431">
        <v>1</v>
      </c>
      <c r="BL1431">
        <v>1</v>
      </c>
      <c r="BM1431">
        <v>2</v>
      </c>
      <c r="BN1431">
        <v>1</v>
      </c>
      <c r="BO1431">
        <v>2</v>
      </c>
      <c r="BP1431">
        <v>1</v>
      </c>
      <c r="BQ1431">
        <v>1</v>
      </c>
      <c r="BR1431">
        <v>1</v>
      </c>
      <c r="BS1431">
        <v>2</v>
      </c>
      <c r="BT1431" t="s">
        <v>125</v>
      </c>
      <c r="BU1431">
        <v>1</v>
      </c>
      <c r="BV1431">
        <v>2</v>
      </c>
      <c r="BW1431">
        <v>2</v>
      </c>
      <c r="BX1431">
        <v>2</v>
      </c>
      <c r="BY1431">
        <v>1</v>
      </c>
      <c r="BZ1431">
        <v>2</v>
      </c>
      <c r="CA1431">
        <v>1</v>
      </c>
      <c r="CB1431">
        <v>2</v>
      </c>
      <c r="CC1431">
        <v>2</v>
      </c>
      <c r="CD1431">
        <v>2</v>
      </c>
      <c r="CE1431">
        <v>1</v>
      </c>
      <c r="CF1431">
        <v>1</v>
      </c>
      <c r="CG1431">
        <v>2</v>
      </c>
      <c r="CH1431">
        <v>2</v>
      </c>
      <c r="CI1431">
        <v>2</v>
      </c>
      <c r="CJ1431">
        <v>1</v>
      </c>
      <c r="CK1431">
        <v>2</v>
      </c>
      <c r="CL1431">
        <v>1</v>
      </c>
      <c r="CM1431">
        <v>3</v>
      </c>
      <c r="CN1431">
        <v>3</v>
      </c>
      <c r="CO1431">
        <v>4</v>
      </c>
      <c r="CP1431">
        <v>4</v>
      </c>
      <c r="CQ1431">
        <v>3</v>
      </c>
      <c r="CR1431">
        <v>3</v>
      </c>
      <c r="CS1431">
        <v>2</v>
      </c>
      <c r="CT1431">
        <v>2</v>
      </c>
      <c r="CU1431">
        <v>1</v>
      </c>
      <c r="CV1431">
        <v>2</v>
      </c>
      <c r="CW1431">
        <v>1</v>
      </c>
      <c r="CX1431">
        <v>3</v>
      </c>
      <c r="CY1431">
        <v>3</v>
      </c>
      <c r="CZ1431">
        <v>3</v>
      </c>
      <c r="DA1431" s="57">
        <v>3</v>
      </c>
    </row>
    <row r="1432" spans="1:105">
      <c r="A1432">
        <v>1426</v>
      </c>
      <c r="B1432" s="9">
        <v>2</v>
      </c>
      <c r="C1432" s="9">
        <v>7</v>
      </c>
      <c r="D1432" s="9">
        <v>7</v>
      </c>
      <c r="E1432" s="9">
        <v>3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1</v>
      </c>
      <c r="M1432" s="9">
        <v>2</v>
      </c>
      <c r="N1432" s="9">
        <v>0</v>
      </c>
      <c r="O1432" s="9">
        <v>0</v>
      </c>
      <c r="P1432" s="9">
        <v>0</v>
      </c>
      <c r="Q1432" s="9">
        <v>0</v>
      </c>
      <c r="R1432" s="9">
        <v>4</v>
      </c>
      <c r="S1432" s="9">
        <v>0</v>
      </c>
      <c r="T1432" s="9"/>
      <c r="U1432" s="9">
        <v>0</v>
      </c>
      <c r="V1432" s="9">
        <v>0</v>
      </c>
      <c r="W1432" s="9">
        <v>1</v>
      </c>
      <c r="X1432" s="9">
        <v>0</v>
      </c>
      <c r="Y1432" s="9">
        <v>1</v>
      </c>
      <c r="Z1432" s="9">
        <v>1</v>
      </c>
      <c r="AA1432" s="9">
        <v>0</v>
      </c>
      <c r="AB1432" s="9">
        <v>0</v>
      </c>
      <c r="AC1432" s="9"/>
      <c r="AD1432" s="9">
        <v>4</v>
      </c>
      <c r="AE1432" s="9"/>
      <c r="AF1432" s="9">
        <v>1</v>
      </c>
      <c r="AG1432" s="9">
        <v>0</v>
      </c>
      <c r="AH1432" s="9">
        <v>0</v>
      </c>
      <c r="AI1432" s="9">
        <v>0</v>
      </c>
      <c r="AJ1432" s="9">
        <v>0</v>
      </c>
      <c r="AK1432" s="9">
        <v>0</v>
      </c>
      <c r="AL1432" s="9"/>
      <c r="AM1432" s="9">
        <v>1</v>
      </c>
      <c r="AN1432" s="9">
        <v>1</v>
      </c>
      <c r="AO1432" s="9">
        <v>1</v>
      </c>
      <c r="AP1432" s="9">
        <v>1</v>
      </c>
      <c r="AQ1432" s="9">
        <v>0</v>
      </c>
      <c r="AR1432" s="9">
        <v>0</v>
      </c>
      <c r="AS1432" s="9"/>
      <c r="AT1432" s="9">
        <v>4</v>
      </c>
      <c r="AU1432" s="9">
        <v>4</v>
      </c>
      <c r="AV1432" s="75">
        <v>2</v>
      </c>
      <c r="AW1432" s="75">
        <v>2</v>
      </c>
      <c r="AX1432" s="75">
        <v>1</v>
      </c>
      <c r="AY1432" s="9">
        <v>2</v>
      </c>
      <c r="AZ1432" s="9">
        <v>1</v>
      </c>
      <c r="BA1432" s="9">
        <v>2</v>
      </c>
      <c r="BB1432" s="9"/>
      <c r="BC1432" s="9">
        <v>2</v>
      </c>
      <c r="BD1432" s="9">
        <v>2</v>
      </c>
      <c r="BE1432" s="9" t="s">
        <v>125</v>
      </c>
      <c r="BF1432" s="9">
        <v>1</v>
      </c>
      <c r="BG1432" s="9">
        <v>1</v>
      </c>
      <c r="BH1432">
        <v>1</v>
      </c>
      <c r="BI1432">
        <v>2</v>
      </c>
      <c r="BJ1432" s="58">
        <v>1</v>
      </c>
      <c r="BK1432">
        <v>2</v>
      </c>
      <c r="BL1432">
        <v>2</v>
      </c>
      <c r="BM1432">
        <v>1</v>
      </c>
      <c r="BN1432">
        <v>1</v>
      </c>
      <c r="BO1432">
        <v>2</v>
      </c>
      <c r="BP1432">
        <v>2</v>
      </c>
      <c r="BQ1432" t="s">
        <v>125</v>
      </c>
      <c r="BR1432">
        <v>2</v>
      </c>
      <c r="BS1432">
        <v>2</v>
      </c>
      <c r="BT1432" t="s">
        <v>125</v>
      </c>
      <c r="BU1432">
        <v>1</v>
      </c>
      <c r="BV1432">
        <v>1</v>
      </c>
      <c r="BW1432">
        <v>2</v>
      </c>
      <c r="BX1432">
        <v>2</v>
      </c>
      <c r="BY1432">
        <v>2</v>
      </c>
      <c r="BZ1432">
        <v>2</v>
      </c>
      <c r="CA1432">
        <v>2</v>
      </c>
      <c r="CB1432">
        <v>2</v>
      </c>
      <c r="CC1432">
        <v>1</v>
      </c>
      <c r="CD1432">
        <v>1</v>
      </c>
      <c r="CE1432">
        <v>2</v>
      </c>
      <c r="CF1432">
        <v>1</v>
      </c>
      <c r="CG1432">
        <v>2</v>
      </c>
      <c r="CH1432">
        <v>2</v>
      </c>
      <c r="CI1432">
        <v>2</v>
      </c>
      <c r="CJ1432">
        <v>2</v>
      </c>
      <c r="CK1432">
        <v>2</v>
      </c>
      <c r="CL1432">
        <v>1</v>
      </c>
      <c r="CM1432">
        <v>4</v>
      </c>
      <c r="CN1432">
        <v>4</v>
      </c>
      <c r="CO1432">
        <v>3</v>
      </c>
      <c r="CP1432">
        <v>3</v>
      </c>
      <c r="CQ1432">
        <v>3</v>
      </c>
      <c r="CR1432">
        <v>3</v>
      </c>
      <c r="CS1432">
        <v>3</v>
      </c>
      <c r="CT1432">
        <v>3</v>
      </c>
      <c r="CU1432">
        <v>3</v>
      </c>
      <c r="CV1432">
        <v>3</v>
      </c>
      <c r="CW1432">
        <v>1</v>
      </c>
      <c r="CX1432">
        <v>3</v>
      </c>
      <c r="CY1432">
        <v>3</v>
      </c>
      <c r="CZ1432">
        <v>0</v>
      </c>
      <c r="DA1432" s="57" t="s">
        <v>125</v>
      </c>
    </row>
    <row r="1433" spans="1:105">
      <c r="A1433">
        <v>1427</v>
      </c>
      <c r="B1433" s="9">
        <v>2</v>
      </c>
      <c r="C1433" s="9">
        <v>2</v>
      </c>
      <c r="D1433" s="9">
        <v>1</v>
      </c>
      <c r="E1433" s="9">
        <v>16</v>
      </c>
      <c r="F1433" s="9">
        <v>0</v>
      </c>
      <c r="G1433" s="9">
        <v>0</v>
      </c>
      <c r="H1433" s="9">
        <v>0</v>
      </c>
      <c r="I1433" s="9">
        <v>1</v>
      </c>
      <c r="J1433" s="9">
        <v>0</v>
      </c>
      <c r="K1433" s="9">
        <v>0</v>
      </c>
      <c r="L1433" s="9">
        <v>0</v>
      </c>
      <c r="M1433" s="9">
        <v>1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/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1</v>
      </c>
      <c r="AB1433" s="9">
        <v>0</v>
      </c>
      <c r="AC1433" s="9"/>
      <c r="AD1433" s="9">
        <v>6</v>
      </c>
      <c r="AE1433" s="9"/>
      <c r="AF1433" s="9">
        <v>0</v>
      </c>
      <c r="AG1433" s="9">
        <v>0</v>
      </c>
      <c r="AH1433" s="9">
        <v>0</v>
      </c>
      <c r="AI1433" s="9">
        <v>0</v>
      </c>
      <c r="AJ1433" s="9">
        <v>0</v>
      </c>
      <c r="AK1433" s="9">
        <v>1</v>
      </c>
      <c r="AL1433" s="9"/>
      <c r="AM1433" s="9">
        <v>1</v>
      </c>
      <c r="AN1433" s="9">
        <v>1</v>
      </c>
      <c r="AO1433" s="9">
        <v>0</v>
      </c>
      <c r="AP1433" s="9">
        <v>0</v>
      </c>
      <c r="AQ1433" s="9">
        <v>0</v>
      </c>
      <c r="AR1433" s="9">
        <v>0</v>
      </c>
      <c r="AS1433" s="9"/>
      <c r="AT1433" s="9">
        <v>3</v>
      </c>
      <c r="AU1433" s="9">
        <v>3</v>
      </c>
      <c r="AV1433" s="75">
        <v>2</v>
      </c>
      <c r="AW1433" s="75">
        <v>2</v>
      </c>
      <c r="AX1433" s="75">
        <v>2</v>
      </c>
      <c r="AY1433" s="9" t="s">
        <v>125</v>
      </c>
      <c r="AZ1433" s="9">
        <v>2</v>
      </c>
      <c r="BA1433" s="9" t="s">
        <v>125</v>
      </c>
      <c r="BB1433" s="9" t="s">
        <v>125</v>
      </c>
      <c r="BC1433" s="9">
        <v>2</v>
      </c>
      <c r="BD1433" s="9">
        <v>1</v>
      </c>
      <c r="BE1433" s="9">
        <v>2</v>
      </c>
      <c r="BF1433" s="9">
        <v>1</v>
      </c>
      <c r="BG1433" s="9">
        <v>1</v>
      </c>
      <c r="BH1433">
        <v>2</v>
      </c>
      <c r="BI1433">
        <v>2</v>
      </c>
      <c r="BJ1433" s="58">
        <v>2</v>
      </c>
      <c r="BK1433">
        <v>2</v>
      </c>
      <c r="BL1433">
        <v>2</v>
      </c>
      <c r="BM1433">
        <v>2</v>
      </c>
      <c r="BN1433">
        <v>1</v>
      </c>
      <c r="BO1433">
        <v>2</v>
      </c>
      <c r="BP1433">
        <v>1</v>
      </c>
      <c r="BQ1433">
        <v>1</v>
      </c>
      <c r="BR1433">
        <v>2</v>
      </c>
      <c r="BS1433">
        <v>2</v>
      </c>
      <c r="BT1433" t="s">
        <v>125</v>
      </c>
      <c r="BU1433">
        <v>2</v>
      </c>
      <c r="BV1433">
        <v>2</v>
      </c>
      <c r="BW1433">
        <v>1</v>
      </c>
      <c r="BX1433">
        <v>2</v>
      </c>
      <c r="BY1433">
        <v>2</v>
      </c>
      <c r="BZ1433">
        <v>2</v>
      </c>
      <c r="CA1433">
        <v>2</v>
      </c>
      <c r="CB1433">
        <v>2</v>
      </c>
      <c r="CC1433">
        <v>1</v>
      </c>
      <c r="CD1433">
        <v>2</v>
      </c>
      <c r="CE1433">
        <v>2</v>
      </c>
      <c r="CF1433">
        <v>1</v>
      </c>
      <c r="CG1433">
        <v>2</v>
      </c>
      <c r="CH1433">
        <v>2</v>
      </c>
      <c r="CI1433">
        <v>2</v>
      </c>
      <c r="CJ1433">
        <v>2</v>
      </c>
      <c r="CK1433">
        <v>2</v>
      </c>
      <c r="CL1433">
        <v>2</v>
      </c>
      <c r="CM1433" t="s">
        <v>125</v>
      </c>
      <c r="CN1433" t="s">
        <v>125</v>
      </c>
      <c r="CO1433">
        <v>1</v>
      </c>
      <c r="CP1433">
        <v>1</v>
      </c>
      <c r="CQ1433">
        <v>3</v>
      </c>
      <c r="CR1433">
        <v>3</v>
      </c>
      <c r="CS1433">
        <v>4</v>
      </c>
      <c r="CT1433">
        <v>3</v>
      </c>
      <c r="CU1433">
        <v>3</v>
      </c>
      <c r="CV1433">
        <v>2</v>
      </c>
      <c r="CW1433">
        <v>1</v>
      </c>
      <c r="CX1433">
        <v>3</v>
      </c>
      <c r="CY1433">
        <v>1</v>
      </c>
      <c r="CZ1433">
        <v>0</v>
      </c>
      <c r="DA1433" s="57" t="s">
        <v>125</v>
      </c>
    </row>
    <row r="1434" spans="1:105">
      <c r="A1434">
        <v>1428</v>
      </c>
      <c r="B1434" s="9">
        <v>1</v>
      </c>
      <c r="C1434" s="9">
        <v>4</v>
      </c>
      <c r="D1434" s="9">
        <v>1</v>
      </c>
      <c r="E1434" s="9">
        <v>8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1</v>
      </c>
      <c r="M1434" s="9">
        <v>3</v>
      </c>
      <c r="N1434" s="9">
        <v>4</v>
      </c>
      <c r="O1434" s="9">
        <v>4</v>
      </c>
      <c r="P1434" s="9">
        <v>4</v>
      </c>
      <c r="Q1434" s="9">
        <v>4</v>
      </c>
      <c r="R1434" s="9">
        <v>4</v>
      </c>
      <c r="S1434" s="9">
        <v>4</v>
      </c>
      <c r="T1434" s="9"/>
      <c r="U1434" s="9">
        <v>1</v>
      </c>
      <c r="V1434" s="9">
        <v>1</v>
      </c>
      <c r="W1434" s="9">
        <v>0</v>
      </c>
      <c r="X1434" s="9">
        <v>0</v>
      </c>
      <c r="Y1434" s="9">
        <v>1</v>
      </c>
      <c r="Z1434" s="9">
        <v>0</v>
      </c>
      <c r="AA1434" s="9">
        <v>0</v>
      </c>
      <c r="AB1434" s="9">
        <v>0</v>
      </c>
      <c r="AC1434" s="9"/>
      <c r="AD1434" s="9">
        <v>1</v>
      </c>
      <c r="AE1434" s="9"/>
      <c r="AF1434" s="9">
        <v>1</v>
      </c>
      <c r="AG1434" s="9">
        <v>0</v>
      </c>
      <c r="AH1434" s="9">
        <v>1</v>
      </c>
      <c r="AI1434" s="9">
        <v>0</v>
      </c>
      <c r="AJ1434" s="9">
        <v>0</v>
      </c>
      <c r="AK1434" s="9">
        <v>0</v>
      </c>
      <c r="AL1434" s="9"/>
      <c r="AM1434" s="9">
        <v>1</v>
      </c>
      <c r="AN1434" s="9">
        <v>1</v>
      </c>
      <c r="AO1434" s="9">
        <v>1</v>
      </c>
      <c r="AP1434" s="9">
        <v>1</v>
      </c>
      <c r="AQ1434" s="9">
        <v>0</v>
      </c>
      <c r="AR1434" s="9">
        <v>0</v>
      </c>
      <c r="AS1434" s="9"/>
      <c r="AT1434" s="9">
        <v>1</v>
      </c>
      <c r="AU1434" s="9">
        <v>2</v>
      </c>
      <c r="AV1434" s="75">
        <v>1</v>
      </c>
      <c r="AW1434" s="75">
        <v>1</v>
      </c>
      <c r="AX1434" s="75">
        <v>2</v>
      </c>
      <c r="AY1434" s="9" t="s">
        <v>125</v>
      </c>
      <c r="AZ1434" s="9">
        <v>1</v>
      </c>
      <c r="BA1434" s="9">
        <v>1</v>
      </c>
      <c r="BB1434" s="9">
        <v>2</v>
      </c>
      <c r="BC1434" s="9">
        <v>1</v>
      </c>
      <c r="BD1434" s="9">
        <v>1</v>
      </c>
      <c r="BE1434" s="9">
        <v>2</v>
      </c>
      <c r="BF1434" s="9">
        <v>1</v>
      </c>
      <c r="BG1434" s="9">
        <v>1</v>
      </c>
      <c r="BH1434">
        <v>2</v>
      </c>
      <c r="BI1434">
        <v>1</v>
      </c>
      <c r="BJ1434" s="58">
        <v>2</v>
      </c>
      <c r="BK1434">
        <v>2</v>
      </c>
      <c r="BL1434">
        <v>2</v>
      </c>
      <c r="BM1434">
        <v>2</v>
      </c>
      <c r="BN1434">
        <v>1</v>
      </c>
      <c r="BO1434">
        <v>2</v>
      </c>
      <c r="BP1434">
        <v>2</v>
      </c>
      <c r="BQ1434" t="s">
        <v>125</v>
      </c>
      <c r="BR1434">
        <v>1</v>
      </c>
      <c r="BS1434">
        <v>2</v>
      </c>
      <c r="BT1434" t="s">
        <v>125</v>
      </c>
      <c r="BU1434">
        <v>1</v>
      </c>
      <c r="BV1434">
        <v>2</v>
      </c>
      <c r="BW1434">
        <v>2</v>
      </c>
      <c r="BX1434">
        <v>2</v>
      </c>
      <c r="BY1434">
        <v>2</v>
      </c>
      <c r="BZ1434">
        <v>2</v>
      </c>
      <c r="CA1434">
        <v>2</v>
      </c>
      <c r="CB1434">
        <v>2</v>
      </c>
      <c r="CC1434">
        <v>2</v>
      </c>
      <c r="CD1434">
        <v>1</v>
      </c>
      <c r="CE1434">
        <v>2</v>
      </c>
      <c r="CF1434">
        <v>2</v>
      </c>
      <c r="CG1434">
        <v>2</v>
      </c>
      <c r="CH1434">
        <v>2</v>
      </c>
      <c r="CI1434">
        <v>2</v>
      </c>
      <c r="CJ1434">
        <v>2</v>
      </c>
      <c r="CK1434">
        <v>2</v>
      </c>
      <c r="CL1434">
        <v>1</v>
      </c>
      <c r="CM1434">
        <v>2</v>
      </c>
      <c r="CN1434">
        <v>4</v>
      </c>
      <c r="CO1434">
        <v>4</v>
      </c>
      <c r="CP1434">
        <v>2</v>
      </c>
      <c r="CQ1434">
        <v>4</v>
      </c>
      <c r="CR1434">
        <v>2</v>
      </c>
      <c r="CS1434">
        <v>3</v>
      </c>
      <c r="CT1434">
        <v>2</v>
      </c>
      <c r="CU1434">
        <v>3</v>
      </c>
      <c r="CV1434">
        <v>3</v>
      </c>
      <c r="CW1434">
        <v>1</v>
      </c>
      <c r="CX1434">
        <v>2</v>
      </c>
      <c r="CY1434">
        <v>3</v>
      </c>
      <c r="CZ1434">
        <v>0</v>
      </c>
      <c r="DA1434" s="57" t="s">
        <v>125</v>
      </c>
    </row>
    <row r="1435" spans="1:105">
      <c r="A1435">
        <v>1429</v>
      </c>
      <c r="B1435" s="9">
        <v>1</v>
      </c>
      <c r="C1435" s="9">
        <v>8</v>
      </c>
      <c r="D1435" s="9">
        <v>7</v>
      </c>
      <c r="E1435" s="9">
        <v>1</v>
      </c>
      <c r="F1435" s="9">
        <v>0</v>
      </c>
      <c r="G1435" s="9">
        <v>0</v>
      </c>
      <c r="H1435" s="9">
        <v>0</v>
      </c>
      <c r="I1435" s="9">
        <v>1</v>
      </c>
      <c r="J1435" s="9">
        <v>1</v>
      </c>
      <c r="K1435" s="9">
        <v>0</v>
      </c>
      <c r="L1435" s="9">
        <v>0</v>
      </c>
      <c r="M1435" s="9">
        <v>2</v>
      </c>
      <c r="N1435" s="9">
        <v>4</v>
      </c>
      <c r="O1435" s="9">
        <v>4</v>
      </c>
      <c r="P1435" s="9">
        <v>4</v>
      </c>
      <c r="Q1435" s="9">
        <v>3</v>
      </c>
      <c r="R1435" s="9">
        <v>3</v>
      </c>
      <c r="S1435" s="9">
        <v>4</v>
      </c>
      <c r="T1435" s="9"/>
      <c r="U1435" s="9">
        <v>0</v>
      </c>
      <c r="V1435" s="9">
        <v>0</v>
      </c>
      <c r="W1435" s="9">
        <v>0</v>
      </c>
      <c r="X1435" s="9">
        <v>0</v>
      </c>
      <c r="Y1435" s="9">
        <v>1</v>
      </c>
      <c r="Z1435" s="9">
        <v>0</v>
      </c>
      <c r="AA1435" s="9">
        <v>0</v>
      </c>
      <c r="AB1435" s="9">
        <v>0</v>
      </c>
      <c r="AC1435" s="9"/>
      <c r="AD1435" s="9">
        <v>2</v>
      </c>
      <c r="AE1435" s="9"/>
      <c r="AF1435" s="9">
        <v>1</v>
      </c>
      <c r="AG1435" s="9">
        <v>1</v>
      </c>
      <c r="AH1435" s="9">
        <v>1</v>
      </c>
      <c r="AI1435" s="9">
        <v>0</v>
      </c>
      <c r="AJ1435" s="9">
        <v>1</v>
      </c>
      <c r="AK1435" s="9">
        <v>0</v>
      </c>
      <c r="AL1435" s="9"/>
      <c r="AM1435" s="9">
        <v>0</v>
      </c>
      <c r="AN1435" s="9">
        <v>1</v>
      </c>
      <c r="AO1435" s="9">
        <v>1</v>
      </c>
      <c r="AP1435" s="9">
        <v>0</v>
      </c>
      <c r="AQ1435" s="9">
        <v>0</v>
      </c>
      <c r="AR1435" s="9">
        <v>0</v>
      </c>
      <c r="AS1435" s="9"/>
      <c r="AT1435" s="9">
        <v>2</v>
      </c>
      <c r="AU1435" s="9">
        <v>4</v>
      </c>
      <c r="AV1435" s="75">
        <v>2</v>
      </c>
      <c r="AW1435" s="75">
        <v>2</v>
      </c>
      <c r="AX1435" s="75">
        <v>1</v>
      </c>
      <c r="AY1435" s="9">
        <v>1</v>
      </c>
      <c r="AZ1435" s="9">
        <v>1</v>
      </c>
      <c r="BA1435" s="9">
        <v>1</v>
      </c>
      <c r="BB1435" s="9">
        <v>2</v>
      </c>
      <c r="BC1435" s="9">
        <v>1</v>
      </c>
      <c r="BD1435" s="9">
        <v>1</v>
      </c>
      <c r="BE1435" s="9">
        <v>2</v>
      </c>
      <c r="BF1435" s="9">
        <v>1</v>
      </c>
      <c r="BG1435" s="9">
        <v>1</v>
      </c>
      <c r="BH1435">
        <v>1</v>
      </c>
      <c r="BI1435">
        <v>2</v>
      </c>
      <c r="BJ1435" s="58">
        <v>1</v>
      </c>
      <c r="BK1435">
        <v>1</v>
      </c>
      <c r="BL1435">
        <v>1</v>
      </c>
      <c r="BM1435">
        <v>1</v>
      </c>
      <c r="BN1435">
        <v>1</v>
      </c>
      <c r="BO1435">
        <v>1</v>
      </c>
      <c r="BP1435">
        <v>2</v>
      </c>
      <c r="BQ1435" t="s">
        <v>125</v>
      </c>
      <c r="BR1435">
        <v>1</v>
      </c>
      <c r="BS1435">
        <v>2</v>
      </c>
      <c r="BT1435" t="s">
        <v>125</v>
      </c>
      <c r="BU1435">
        <v>1</v>
      </c>
      <c r="BV1435">
        <v>2</v>
      </c>
      <c r="BW1435">
        <v>2</v>
      </c>
      <c r="BX1435">
        <v>1</v>
      </c>
      <c r="BY1435">
        <v>1</v>
      </c>
      <c r="BZ1435">
        <v>2</v>
      </c>
      <c r="CA1435">
        <v>2</v>
      </c>
      <c r="CB1435">
        <v>2</v>
      </c>
      <c r="CC1435">
        <v>1</v>
      </c>
      <c r="CD1435">
        <v>1</v>
      </c>
      <c r="CE1435">
        <v>2</v>
      </c>
      <c r="CF1435">
        <v>1</v>
      </c>
      <c r="CG1435">
        <v>1</v>
      </c>
      <c r="CH1435">
        <v>1</v>
      </c>
      <c r="CI1435">
        <v>1</v>
      </c>
      <c r="CJ1435">
        <v>1</v>
      </c>
      <c r="CK1435">
        <v>2</v>
      </c>
      <c r="CL1435">
        <v>1</v>
      </c>
      <c r="CM1435">
        <v>4</v>
      </c>
      <c r="CN1435">
        <v>3</v>
      </c>
      <c r="CO1435">
        <v>4</v>
      </c>
      <c r="CP1435">
        <v>4</v>
      </c>
      <c r="CQ1435">
        <v>4</v>
      </c>
      <c r="CR1435">
        <v>4</v>
      </c>
      <c r="CS1435">
        <v>4</v>
      </c>
      <c r="CT1435">
        <v>3</v>
      </c>
      <c r="CU1435">
        <v>3</v>
      </c>
      <c r="CV1435">
        <v>3</v>
      </c>
      <c r="CW1435">
        <v>3</v>
      </c>
      <c r="CX1435">
        <v>4</v>
      </c>
      <c r="CY1435">
        <v>3</v>
      </c>
      <c r="CZ1435">
        <v>3</v>
      </c>
      <c r="DA1435" s="57" t="s">
        <v>125</v>
      </c>
    </row>
    <row r="1436" spans="1:105">
      <c r="A1436">
        <v>1430</v>
      </c>
      <c r="B1436" s="9">
        <v>2</v>
      </c>
      <c r="C1436" s="9">
        <v>9</v>
      </c>
      <c r="D1436" s="9">
        <v>5</v>
      </c>
      <c r="E1436" s="9">
        <v>1</v>
      </c>
      <c r="F1436" s="9">
        <v>0</v>
      </c>
      <c r="G1436" s="9">
        <v>0</v>
      </c>
      <c r="H1436" s="9">
        <v>0</v>
      </c>
      <c r="I1436" s="9">
        <v>0</v>
      </c>
      <c r="J1436" s="9">
        <v>1</v>
      </c>
      <c r="K1436" s="9">
        <v>0</v>
      </c>
      <c r="L1436" s="9">
        <v>0</v>
      </c>
      <c r="M1436" s="9">
        <v>2</v>
      </c>
      <c r="N1436" s="9">
        <v>4</v>
      </c>
      <c r="O1436" s="9">
        <v>4</v>
      </c>
      <c r="P1436" s="9">
        <v>3</v>
      </c>
      <c r="Q1436" s="9">
        <v>3</v>
      </c>
      <c r="R1436" s="9">
        <v>3</v>
      </c>
      <c r="S1436" s="9">
        <v>3</v>
      </c>
      <c r="T1436" s="9"/>
      <c r="U1436" s="9">
        <v>1</v>
      </c>
      <c r="V1436" s="9">
        <v>1</v>
      </c>
      <c r="W1436" s="9">
        <v>0</v>
      </c>
      <c r="X1436" s="9">
        <v>0</v>
      </c>
      <c r="Y1436" s="9">
        <v>1</v>
      </c>
      <c r="Z1436" s="9">
        <v>0</v>
      </c>
      <c r="AA1436" s="9">
        <v>0</v>
      </c>
      <c r="AB1436" s="9">
        <v>0</v>
      </c>
      <c r="AC1436" s="9"/>
      <c r="AD1436" s="9">
        <v>4</v>
      </c>
      <c r="AE1436" s="9"/>
      <c r="AF1436" s="9">
        <v>0</v>
      </c>
      <c r="AG1436" s="9">
        <v>1</v>
      </c>
      <c r="AH1436" s="9">
        <v>0</v>
      </c>
      <c r="AI1436" s="9">
        <v>0</v>
      </c>
      <c r="AJ1436" s="9">
        <v>0</v>
      </c>
      <c r="AK1436" s="9">
        <v>0</v>
      </c>
      <c r="AL1436" s="9"/>
      <c r="AM1436" s="9">
        <v>1</v>
      </c>
      <c r="AN1436" s="9">
        <v>1</v>
      </c>
      <c r="AO1436" s="9">
        <v>1</v>
      </c>
      <c r="AP1436" s="9">
        <v>1</v>
      </c>
      <c r="AQ1436" s="9">
        <v>0</v>
      </c>
      <c r="AR1436" s="9">
        <v>0</v>
      </c>
      <c r="AS1436" s="9"/>
      <c r="AT1436" s="9">
        <v>2</v>
      </c>
      <c r="AU1436" s="9">
        <v>1</v>
      </c>
      <c r="AV1436" s="75">
        <v>2</v>
      </c>
      <c r="AW1436" s="75">
        <v>1</v>
      </c>
      <c r="AX1436" s="75">
        <v>1</v>
      </c>
      <c r="AY1436" s="9"/>
      <c r="AZ1436" s="9">
        <v>2</v>
      </c>
      <c r="BA1436" s="9" t="s">
        <v>125</v>
      </c>
      <c r="BB1436" s="9" t="s">
        <v>125</v>
      </c>
      <c r="BC1436" s="9">
        <v>1</v>
      </c>
      <c r="BD1436" s="9">
        <v>2</v>
      </c>
      <c r="BE1436" s="9" t="s">
        <v>125</v>
      </c>
      <c r="BF1436" s="9">
        <v>2</v>
      </c>
      <c r="BG1436" s="9" t="s">
        <v>125</v>
      </c>
      <c r="BH1436">
        <v>1</v>
      </c>
      <c r="BI1436">
        <v>2</v>
      </c>
      <c r="BJ1436" s="58">
        <v>1</v>
      </c>
      <c r="BK1436">
        <v>2</v>
      </c>
      <c r="BL1436">
        <v>1</v>
      </c>
      <c r="BM1436">
        <v>2</v>
      </c>
      <c r="BN1436">
        <v>1</v>
      </c>
      <c r="BO1436">
        <v>2</v>
      </c>
      <c r="BP1436">
        <v>2</v>
      </c>
      <c r="BQ1436" t="s">
        <v>125</v>
      </c>
      <c r="BR1436">
        <v>1</v>
      </c>
      <c r="BS1436">
        <v>1</v>
      </c>
      <c r="BT1436">
        <v>2</v>
      </c>
      <c r="BU1436">
        <v>1</v>
      </c>
      <c r="BV1436">
        <v>1</v>
      </c>
      <c r="BW1436">
        <v>2</v>
      </c>
      <c r="BX1436">
        <v>2</v>
      </c>
      <c r="BY1436">
        <v>2</v>
      </c>
      <c r="BZ1436">
        <v>2</v>
      </c>
      <c r="CA1436">
        <v>2</v>
      </c>
      <c r="CB1436">
        <v>2</v>
      </c>
      <c r="CC1436">
        <v>2</v>
      </c>
      <c r="CD1436">
        <v>1</v>
      </c>
      <c r="CE1436">
        <v>2</v>
      </c>
      <c r="CG1436">
        <v>2</v>
      </c>
      <c r="CH1436">
        <v>2</v>
      </c>
      <c r="CI1436">
        <v>1</v>
      </c>
      <c r="CJ1436">
        <v>1</v>
      </c>
      <c r="CK1436">
        <v>2</v>
      </c>
      <c r="CL1436">
        <v>1</v>
      </c>
      <c r="CM1436">
        <v>4</v>
      </c>
      <c r="CN1436">
        <v>4</v>
      </c>
      <c r="CO1436">
        <v>4</v>
      </c>
      <c r="CP1436">
        <v>3</v>
      </c>
      <c r="CQ1436">
        <v>4</v>
      </c>
      <c r="CR1436">
        <v>4</v>
      </c>
      <c r="CS1436">
        <v>4</v>
      </c>
      <c r="CT1436">
        <v>1</v>
      </c>
      <c r="CU1436">
        <v>4</v>
      </c>
      <c r="CV1436">
        <v>4</v>
      </c>
      <c r="CW1436">
        <v>3</v>
      </c>
      <c r="CZ1436">
        <v>4</v>
      </c>
      <c r="DA1436" s="57" t="s">
        <v>125</v>
      </c>
    </row>
    <row r="1437" spans="1:105">
      <c r="A1437">
        <v>1431</v>
      </c>
      <c r="B1437" s="9">
        <v>1</v>
      </c>
      <c r="C1437" s="9">
        <v>5</v>
      </c>
      <c r="D1437" s="9">
        <v>2</v>
      </c>
      <c r="E1437" s="9">
        <v>16</v>
      </c>
      <c r="F1437" s="9">
        <v>0</v>
      </c>
      <c r="G1437" s="9">
        <v>0</v>
      </c>
      <c r="H1437" s="9">
        <v>0</v>
      </c>
      <c r="I1437" s="9">
        <v>1</v>
      </c>
      <c r="J1437" s="9">
        <v>0</v>
      </c>
      <c r="K1437" s="9">
        <v>0</v>
      </c>
      <c r="L1437" s="9">
        <v>0</v>
      </c>
      <c r="M1437" s="9">
        <v>2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/>
      <c r="U1437" s="9">
        <v>0</v>
      </c>
      <c r="V1437" s="9">
        <v>0</v>
      </c>
      <c r="W1437" s="9">
        <v>0</v>
      </c>
      <c r="X1437" s="9">
        <v>0</v>
      </c>
      <c r="Y1437" s="9">
        <v>1</v>
      </c>
      <c r="Z1437" s="9">
        <v>0</v>
      </c>
      <c r="AA1437" s="9">
        <v>0</v>
      </c>
      <c r="AB1437" s="9">
        <v>0</v>
      </c>
      <c r="AC1437" s="9"/>
      <c r="AD1437" s="9">
        <v>5</v>
      </c>
      <c r="AE1437" s="9"/>
      <c r="AF1437" s="9">
        <v>1</v>
      </c>
      <c r="AG1437" s="9">
        <v>1</v>
      </c>
      <c r="AH1437" s="9">
        <v>1</v>
      </c>
      <c r="AI1437" s="9">
        <v>0</v>
      </c>
      <c r="AJ1437" s="9">
        <v>0</v>
      </c>
      <c r="AK1437" s="9">
        <v>0</v>
      </c>
      <c r="AL1437" s="9"/>
      <c r="AM1437" s="9">
        <v>1</v>
      </c>
      <c r="AN1437" s="9">
        <v>1</v>
      </c>
      <c r="AO1437" s="9">
        <v>0</v>
      </c>
      <c r="AP1437" s="9">
        <v>0</v>
      </c>
      <c r="AQ1437" s="9">
        <v>0</v>
      </c>
      <c r="AR1437" s="9">
        <v>0</v>
      </c>
      <c r="AS1437" s="9"/>
      <c r="AT1437" s="9">
        <v>1</v>
      </c>
      <c r="AU1437" s="9">
        <v>1</v>
      </c>
      <c r="AV1437" s="75">
        <v>1</v>
      </c>
      <c r="AW1437" s="75">
        <v>2</v>
      </c>
      <c r="AX1437" s="75">
        <v>1</v>
      </c>
      <c r="AY1437" s="9">
        <v>2</v>
      </c>
      <c r="AZ1437" s="9">
        <v>1</v>
      </c>
      <c r="BA1437" s="9">
        <v>1</v>
      </c>
      <c r="BB1437" s="9">
        <v>1</v>
      </c>
      <c r="BC1437" s="9">
        <v>1</v>
      </c>
      <c r="BD1437" s="9">
        <v>1</v>
      </c>
      <c r="BE1437" s="9">
        <v>2</v>
      </c>
      <c r="BF1437" s="9">
        <v>1</v>
      </c>
      <c r="BG1437" s="9">
        <v>1</v>
      </c>
      <c r="BH1437">
        <v>1</v>
      </c>
      <c r="BI1437">
        <v>1</v>
      </c>
      <c r="BJ1437" s="58">
        <v>1</v>
      </c>
      <c r="BK1437">
        <v>2</v>
      </c>
      <c r="BL1437">
        <v>1</v>
      </c>
      <c r="BM1437">
        <v>2</v>
      </c>
      <c r="BN1437">
        <v>1</v>
      </c>
      <c r="BO1437">
        <v>2</v>
      </c>
      <c r="BP1437">
        <v>2</v>
      </c>
      <c r="BQ1437" t="s">
        <v>125</v>
      </c>
      <c r="BR1437">
        <v>1</v>
      </c>
      <c r="BS1437">
        <v>2</v>
      </c>
      <c r="BT1437" t="s">
        <v>125</v>
      </c>
      <c r="BU1437">
        <v>1</v>
      </c>
      <c r="BV1437">
        <v>2</v>
      </c>
      <c r="BW1437">
        <v>2</v>
      </c>
      <c r="BX1437">
        <v>2</v>
      </c>
      <c r="BY1437">
        <v>2</v>
      </c>
      <c r="BZ1437">
        <v>2</v>
      </c>
      <c r="CA1437">
        <v>2</v>
      </c>
      <c r="CB1437">
        <v>2</v>
      </c>
      <c r="CC1437">
        <v>2</v>
      </c>
      <c r="CD1437">
        <v>2</v>
      </c>
      <c r="CE1437">
        <v>1</v>
      </c>
      <c r="CF1437">
        <v>1</v>
      </c>
      <c r="CG1437">
        <v>2</v>
      </c>
      <c r="CH1437">
        <v>2</v>
      </c>
      <c r="CI1437">
        <v>2</v>
      </c>
      <c r="CJ1437">
        <v>1</v>
      </c>
      <c r="CK1437">
        <v>2</v>
      </c>
      <c r="CL1437">
        <v>2</v>
      </c>
      <c r="CM1437" t="s">
        <v>125</v>
      </c>
      <c r="CN1437" t="s">
        <v>125</v>
      </c>
      <c r="CO1437">
        <v>3</v>
      </c>
      <c r="CP1437">
        <v>2</v>
      </c>
      <c r="CQ1437">
        <v>3</v>
      </c>
      <c r="CR1437">
        <v>2</v>
      </c>
      <c r="CS1437">
        <v>3</v>
      </c>
      <c r="CT1437">
        <v>2</v>
      </c>
      <c r="CU1437">
        <v>2</v>
      </c>
      <c r="CV1437">
        <v>3</v>
      </c>
      <c r="CW1437">
        <v>1</v>
      </c>
      <c r="CX1437">
        <v>2</v>
      </c>
      <c r="CY1437">
        <v>1</v>
      </c>
      <c r="CZ1437">
        <v>0</v>
      </c>
      <c r="DA1437" s="57" t="s">
        <v>125</v>
      </c>
    </row>
    <row r="1438" spans="1:105">
      <c r="A1438">
        <v>1432</v>
      </c>
      <c r="B1438" s="9">
        <v>2</v>
      </c>
      <c r="C1438" s="9">
        <v>4</v>
      </c>
      <c r="D1438" s="9">
        <v>4</v>
      </c>
      <c r="E1438" s="9">
        <v>11</v>
      </c>
      <c r="F1438" s="9">
        <v>0</v>
      </c>
      <c r="G1438" s="9">
        <v>0</v>
      </c>
      <c r="H1438" s="9">
        <v>1</v>
      </c>
      <c r="I1438" s="9">
        <v>0</v>
      </c>
      <c r="J1438" s="9">
        <v>0</v>
      </c>
      <c r="K1438" s="9">
        <v>0</v>
      </c>
      <c r="L1438" s="9">
        <v>0</v>
      </c>
      <c r="M1438" s="9">
        <v>2</v>
      </c>
      <c r="N1438" s="9">
        <v>2</v>
      </c>
      <c r="O1438" s="9">
        <v>4</v>
      </c>
      <c r="P1438" s="9">
        <v>4</v>
      </c>
      <c r="Q1438" s="9">
        <v>3</v>
      </c>
      <c r="R1438" s="9">
        <v>3</v>
      </c>
      <c r="S1438" s="9">
        <v>4</v>
      </c>
      <c r="T1438" s="9"/>
      <c r="U1438" s="9">
        <v>0</v>
      </c>
      <c r="V1438" s="9">
        <v>0</v>
      </c>
      <c r="W1438" s="9">
        <v>1</v>
      </c>
      <c r="X1438" s="9">
        <v>1</v>
      </c>
      <c r="Y1438" s="9">
        <v>0</v>
      </c>
      <c r="Z1438" s="9">
        <v>0</v>
      </c>
      <c r="AA1438" s="9">
        <v>0</v>
      </c>
      <c r="AB1438" s="9">
        <v>0</v>
      </c>
      <c r="AC1438" s="9"/>
      <c r="AD1438" s="9">
        <v>6</v>
      </c>
      <c r="AE1438" s="9"/>
      <c r="AF1438" s="9">
        <v>1</v>
      </c>
      <c r="AG1438" s="9">
        <v>0</v>
      </c>
      <c r="AH1438" s="9">
        <v>1</v>
      </c>
      <c r="AI1438" s="9">
        <v>1</v>
      </c>
      <c r="AJ1438" s="9">
        <v>0</v>
      </c>
      <c r="AK1438" s="9">
        <v>0</v>
      </c>
      <c r="AL1438" s="9"/>
      <c r="AM1438" s="9">
        <v>1</v>
      </c>
      <c r="AN1438" s="9">
        <v>1</v>
      </c>
      <c r="AO1438" s="9">
        <v>0</v>
      </c>
      <c r="AP1438" s="9">
        <v>0</v>
      </c>
      <c r="AQ1438" s="9">
        <v>0</v>
      </c>
      <c r="AR1438" s="9">
        <v>0</v>
      </c>
      <c r="AS1438" s="9"/>
      <c r="AT1438" s="9">
        <v>1</v>
      </c>
      <c r="AU1438" s="9">
        <v>4</v>
      </c>
      <c r="AV1438" s="75">
        <v>2</v>
      </c>
      <c r="AW1438" s="75">
        <v>1</v>
      </c>
      <c r="AX1438" s="75">
        <v>1</v>
      </c>
      <c r="AY1438" s="9">
        <v>1</v>
      </c>
      <c r="AZ1438" s="9">
        <v>1</v>
      </c>
      <c r="BA1438" s="9">
        <v>2</v>
      </c>
      <c r="BB1438" s="9"/>
      <c r="BC1438" s="9">
        <v>2</v>
      </c>
      <c r="BD1438" s="9">
        <v>1</v>
      </c>
      <c r="BE1438" s="9">
        <v>2</v>
      </c>
      <c r="BF1438" s="9">
        <v>1</v>
      </c>
      <c r="BG1438" s="9">
        <v>1</v>
      </c>
      <c r="BH1438">
        <v>2</v>
      </c>
      <c r="BI1438">
        <v>1</v>
      </c>
      <c r="BJ1438" s="58">
        <v>1</v>
      </c>
      <c r="BK1438">
        <v>2</v>
      </c>
      <c r="BL1438">
        <v>1</v>
      </c>
      <c r="BM1438">
        <v>1</v>
      </c>
      <c r="BN1438">
        <v>1</v>
      </c>
      <c r="BO1438">
        <v>2</v>
      </c>
      <c r="BP1438">
        <v>1</v>
      </c>
      <c r="BQ1438">
        <v>1</v>
      </c>
      <c r="BR1438">
        <v>2</v>
      </c>
      <c r="BS1438">
        <v>2</v>
      </c>
      <c r="BT1438" t="s">
        <v>125</v>
      </c>
      <c r="BU1438">
        <v>1</v>
      </c>
      <c r="BV1438">
        <v>2</v>
      </c>
      <c r="BW1438">
        <v>1</v>
      </c>
      <c r="BX1438">
        <v>2</v>
      </c>
      <c r="BY1438">
        <v>2</v>
      </c>
      <c r="BZ1438">
        <v>2</v>
      </c>
      <c r="CA1438">
        <v>2</v>
      </c>
      <c r="CB1438">
        <v>2</v>
      </c>
      <c r="CC1438">
        <v>2</v>
      </c>
      <c r="CD1438">
        <v>1</v>
      </c>
      <c r="CE1438">
        <v>2</v>
      </c>
      <c r="CF1438">
        <v>1</v>
      </c>
      <c r="CG1438">
        <v>2</v>
      </c>
      <c r="CH1438">
        <v>1</v>
      </c>
      <c r="CI1438">
        <v>2</v>
      </c>
      <c r="CJ1438">
        <v>2</v>
      </c>
      <c r="CK1438">
        <v>2</v>
      </c>
      <c r="CL1438">
        <v>1</v>
      </c>
      <c r="CM1438">
        <v>4</v>
      </c>
      <c r="CN1438">
        <v>4</v>
      </c>
      <c r="CO1438">
        <v>4</v>
      </c>
      <c r="CP1438">
        <v>2</v>
      </c>
      <c r="CQ1438">
        <v>3</v>
      </c>
      <c r="CR1438">
        <v>3</v>
      </c>
      <c r="CS1438">
        <v>2</v>
      </c>
      <c r="CT1438">
        <v>2</v>
      </c>
      <c r="CU1438">
        <v>1</v>
      </c>
      <c r="CV1438">
        <v>1</v>
      </c>
      <c r="CW1438">
        <v>1</v>
      </c>
      <c r="CX1438">
        <v>3</v>
      </c>
      <c r="CY1438">
        <v>3</v>
      </c>
      <c r="CZ1438">
        <v>2</v>
      </c>
      <c r="DA1438" s="57">
        <v>2</v>
      </c>
    </row>
    <row r="1439" spans="1:105">
      <c r="A1439">
        <v>1433</v>
      </c>
      <c r="B1439" s="9">
        <v>2</v>
      </c>
      <c r="C1439" s="9">
        <v>2</v>
      </c>
      <c r="D1439" s="9">
        <v>1</v>
      </c>
      <c r="E1439" s="9">
        <v>6</v>
      </c>
      <c r="F1439" s="9">
        <v>0</v>
      </c>
      <c r="G1439" s="9">
        <v>0</v>
      </c>
      <c r="H1439" s="9">
        <v>0</v>
      </c>
      <c r="I1439" s="9">
        <v>1</v>
      </c>
      <c r="J1439" s="9">
        <v>1</v>
      </c>
      <c r="K1439" s="9">
        <v>0</v>
      </c>
      <c r="L1439" s="9">
        <v>0</v>
      </c>
      <c r="M1439" s="9">
        <v>1</v>
      </c>
      <c r="N1439" s="9">
        <v>4</v>
      </c>
      <c r="O1439" s="9">
        <v>4</v>
      </c>
      <c r="P1439" s="9">
        <v>4</v>
      </c>
      <c r="Q1439" s="9">
        <v>4</v>
      </c>
      <c r="R1439" s="9">
        <v>4</v>
      </c>
      <c r="S1439" s="9">
        <v>4</v>
      </c>
      <c r="T1439" s="9"/>
      <c r="U1439" s="9">
        <v>0</v>
      </c>
      <c r="V1439" s="9">
        <v>0</v>
      </c>
      <c r="W1439" s="9">
        <v>0</v>
      </c>
      <c r="X1439" s="9">
        <v>0</v>
      </c>
      <c r="Y1439" s="9">
        <v>1</v>
      </c>
      <c r="Z1439" s="9">
        <v>1</v>
      </c>
      <c r="AA1439" s="9">
        <v>0</v>
      </c>
      <c r="AB1439" s="9">
        <v>0</v>
      </c>
      <c r="AC1439" s="9"/>
      <c r="AD1439" s="9">
        <v>2</v>
      </c>
      <c r="AE1439" s="9"/>
      <c r="AF1439" s="9">
        <v>1</v>
      </c>
      <c r="AG1439" s="9">
        <v>1</v>
      </c>
      <c r="AH1439" s="9">
        <v>0</v>
      </c>
      <c r="AI1439" s="9">
        <v>1</v>
      </c>
      <c r="AJ1439" s="9">
        <v>0</v>
      </c>
      <c r="AK1439" s="9">
        <v>0</v>
      </c>
      <c r="AL1439" s="9"/>
      <c r="AM1439" s="9">
        <v>1</v>
      </c>
      <c r="AN1439" s="9">
        <v>1</v>
      </c>
      <c r="AO1439" s="9">
        <v>0</v>
      </c>
      <c r="AP1439" s="9">
        <v>0</v>
      </c>
      <c r="AQ1439" s="9">
        <v>0</v>
      </c>
      <c r="AR1439" s="9">
        <v>0</v>
      </c>
      <c r="AS1439" s="9"/>
      <c r="AT1439" s="9">
        <v>2</v>
      </c>
      <c r="AU1439" s="9">
        <v>1</v>
      </c>
      <c r="AV1439" s="75">
        <v>2</v>
      </c>
      <c r="AW1439" s="75">
        <v>2</v>
      </c>
      <c r="AX1439" s="75">
        <v>1</v>
      </c>
      <c r="AY1439" s="9">
        <v>2</v>
      </c>
      <c r="AZ1439" s="9">
        <v>1</v>
      </c>
      <c r="BA1439" s="9">
        <v>1</v>
      </c>
      <c r="BB1439" s="9">
        <v>1</v>
      </c>
      <c r="BC1439" s="9">
        <v>1</v>
      </c>
      <c r="BD1439" s="9">
        <v>1</v>
      </c>
      <c r="BE1439" s="9">
        <v>2</v>
      </c>
      <c r="BF1439" s="9">
        <v>1</v>
      </c>
      <c r="BG1439" s="9">
        <v>1</v>
      </c>
      <c r="BH1439">
        <v>2</v>
      </c>
      <c r="BI1439">
        <v>2</v>
      </c>
      <c r="BJ1439" s="58">
        <v>1</v>
      </c>
      <c r="BK1439">
        <v>2</v>
      </c>
      <c r="BL1439">
        <v>1</v>
      </c>
      <c r="BM1439">
        <v>1</v>
      </c>
      <c r="BN1439">
        <v>1</v>
      </c>
      <c r="BO1439">
        <v>2</v>
      </c>
      <c r="BP1439">
        <v>2</v>
      </c>
      <c r="BQ1439" t="s">
        <v>125</v>
      </c>
      <c r="BR1439">
        <v>1</v>
      </c>
      <c r="BS1439">
        <v>2</v>
      </c>
      <c r="BT1439" t="s">
        <v>125</v>
      </c>
      <c r="BU1439">
        <v>1</v>
      </c>
      <c r="BV1439">
        <v>1</v>
      </c>
      <c r="BW1439">
        <v>2</v>
      </c>
      <c r="BX1439">
        <v>2</v>
      </c>
      <c r="BY1439">
        <v>1</v>
      </c>
      <c r="BZ1439">
        <v>2</v>
      </c>
      <c r="CA1439">
        <v>1</v>
      </c>
      <c r="CB1439">
        <v>2</v>
      </c>
      <c r="CC1439">
        <v>2</v>
      </c>
      <c r="CD1439">
        <v>1</v>
      </c>
      <c r="CE1439">
        <v>1</v>
      </c>
      <c r="CF1439">
        <v>1</v>
      </c>
      <c r="CG1439">
        <v>2</v>
      </c>
      <c r="CH1439">
        <v>2</v>
      </c>
      <c r="CI1439">
        <v>2</v>
      </c>
      <c r="CJ1439">
        <v>2</v>
      </c>
      <c r="CK1439">
        <v>2</v>
      </c>
      <c r="CL1439">
        <v>2</v>
      </c>
      <c r="CM1439" t="s">
        <v>125</v>
      </c>
      <c r="CN1439" t="s">
        <v>125</v>
      </c>
      <c r="CO1439">
        <v>4</v>
      </c>
      <c r="CP1439">
        <v>4</v>
      </c>
      <c r="CQ1439">
        <v>4</v>
      </c>
      <c r="CR1439">
        <v>4</v>
      </c>
      <c r="CS1439">
        <v>3</v>
      </c>
      <c r="CT1439">
        <v>3</v>
      </c>
      <c r="CU1439">
        <v>3</v>
      </c>
      <c r="CV1439">
        <v>4</v>
      </c>
      <c r="CW1439">
        <v>1</v>
      </c>
      <c r="CX1439">
        <v>3</v>
      </c>
      <c r="CY1439">
        <v>3</v>
      </c>
      <c r="CZ1439">
        <v>4</v>
      </c>
      <c r="DA1439" s="57" t="s">
        <v>125</v>
      </c>
    </row>
    <row r="1440" spans="1:105">
      <c r="A1440">
        <v>1434</v>
      </c>
      <c r="B1440" s="9">
        <v>2</v>
      </c>
      <c r="C1440" s="9">
        <v>7</v>
      </c>
      <c r="D1440" s="9">
        <v>7</v>
      </c>
      <c r="E1440" s="9">
        <v>2</v>
      </c>
      <c r="F1440" s="9">
        <v>0</v>
      </c>
      <c r="G1440" s="9">
        <v>0</v>
      </c>
      <c r="H1440" s="9">
        <v>0</v>
      </c>
      <c r="I1440" s="9">
        <v>1</v>
      </c>
      <c r="J1440" s="9">
        <v>0</v>
      </c>
      <c r="K1440" s="9">
        <v>0</v>
      </c>
      <c r="L1440" s="9">
        <v>0</v>
      </c>
      <c r="M1440" s="9">
        <v>2</v>
      </c>
      <c r="N1440" s="9">
        <v>0</v>
      </c>
      <c r="O1440" s="9">
        <v>3</v>
      </c>
      <c r="P1440" s="9">
        <v>0</v>
      </c>
      <c r="Q1440" s="9">
        <v>0</v>
      </c>
      <c r="R1440" s="9">
        <v>0</v>
      </c>
      <c r="S1440" s="9">
        <v>0</v>
      </c>
      <c r="T1440" s="9"/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1</v>
      </c>
      <c r="AB1440" s="9">
        <v>0</v>
      </c>
      <c r="AC1440" s="9"/>
      <c r="AD1440" s="9">
        <v>5</v>
      </c>
      <c r="AE1440" s="9"/>
      <c r="AF1440" s="9">
        <v>1</v>
      </c>
      <c r="AG1440" s="9">
        <v>0</v>
      </c>
      <c r="AH1440" s="9">
        <v>0</v>
      </c>
      <c r="AI1440" s="9">
        <v>0</v>
      </c>
      <c r="AJ1440" s="9">
        <v>0</v>
      </c>
      <c r="AK1440" s="9">
        <v>0</v>
      </c>
      <c r="AL1440" s="9"/>
      <c r="AM1440" s="9">
        <v>1</v>
      </c>
      <c r="AN1440" s="9">
        <v>1</v>
      </c>
      <c r="AO1440" s="9">
        <v>1</v>
      </c>
      <c r="AP1440" s="9">
        <v>1</v>
      </c>
      <c r="AQ1440" s="9">
        <v>0</v>
      </c>
      <c r="AR1440" s="9">
        <v>0</v>
      </c>
      <c r="AS1440" s="9"/>
      <c r="AT1440" s="9">
        <v>4</v>
      </c>
      <c r="AU1440" s="9">
        <v>2</v>
      </c>
      <c r="AV1440" s="75">
        <v>2</v>
      </c>
      <c r="AW1440" s="75">
        <v>2</v>
      </c>
      <c r="AX1440" s="75">
        <v>2</v>
      </c>
      <c r="AY1440" s="9" t="s">
        <v>125</v>
      </c>
      <c r="AZ1440" s="9">
        <v>1</v>
      </c>
      <c r="BA1440" s="9">
        <v>1</v>
      </c>
      <c r="BB1440" s="9">
        <v>1</v>
      </c>
      <c r="BC1440" s="9">
        <v>2</v>
      </c>
      <c r="BD1440" s="9">
        <v>1</v>
      </c>
      <c r="BE1440" s="9">
        <v>2</v>
      </c>
      <c r="BF1440" s="9">
        <v>1</v>
      </c>
      <c r="BG1440" s="9">
        <v>1</v>
      </c>
      <c r="BH1440">
        <v>2</v>
      </c>
      <c r="BI1440">
        <v>2</v>
      </c>
      <c r="BJ1440" s="58">
        <v>1</v>
      </c>
      <c r="BK1440">
        <v>2</v>
      </c>
      <c r="BL1440">
        <v>2</v>
      </c>
      <c r="BM1440">
        <v>1</v>
      </c>
      <c r="BN1440">
        <v>1</v>
      </c>
      <c r="BO1440">
        <v>2</v>
      </c>
      <c r="BP1440">
        <v>1</v>
      </c>
      <c r="BQ1440">
        <v>1</v>
      </c>
      <c r="BR1440">
        <v>2</v>
      </c>
      <c r="BS1440">
        <v>2</v>
      </c>
      <c r="BT1440" t="s">
        <v>125</v>
      </c>
      <c r="BU1440">
        <v>2</v>
      </c>
      <c r="BV1440">
        <v>1</v>
      </c>
      <c r="BW1440">
        <v>2</v>
      </c>
      <c r="BX1440">
        <v>2</v>
      </c>
      <c r="BY1440">
        <v>2</v>
      </c>
      <c r="BZ1440">
        <v>2</v>
      </c>
      <c r="CA1440">
        <v>2</v>
      </c>
      <c r="CB1440">
        <v>2</v>
      </c>
      <c r="CC1440">
        <v>2</v>
      </c>
      <c r="CD1440">
        <v>2</v>
      </c>
      <c r="CE1440">
        <v>2</v>
      </c>
      <c r="CF1440">
        <v>2</v>
      </c>
      <c r="CG1440">
        <v>2</v>
      </c>
      <c r="CH1440">
        <v>2</v>
      </c>
      <c r="CI1440">
        <v>2</v>
      </c>
      <c r="CJ1440">
        <v>1</v>
      </c>
      <c r="CK1440">
        <v>2</v>
      </c>
      <c r="CL1440">
        <v>2</v>
      </c>
      <c r="CM1440" t="s">
        <v>125</v>
      </c>
      <c r="CN1440" t="s">
        <v>125</v>
      </c>
      <c r="CO1440">
        <v>4</v>
      </c>
      <c r="CP1440">
        <v>1</v>
      </c>
      <c r="CQ1440">
        <v>1</v>
      </c>
      <c r="CR1440">
        <v>1</v>
      </c>
      <c r="CS1440">
        <v>1</v>
      </c>
      <c r="CT1440">
        <v>1</v>
      </c>
      <c r="CU1440">
        <v>1</v>
      </c>
      <c r="CV1440">
        <v>1</v>
      </c>
      <c r="CW1440">
        <v>1</v>
      </c>
      <c r="CX1440">
        <v>2</v>
      </c>
      <c r="CY1440">
        <v>1</v>
      </c>
      <c r="CZ1440">
        <v>4</v>
      </c>
      <c r="DA1440" s="57" t="s">
        <v>125</v>
      </c>
    </row>
    <row r="1441" spans="1:105">
      <c r="A1441">
        <v>1435</v>
      </c>
      <c r="B1441" s="9">
        <v>2</v>
      </c>
      <c r="C1441" s="9"/>
      <c r="D1441" s="9">
        <v>5</v>
      </c>
      <c r="E1441" s="9">
        <v>2</v>
      </c>
      <c r="F1441" s="9">
        <v>0</v>
      </c>
      <c r="G1441" s="9">
        <v>0</v>
      </c>
      <c r="H1441" s="9">
        <v>0</v>
      </c>
      <c r="I1441" s="9">
        <v>1</v>
      </c>
      <c r="J1441" s="9">
        <v>1</v>
      </c>
      <c r="K1441" s="9">
        <v>0</v>
      </c>
      <c r="L1441" s="9">
        <v>0</v>
      </c>
      <c r="M1441" s="9">
        <v>2</v>
      </c>
      <c r="N1441" s="9"/>
      <c r="O1441" s="9"/>
      <c r="P1441" s="9"/>
      <c r="Q1441" s="9">
        <v>4</v>
      </c>
      <c r="R1441" s="9"/>
      <c r="S1441" s="9"/>
      <c r="T1441" s="9"/>
      <c r="U1441" s="9">
        <v>0</v>
      </c>
      <c r="V1441" s="9">
        <v>0</v>
      </c>
      <c r="W1441" s="9">
        <v>0</v>
      </c>
      <c r="X1441" s="9">
        <v>0</v>
      </c>
      <c r="Y1441" s="9">
        <v>1</v>
      </c>
      <c r="Z1441" s="9">
        <v>0</v>
      </c>
      <c r="AA1441" s="9">
        <v>0</v>
      </c>
      <c r="AB1441" s="9">
        <v>0</v>
      </c>
      <c r="AC1441" s="9"/>
      <c r="AD1441" s="9">
        <v>4</v>
      </c>
      <c r="AE1441" s="9"/>
      <c r="AF1441" s="9">
        <v>1</v>
      </c>
      <c r="AG1441" s="9">
        <v>1</v>
      </c>
      <c r="AH1441" s="9">
        <v>0</v>
      </c>
      <c r="AI1441" s="9">
        <v>0</v>
      </c>
      <c r="AJ1441" s="9">
        <v>1</v>
      </c>
      <c r="AK1441" s="9">
        <v>0</v>
      </c>
      <c r="AL1441" s="9"/>
      <c r="AM1441" s="9">
        <v>0</v>
      </c>
      <c r="AN1441" s="9">
        <v>1</v>
      </c>
      <c r="AO1441" s="9">
        <v>1</v>
      </c>
      <c r="AP1441" s="9">
        <v>0</v>
      </c>
      <c r="AQ1441" s="9">
        <v>0</v>
      </c>
      <c r="AR1441" s="9">
        <v>0</v>
      </c>
      <c r="AS1441" s="9"/>
      <c r="AT1441" s="9">
        <v>3</v>
      </c>
      <c r="AU1441" s="9">
        <v>3</v>
      </c>
      <c r="AV1441" s="75">
        <v>2</v>
      </c>
      <c r="AW1441" s="75">
        <v>2</v>
      </c>
      <c r="AX1441" s="75">
        <v>1</v>
      </c>
      <c r="AY1441" s="9">
        <v>2</v>
      </c>
      <c r="AZ1441" s="9">
        <v>2</v>
      </c>
      <c r="BA1441" s="9" t="s">
        <v>125</v>
      </c>
      <c r="BB1441" s="9" t="s">
        <v>125</v>
      </c>
      <c r="BC1441" s="9">
        <v>2</v>
      </c>
      <c r="BD1441" s="9">
        <v>1</v>
      </c>
      <c r="BE1441" s="9">
        <v>1</v>
      </c>
      <c r="BF1441" s="9">
        <v>1</v>
      </c>
      <c r="BG1441" s="9">
        <v>1</v>
      </c>
      <c r="BH1441">
        <v>1</v>
      </c>
      <c r="BI1441">
        <v>2</v>
      </c>
      <c r="BJ1441" s="58">
        <v>2</v>
      </c>
      <c r="BK1441">
        <v>2</v>
      </c>
      <c r="BL1441">
        <v>1</v>
      </c>
      <c r="BM1441">
        <v>1</v>
      </c>
      <c r="BN1441">
        <v>2</v>
      </c>
      <c r="BO1441">
        <v>2</v>
      </c>
      <c r="BP1441">
        <v>2</v>
      </c>
      <c r="BQ1441" t="s">
        <v>125</v>
      </c>
      <c r="BR1441">
        <v>2</v>
      </c>
      <c r="BS1441">
        <v>2</v>
      </c>
      <c r="BT1441" t="s">
        <v>125</v>
      </c>
      <c r="BU1441">
        <v>1</v>
      </c>
      <c r="BV1441">
        <v>2</v>
      </c>
      <c r="BW1441">
        <v>2</v>
      </c>
      <c r="BX1441">
        <v>2</v>
      </c>
      <c r="BY1441">
        <v>2</v>
      </c>
      <c r="BZ1441">
        <v>2</v>
      </c>
      <c r="CA1441">
        <v>2</v>
      </c>
      <c r="CB1441">
        <v>1</v>
      </c>
      <c r="CC1441">
        <v>1</v>
      </c>
      <c r="CD1441">
        <v>2</v>
      </c>
      <c r="CE1441">
        <v>2</v>
      </c>
      <c r="CF1441">
        <v>2</v>
      </c>
      <c r="CG1441">
        <v>2</v>
      </c>
      <c r="CH1441">
        <v>2</v>
      </c>
      <c r="CI1441">
        <v>2</v>
      </c>
      <c r="CJ1441">
        <v>1</v>
      </c>
      <c r="CK1441">
        <v>2</v>
      </c>
      <c r="CL1441">
        <v>1</v>
      </c>
      <c r="CM1441">
        <v>3</v>
      </c>
      <c r="CN1441">
        <v>4</v>
      </c>
      <c r="CO1441">
        <v>4</v>
      </c>
      <c r="CP1441">
        <v>4</v>
      </c>
      <c r="CQ1441">
        <v>4</v>
      </c>
      <c r="CR1441">
        <v>3</v>
      </c>
      <c r="CS1441">
        <v>4</v>
      </c>
      <c r="CT1441">
        <v>3</v>
      </c>
      <c r="CU1441">
        <v>3</v>
      </c>
      <c r="CV1441">
        <v>3</v>
      </c>
      <c r="CW1441">
        <v>2</v>
      </c>
      <c r="CX1441">
        <v>2</v>
      </c>
      <c r="CY1441">
        <v>3</v>
      </c>
      <c r="CZ1441">
        <v>3</v>
      </c>
      <c r="DA1441" s="57" t="s">
        <v>125</v>
      </c>
    </row>
    <row r="1442" spans="1:105">
      <c r="A1442">
        <v>1436</v>
      </c>
      <c r="B1442" s="9">
        <v>2</v>
      </c>
      <c r="C1442" s="9">
        <v>9</v>
      </c>
      <c r="D1442" s="9">
        <v>7</v>
      </c>
      <c r="E1442" s="9">
        <v>9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1</v>
      </c>
      <c r="M1442" s="9">
        <v>2</v>
      </c>
      <c r="N1442" s="9">
        <v>4</v>
      </c>
      <c r="O1442" s="9">
        <v>4</v>
      </c>
      <c r="P1442" s="9">
        <v>4</v>
      </c>
      <c r="Q1442" s="9">
        <v>3</v>
      </c>
      <c r="R1442" s="9">
        <v>3</v>
      </c>
      <c r="S1442" s="9">
        <v>3</v>
      </c>
      <c r="T1442" s="9"/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1</v>
      </c>
      <c r="AB1442" s="9">
        <v>0</v>
      </c>
      <c r="AC1442" s="9"/>
      <c r="AD1442" s="9">
        <v>3</v>
      </c>
      <c r="AE1442" s="9"/>
      <c r="AF1442" s="9">
        <v>1</v>
      </c>
      <c r="AG1442" s="9">
        <v>1</v>
      </c>
      <c r="AH1442" s="9">
        <v>1</v>
      </c>
      <c r="AI1442" s="9">
        <v>0</v>
      </c>
      <c r="AJ1442" s="9">
        <v>0</v>
      </c>
      <c r="AK1442" s="9">
        <v>0</v>
      </c>
      <c r="AL1442" s="9"/>
      <c r="AM1442" s="9">
        <v>1</v>
      </c>
      <c r="AN1442" s="9">
        <v>1</v>
      </c>
      <c r="AO1442" s="9">
        <v>1</v>
      </c>
      <c r="AP1442" s="9">
        <v>1</v>
      </c>
      <c r="AQ1442" s="9">
        <v>0</v>
      </c>
      <c r="AR1442" s="9">
        <v>0</v>
      </c>
      <c r="AS1442" s="9"/>
      <c r="AT1442" s="9">
        <v>3</v>
      </c>
      <c r="AU1442" s="9">
        <v>1</v>
      </c>
      <c r="AV1442" s="75">
        <v>1</v>
      </c>
      <c r="AW1442" s="75">
        <v>1</v>
      </c>
      <c r="AX1442" s="75">
        <v>1</v>
      </c>
      <c r="AY1442" s="9">
        <v>1</v>
      </c>
      <c r="AZ1442" s="9">
        <v>2</v>
      </c>
      <c r="BA1442" s="9" t="s">
        <v>125</v>
      </c>
      <c r="BB1442" s="9" t="s">
        <v>125</v>
      </c>
      <c r="BC1442" s="9">
        <v>2</v>
      </c>
      <c r="BD1442" s="9">
        <v>2</v>
      </c>
      <c r="BE1442" s="9" t="s">
        <v>125</v>
      </c>
      <c r="BF1442" s="9">
        <v>2</v>
      </c>
      <c r="BG1442" s="9" t="s">
        <v>125</v>
      </c>
      <c r="BH1442">
        <v>1</v>
      </c>
      <c r="BI1442">
        <v>2</v>
      </c>
      <c r="BJ1442" s="58">
        <v>1</v>
      </c>
      <c r="BK1442">
        <v>2</v>
      </c>
      <c r="BL1442">
        <v>1</v>
      </c>
      <c r="BM1442">
        <v>1</v>
      </c>
      <c r="BN1442">
        <v>1</v>
      </c>
      <c r="BO1442">
        <v>2</v>
      </c>
      <c r="BP1442">
        <v>2</v>
      </c>
      <c r="BQ1442" t="s">
        <v>125</v>
      </c>
      <c r="BR1442">
        <v>2</v>
      </c>
      <c r="BS1442">
        <v>1</v>
      </c>
      <c r="BT1442">
        <v>1</v>
      </c>
      <c r="BU1442">
        <v>1</v>
      </c>
      <c r="BV1442">
        <v>1</v>
      </c>
      <c r="BW1442">
        <v>2</v>
      </c>
      <c r="BX1442">
        <v>2</v>
      </c>
      <c r="BY1442">
        <v>2</v>
      </c>
      <c r="BZ1442">
        <v>2</v>
      </c>
      <c r="CA1442">
        <v>2</v>
      </c>
      <c r="CB1442">
        <v>2</v>
      </c>
      <c r="CC1442">
        <v>2</v>
      </c>
      <c r="CD1442">
        <v>2</v>
      </c>
      <c r="CE1442">
        <v>1</v>
      </c>
      <c r="CF1442">
        <v>2</v>
      </c>
      <c r="CG1442">
        <v>1</v>
      </c>
      <c r="CH1442">
        <v>2</v>
      </c>
      <c r="CI1442">
        <v>2</v>
      </c>
      <c r="CJ1442">
        <v>1</v>
      </c>
      <c r="CK1442">
        <v>2</v>
      </c>
      <c r="CL1442">
        <v>1</v>
      </c>
      <c r="CM1442">
        <v>3</v>
      </c>
      <c r="CN1442">
        <v>3</v>
      </c>
      <c r="CO1442">
        <v>4</v>
      </c>
      <c r="CP1442">
        <v>2</v>
      </c>
      <c r="CQ1442">
        <v>4</v>
      </c>
      <c r="CR1442">
        <v>3</v>
      </c>
      <c r="CS1442">
        <v>3</v>
      </c>
      <c r="CT1442">
        <v>3</v>
      </c>
      <c r="CU1442">
        <v>3</v>
      </c>
      <c r="CV1442">
        <v>3</v>
      </c>
      <c r="CW1442">
        <v>1</v>
      </c>
      <c r="CX1442">
        <v>3</v>
      </c>
      <c r="CY1442">
        <v>3</v>
      </c>
      <c r="CZ1442">
        <v>3</v>
      </c>
      <c r="DA1442" s="57" t="s">
        <v>125</v>
      </c>
    </row>
    <row r="1443" spans="1:105">
      <c r="A1443">
        <v>1437</v>
      </c>
      <c r="B1443" s="9">
        <v>1</v>
      </c>
      <c r="C1443" s="9">
        <v>5</v>
      </c>
      <c r="D1443" s="9">
        <v>1</v>
      </c>
      <c r="E1443" s="9">
        <v>7</v>
      </c>
      <c r="F1443" s="9">
        <v>0</v>
      </c>
      <c r="G1443" s="9">
        <v>0</v>
      </c>
      <c r="H1443" s="9">
        <v>0</v>
      </c>
      <c r="I1443" s="9">
        <v>1</v>
      </c>
      <c r="J1443" s="9">
        <v>0</v>
      </c>
      <c r="K1443" s="9">
        <v>0</v>
      </c>
      <c r="L1443" s="9">
        <v>0</v>
      </c>
      <c r="M1443" s="9">
        <v>2</v>
      </c>
      <c r="N1443" s="9">
        <v>4</v>
      </c>
      <c r="O1443" s="9">
        <v>4</v>
      </c>
      <c r="P1443" s="9">
        <v>4</v>
      </c>
      <c r="Q1443" s="9">
        <v>4</v>
      </c>
      <c r="R1443" s="9">
        <v>4</v>
      </c>
      <c r="S1443" s="9">
        <v>4</v>
      </c>
      <c r="T1443" s="9"/>
      <c r="U1443" s="9">
        <v>0</v>
      </c>
      <c r="V1443" s="9">
        <v>0</v>
      </c>
      <c r="W1443" s="9">
        <v>1</v>
      </c>
      <c r="X1443" s="9">
        <v>1</v>
      </c>
      <c r="Y1443" s="9">
        <v>0</v>
      </c>
      <c r="Z1443" s="9">
        <v>0</v>
      </c>
      <c r="AA1443" s="9">
        <v>0</v>
      </c>
      <c r="AB1443" s="9">
        <v>0</v>
      </c>
      <c r="AC1443" s="9"/>
      <c r="AD1443" s="9">
        <v>2</v>
      </c>
      <c r="AE1443" s="9"/>
      <c r="AF1443" s="9">
        <v>1</v>
      </c>
      <c r="AG1443" s="9">
        <v>0</v>
      </c>
      <c r="AH1443" s="9">
        <v>1</v>
      </c>
      <c r="AI1443" s="9">
        <v>0</v>
      </c>
      <c r="AJ1443" s="9">
        <v>0</v>
      </c>
      <c r="AK1443" s="9">
        <v>0</v>
      </c>
      <c r="AL1443" s="9"/>
      <c r="AM1443" s="9">
        <v>1</v>
      </c>
      <c r="AN1443" s="9">
        <v>1</v>
      </c>
      <c r="AO1443" s="9">
        <v>0</v>
      </c>
      <c r="AP1443" s="9">
        <v>0</v>
      </c>
      <c r="AQ1443" s="9">
        <v>0</v>
      </c>
      <c r="AR1443" s="9">
        <v>0</v>
      </c>
      <c r="AS1443" s="9"/>
      <c r="AT1443" s="9">
        <v>1</v>
      </c>
      <c r="AU1443" s="9">
        <v>4</v>
      </c>
      <c r="AV1443" s="75">
        <v>1</v>
      </c>
      <c r="AW1443" s="75">
        <v>1</v>
      </c>
      <c r="AX1443" s="75">
        <v>1</v>
      </c>
      <c r="AY1443" s="9">
        <v>1</v>
      </c>
      <c r="AZ1443" s="9">
        <v>1</v>
      </c>
      <c r="BA1443" s="9">
        <v>1</v>
      </c>
      <c r="BB1443" s="9">
        <v>2</v>
      </c>
      <c r="BC1443" s="9">
        <v>2</v>
      </c>
      <c r="BD1443" s="9">
        <v>1</v>
      </c>
      <c r="BE1443" s="9">
        <v>2</v>
      </c>
      <c r="BF1443" s="9">
        <v>1</v>
      </c>
      <c r="BG1443" s="9">
        <v>1</v>
      </c>
      <c r="BH1443">
        <v>1</v>
      </c>
      <c r="BI1443">
        <v>2</v>
      </c>
      <c r="BJ1443" s="58">
        <v>2</v>
      </c>
      <c r="BK1443">
        <v>2</v>
      </c>
      <c r="BL1443">
        <v>1</v>
      </c>
      <c r="BM1443">
        <v>1</v>
      </c>
      <c r="BN1443">
        <v>1</v>
      </c>
      <c r="BO1443">
        <v>2</v>
      </c>
      <c r="BP1443">
        <v>1</v>
      </c>
      <c r="BQ1443">
        <v>1</v>
      </c>
      <c r="BR1443">
        <v>2</v>
      </c>
      <c r="BS1443">
        <v>2</v>
      </c>
      <c r="BT1443" t="s">
        <v>125</v>
      </c>
      <c r="BU1443">
        <v>1</v>
      </c>
      <c r="BV1443">
        <v>2</v>
      </c>
      <c r="BW1443">
        <v>2</v>
      </c>
      <c r="BX1443">
        <v>2</v>
      </c>
      <c r="BY1443">
        <v>2</v>
      </c>
      <c r="BZ1443">
        <v>2</v>
      </c>
      <c r="CA1443">
        <v>2</v>
      </c>
      <c r="CB1443">
        <v>2</v>
      </c>
      <c r="CC1443">
        <v>2</v>
      </c>
      <c r="CD1443">
        <v>2</v>
      </c>
      <c r="CE1443">
        <v>2</v>
      </c>
      <c r="CF1443">
        <v>2</v>
      </c>
      <c r="CG1443">
        <v>2</v>
      </c>
      <c r="CH1443">
        <v>2</v>
      </c>
      <c r="CI1443">
        <v>2</v>
      </c>
      <c r="CJ1443">
        <v>2</v>
      </c>
      <c r="CK1443">
        <v>2</v>
      </c>
      <c r="CL1443">
        <v>1</v>
      </c>
      <c r="CM1443">
        <v>4</v>
      </c>
      <c r="CN1443">
        <v>4</v>
      </c>
      <c r="CO1443">
        <v>4</v>
      </c>
      <c r="CP1443">
        <v>3</v>
      </c>
      <c r="CQ1443">
        <v>3</v>
      </c>
      <c r="CR1443">
        <v>3</v>
      </c>
      <c r="CS1443">
        <v>3</v>
      </c>
      <c r="CT1443">
        <v>3</v>
      </c>
      <c r="CU1443">
        <v>3</v>
      </c>
      <c r="CV1443">
        <v>3</v>
      </c>
      <c r="CW1443">
        <v>1</v>
      </c>
      <c r="CX1443">
        <v>3</v>
      </c>
      <c r="CY1443">
        <v>1</v>
      </c>
      <c r="CZ1443">
        <v>4</v>
      </c>
      <c r="DA1443" s="57" t="s">
        <v>125</v>
      </c>
    </row>
    <row r="1444" spans="1:105">
      <c r="A1444">
        <v>1438</v>
      </c>
      <c r="B1444" s="9"/>
      <c r="C1444" s="9"/>
      <c r="D1444" s="9"/>
      <c r="E1444" s="9">
        <v>2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1</v>
      </c>
      <c r="L1444" s="9">
        <v>0</v>
      </c>
      <c r="M1444" s="9">
        <v>2</v>
      </c>
      <c r="N1444" s="9">
        <v>4</v>
      </c>
      <c r="O1444" s="9">
        <v>4</v>
      </c>
      <c r="P1444" s="9">
        <v>4</v>
      </c>
      <c r="Q1444" s="9">
        <v>4</v>
      </c>
      <c r="R1444" s="9">
        <v>4</v>
      </c>
      <c r="S1444" s="9">
        <v>4</v>
      </c>
      <c r="T1444" s="9"/>
      <c r="U1444" s="9">
        <v>0</v>
      </c>
      <c r="V1444" s="9">
        <v>1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  <c r="AC1444" s="9"/>
      <c r="AD1444" s="9">
        <v>4</v>
      </c>
      <c r="AE1444" s="9"/>
      <c r="AF1444" s="9">
        <v>1</v>
      </c>
      <c r="AG1444" s="9">
        <v>1</v>
      </c>
      <c r="AH1444" s="9">
        <v>1</v>
      </c>
      <c r="AI1444" s="9">
        <v>1</v>
      </c>
      <c r="AJ1444" s="9">
        <v>0</v>
      </c>
      <c r="AK1444" s="9">
        <v>0</v>
      </c>
      <c r="AL1444" s="9"/>
      <c r="AM1444" s="9">
        <v>0</v>
      </c>
      <c r="AN1444" s="9">
        <v>1</v>
      </c>
      <c r="AO1444" s="9">
        <v>1</v>
      </c>
      <c r="AP1444" s="9">
        <v>0</v>
      </c>
      <c r="AQ1444" s="9">
        <v>0</v>
      </c>
      <c r="AR1444" s="9">
        <v>0</v>
      </c>
      <c r="AS1444" s="9"/>
      <c r="AT1444" s="9">
        <v>1</v>
      </c>
      <c r="AU1444" s="9">
        <v>2</v>
      </c>
      <c r="AV1444" s="75">
        <v>2</v>
      </c>
      <c r="AW1444" s="75">
        <v>2</v>
      </c>
      <c r="AX1444" s="75">
        <v>1</v>
      </c>
      <c r="AY1444" s="9">
        <v>1</v>
      </c>
      <c r="AZ1444" s="9">
        <v>1</v>
      </c>
      <c r="BA1444" s="9">
        <v>1</v>
      </c>
      <c r="BB1444" s="9">
        <v>2</v>
      </c>
      <c r="BC1444" s="9">
        <v>2</v>
      </c>
      <c r="BD1444" s="9">
        <v>1</v>
      </c>
      <c r="BE1444" s="9">
        <v>2</v>
      </c>
      <c r="BF1444" s="9">
        <v>1</v>
      </c>
      <c r="BG1444" s="9">
        <v>1</v>
      </c>
      <c r="BH1444">
        <v>1</v>
      </c>
      <c r="BI1444">
        <v>2</v>
      </c>
      <c r="BJ1444" s="58">
        <v>1</v>
      </c>
      <c r="BK1444">
        <v>2</v>
      </c>
      <c r="BL1444">
        <v>1</v>
      </c>
      <c r="BM1444">
        <v>1</v>
      </c>
      <c r="BN1444">
        <v>1</v>
      </c>
      <c r="BO1444">
        <v>2</v>
      </c>
      <c r="BP1444">
        <v>2</v>
      </c>
      <c r="BQ1444" t="s">
        <v>125</v>
      </c>
      <c r="BR1444">
        <v>2</v>
      </c>
      <c r="BS1444">
        <v>2</v>
      </c>
      <c r="BT1444" t="s">
        <v>125</v>
      </c>
      <c r="BU1444">
        <v>2</v>
      </c>
      <c r="BV1444">
        <v>2</v>
      </c>
      <c r="BW1444">
        <v>2</v>
      </c>
      <c r="BX1444">
        <v>2</v>
      </c>
      <c r="BY1444">
        <v>1</v>
      </c>
      <c r="BZ1444">
        <v>2</v>
      </c>
      <c r="CA1444">
        <v>2</v>
      </c>
      <c r="CB1444">
        <v>2</v>
      </c>
      <c r="CC1444">
        <v>2</v>
      </c>
      <c r="CD1444">
        <v>1</v>
      </c>
      <c r="CE1444">
        <v>2</v>
      </c>
      <c r="CF1444">
        <v>2</v>
      </c>
      <c r="CG1444">
        <v>1</v>
      </c>
      <c r="CH1444">
        <v>2</v>
      </c>
      <c r="CI1444">
        <v>2</v>
      </c>
      <c r="CJ1444">
        <v>1</v>
      </c>
      <c r="CK1444">
        <v>2</v>
      </c>
      <c r="CL1444">
        <v>1</v>
      </c>
      <c r="CM1444">
        <v>3</v>
      </c>
      <c r="CO1444">
        <v>4</v>
      </c>
      <c r="CP1444">
        <v>2</v>
      </c>
      <c r="CQ1444">
        <v>4</v>
      </c>
      <c r="CR1444">
        <v>3</v>
      </c>
      <c r="CS1444">
        <v>3</v>
      </c>
      <c r="CT1444">
        <v>4</v>
      </c>
      <c r="CU1444">
        <v>3</v>
      </c>
      <c r="CV1444">
        <v>3</v>
      </c>
      <c r="CW1444">
        <v>1</v>
      </c>
      <c r="CX1444">
        <v>2</v>
      </c>
      <c r="CY1444">
        <v>3</v>
      </c>
      <c r="CZ1444">
        <v>0</v>
      </c>
      <c r="DA1444" s="57" t="s">
        <v>125</v>
      </c>
    </row>
    <row r="1445" spans="1:105">
      <c r="A1445">
        <v>1439</v>
      </c>
      <c r="B1445" s="9">
        <v>2</v>
      </c>
      <c r="C1445" s="9">
        <v>9</v>
      </c>
      <c r="D1445" s="9">
        <v>7</v>
      </c>
      <c r="E1445" s="9">
        <v>9</v>
      </c>
      <c r="F1445" s="9">
        <v>0</v>
      </c>
      <c r="G1445" s="9">
        <v>0</v>
      </c>
      <c r="H1445" s="9">
        <v>0</v>
      </c>
      <c r="I1445" s="9">
        <v>1</v>
      </c>
      <c r="J1445" s="9">
        <v>1</v>
      </c>
      <c r="K1445" s="9">
        <v>0</v>
      </c>
      <c r="L1445" s="9">
        <v>0</v>
      </c>
      <c r="M1445" s="9">
        <v>2</v>
      </c>
      <c r="N1445" s="9">
        <v>4</v>
      </c>
      <c r="O1445" s="9">
        <v>4</v>
      </c>
      <c r="P1445" s="9">
        <v>4</v>
      </c>
      <c r="Q1445" s="9">
        <v>4</v>
      </c>
      <c r="R1445" s="9">
        <v>4</v>
      </c>
      <c r="S1445" s="9">
        <v>4</v>
      </c>
      <c r="T1445" s="9"/>
      <c r="U1445" s="9">
        <v>0</v>
      </c>
      <c r="V1445" s="9">
        <v>0</v>
      </c>
      <c r="W1445" s="9">
        <v>0</v>
      </c>
      <c r="X1445" s="9">
        <v>0</v>
      </c>
      <c r="Y1445" s="9">
        <v>1</v>
      </c>
      <c r="Z1445" s="9">
        <v>0</v>
      </c>
      <c r="AA1445" s="9">
        <v>0</v>
      </c>
      <c r="AB1445" s="9">
        <v>0</v>
      </c>
      <c r="AC1445" s="9"/>
      <c r="AD1445" s="9">
        <v>4</v>
      </c>
      <c r="AE1445" s="9"/>
      <c r="AF1445" s="9">
        <v>1</v>
      </c>
      <c r="AG1445" s="9">
        <v>1</v>
      </c>
      <c r="AH1445" s="9">
        <v>0</v>
      </c>
      <c r="AI1445" s="9">
        <v>0</v>
      </c>
      <c r="AJ1445" s="9">
        <v>1</v>
      </c>
      <c r="AK1445" s="9">
        <v>0</v>
      </c>
      <c r="AL1445" s="9"/>
      <c r="AM1445" s="9">
        <v>1</v>
      </c>
      <c r="AN1445" s="9">
        <v>1</v>
      </c>
      <c r="AO1445" s="9">
        <v>1</v>
      </c>
      <c r="AP1445" s="9">
        <v>1</v>
      </c>
      <c r="AQ1445" s="9">
        <v>0</v>
      </c>
      <c r="AR1445" s="9">
        <v>0</v>
      </c>
      <c r="AS1445" s="9"/>
      <c r="AT1445" s="9">
        <v>1</v>
      </c>
      <c r="AU1445" s="9">
        <v>4</v>
      </c>
      <c r="AV1445" s="75">
        <v>1</v>
      </c>
      <c r="AW1445" s="75">
        <v>2</v>
      </c>
      <c r="AX1445" s="75">
        <v>1</v>
      </c>
      <c r="AY1445" s="9">
        <v>1</v>
      </c>
      <c r="AZ1445" s="9">
        <v>2</v>
      </c>
      <c r="BA1445" s="9" t="s">
        <v>125</v>
      </c>
      <c r="BB1445" s="9" t="s">
        <v>125</v>
      </c>
      <c r="BC1445" s="9">
        <v>1</v>
      </c>
      <c r="BD1445" s="9">
        <v>1</v>
      </c>
      <c r="BE1445" s="9">
        <v>1</v>
      </c>
      <c r="BF1445" s="9">
        <v>2</v>
      </c>
      <c r="BG1445" s="9" t="s">
        <v>125</v>
      </c>
      <c r="BH1445">
        <v>1</v>
      </c>
      <c r="BI1445">
        <v>2</v>
      </c>
      <c r="BJ1445" s="58">
        <v>2</v>
      </c>
      <c r="BK1445">
        <v>1</v>
      </c>
      <c r="BL1445">
        <v>1</v>
      </c>
      <c r="BM1445">
        <v>1</v>
      </c>
      <c r="BN1445">
        <v>1</v>
      </c>
      <c r="BO1445">
        <v>2</v>
      </c>
      <c r="BP1445">
        <v>1</v>
      </c>
      <c r="BQ1445">
        <v>1</v>
      </c>
      <c r="BR1445">
        <v>1</v>
      </c>
      <c r="BS1445">
        <v>1</v>
      </c>
      <c r="BT1445">
        <v>1</v>
      </c>
      <c r="BU1445">
        <v>1</v>
      </c>
      <c r="BV1445">
        <v>1</v>
      </c>
      <c r="BW1445">
        <v>1</v>
      </c>
      <c r="BX1445">
        <v>1</v>
      </c>
      <c r="BY1445">
        <v>2</v>
      </c>
      <c r="BZ1445">
        <v>2</v>
      </c>
      <c r="CA1445">
        <v>1</v>
      </c>
      <c r="CB1445">
        <v>2</v>
      </c>
      <c r="CC1445">
        <v>2</v>
      </c>
      <c r="CD1445">
        <v>2</v>
      </c>
      <c r="CE1445">
        <v>2</v>
      </c>
      <c r="CF1445">
        <v>1</v>
      </c>
      <c r="CG1445">
        <v>1</v>
      </c>
      <c r="CH1445">
        <v>1</v>
      </c>
      <c r="CI1445">
        <v>1</v>
      </c>
      <c r="CJ1445">
        <v>1</v>
      </c>
      <c r="CK1445">
        <v>2</v>
      </c>
      <c r="CL1445">
        <v>1</v>
      </c>
      <c r="CM1445">
        <v>4</v>
      </c>
      <c r="CN1445">
        <v>4</v>
      </c>
      <c r="CO1445">
        <v>4</v>
      </c>
      <c r="CP1445">
        <v>2</v>
      </c>
      <c r="CQ1445">
        <v>4</v>
      </c>
      <c r="CR1445">
        <v>4</v>
      </c>
      <c r="CS1445">
        <v>4</v>
      </c>
      <c r="CT1445">
        <v>3</v>
      </c>
      <c r="CU1445">
        <v>3</v>
      </c>
      <c r="CV1445">
        <v>2</v>
      </c>
      <c r="CW1445">
        <v>2</v>
      </c>
      <c r="CX1445">
        <v>4</v>
      </c>
      <c r="CY1445">
        <v>4</v>
      </c>
      <c r="CZ1445">
        <v>4</v>
      </c>
      <c r="DA1445" s="57" t="s">
        <v>125</v>
      </c>
    </row>
    <row r="1446" spans="1:105">
      <c r="A1446">
        <v>1440</v>
      </c>
      <c r="B1446" s="9"/>
      <c r="C1446" s="9">
        <v>9</v>
      </c>
      <c r="D1446" s="9">
        <v>7</v>
      </c>
      <c r="E1446" s="9">
        <v>10</v>
      </c>
      <c r="F1446" s="9">
        <v>0</v>
      </c>
      <c r="G1446" s="9">
        <v>0</v>
      </c>
      <c r="H1446" s="9">
        <v>0</v>
      </c>
      <c r="I1446" s="9">
        <v>0</v>
      </c>
      <c r="J1446" s="9">
        <v>1</v>
      </c>
      <c r="K1446" s="9">
        <v>0</v>
      </c>
      <c r="L1446" s="9">
        <v>0</v>
      </c>
      <c r="M1446" s="9">
        <v>1</v>
      </c>
      <c r="N1446" s="9"/>
      <c r="O1446" s="9"/>
      <c r="P1446" s="9"/>
      <c r="Q1446" s="9">
        <v>4</v>
      </c>
      <c r="R1446" s="9"/>
      <c r="S1446" s="9"/>
      <c r="T1446" s="9"/>
      <c r="U1446" s="9">
        <v>1</v>
      </c>
      <c r="V1446" s="9">
        <v>0</v>
      </c>
      <c r="W1446" s="9">
        <v>0</v>
      </c>
      <c r="X1446" s="9">
        <v>0</v>
      </c>
      <c r="Y1446" s="9">
        <v>1</v>
      </c>
      <c r="Z1446" s="9">
        <v>1</v>
      </c>
      <c r="AA1446" s="9">
        <v>0</v>
      </c>
      <c r="AB1446" s="9">
        <v>0</v>
      </c>
      <c r="AC1446" s="9"/>
      <c r="AD1446" s="9">
        <v>4</v>
      </c>
      <c r="AE1446" s="9"/>
      <c r="AF1446" s="9">
        <v>1</v>
      </c>
      <c r="AG1446" s="9">
        <v>0</v>
      </c>
      <c r="AH1446" s="9">
        <v>0</v>
      </c>
      <c r="AI1446" s="9">
        <v>0</v>
      </c>
      <c r="AJ1446" s="9">
        <v>0</v>
      </c>
      <c r="AK1446" s="9">
        <v>0</v>
      </c>
      <c r="AL1446" s="9"/>
      <c r="AM1446" s="9">
        <v>1</v>
      </c>
      <c r="AN1446" s="9">
        <v>0</v>
      </c>
      <c r="AO1446" s="9">
        <v>0</v>
      </c>
      <c r="AP1446" s="9">
        <v>0</v>
      </c>
      <c r="AQ1446" s="9">
        <v>0</v>
      </c>
      <c r="AR1446" s="9">
        <v>0</v>
      </c>
      <c r="AS1446" s="9"/>
      <c r="AT1446" s="9">
        <v>3</v>
      </c>
      <c r="AU1446" s="9">
        <v>1</v>
      </c>
      <c r="AV1446" s="75">
        <v>1</v>
      </c>
      <c r="AW1446" s="75">
        <v>1</v>
      </c>
      <c r="AX1446" s="75">
        <v>2</v>
      </c>
      <c r="AY1446" s="9" t="s">
        <v>125</v>
      </c>
      <c r="AZ1446" s="9">
        <v>2</v>
      </c>
      <c r="BA1446" s="9" t="s">
        <v>125</v>
      </c>
      <c r="BB1446" s="9" t="s">
        <v>125</v>
      </c>
      <c r="BC1446" s="9">
        <v>1</v>
      </c>
      <c r="BD1446" s="9">
        <v>1</v>
      </c>
      <c r="BE1446" s="9">
        <v>2</v>
      </c>
      <c r="BF1446" s="9">
        <v>1</v>
      </c>
      <c r="BG1446" s="9">
        <v>1</v>
      </c>
      <c r="BH1446">
        <v>1</v>
      </c>
      <c r="BI1446">
        <v>2</v>
      </c>
      <c r="BJ1446" s="58">
        <v>1</v>
      </c>
      <c r="BK1446">
        <v>1</v>
      </c>
      <c r="BL1446">
        <v>1</v>
      </c>
      <c r="BM1446">
        <v>1</v>
      </c>
      <c r="BN1446">
        <v>2</v>
      </c>
      <c r="BO1446">
        <v>2</v>
      </c>
      <c r="BP1446">
        <v>2</v>
      </c>
      <c r="BQ1446" t="s">
        <v>125</v>
      </c>
      <c r="BS1446">
        <v>1</v>
      </c>
      <c r="BT1446">
        <v>1</v>
      </c>
      <c r="BU1446">
        <v>1</v>
      </c>
      <c r="BV1446">
        <v>1</v>
      </c>
      <c r="BW1446">
        <v>2</v>
      </c>
      <c r="BX1446">
        <v>2</v>
      </c>
      <c r="BY1446">
        <v>2</v>
      </c>
      <c r="BZ1446">
        <v>2</v>
      </c>
      <c r="CA1446">
        <v>2</v>
      </c>
      <c r="CB1446">
        <v>2</v>
      </c>
      <c r="CC1446">
        <v>1</v>
      </c>
      <c r="CD1446">
        <v>2</v>
      </c>
      <c r="CE1446">
        <v>2</v>
      </c>
      <c r="CF1446">
        <v>1</v>
      </c>
      <c r="CG1446">
        <v>2</v>
      </c>
      <c r="CH1446">
        <v>2</v>
      </c>
      <c r="CI1446">
        <v>2</v>
      </c>
      <c r="CJ1446">
        <v>1</v>
      </c>
      <c r="CK1446">
        <v>1</v>
      </c>
      <c r="CL1446">
        <v>1</v>
      </c>
      <c r="CM1446">
        <v>4</v>
      </c>
      <c r="CN1446">
        <v>4</v>
      </c>
      <c r="CO1446">
        <v>4</v>
      </c>
      <c r="CP1446">
        <v>3</v>
      </c>
      <c r="CQ1446">
        <v>4</v>
      </c>
      <c r="CR1446">
        <v>4</v>
      </c>
      <c r="CS1446">
        <v>4</v>
      </c>
      <c r="CT1446">
        <v>4</v>
      </c>
      <c r="CU1446">
        <v>4</v>
      </c>
      <c r="CV1446">
        <v>4</v>
      </c>
      <c r="CW1446">
        <v>2</v>
      </c>
      <c r="CX1446">
        <v>3</v>
      </c>
      <c r="CY1446">
        <v>3</v>
      </c>
      <c r="CZ1446">
        <v>4</v>
      </c>
      <c r="DA1446" s="57" t="s">
        <v>125</v>
      </c>
    </row>
    <row r="1447" spans="1:105">
      <c r="A1447">
        <v>1441</v>
      </c>
      <c r="B1447" s="9"/>
      <c r="C1447" s="9"/>
      <c r="D1447" s="9"/>
      <c r="E1447" s="9">
        <v>1</v>
      </c>
      <c r="F1447" s="9"/>
      <c r="G1447" s="9"/>
      <c r="H1447" s="9"/>
      <c r="I1447" s="9"/>
      <c r="J1447" s="9"/>
      <c r="K1447" s="9"/>
      <c r="L1447" s="9"/>
      <c r="M1447" s="9"/>
      <c r="N1447" s="9">
        <v>0</v>
      </c>
      <c r="O1447" s="9">
        <v>4</v>
      </c>
      <c r="P1447" s="9">
        <v>4</v>
      </c>
      <c r="Q1447" s="9">
        <v>4</v>
      </c>
      <c r="R1447" s="9">
        <v>4</v>
      </c>
      <c r="S1447" s="9">
        <v>4</v>
      </c>
      <c r="T1447" s="9"/>
      <c r="U1447" s="9">
        <v>0</v>
      </c>
      <c r="V1447" s="9">
        <v>0</v>
      </c>
      <c r="W1447" s="9">
        <v>0</v>
      </c>
      <c r="X1447" s="9">
        <v>0</v>
      </c>
      <c r="Y1447" s="9">
        <v>1</v>
      </c>
      <c r="Z1447" s="9">
        <v>0</v>
      </c>
      <c r="AA1447" s="9">
        <v>0</v>
      </c>
      <c r="AB1447" s="9">
        <v>0</v>
      </c>
      <c r="AC1447" s="9"/>
      <c r="AD1447" s="9">
        <v>4</v>
      </c>
      <c r="AE1447" s="9"/>
      <c r="AF1447" s="9">
        <v>1</v>
      </c>
      <c r="AG1447" s="9">
        <v>0</v>
      </c>
      <c r="AH1447" s="9">
        <v>0</v>
      </c>
      <c r="AI1447" s="9">
        <v>0</v>
      </c>
      <c r="AJ1447" s="9">
        <v>0</v>
      </c>
      <c r="AK1447" s="9">
        <v>0</v>
      </c>
      <c r="AL1447" s="9"/>
      <c r="AM1447" s="9">
        <v>1</v>
      </c>
      <c r="AN1447" s="9">
        <v>1</v>
      </c>
      <c r="AO1447" s="9">
        <v>1</v>
      </c>
      <c r="AP1447" s="9">
        <v>1</v>
      </c>
      <c r="AQ1447" s="9">
        <v>0</v>
      </c>
      <c r="AR1447" s="9">
        <v>0</v>
      </c>
      <c r="AS1447" s="9"/>
      <c r="AT1447" s="9">
        <v>4</v>
      </c>
      <c r="AU1447" s="9">
        <v>3</v>
      </c>
      <c r="AV1447" s="75">
        <v>1</v>
      </c>
      <c r="AW1447" s="75">
        <v>1</v>
      </c>
      <c r="AX1447" s="75">
        <v>1</v>
      </c>
      <c r="AY1447" s="9">
        <v>2</v>
      </c>
      <c r="AZ1447" s="9">
        <v>1</v>
      </c>
      <c r="BA1447" s="9">
        <v>1</v>
      </c>
      <c r="BB1447" s="9">
        <v>2</v>
      </c>
      <c r="BC1447" s="9">
        <v>1</v>
      </c>
      <c r="BD1447" s="9">
        <v>1</v>
      </c>
      <c r="BE1447" s="9">
        <v>1</v>
      </c>
      <c r="BF1447" s="9">
        <v>1</v>
      </c>
      <c r="BG1447" s="9">
        <v>1</v>
      </c>
      <c r="BH1447">
        <v>2</v>
      </c>
      <c r="BI1447">
        <v>1</v>
      </c>
      <c r="BJ1447" s="58">
        <v>1</v>
      </c>
      <c r="BK1447">
        <v>2</v>
      </c>
      <c r="BL1447">
        <v>2</v>
      </c>
      <c r="BM1447">
        <v>1</v>
      </c>
      <c r="BN1447">
        <v>1</v>
      </c>
      <c r="BO1447">
        <v>2</v>
      </c>
      <c r="BP1447">
        <v>2</v>
      </c>
      <c r="BQ1447" t="s">
        <v>125</v>
      </c>
      <c r="BR1447">
        <v>2</v>
      </c>
      <c r="BS1447">
        <v>2</v>
      </c>
      <c r="BT1447" t="s">
        <v>125</v>
      </c>
      <c r="BU1447">
        <v>1</v>
      </c>
      <c r="BV1447">
        <v>1</v>
      </c>
      <c r="BW1447">
        <v>1</v>
      </c>
      <c r="BX1447">
        <v>2</v>
      </c>
      <c r="BY1447">
        <v>2</v>
      </c>
      <c r="BZ1447">
        <v>2</v>
      </c>
      <c r="CA1447">
        <v>2</v>
      </c>
      <c r="CB1447">
        <v>2</v>
      </c>
      <c r="CC1447">
        <v>1</v>
      </c>
      <c r="CD1447">
        <v>2</v>
      </c>
      <c r="CE1447">
        <v>2</v>
      </c>
      <c r="CF1447">
        <v>1</v>
      </c>
      <c r="CG1447">
        <v>1</v>
      </c>
      <c r="CH1447">
        <v>2</v>
      </c>
      <c r="CI1447">
        <v>1</v>
      </c>
      <c r="CJ1447">
        <v>2</v>
      </c>
      <c r="CL1447">
        <v>1</v>
      </c>
      <c r="CM1447">
        <v>3</v>
      </c>
      <c r="CN1447">
        <v>1</v>
      </c>
      <c r="CO1447">
        <v>4</v>
      </c>
      <c r="CP1447">
        <v>2</v>
      </c>
      <c r="CQ1447">
        <v>3</v>
      </c>
      <c r="CR1447">
        <v>3</v>
      </c>
      <c r="CU1447">
        <v>2</v>
      </c>
      <c r="CW1447">
        <v>1</v>
      </c>
      <c r="CX1447">
        <v>2</v>
      </c>
      <c r="CY1447">
        <v>1</v>
      </c>
      <c r="CZ1447">
        <v>1</v>
      </c>
      <c r="DA1447" s="57" t="s">
        <v>125</v>
      </c>
    </row>
    <row r="1448" spans="1:105">
      <c r="A1448">
        <v>1442</v>
      </c>
      <c r="B1448" s="9">
        <v>2</v>
      </c>
      <c r="C1448" s="9">
        <v>4</v>
      </c>
      <c r="D1448" s="9">
        <v>2</v>
      </c>
      <c r="E1448" s="9">
        <v>1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1</v>
      </c>
      <c r="M1448" s="9">
        <v>2</v>
      </c>
      <c r="N1448" s="9">
        <v>1</v>
      </c>
      <c r="O1448" s="9">
        <v>1</v>
      </c>
      <c r="P1448" s="9">
        <v>1</v>
      </c>
      <c r="Q1448" s="9">
        <v>3</v>
      </c>
      <c r="R1448" s="9">
        <v>0</v>
      </c>
      <c r="S1448" s="9">
        <v>0</v>
      </c>
      <c r="T1448" s="9"/>
      <c r="U1448" s="9">
        <v>0</v>
      </c>
      <c r="V1448" s="9">
        <v>1</v>
      </c>
      <c r="W1448" s="9">
        <v>1</v>
      </c>
      <c r="X1448" s="9">
        <v>0</v>
      </c>
      <c r="Y1448" s="9">
        <v>1</v>
      </c>
      <c r="Z1448" s="9">
        <v>0</v>
      </c>
      <c r="AA1448" s="9">
        <v>0</v>
      </c>
      <c r="AB1448" s="9">
        <v>0</v>
      </c>
      <c r="AC1448" s="9"/>
      <c r="AD1448" s="9">
        <v>1</v>
      </c>
      <c r="AE1448" s="9"/>
      <c r="AF1448" s="9">
        <v>1</v>
      </c>
      <c r="AG1448" s="9">
        <v>0</v>
      </c>
      <c r="AH1448" s="9">
        <v>0</v>
      </c>
      <c r="AI1448" s="9">
        <v>0</v>
      </c>
      <c r="AJ1448" s="9">
        <v>0</v>
      </c>
      <c r="AK1448" s="9">
        <v>0</v>
      </c>
      <c r="AL1448" s="9"/>
      <c r="AM1448" s="9">
        <v>1</v>
      </c>
      <c r="AN1448" s="9">
        <v>1</v>
      </c>
      <c r="AO1448" s="9">
        <v>1</v>
      </c>
      <c r="AP1448" s="9">
        <v>1</v>
      </c>
      <c r="AQ1448" s="9">
        <v>0</v>
      </c>
      <c r="AR1448" s="9">
        <v>1</v>
      </c>
      <c r="AS1448" s="9"/>
      <c r="AT1448" s="9">
        <v>1</v>
      </c>
      <c r="AU1448" s="9">
        <v>3</v>
      </c>
      <c r="AV1448" s="75">
        <v>2</v>
      </c>
      <c r="AW1448" s="75">
        <v>1</v>
      </c>
      <c r="AX1448" s="75">
        <v>2</v>
      </c>
      <c r="AY1448" s="9" t="s">
        <v>125</v>
      </c>
      <c r="AZ1448" s="9">
        <v>1</v>
      </c>
      <c r="BA1448" s="9">
        <v>2</v>
      </c>
      <c r="BB1448" s="9"/>
      <c r="BC1448" s="9">
        <v>1</v>
      </c>
      <c r="BD1448" s="9">
        <v>2</v>
      </c>
      <c r="BE1448" s="9" t="s">
        <v>125</v>
      </c>
      <c r="BF1448" s="9">
        <v>1</v>
      </c>
      <c r="BG1448" s="9">
        <v>1</v>
      </c>
      <c r="BH1448">
        <v>2</v>
      </c>
      <c r="BI1448">
        <v>1</v>
      </c>
      <c r="BJ1448" s="58">
        <v>1</v>
      </c>
      <c r="BK1448">
        <v>2</v>
      </c>
      <c r="BL1448">
        <v>1</v>
      </c>
      <c r="BM1448">
        <v>1</v>
      </c>
      <c r="BN1448">
        <v>1</v>
      </c>
      <c r="BO1448">
        <v>1</v>
      </c>
      <c r="BP1448">
        <v>2</v>
      </c>
      <c r="BQ1448" t="s">
        <v>125</v>
      </c>
      <c r="BR1448">
        <v>1</v>
      </c>
      <c r="BS1448">
        <v>2</v>
      </c>
      <c r="BT1448" t="s">
        <v>125</v>
      </c>
      <c r="BU1448">
        <v>1</v>
      </c>
      <c r="BV1448">
        <v>2</v>
      </c>
      <c r="BW1448">
        <v>1</v>
      </c>
      <c r="BX1448">
        <v>1</v>
      </c>
      <c r="BY1448">
        <v>1</v>
      </c>
      <c r="BZ1448">
        <v>1</v>
      </c>
      <c r="CA1448">
        <v>2</v>
      </c>
      <c r="CB1448">
        <v>2</v>
      </c>
      <c r="CC1448">
        <v>1</v>
      </c>
      <c r="CD1448">
        <v>2</v>
      </c>
      <c r="CE1448">
        <v>1</v>
      </c>
      <c r="CF1448">
        <v>1</v>
      </c>
      <c r="CG1448">
        <v>2</v>
      </c>
      <c r="CH1448">
        <v>1</v>
      </c>
      <c r="CI1448">
        <v>2</v>
      </c>
      <c r="CJ1448">
        <v>2</v>
      </c>
      <c r="CK1448">
        <v>2</v>
      </c>
      <c r="CL1448">
        <v>1</v>
      </c>
      <c r="CM1448">
        <v>2</v>
      </c>
      <c r="CN1448">
        <v>2</v>
      </c>
      <c r="CO1448">
        <v>3</v>
      </c>
      <c r="CP1448">
        <v>1</v>
      </c>
      <c r="CQ1448">
        <v>2</v>
      </c>
      <c r="CR1448">
        <v>1</v>
      </c>
      <c r="CS1448">
        <v>1</v>
      </c>
      <c r="CT1448">
        <v>4</v>
      </c>
      <c r="CU1448">
        <v>3</v>
      </c>
      <c r="CV1448">
        <v>1</v>
      </c>
      <c r="CW1448">
        <v>1</v>
      </c>
      <c r="CX1448">
        <v>3</v>
      </c>
      <c r="CY1448">
        <v>3</v>
      </c>
      <c r="CZ1448">
        <v>3</v>
      </c>
      <c r="DA1448" s="57" t="s">
        <v>125</v>
      </c>
    </row>
    <row r="1449" spans="1:105">
      <c r="A1449">
        <v>1443</v>
      </c>
      <c r="B1449" s="9">
        <v>2</v>
      </c>
      <c r="C1449" s="9">
        <v>9</v>
      </c>
      <c r="D1449" s="9">
        <v>5</v>
      </c>
      <c r="E1449" s="9">
        <v>2</v>
      </c>
      <c r="F1449" s="9">
        <v>0</v>
      </c>
      <c r="G1449" s="9">
        <v>0</v>
      </c>
      <c r="H1449" s="9">
        <v>0</v>
      </c>
      <c r="I1449" s="9">
        <v>0</v>
      </c>
      <c r="J1449" s="9">
        <v>1</v>
      </c>
      <c r="K1449" s="9">
        <v>0</v>
      </c>
      <c r="L1449" s="9">
        <v>0</v>
      </c>
      <c r="M1449" s="9">
        <v>2</v>
      </c>
      <c r="N1449" s="9"/>
      <c r="O1449" s="9">
        <v>4</v>
      </c>
      <c r="P1449" s="9"/>
      <c r="Q1449" s="9"/>
      <c r="R1449" s="9"/>
      <c r="S1449" s="9"/>
      <c r="T1449" s="9"/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1</v>
      </c>
      <c r="AB1449" s="9">
        <v>0</v>
      </c>
      <c r="AC1449" s="9"/>
      <c r="AD1449" s="9">
        <v>5</v>
      </c>
      <c r="AE1449" s="9"/>
      <c r="AF1449" s="9">
        <v>1</v>
      </c>
      <c r="AG1449" s="9">
        <v>1</v>
      </c>
      <c r="AH1449" s="9">
        <v>0</v>
      </c>
      <c r="AI1449" s="9">
        <v>0</v>
      </c>
      <c r="AJ1449" s="9">
        <v>0</v>
      </c>
      <c r="AK1449" s="9">
        <v>0</v>
      </c>
      <c r="AL1449" s="9"/>
      <c r="AM1449" s="9">
        <v>1</v>
      </c>
      <c r="AN1449" s="9">
        <v>1</v>
      </c>
      <c r="AO1449" s="9">
        <v>1</v>
      </c>
      <c r="AP1449" s="9">
        <v>1</v>
      </c>
      <c r="AQ1449" s="9">
        <v>0</v>
      </c>
      <c r="AR1449" s="9">
        <v>0</v>
      </c>
      <c r="AS1449" s="9"/>
      <c r="AT1449" s="9">
        <v>4</v>
      </c>
      <c r="AU1449" s="9">
        <v>4</v>
      </c>
      <c r="AV1449" s="75"/>
      <c r="AW1449" s="75">
        <v>2</v>
      </c>
      <c r="AX1449" s="75">
        <v>1</v>
      </c>
      <c r="AY1449" s="9"/>
      <c r="AZ1449" s="9">
        <v>2</v>
      </c>
      <c r="BA1449" s="9" t="s">
        <v>125</v>
      </c>
      <c r="BB1449" s="9" t="s">
        <v>125</v>
      </c>
      <c r="BC1449" s="9">
        <v>1</v>
      </c>
      <c r="BD1449" s="9">
        <v>1</v>
      </c>
      <c r="BE1449" s="9">
        <v>1</v>
      </c>
      <c r="BF1449" s="9">
        <v>1</v>
      </c>
      <c r="BG1449" s="9">
        <v>1</v>
      </c>
      <c r="BI1449">
        <v>2</v>
      </c>
      <c r="BJ1449" s="58">
        <v>1</v>
      </c>
      <c r="BK1449">
        <v>2</v>
      </c>
      <c r="BL1449">
        <v>1</v>
      </c>
      <c r="BM1449">
        <v>1</v>
      </c>
      <c r="BN1449">
        <v>1</v>
      </c>
      <c r="BO1449">
        <v>2</v>
      </c>
      <c r="BP1449">
        <v>2</v>
      </c>
      <c r="BQ1449" t="s">
        <v>125</v>
      </c>
      <c r="BT1449" t="s">
        <v>125</v>
      </c>
      <c r="BU1449">
        <v>2</v>
      </c>
      <c r="BV1449">
        <v>1</v>
      </c>
      <c r="BW1449">
        <v>1</v>
      </c>
      <c r="BY1449">
        <v>2</v>
      </c>
      <c r="BZ1449">
        <v>2</v>
      </c>
      <c r="CA1449">
        <v>2</v>
      </c>
      <c r="CB1449">
        <v>2</v>
      </c>
      <c r="CC1449">
        <v>2</v>
      </c>
      <c r="CD1449">
        <v>2</v>
      </c>
      <c r="CE1449">
        <v>1</v>
      </c>
      <c r="CF1449">
        <v>2</v>
      </c>
      <c r="CG1449">
        <v>2</v>
      </c>
      <c r="CH1449">
        <v>2</v>
      </c>
      <c r="CI1449">
        <v>2</v>
      </c>
      <c r="CJ1449">
        <v>1</v>
      </c>
      <c r="CK1449">
        <v>2</v>
      </c>
      <c r="CL1449">
        <v>1</v>
      </c>
      <c r="CM1449">
        <v>4</v>
      </c>
      <c r="CN1449">
        <v>3</v>
      </c>
      <c r="CO1449">
        <v>4</v>
      </c>
      <c r="CP1449">
        <v>3</v>
      </c>
      <c r="CQ1449">
        <v>4</v>
      </c>
      <c r="CR1449">
        <v>4</v>
      </c>
      <c r="CS1449">
        <v>4</v>
      </c>
      <c r="CT1449">
        <v>4</v>
      </c>
      <c r="CU1449">
        <v>4</v>
      </c>
      <c r="CV1449">
        <v>4</v>
      </c>
      <c r="CW1449">
        <v>2</v>
      </c>
      <c r="CX1449">
        <v>3</v>
      </c>
      <c r="CY1449">
        <v>1</v>
      </c>
      <c r="CZ1449">
        <v>4</v>
      </c>
      <c r="DA1449" s="57" t="s">
        <v>125</v>
      </c>
    </row>
    <row r="1450" spans="1:105">
      <c r="A1450">
        <v>1444</v>
      </c>
      <c r="B1450" s="9">
        <v>2</v>
      </c>
      <c r="C1450" s="9">
        <v>5</v>
      </c>
      <c r="D1450" s="9">
        <v>4</v>
      </c>
      <c r="E1450" s="9">
        <v>11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1</v>
      </c>
      <c r="L1450" s="9">
        <v>0</v>
      </c>
      <c r="M1450" s="9">
        <v>2</v>
      </c>
      <c r="N1450" s="9">
        <v>3</v>
      </c>
      <c r="O1450" s="9">
        <v>3</v>
      </c>
      <c r="P1450" s="9">
        <v>3</v>
      </c>
      <c r="Q1450" s="9">
        <v>3</v>
      </c>
      <c r="R1450" s="9">
        <v>3</v>
      </c>
      <c r="S1450" s="9">
        <v>3</v>
      </c>
      <c r="T1450" s="9"/>
      <c r="U1450" s="9">
        <v>0</v>
      </c>
      <c r="V1450" s="9">
        <v>0</v>
      </c>
      <c r="W1450" s="9">
        <v>1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  <c r="AC1450" s="9"/>
      <c r="AD1450" s="9">
        <v>2</v>
      </c>
      <c r="AE1450" s="9"/>
      <c r="AF1450" s="9">
        <v>0</v>
      </c>
      <c r="AG1450" s="9">
        <v>0</v>
      </c>
      <c r="AH1450" s="9">
        <v>1</v>
      </c>
      <c r="AI1450" s="9">
        <v>0</v>
      </c>
      <c r="AJ1450" s="9">
        <v>0</v>
      </c>
      <c r="AK1450" s="9">
        <v>0</v>
      </c>
      <c r="AL1450" s="9"/>
      <c r="AM1450" s="9">
        <v>1</v>
      </c>
      <c r="AN1450" s="9">
        <v>1</v>
      </c>
      <c r="AO1450" s="9">
        <v>1</v>
      </c>
      <c r="AP1450" s="9">
        <v>1</v>
      </c>
      <c r="AQ1450" s="9">
        <v>0</v>
      </c>
      <c r="AR1450" s="9">
        <v>0</v>
      </c>
      <c r="AS1450" s="9"/>
      <c r="AT1450" s="9">
        <v>1</v>
      </c>
      <c r="AU1450" s="9">
        <v>3</v>
      </c>
      <c r="AV1450" s="75">
        <v>2</v>
      </c>
      <c r="AW1450" s="75">
        <v>2</v>
      </c>
      <c r="AX1450" s="75">
        <v>2</v>
      </c>
      <c r="AY1450" s="9" t="s">
        <v>125</v>
      </c>
      <c r="AZ1450" s="9">
        <v>1</v>
      </c>
      <c r="BA1450" s="9">
        <v>1</v>
      </c>
      <c r="BB1450" s="9">
        <v>2</v>
      </c>
      <c r="BC1450" s="9">
        <v>1</v>
      </c>
      <c r="BD1450" s="9">
        <v>1</v>
      </c>
      <c r="BE1450" s="9">
        <v>2</v>
      </c>
      <c r="BF1450" s="9">
        <v>1</v>
      </c>
      <c r="BG1450" s="9">
        <v>1</v>
      </c>
      <c r="BH1450">
        <v>1</v>
      </c>
      <c r="BI1450">
        <v>2</v>
      </c>
      <c r="BJ1450" s="58">
        <v>2</v>
      </c>
      <c r="BK1450">
        <v>2</v>
      </c>
      <c r="BL1450">
        <v>1</v>
      </c>
      <c r="BM1450">
        <v>1</v>
      </c>
      <c r="BN1450">
        <v>1</v>
      </c>
      <c r="BO1450">
        <v>2</v>
      </c>
      <c r="BP1450">
        <v>2</v>
      </c>
      <c r="BQ1450" t="s">
        <v>125</v>
      </c>
      <c r="BR1450">
        <v>1</v>
      </c>
      <c r="BS1450">
        <v>1</v>
      </c>
      <c r="BT1450">
        <v>1</v>
      </c>
      <c r="BU1450">
        <v>1</v>
      </c>
      <c r="BV1450">
        <v>1</v>
      </c>
      <c r="BW1450">
        <v>1</v>
      </c>
      <c r="BX1450">
        <v>2</v>
      </c>
      <c r="BY1450">
        <v>1</v>
      </c>
      <c r="BZ1450">
        <v>2</v>
      </c>
      <c r="CA1450">
        <v>2</v>
      </c>
      <c r="CB1450">
        <v>2</v>
      </c>
      <c r="CC1450">
        <v>2</v>
      </c>
      <c r="CD1450">
        <v>2</v>
      </c>
      <c r="CE1450">
        <v>2</v>
      </c>
      <c r="CF1450">
        <v>1</v>
      </c>
      <c r="CG1450">
        <v>2</v>
      </c>
      <c r="CH1450">
        <v>2</v>
      </c>
      <c r="CI1450">
        <v>2</v>
      </c>
      <c r="CJ1450">
        <v>2</v>
      </c>
      <c r="CK1450">
        <v>2</v>
      </c>
      <c r="CL1450">
        <v>2</v>
      </c>
      <c r="CM1450" t="s">
        <v>125</v>
      </c>
      <c r="CN1450" t="s">
        <v>125</v>
      </c>
      <c r="CO1450">
        <v>4</v>
      </c>
      <c r="CP1450">
        <v>2</v>
      </c>
      <c r="CQ1450">
        <v>2</v>
      </c>
      <c r="CR1450">
        <v>3</v>
      </c>
      <c r="CS1450">
        <v>3</v>
      </c>
      <c r="CT1450">
        <v>3</v>
      </c>
      <c r="CU1450">
        <v>3</v>
      </c>
      <c r="CV1450">
        <v>2</v>
      </c>
      <c r="CW1450">
        <v>2</v>
      </c>
      <c r="CX1450">
        <v>3</v>
      </c>
      <c r="CY1450">
        <v>1</v>
      </c>
      <c r="CZ1450">
        <v>2</v>
      </c>
      <c r="DA1450" s="57" t="s">
        <v>125</v>
      </c>
    </row>
    <row r="1451" spans="1:105">
      <c r="A1451">
        <v>1445</v>
      </c>
      <c r="B1451" s="9">
        <v>2</v>
      </c>
      <c r="C1451" s="9">
        <v>6</v>
      </c>
      <c r="D1451" s="9">
        <v>4</v>
      </c>
      <c r="E1451" s="9">
        <v>15</v>
      </c>
      <c r="F1451" s="9">
        <v>0</v>
      </c>
      <c r="G1451" s="9">
        <v>0</v>
      </c>
      <c r="H1451" s="9">
        <v>0</v>
      </c>
      <c r="I1451" s="9">
        <v>1</v>
      </c>
      <c r="J1451" s="9">
        <v>0</v>
      </c>
      <c r="K1451" s="9">
        <v>1</v>
      </c>
      <c r="L1451" s="9">
        <v>0</v>
      </c>
      <c r="M1451" s="9">
        <v>2</v>
      </c>
      <c r="N1451" s="9">
        <v>3</v>
      </c>
      <c r="O1451" s="9">
        <v>3</v>
      </c>
      <c r="P1451" s="9">
        <v>3</v>
      </c>
      <c r="Q1451" s="9">
        <v>3</v>
      </c>
      <c r="R1451" s="9">
        <v>3</v>
      </c>
      <c r="S1451" s="9">
        <v>3</v>
      </c>
      <c r="T1451" s="9"/>
      <c r="U1451" s="9">
        <v>0</v>
      </c>
      <c r="V1451" s="9">
        <v>0</v>
      </c>
      <c r="W1451" s="9">
        <v>1</v>
      </c>
      <c r="X1451" s="9">
        <v>0</v>
      </c>
      <c r="Y1451" s="9">
        <v>1</v>
      </c>
      <c r="Z1451" s="9">
        <v>1</v>
      </c>
      <c r="AA1451" s="9">
        <v>0</v>
      </c>
      <c r="AB1451" s="9">
        <v>0</v>
      </c>
      <c r="AC1451" s="9"/>
      <c r="AD1451" s="9">
        <v>4</v>
      </c>
      <c r="AE1451" s="9"/>
      <c r="AF1451" s="9">
        <v>1</v>
      </c>
      <c r="AG1451" s="9">
        <v>0</v>
      </c>
      <c r="AH1451" s="9">
        <v>1</v>
      </c>
      <c r="AI1451" s="9">
        <v>0</v>
      </c>
      <c r="AJ1451" s="9">
        <v>0</v>
      </c>
      <c r="AK1451" s="9">
        <v>0</v>
      </c>
      <c r="AL1451" s="9"/>
      <c r="AM1451" s="9">
        <v>1</v>
      </c>
      <c r="AN1451" s="9">
        <v>1</v>
      </c>
      <c r="AO1451" s="9">
        <v>1</v>
      </c>
      <c r="AP1451" s="9">
        <v>0</v>
      </c>
      <c r="AQ1451" s="9">
        <v>0</v>
      </c>
      <c r="AR1451" s="9">
        <v>0</v>
      </c>
      <c r="AS1451" s="9"/>
      <c r="AT1451" s="9">
        <v>2</v>
      </c>
      <c r="AU1451" s="9">
        <v>4</v>
      </c>
      <c r="AV1451" s="75">
        <v>2</v>
      </c>
      <c r="AW1451" s="75">
        <v>2</v>
      </c>
      <c r="AX1451" s="75">
        <v>1</v>
      </c>
      <c r="AY1451" s="9">
        <v>2</v>
      </c>
      <c r="AZ1451" s="9">
        <v>1</v>
      </c>
      <c r="BA1451" s="9">
        <v>1</v>
      </c>
      <c r="BB1451" s="9">
        <v>1</v>
      </c>
      <c r="BC1451" s="9">
        <v>1</v>
      </c>
      <c r="BD1451" s="9">
        <v>1</v>
      </c>
      <c r="BE1451" s="9">
        <v>1</v>
      </c>
      <c r="BF1451" s="9">
        <v>2</v>
      </c>
      <c r="BG1451" s="9" t="s">
        <v>125</v>
      </c>
      <c r="BH1451">
        <v>1</v>
      </c>
      <c r="BI1451">
        <v>1</v>
      </c>
      <c r="BJ1451" s="58">
        <v>1</v>
      </c>
      <c r="BK1451">
        <v>2</v>
      </c>
      <c r="BL1451">
        <v>1</v>
      </c>
      <c r="BM1451">
        <v>1</v>
      </c>
      <c r="BN1451">
        <v>1</v>
      </c>
      <c r="BO1451">
        <v>2</v>
      </c>
      <c r="BP1451">
        <v>2</v>
      </c>
      <c r="BQ1451" t="s">
        <v>125</v>
      </c>
      <c r="BR1451">
        <v>2</v>
      </c>
      <c r="BS1451">
        <v>2</v>
      </c>
      <c r="BT1451" t="s">
        <v>125</v>
      </c>
      <c r="BU1451">
        <v>1</v>
      </c>
      <c r="BV1451">
        <v>2</v>
      </c>
      <c r="BW1451">
        <v>2</v>
      </c>
      <c r="BX1451">
        <v>2</v>
      </c>
      <c r="BY1451">
        <v>1</v>
      </c>
      <c r="BZ1451">
        <v>2</v>
      </c>
      <c r="CA1451">
        <v>2</v>
      </c>
      <c r="CB1451">
        <v>2</v>
      </c>
      <c r="CC1451">
        <v>2</v>
      </c>
      <c r="CD1451">
        <v>2</v>
      </c>
      <c r="CE1451">
        <v>2</v>
      </c>
      <c r="CF1451">
        <v>2</v>
      </c>
      <c r="CG1451">
        <v>2</v>
      </c>
      <c r="CH1451">
        <v>2</v>
      </c>
      <c r="CI1451">
        <v>2</v>
      </c>
      <c r="CJ1451">
        <v>1</v>
      </c>
      <c r="CK1451">
        <v>2</v>
      </c>
      <c r="CL1451">
        <v>2</v>
      </c>
      <c r="CM1451" t="s">
        <v>125</v>
      </c>
      <c r="CN1451" t="s">
        <v>125</v>
      </c>
      <c r="CO1451">
        <v>4</v>
      </c>
      <c r="CP1451">
        <v>3</v>
      </c>
      <c r="CQ1451">
        <v>4</v>
      </c>
      <c r="CR1451">
        <v>3</v>
      </c>
      <c r="CS1451">
        <v>3</v>
      </c>
      <c r="CT1451">
        <v>3</v>
      </c>
      <c r="CU1451">
        <v>3</v>
      </c>
      <c r="CV1451">
        <v>2</v>
      </c>
      <c r="CW1451">
        <v>1</v>
      </c>
      <c r="CX1451">
        <v>3</v>
      </c>
      <c r="CY1451">
        <v>3</v>
      </c>
      <c r="CZ1451">
        <v>3</v>
      </c>
      <c r="DA1451" s="57" t="s">
        <v>125</v>
      </c>
    </row>
    <row r="1452" spans="1:105">
      <c r="A1452">
        <v>1446</v>
      </c>
      <c r="B1452" s="9">
        <v>2</v>
      </c>
      <c r="C1452" s="9">
        <v>9</v>
      </c>
      <c r="D1452" s="9">
        <v>5</v>
      </c>
      <c r="E1452" s="9">
        <v>6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1</v>
      </c>
      <c r="L1452" s="9">
        <v>0</v>
      </c>
      <c r="M1452" s="9">
        <v>2</v>
      </c>
      <c r="N1452" s="9">
        <v>4</v>
      </c>
      <c r="O1452" s="9">
        <v>4</v>
      </c>
      <c r="P1452" s="9">
        <v>4</v>
      </c>
      <c r="Q1452" s="9">
        <v>4</v>
      </c>
      <c r="R1452" s="9">
        <v>4</v>
      </c>
      <c r="S1452" s="9">
        <v>4</v>
      </c>
      <c r="T1452" s="9"/>
      <c r="U1452" s="9">
        <v>0</v>
      </c>
      <c r="V1452" s="9">
        <v>0</v>
      </c>
      <c r="W1452" s="9">
        <v>0</v>
      </c>
      <c r="X1452" s="9">
        <v>0</v>
      </c>
      <c r="Y1452" s="9">
        <v>1</v>
      </c>
      <c r="Z1452" s="9">
        <v>0</v>
      </c>
      <c r="AA1452" s="9">
        <v>0</v>
      </c>
      <c r="AB1452" s="9">
        <v>0</v>
      </c>
      <c r="AC1452" s="9"/>
      <c r="AD1452" s="9">
        <v>5</v>
      </c>
      <c r="AE1452" s="9"/>
      <c r="AF1452" s="9">
        <v>1</v>
      </c>
      <c r="AG1452" s="9">
        <v>1</v>
      </c>
      <c r="AH1452" s="9">
        <v>0</v>
      </c>
      <c r="AI1452" s="9">
        <v>0</v>
      </c>
      <c r="AJ1452" s="9">
        <v>0</v>
      </c>
      <c r="AK1452" s="9">
        <v>0</v>
      </c>
      <c r="AL1452" s="9"/>
      <c r="AM1452" s="9">
        <v>1</v>
      </c>
      <c r="AN1452" s="9">
        <v>1</v>
      </c>
      <c r="AO1452" s="9">
        <v>1</v>
      </c>
      <c r="AP1452" s="9">
        <v>0</v>
      </c>
      <c r="AQ1452" s="9">
        <v>0</v>
      </c>
      <c r="AR1452" s="9">
        <v>0</v>
      </c>
      <c r="AS1452" s="9"/>
      <c r="AT1452" s="9">
        <v>1</v>
      </c>
      <c r="AU1452" s="9">
        <v>3</v>
      </c>
      <c r="AV1452" s="75">
        <v>1</v>
      </c>
      <c r="AW1452" s="75">
        <v>1</v>
      </c>
      <c r="AX1452" s="75">
        <v>1</v>
      </c>
      <c r="AY1452" s="9">
        <v>1</v>
      </c>
      <c r="AZ1452" s="9">
        <v>2</v>
      </c>
      <c r="BA1452" s="9" t="s">
        <v>125</v>
      </c>
      <c r="BB1452" s="9" t="s">
        <v>125</v>
      </c>
      <c r="BC1452" s="9">
        <v>1</v>
      </c>
      <c r="BD1452" s="9">
        <v>1</v>
      </c>
      <c r="BE1452" s="9">
        <v>2</v>
      </c>
      <c r="BF1452" s="9">
        <v>2</v>
      </c>
      <c r="BG1452" s="9" t="s">
        <v>125</v>
      </c>
      <c r="BH1452">
        <v>1</v>
      </c>
      <c r="BI1452">
        <v>2</v>
      </c>
      <c r="BJ1452" s="58">
        <v>2</v>
      </c>
      <c r="BK1452">
        <v>2</v>
      </c>
      <c r="BL1452">
        <v>1</v>
      </c>
      <c r="BM1452">
        <v>1</v>
      </c>
      <c r="BN1452">
        <v>1</v>
      </c>
      <c r="BO1452">
        <v>2</v>
      </c>
      <c r="BP1452">
        <v>2</v>
      </c>
      <c r="BQ1452" t="s">
        <v>125</v>
      </c>
      <c r="BR1452">
        <v>2</v>
      </c>
      <c r="BS1452">
        <v>2</v>
      </c>
      <c r="BT1452" t="s">
        <v>125</v>
      </c>
      <c r="BU1452">
        <v>1</v>
      </c>
      <c r="BV1452">
        <v>1</v>
      </c>
      <c r="BW1452">
        <v>2</v>
      </c>
      <c r="BX1452">
        <v>2</v>
      </c>
      <c r="BY1452">
        <v>2</v>
      </c>
      <c r="BZ1452">
        <v>2</v>
      </c>
      <c r="CA1452">
        <v>2</v>
      </c>
      <c r="CB1452">
        <v>2</v>
      </c>
      <c r="CC1452">
        <v>2</v>
      </c>
      <c r="CD1452">
        <v>2</v>
      </c>
      <c r="CE1452">
        <v>2</v>
      </c>
      <c r="CF1452">
        <v>1</v>
      </c>
      <c r="CG1452">
        <v>1</v>
      </c>
      <c r="CH1452">
        <v>2</v>
      </c>
      <c r="CI1452">
        <v>2</v>
      </c>
      <c r="CJ1452">
        <v>1</v>
      </c>
      <c r="CK1452">
        <v>2</v>
      </c>
      <c r="CL1452">
        <v>1</v>
      </c>
      <c r="CM1452">
        <v>4</v>
      </c>
      <c r="CN1452">
        <v>4</v>
      </c>
      <c r="CO1452">
        <v>4</v>
      </c>
      <c r="CP1452">
        <v>3</v>
      </c>
      <c r="CQ1452">
        <v>4</v>
      </c>
      <c r="CR1452">
        <v>3</v>
      </c>
      <c r="CS1452">
        <v>3</v>
      </c>
      <c r="CT1452">
        <v>3</v>
      </c>
      <c r="CU1452">
        <v>2</v>
      </c>
      <c r="CV1452">
        <v>1</v>
      </c>
      <c r="CW1452">
        <v>1</v>
      </c>
      <c r="CX1452">
        <v>4</v>
      </c>
      <c r="CY1452">
        <v>3</v>
      </c>
      <c r="CZ1452">
        <v>0</v>
      </c>
      <c r="DA1452" s="57" t="s">
        <v>125</v>
      </c>
    </row>
    <row r="1453" spans="1:105">
      <c r="A1453">
        <v>1447</v>
      </c>
      <c r="B1453" s="9">
        <v>2</v>
      </c>
      <c r="C1453" s="9">
        <v>5</v>
      </c>
      <c r="D1453" s="9">
        <v>1</v>
      </c>
      <c r="E1453" s="9">
        <v>11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1</v>
      </c>
      <c r="M1453" s="9">
        <v>2</v>
      </c>
      <c r="N1453" s="9">
        <v>4</v>
      </c>
      <c r="O1453" s="9">
        <v>4</v>
      </c>
      <c r="P1453" s="9">
        <v>4</v>
      </c>
      <c r="Q1453" s="9">
        <v>4</v>
      </c>
      <c r="R1453" s="9">
        <v>4</v>
      </c>
      <c r="S1453" s="9">
        <v>4</v>
      </c>
      <c r="T1453" s="9"/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1</v>
      </c>
      <c r="AC1453" s="9"/>
      <c r="AD1453" s="9">
        <v>2</v>
      </c>
      <c r="AE1453" s="9"/>
      <c r="AF1453" s="9">
        <v>0</v>
      </c>
      <c r="AG1453" s="9">
        <v>0</v>
      </c>
      <c r="AH1453" s="9">
        <v>1</v>
      </c>
      <c r="AI1453" s="9">
        <v>0</v>
      </c>
      <c r="AJ1453" s="9">
        <v>0</v>
      </c>
      <c r="AK1453" s="9">
        <v>0</v>
      </c>
      <c r="AL1453" s="9"/>
      <c r="AM1453" s="9">
        <v>1</v>
      </c>
      <c r="AN1453" s="9">
        <v>1</v>
      </c>
      <c r="AO1453" s="9">
        <v>1</v>
      </c>
      <c r="AP1453" s="9">
        <v>0</v>
      </c>
      <c r="AQ1453" s="9">
        <v>0</v>
      </c>
      <c r="AR1453" s="9">
        <v>0</v>
      </c>
      <c r="AS1453" s="9"/>
      <c r="AT1453" s="9">
        <v>1</v>
      </c>
      <c r="AU1453" s="9">
        <v>2</v>
      </c>
      <c r="AV1453" s="75">
        <v>2</v>
      </c>
      <c r="AW1453" s="75">
        <v>2</v>
      </c>
      <c r="AX1453" s="75">
        <v>1</v>
      </c>
      <c r="AY1453" s="9">
        <v>1</v>
      </c>
      <c r="AZ1453" s="9">
        <v>1</v>
      </c>
      <c r="BA1453" s="9">
        <v>1</v>
      </c>
      <c r="BB1453" s="9">
        <v>2</v>
      </c>
      <c r="BC1453" s="9">
        <v>1</v>
      </c>
      <c r="BD1453" s="9">
        <v>1</v>
      </c>
      <c r="BE1453" s="9">
        <v>2</v>
      </c>
      <c r="BF1453" s="9">
        <v>1</v>
      </c>
      <c r="BG1453" s="9">
        <v>1</v>
      </c>
      <c r="BH1453">
        <v>2</v>
      </c>
      <c r="BI1453">
        <v>2</v>
      </c>
      <c r="BJ1453" s="58">
        <v>2</v>
      </c>
      <c r="BK1453">
        <v>2</v>
      </c>
      <c r="BL1453">
        <v>2</v>
      </c>
      <c r="BM1453">
        <v>1</v>
      </c>
      <c r="BN1453">
        <v>2</v>
      </c>
      <c r="BO1453">
        <v>2</v>
      </c>
      <c r="BP1453">
        <v>1</v>
      </c>
      <c r="BQ1453">
        <v>2</v>
      </c>
      <c r="BR1453">
        <v>1</v>
      </c>
      <c r="BS1453">
        <v>2</v>
      </c>
      <c r="BT1453" t="s">
        <v>125</v>
      </c>
      <c r="BU1453">
        <v>1</v>
      </c>
      <c r="BV1453">
        <v>2</v>
      </c>
      <c r="BW1453">
        <v>2</v>
      </c>
      <c r="BX1453">
        <v>2</v>
      </c>
      <c r="BY1453">
        <v>2</v>
      </c>
      <c r="BZ1453">
        <v>2</v>
      </c>
      <c r="CA1453">
        <v>2</v>
      </c>
      <c r="CB1453">
        <v>2</v>
      </c>
      <c r="CC1453">
        <v>2</v>
      </c>
      <c r="CD1453">
        <v>1</v>
      </c>
      <c r="CE1453">
        <v>1</v>
      </c>
      <c r="CF1453">
        <v>1</v>
      </c>
      <c r="CG1453">
        <v>2</v>
      </c>
      <c r="CH1453">
        <v>1</v>
      </c>
      <c r="CI1453">
        <v>2</v>
      </c>
      <c r="CJ1453">
        <v>2</v>
      </c>
      <c r="CK1453">
        <v>2</v>
      </c>
      <c r="CL1453">
        <v>2</v>
      </c>
      <c r="CM1453" t="s">
        <v>125</v>
      </c>
      <c r="CN1453" t="s">
        <v>125</v>
      </c>
      <c r="CO1453">
        <v>4</v>
      </c>
      <c r="CP1453">
        <v>3</v>
      </c>
      <c r="CQ1453">
        <v>4</v>
      </c>
      <c r="CR1453">
        <v>3</v>
      </c>
      <c r="CS1453">
        <v>3</v>
      </c>
      <c r="CT1453">
        <v>2</v>
      </c>
      <c r="CU1453">
        <v>3</v>
      </c>
      <c r="CV1453">
        <v>3</v>
      </c>
      <c r="CW1453">
        <v>1</v>
      </c>
      <c r="CX1453">
        <v>3</v>
      </c>
      <c r="CY1453">
        <v>4</v>
      </c>
      <c r="CZ1453">
        <v>3</v>
      </c>
      <c r="DA1453" s="57" t="s">
        <v>125</v>
      </c>
    </row>
    <row r="1454" spans="1:105">
      <c r="A1454">
        <v>1448</v>
      </c>
      <c r="B1454" s="9">
        <v>2</v>
      </c>
      <c r="C1454" s="9">
        <v>8</v>
      </c>
      <c r="D1454" s="9">
        <v>5</v>
      </c>
      <c r="E1454" s="9">
        <v>3</v>
      </c>
      <c r="F1454" s="9">
        <v>0</v>
      </c>
      <c r="G1454" s="9">
        <v>0</v>
      </c>
      <c r="H1454" s="9">
        <v>0</v>
      </c>
      <c r="I1454" s="9">
        <v>1</v>
      </c>
      <c r="J1454" s="9">
        <v>0</v>
      </c>
      <c r="K1454" s="9">
        <v>0</v>
      </c>
      <c r="L1454" s="9">
        <v>0</v>
      </c>
      <c r="M1454" s="9">
        <v>2</v>
      </c>
      <c r="N1454" s="9">
        <v>0</v>
      </c>
      <c r="O1454" s="9">
        <v>0</v>
      </c>
      <c r="P1454" s="9">
        <v>3</v>
      </c>
      <c r="Q1454" s="9">
        <v>3</v>
      </c>
      <c r="R1454" s="9">
        <v>3</v>
      </c>
      <c r="S1454" s="9">
        <v>4</v>
      </c>
      <c r="T1454" s="9"/>
      <c r="U1454" s="9">
        <v>1</v>
      </c>
      <c r="V1454" s="9">
        <v>1</v>
      </c>
      <c r="W1454" s="9">
        <v>0</v>
      </c>
      <c r="X1454" s="9">
        <v>0</v>
      </c>
      <c r="Y1454" s="9">
        <v>1</v>
      </c>
      <c r="Z1454" s="9">
        <v>0</v>
      </c>
      <c r="AA1454" s="9">
        <v>0</v>
      </c>
      <c r="AB1454" s="9">
        <v>0</v>
      </c>
      <c r="AC1454" s="9"/>
      <c r="AD1454" s="9">
        <v>3</v>
      </c>
      <c r="AE1454" s="9"/>
      <c r="AF1454" s="9">
        <v>1</v>
      </c>
      <c r="AG1454" s="9">
        <v>1</v>
      </c>
      <c r="AH1454" s="9">
        <v>0</v>
      </c>
      <c r="AI1454" s="9">
        <v>0</v>
      </c>
      <c r="AJ1454" s="9">
        <v>1</v>
      </c>
      <c r="AK1454" s="9">
        <v>0</v>
      </c>
      <c r="AL1454" s="9"/>
      <c r="AM1454" s="9">
        <v>1</v>
      </c>
      <c r="AN1454" s="9">
        <v>1</v>
      </c>
      <c r="AO1454" s="9">
        <v>1</v>
      </c>
      <c r="AP1454" s="9">
        <v>1</v>
      </c>
      <c r="AQ1454" s="9">
        <v>0</v>
      </c>
      <c r="AR1454" s="9">
        <v>0</v>
      </c>
      <c r="AS1454" s="9"/>
      <c r="AT1454" s="9">
        <v>3</v>
      </c>
      <c r="AU1454" s="9">
        <v>3</v>
      </c>
      <c r="AV1454" s="75">
        <v>1</v>
      </c>
      <c r="AW1454" s="75">
        <v>1</v>
      </c>
      <c r="AX1454" s="75">
        <v>1</v>
      </c>
      <c r="AY1454" s="9">
        <v>1</v>
      </c>
      <c r="AZ1454" s="9">
        <v>2</v>
      </c>
      <c r="BA1454" s="9" t="s">
        <v>125</v>
      </c>
      <c r="BB1454" s="9" t="s">
        <v>125</v>
      </c>
      <c r="BC1454" s="9">
        <v>1</v>
      </c>
      <c r="BD1454" s="9">
        <v>1</v>
      </c>
      <c r="BE1454" s="9">
        <v>1</v>
      </c>
      <c r="BF1454" s="9">
        <v>1</v>
      </c>
      <c r="BG1454" s="9">
        <v>1</v>
      </c>
      <c r="BH1454">
        <v>1</v>
      </c>
      <c r="BI1454">
        <v>1</v>
      </c>
      <c r="BJ1454" s="58">
        <v>1</v>
      </c>
      <c r="BK1454">
        <v>2</v>
      </c>
      <c r="BL1454">
        <v>1</v>
      </c>
      <c r="BM1454">
        <v>1</v>
      </c>
      <c r="BN1454">
        <v>1</v>
      </c>
      <c r="BO1454">
        <v>2</v>
      </c>
      <c r="BP1454">
        <v>2</v>
      </c>
      <c r="BQ1454" t="s">
        <v>125</v>
      </c>
      <c r="BR1454">
        <v>2</v>
      </c>
      <c r="BS1454">
        <v>1</v>
      </c>
      <c r="BT1454">
        <v>1</v>
      </c>
      <c r="BU1454">
        <v>1</v>
      </c>
      <c r="BV1454">
        <v>1</v>
      </c>
      <c r="BW1454">
        <v>1</v>
      </c>
      <c r="BX1454">
        <v>2</v>
      </c>
      <c r="BZ1454">
        <v>2</v>
      </c>
      <c r="CA1454">
        <v>2</v>
      </c>
      <c r="CB1454">
        <v>2</v>
      </c>
      <c r="CC1454">
        <v>1</v>
      </c>
      <c r="CD1454">
        <v>1</v>
      </c>
      <c r="CE1454">
        <v>2</v>
      </c>
      <c r="CF1454">
        <v>1</v>
      </c>
      <c r="CG1454">
        <v>1</v>
      </c>
      <c r="CH1454">
        <v>2</v>
      </c>
      <c r="CI1454">
        <v>2</v>
      </c>
      <c r="CJ1454">
        <v>1</v>
      </c>
      <c r="CK1454">
        <v>1</v>
      </c>
      <c r="CL1454">
        <v>1</v>
      </c>
      <c r="CM1454">
        <v>4</v>
      </c>
      <c r="CO1454">
        <v>4</v>
      </c>
      <c r="CP1454">
        <v>3</v>
      </c>
      <c r="CQ1454">
        <v>4</v>
      </c>
      <c r="CR1454">
        <v>4</v>
      </c>
      <c r="CS1454">
        <v>4</v>
      </c>
      <c r="CT1454">
        <v>2</v>
      </c>
      <c r="CU1454">
        <v>3</v>
      </c>
      <c r="CV1454">
        <v>3</v>
      </c>
      <c r="CW1454">
        <v>1</v>
      </c>
      <c r="CX1454">
        <v>3</v>
      </c>
      <c r="CY1454">
        <v>3</v>
      </c>
      <c r="CZ1454">
        <v>3</v>
      </c>
      <c r="DA1454" s="57" t="s">
        <v>125</v>
      </c>
    </row>
    <row r="1455" spans="1:105">
      <c r="A1455">
        <v>1449</v>
      </c>
      <c r="B1455" s="9">
        <v>2</v>
      </c>
      <c r="C1455" s="9">
        <v>5</v>
      </c>
      <c r="D1455" s="9">
        <v>7</v>
      </c>
      <c r="E1455" s="9">
        <v>6</v>
      </c>
      <c r="F1455" s="9">
        <v>0</v>
      </c>
      <c r="G1455" s="9">
        <v>0</v>
      </c>
      <c r="H1455" s="9">
        <v>0</v>
      </c>
      <c r="I1455" s="9">
        <v>0</v>
      </c>
      <c r="J1455" s="9">
        <v>1</v>
      </c>
      <c r="K1455" s="9">
        <v>0</v>
      </c>
      <c r="L1455" s="9">
        <v>0</v>
      </c>
      <c r="M1455" s="9">
        <v>2</v>
      </c>
      <c r="N1455" s="9"/>
      <c r="O1455" s="9"/>
      <c r="P1455" s="9"/>
      <c r="Q1455" s="9"/>
      <c r="R1455" s="9">
        <v>4</v>
      </c>
      <c r="S1455" s="9"/>
      <c r="T1455" s="9"/>
      <c r="U1455" s="9">
        <v>1</v>
      </c>
      <c r="V1455" s="9">
        <v>0</v>
      </c>
      <c r="W1455" s="9">
        <v>0</v>
      </c>
      <c r="X1455" s="9">
        <v>0</v>
      </c>
      <c r="Y1455" s="9">
        <v>1</v>
      </c>
      <c r="Z1455" s="9">
        <v>1</v>
      </c>
      <c r="AA1455" s="9">
        <v>0</v>
      </c>
      <c r="AB1455" s="9">
        <v>0</v>
      </c>
      <c r="AC1455" s="9"/>
      <c r="AD1455" s="9">
        <v>1</v>
      </c>
      <c r="AE1455" s="9"/>
      <c r="AF1455" s="9">
        <v>1</v>
      </c>
      <c r="AG1455" s="9">
        <v>0</v>
      </c>
      <c r="AH1455" s="9">
        <v>0</v>
      </c>
      <c r="AI1455" s="9">
        <v>0</v>
      </c>
      <c r="AJ1455" s="9">
        <v>0</v>
      </c>
      <c r="AK1455" s="9">
        <v>0</v>
      </c>
      <c r="AL1455" s="9"/>
      <c r="AM1455" s="9">
        <v>1</v>
      </c>
      <c r="AN1455" s="9">
        <v>0</v>
      </c>
      <c r="AO1455" s="9">
        <v>0</v>
      </c>
      <c r="AP1455" s="9">
        <v>0</v>
      </c>
      <c r="AQ1455" s="9">
        <v>0</v>
      </c>
      <c r="AR1455" s="9">
        <v>0</v>
      </c>
      <c r="AS1455" s="9"/>
      <c r="AT1455" s="9">
        <v>3</v>
      </c>
      <c r="AU1455" s="9">
        <v>4</v>
      </c>
      <c r="AV1455" s="75">
        <v>2</v>
      </c>
      <c r="AW1455" s="75">
        <v>2</v>
      </c>
      <c r="AX1455" s="75">
        <v>2</v>
      </c>
      <c r="AY1455" s="9" t="s">
        <v>125</v>
      </c>
      <c r="AZ1455" s="9">
        <v>1</v>
      </c>
      <c r="BA1455" s="9">
        <v>1</v>
      </c>
      <c r="BB1455" s="9">
        <v>2</v>
      </c>
      <c r="BC1455" s="9">
        <v>2</v>
      </c>
      <c r="BD1455" s="9">
        <v>1</v>
      </c>
      <c r="BE1455" s="9">
        <v>2</v>
      </c>
      <c r="BF1455" s="9">
        <v>1</v>
      </c>
      <c r="BG1455" s="9">
        <v>1</v>
      </c>
      <c r="BH1455">
        <v>1</v>
      </c>
      <c r="BI1455">
        <v>2</v>
      </c>
      <c r="BJ1455" s="58">
        <v>2</v>
      </c>
      <c r="BK1455">
        <v>2</v>
      </c>
      <c r="BL1455">
        <v>2</v>
      </c>
      <c r="BM1455">
        <v>2</v>
      </c>
      <c r="BN1455">
        <v>2</v>
      </c>
      <c r="BO1455">
        <v>2</v>
      </c>
      <c r="BP1455">
        <v>2</v>
      </c>
      <c r="BQ1455" t="s">
        <v>125</v>
      </c>
      <c r="BR1455">
        <v>2</v>
      </c>
      <c r="BS1455">
        <v>2</v>
      </c>
      <c r="BT1455" t="s">
        <v>125</v>
      </c>
      <c r="BU1455">
        <v>1</v>
      </c>
      <c r="BV1455">
        <v>2</v>
      </c>
      <c r="BW1455">
        <v>2</v>
      </c>
      <c r="BX1455">
        <v>2</v>
      </c>
      <c r="BY1455">
        <v>2</v>
      </c>
      <c r="BZ1455">
        <v>2</v>
      </c>
      <c r="CA1455">
        <v>2</v>
      </c>
      <c r="CB1455">
        <v>2</v>
      </c>
      <c r="CC1455">
        <v>2</v>
      </c>
      <c r="CD1455">
        <v>2</v>
      </c>
      <c r="CE1455">
        <v>2</v>
      </c>
      <c r="CF1455">
        <v>2</v>
      </c>
      <c r="CG1455">
        <v>2</v>
      </c>
      <c r="CH1455">
        <v>2</v>
      </c>
      <c r="CI1455">
        <v>2</v>
      </c>
      <c r="CJ1455">
        <v>2</v>
      </c>
      <c r="CK1455">
        <v>2</v>
      </c>
      <c r="CL1455">
        <v>2</v>
      </c>
      <c r="CM1455" t="s">
        <v>125</v>
      </c>
      <c r="CN1455" t="s">
        <v>125</v>
      </c>
      <c r="CO1455">
        <v>4</v>
      </c>
      <c r="CP1455">
        <v>2</v>
      </c>
      <c r="CQ1455">
        <v>4</v>
      </c>
      <c r="CR1455">
        <v>3</v>
      </c>
      <c r="CS1455">
        <v>4</v>
      </c>
      <c r="CT1455">
        <v>4</v>
      </c>
      <c r="CU1455">
        <v>1</v>
      </c>
      <c r="CV1455">
        <v>1</v>
      </c>
      <c r="CW1455">
        <v>1</v>
      </c>
      <c r="CX1455">
        <v>1</v>
      </c>
      <c r="CY1455">
        <v>1</v>
      </c>
      <c r="CZ1455">
        <v>1</v>
      </c>
      <c r="DA1455" s="57" t="s">
        <v>125</v>
      </c>
    </row>
    <row r="1456" spans="1:105">
      <c r="A1456">
        <v>1450</v>
      </c>
      <c r="B1456" s="9">
        <v>2</v>
      </c>
      <c r="C1456" s="9">
        <v>5</v>
      </c>
      <c r="D1456" s="9">
        <v>4</v>
      </c>
      <c r="E1456" s="9">
        <v>9</v>
      </c>
      <c r="F1456" s="9">
        <v>0</v>
      </c>
      <c r="G1456" s="9">
        <v>0</v>
      </c>
      <c r="H1456" s="9">
        <v>0</v>
      </c>
      <c r="I1456" s="9">
        <v>0</v>
      </c>
      <c r="J1456" s="9">
        <v>1</v>
      </c>
      <c r="K1456" s="9">
        <v>0</v>
      </c>
      <c r="L1456" s="9">
        <v>0</v>
      </c>
      <c r="M1456" s="9">
        <v>2</v>
      </c>
      <c r="N1456" s="9">
        <v>3</v>
      </c>
      <c r="O1456" s="9">
        <v>4</v>
      </c>
      <c r="P1456" s="9">
        <v>4</v>
      </c>
      <c r="Q1456" s="9">
        <v>4</v>
      </c>
      <c r="R1456" s="9">
        <v>4</v>
      </c>
      <c r="S1456" s="9">
        <v>4</v>
      </c>
      <c r="T1456" s="9"/>
      <c r="U1456" s="9">
        <v>1</v>
      </c>
      <c r="V1456" s="9">
        <v>0</v>
      </c>
      <c r="W1456" s="9">
        <v>1</v>
      </c>
      <c r="X1456" s="9">
        <v>0</v>
      </c>
      <c r="Y1456" s="9">
        <v>1</v>
      </c>
      <c r="Z1456" s="9">
        <v>0</v>
      </c>
      <c r="AA1456" s="9">
        <v>0</v>
      </c>
      <c r="AB1456" s="9">
        <v>0</v>
      </c>
      <c r="AC1456" s="9"/>
      <c r="AD1456" s="9">
        <v>1</v>
      </c>
      <c r="AE1456" s="9"/>
      <c r="AF1456" s="9">
        <v>1</v>
      </c>
      <c r="AG1456" s="9">
        <v>0</v>
      </c>
      <c r="AH1456" s="9">
        <v>1</v>
      </c>
      <c r="AI1456" s="9">
        <v>0</v>
      </c>
      <c r="AJ1456" s="9">
        <v>0</v>
      </c>
      <c r="AK1456" s="9">
        <v>0</v>
      </c>
      <c r="AL1456" s="9"/>
      <c r="AM1456" s="9">
        <v>1</v>
      </c>
      <c r="AN1456" s="9">
        <v>1</v>
      </c>
      <c r="AO1456" s="9">
        <v>0</v>
      </c>
      <c r="AP1456" s="9">
        <v>0</v>
      </c>
      <c r="AQ1456" s="9">
        <v>0</v>
      </c>
      <c r="AR1456" s="9">
        <v>0</v>
      </c>
      <c r="AS1456" s="9"/>
      <c r="AT1456" s="9">
        <v>2</v>
      </c>
      <c r="AU1456" s="9">
        <v>2</v>
      </c>
      <c r="AV1456" s="75">
        <v>2</v>
      </c>
      <c r="AW1456" s="75">
        <v>1</v>
      </c>
      <c r="AX1456" s="75">
        <v>1</v>
      </c>
      <c r="AY1456" s="9">
        <v>2</v>
      </c>
      <c r="AZ1456" s="9">
        <v>1</v>
      </c>
      <c r="BA1456" s="9">
        <v>1</v>
      </c>
      <c r="BB1456" s="9">
        <v>2</v>
      </c>
      <c r="BC1456" s="9">
        <v>2</v>
      </c>
      <c r="BD1456" s="9">
        <v>2</v>
      </c>
      <c r="BE1456" s="9" t="s">
        <v>125</v>
      </c>
      <c r="BF1456" s="9">
        <v>1</v>
      </c>
      <c r="BG1456" s="9">
        <v>1</v>
      </c>
      <c r="BH1456">
        <v>1</v>
      </c>
      <c r="BI1456">
        <v>2</v>
      </c>
      <c r="BJ1456" s="58">
        <v>1</v>
      </c>
      <c r="BK1456">
        <v>2</v>
      </c>
      <c r="BL1456">
        <v>2</v>
      </c>
      <c r="BM1456">
        <v>2</v>
      </c>
      <c r="BN1456">
        <v>1</v>
      </c>
      <c r="BO1456">
        <v>2</v>
      </c>
      <c r="BP1456">
        <v>2</v>
      </c>
      <c r="BQ1456" t="s">
        <v>125</v>
      </c>
      <c r="BR1456">
        <v>2</v>
      </c>
      <c r="BS1456">
        <v>1</v>
      </c>
      <c r="BT1456">
        <v>1</v>
      </c>
      <c r="BU1456">
        <v>1</v>
      </c>
      <c r="BV1456">
        <v>2</v>
      </c>
      <c r="BW1456">
        <v>1</v>
      </c>
      <c r="BX1456">
        <v>2</v>
      </c>
      <c r="BY1456">
        <v>2</v>
      </c>
      <c r="BZ1456">
        <v>2</v>
      </c>
      <c r="CA1456">
        <v>2</v>
      </c>
      <c r="CB1456">
        <v>2</v>
      </c>
      <c r="CC1456">
        <v>1</v>
      </c>
      <c r="CD1456">
        <v>2</v>
      </c>
      <c r="CE1456">
        <v>2</v>
      </c>
      <c r="CF1456">
        <v>2</v>
      </c>
      <c r="CG1456">
        <v>2</v>
      </c>
      <c r="CH1456">
        <v>2</v>
      </c>
      <c r="CI1456">
        <v>2</v>
      </c>
      <c r="CJ1456">
        <v>1</v>
      </c>
      <c r="CK1456">
        <v>2</v>
      </c>
      <c r="CL1456">
        <v>1</v>
      </c>
      <c r="CM1456">
        <v>4</v>
      </c>
      <c r="CN1456">
        <v>4</v>
      </c>
      <c r="CO1456">
        <v>4</v>
      </c>
      <c r="CP1456">
        <v>1</v>
      </c>
      <c r="CQ1456">
        <v>3</v>
      </c>
      <c r="CR1456">
        <v>2</v>
      </c>
      <c r="CS1456">
        <v>3</v>
      </c>
      <c r="CT1456">
        <v>2</v>
      </c>
      <c r="CU1456">
        <v>2</v>
      </c>
      <c r="CV1456">
        <v>3</v>
      </c>
      <c r="CW1456">
        <v>1</v>
      </c>
      <c r="CX1456">
        <v>3</v>
      </c>
      <c r="CY1456">
        <v>3</v>
      </c>
      <c r="CZ1456">
        <v>2</v>
      </c>
      <c r="DA1456" s="57" t="s">
        <v>125</v>
      </c>
    </row>
    <row r="1457" spans="1:105">
      <c r="A1457">
        <v>1451</v>
      </c>
      <c r="B1457" s="9">
        <v>2</v>
      </c>
      <c r="C1457" s="9">
        <v>4</v>
      </c>
      <c r="D1457" s="9">
        <v>5</v>
      </c>
      <c r="E1457" s="9">
        <v>5</v>
      </c>
      <c r="F1457" s="9">
        <v>1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3</v>
      </c>
      <c r="N1457" s="9">
        <v>4</v>
      </c>
      <c r="O1457" s="9"/>
      <c r="P1457" s="9"/>
      <c r="Q1457" s="9"/>
      <c r="R1457" s="9"/>
      <c r="S1457" s="9"/>
      <c r="T1457" s="9"/>
      <c r="U1457" s="9">
        <v>0</v>
      </c>
      <c r="V1457" s="9">
        <v>0</v>
      </c>
      <c r="W1457" s="9">
        <v>0</v>
      </c>
      <c r="X1457" s="9">
        <v>1</v>
      </c>
      <c r="Y1457" s="9">
        <v>0</v>
      </c>
      <c r="Z1457" s="9">
        <v>0</v>
      </c>
      <c r="AA1457" s="9">
        <v>0</v>
      </c>
      <c r="AB1457" s="9">
        <v>0</v>
      </c>
      <c r="AC1457" s="9"/>
      <c r="AD1457" s="9">
        <v>1</v>
      </c>
      <c r="AE1457" s="9"/>
      <c r="AF1457" s="9">
        <v>1</v>
      </c>
      <c r="AG1457" s="9">
        <v>0</v>
      </c>
      <c r="AH1457" s="9">
        <v>1</v>
      </c>
      <c r="AI1457" s="9">
        <v>0</v>
      </c>
      <c r="AJ1457" s="9">
        <v>0</v>
      </c>
      <c r="AK1457" s="9">
        <v>0</v>
      </c>
      <c r="AL1457" s="9"/>
      <c r="AM1457" s="9">
        <v>1</v>
      </c>
      <c r="AN1457" s="9">
        <v>1</v>
      </c>
      <c r="AO1457" s="9">
        <v>1</v>
      </c>
      <c r="AP1457" s="9">
        <v>1</v>
      </c>
      <c r="AQ1457" s="9">
        <v>0</v>
      </c>
      <c r="AR1457" s="9">
        <v>1</v>
      </c>
      <c r="AS1457" s="9"/>
      <c r="AT1457" s="9">
        <v>2</v>
      </c>
      <c r="AU1457" s="9">
        <v>2</v>
      </c>
      <c r="AV1457" s="75">
        <v>1</v>
      </c>
      <c r="AW1457" s="75">
        <v>2</v>
      </c>
      <c r="AX1457" s="75">
        <v>2</v>
      </c>
      <c r="AY1457" s="9" t="s">
        <v>125</v>
      </c>
      <c r="AZ1457" s="9">
        <v>1</v>
      </c>
      <c r="BA1457" s="9">
        <v>1</v>
      </c>
      <c r="BB1457" s="9">
        <v>2</v>
      </c>
      <c r="BC1457" s="9">
        <v>1</v>
      </c>
      <c r="BD1457" s="9">
        <v>1</v>
      </c>
      <c r="BE1457" s="9">
        <v>2</v>
      </c>
      <c r="BF1457" s="9">
        <v>2</v>
      </c>
      <c r="BG1457" s="9" t="s">
        <v>125</v>
      </c>
      <c r="BH1457">
        <v>2</v>
      </c>
      <c r="BI1457">
        <v>2</v>
      </c>
      <c r="BJ1457" s="58">
        <v>2</v>
      </c>
      <c r="BK1457">
        <v>2</v>
      </c>
      <c r="BL1457">
        <v>1</v>
      </c>
      <c r="BM1457">
        <v>1</v>
      </c>
      <c r="BN1457">
        <v>1</v>
      </c>
      <c r="BO1457">
        <v>2</v>
      </c>
      <c r="BP1457">
        <v>2</v>
      </c>
      <c r="BQ1457" t="s">
        <v>125</v>
      </c>
      <c r="BR1457">
        <v>2</v>
      </c>
      <c r="BS1457">
        <v>2</v>
      </c>
      <c r="BT1457" t="s">
        <v>125</v>
      </c>
      <c r="BU1457">
        <v>1</v>
      </c>
      <c r="BV1457">
        <v>2</v>
      </c>
      <c r="BW1457">
        <v>2</v>
      </c>
      <c r="BX1457">
        <v>1</v>
      </c>
      <c r="BY1457">
        <v>2</v>
      </c>
      <c r="BZ1457">
        <v>2</v>
      </c>
      <c r="CA1457">
        <v>2</v>
      </c>
      <c r="CB1457">
        <v>2</v>
      </c>
      <c r="CC1457">
        <v>1</v>
      </c>
      <c r="CD1457">
        <v>2</v>
      </c>
      <c r="CE1457">
        <v>2</v>
      </c>
      <c r="CF1457">
        <v>1</v>
      </c>
      <c r="CG1457">
        <v>2</v>
      </c>
      <c r="CH1457">
        <v>1</v>
      </c>
      <c r="CI1457">
        <v>1</v>
      </c>
      <c r="CJ1457">
        <v>1</v>
      </c>
      <c r="CK1457">
        <v>2</v>
      </c>
      <c r="CL1457">
        <v>2</v>
      </c>
      <c r="CM1457" t="s">
        <v>125</v>
      </c>
      <c r="CN1457" t="s">
        <v>125</v>
      </c>
      <c r="CO1457">
        <v>4</v>
      </c>
      <c r="CP1457">
        <v>3</v>
      </c>
      <c r="CQ1457">
        <v>3</v>
      </c>
      <c r="CR1457">
        <v>3</v>
      </c>
      <c r="CS1457">
        <v>3</v>
      </c>
      <c r="CT1457">
        <v>2</v>
      </c>
      <c r="CU1457">
        <v>3</v>
      </c>
      <c r="CV1457">
        <v>3</v>
      </c>
      <c r="CW1457">
        <v>1</v>
      </c>
      <c r="CX1457">
        <v>3</v>
      </c>
      <c r="CY1457">
        <v>3</v>
      </c>
      <c r="CZ1457">
        <v>4</v>
      </c>
      <c r="DA1457" s="57">
        <v>4</v>
      </c>
    </row>
    <row r="1458" spans="1:105">
      <c r="A1458">
        <v>1452</v>
      </c>
      <c r="B1458" s="9">
        <v>2</v>
      </c>
      <c r="C1458" s="9">
        <v>4</v>
      </c>
      <c r="D1458" s="9">
        <v>4</v>
      </c>
      <c r="E1458" s="9">
        <v>1</v>
      </c>
      <c r="F1458" s="9">
        <v>0</v>
      </c>
      <c r="G1458" s="9">
        <v>0</v>
      </c>
      <c r="H1458" s="9">
        <v>1</v>
      </c>
      <c r="I1458" s="9">
        <v>0</v>
      </c>
      <c r="J1458" s="9">
        <v>0</v>
      </c>
      <c r="K1458" s="9">
        <v>0</v>
      </c>
      <c r="L1458" s="9">
        <v>0</v>
      </c>
      <c r="M1458" s="9">
        <v>2</v>
      </c>
      <c r="N1458" s="9">
        <v>4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/>
      <c r="U1458" s="9">
        <v>0</v>
      </c>
      <c r="V1458" s="9">
        <v>0</v>
      </c>
      <c r="W1458" s="9">
        <v>0</v>
      </c>
      <c r="X1458" s="9">
        <v>1</v>
      </c>
      <c r="Y1458" s="9">
        <v>1</v>
      </c>
      <c r="Z1458" s="9">
        <v>0</v>
      </c>
      <c r="AA1458" s="9">
        <v>0</v>
      </c>
      <c r="AB1458" s="9">
        <v>0</v>
      </c>
      <c r="AC1458" s="9"/>
      <c r="AD1458" s="9">
        <v>1</v>
      </c>
      <c r="AE1458" s="9"/>
      <c r="AF1458" s="9">
        <v>1</v>
      </c>
      <c r="AG1458" s="9">
        <v>0</v>
      </c>
      <c r="AH1458" s="9">
        <v>1</v>
      </c>
      <c r="AI1458" s="9">
        <v>0</v>
      </c>
      <c r="AJ1458" s="9">
        <v>0</v>
      </c>
      <c r="AK1458" s="9">
        <v>0</v>
      </c>
      <c r="AL1458" s="9"/>
      <c r="AM1458" s="9">
        <v>1</v>
      </c>
      <c r="AN1458" s="9">
        <v>1</v>
      </c>
      <c r="AO1458" s="9">
        <v>0</v>
      </c>
      <c r="AP1458" s="9">
        <v>0</v>
      </c>
      <c r="AQ1458" s="9">
        <v>0</v>
      </c>
      <c r="AR1458" s="9">
        <v>1</v>
      </c>
      <c r="AS1458" s="9"/>
      <c r="AT1458" s="9">
        <v>1</v>
      </c>
      <c r="AU1458" s="9">
        <v>3</v>
      </c>
      <c r="AV1458" s="75">
        <v>2</v>
      </c>
      <c r="AW1458" s="75">
        <v>2</v>
      </c>
      <c r="AX1458" s="75">
        <v>1</v>
      </c>
      <c r="AY1458" s="9">
        <v>1</v>
      </c>
      <c r="AZ1458" s="9">
        <v>1</v>
      </c>
      <c r="BA1458" s="9">
        <v>1</v>
      </c>
      <c r="BB1458" s="9">
        <v>2</v>
      </c>
      <c r="BC1458" s="9">
        <v>2</v>
      </c>
      <c r="BD1458" s="9">
        <v>1</v>
      </c>
      <c r="BE1458" s="9">
        <v>2</v>
      </c>
      <c r="BF1458" s="9">
        <v>1</v>
      </c>
      <c r="BG1458" s="9">
        <v>1</v>
      </c>
      <c r="BH1458">
        <v>1</v>
      </c>
      <c r="BI1458">
        <v>1</v>
      </c>
      <c r="BJ1458" s="58">
        <v>1</v>
      </c>
      <c r="BK1458">
        <v>2</v>
      </c>
      <c r="BL1458">
        <v>1</v>
      </c>
      <c r="BM1458">
        <v>1</v>
      </c>
      <c r="BN1458">
        <v>1</v>
      </c>
      <c r="BO1458">
        <v>2</v>
      </c>
      <c r="BP1458">
        <v>1</v>
      </c>
      <c r="BQ1458">
        <v>1</v>
      </c>
      <c r="BR1458">
        <v>2</v>
      </c>
      <c r="BS1458">
        <v>2</v>
      </c>
      <c r="BT1458" t="s">
        <v>125</v>
      </c>
      <c r="BU1458">
        <v>1</v>
      </c>
      <c r="BV1458">
        <v>2</v>
      </c>
      <c r="BW1458">
        <v>2</v>
      </c>
      <c r="BX1458">
        <v>2</v>
      </c>
      <c r="BY1458">
        <v>2</v>
      </c>
      <c r="BZ1458">
        <v>2</v>
      </c>
      <c r="CA1458">
        <v>2</v>
      </c>
      <c r="CB1458">
        <v>2</v>
      </c>
      <c r="CC1458">
        <v>1</v>
      </c>
      <c r="CD1458">
        <v>2</v>
      </c>
      <c r="CE1458">
        <v>2</v>
      </c>
      <c r="CF1458">
        <v>2</v>
      </c>
      <c r="CG1458">
        <v>1</v>
      </c>
      <c r="CH1458">
        <v>1</v>
      </c>
      <c r="CI1458">
        <v>2</v>
      </c>
      <c r="CJ1458">
        <v>1</v>
      </c>
      <c r="CK1458">
        <v>2</v>
      </c>
      <c r="CL1458">
        <v>2</v>
      </c>
      <c r="CM1458" t="s">
        <v>125</v>
      </c>
      <c r="CN1458" t="s">
        <v>125</v>
      </c>
      <c r="CO1458">
        <v>4</v>
      </c>
      <c r="CP1458">
        <v>2</v>
      </c>
      <c r="CQ1458">
        <v>3</v>
      </c>
      <c r="CR1458">
        <v>2</v>
      </c>
      <c r="CS1458">
        <v>3</v>
      </c>
      <c r="CT1458">
        <v>3</v>
      </c>
      <c r="CU1458">
        <v>2</v>
      </c>
      <c r="CV1458">
        <v>2</v>
      </c>
      <c r="CW1458">
        <v>1</v>
      </c>
      <c r="CX1458">
        <v>1</v>
      </c>
      <c r="CY1458">
        <v>4</v>
      </c>
      <c r="CZ1458">
        <v>2</v>
      </c>
      <c r="DA1458" s="57">
        <v>2</v>
      </c>
    </row>
    <row r="1459" spans="1:105">
      <c r="A1459">
        <v>1453</v>
      </c>
      <c r="B1459" s="9">
        <v>2</v>
      </c>
      <c r="C1459" s="9">
        <v>6</v>
      </c>
      <c r="D1459" s="9">
        <v>4</v>
      </c>
      <c r="E1459" s="9">
        <v>14</v>
      </c>
      <c r="F1459" s="9">
        <v>0</v>
      </c>
      <c r="G1459" s="9">
        <v>0</v>
      </c>
      <c r="H1459" s="9">
        <v>0</v>
      </c>
      <c r="I1459" s="9">
        <v>1</v>
      </c>
      <c r="J1459" s="9">
        <v>0</v>
      </c>
      <c r="K1459" s="9">
        <v>0</v>
      </c>
      <c r="L1459" s="9">
        <v>0</v>
      </c>
      <c r="M1459" s="9">
        <v>2</v>
      </c>
      <c r="N1459" s="9">
        <v>3</v>
      </c>
      <c r="O1459" s="9">
        <v>3</v>
      </c>
      <c r="P1459" s="9">
        <v>3</v>
      </c>
      <c r="Q1459" s="9">
        <v>3</v>
      </c>
      <c r="R1459" s="9">
        <v>4</v>
      </c>
      <c r="S1459" s="9">
        <v>3</v>
      </c>
      <c r="T1459" s="9"/>
      <c r="U1459" s="9">
        <v>0</v>
      </c>
      <c r="V1459" s="9">
        <v>1</v>
      </c>
      <c r="W1459" s="9">
        <v>0</v>
      </c>
      <c r="X1459" s="9">
        <v>0</v>
      </c>
      <c r="Y1459" s="9">
        <v>1</v>
      </c>
      <c r="Z1459" s="9">
        <v>0</v>
      </c>
      <c r="AA1459" s="9">
        <v>0</v>
      </c>
      <c r="AB1459" s="9">
        <v>0</v>
      </c>
      <c r="AC1459" s="9"/>
      <c r="AD1459" s="9">
        <v>1</v>
      </c>
      <c r="AE1459" s="9"/>
      <c r="AF1459" s="9">
        <v>1</v>
      </c>
      <c r="AG1459" s="9">
        <v>1</v>
      </c>
      <c r="AH1459" s="9">
        <v>0</v>
      </c>
      <c r="AI1459" s="9">
        <v>0</v>
      </c>
      <c r="AJ1459" s="9">
        <v>0</v>
      </c>
      <c r="AK1459" s="9">
        <v>0</v>
      </c>
      <c r="AL1459" s="9"/>
      <c r="AM1459" s="9">
        <v>1</v>
      </c>
      <c r="AN1459" s="9">
        <v>1</v>
      </c>
      <c r="AO1459" s="9">
        <v>1</v>
      </c>
      <c r="AP1459" s="9">
        <v>0</v>
      </c>
      <c r="AQ1459" s="9">
        <v>0</v>
      </c>
      <c r="AR1459" s="9">
        <v>0</v>
      </c>
      <c r="AS1459" s="9"/>
      <c r="AT1459" s="9">
        <v>1</v>
      </c>
      <c r="AU1459" s="9">
        <v>4</v>
      </c>
      <c r="AV1459" s="75">
        <v>1</v>
      </c>
      <c r="AW1459" s="75">
        <v>2</v>
      </c>
      <c r="AX1459" s="75">
        <v>2</v>
      </c>
      <c r="AY1459" s="9" t="s">
        <v>125</v>
      </c>
      <c r="AZ1459" s="9">
        <v>1</v>
      </c>
      <c r="BA1459" s="9">
        <v>2</v>
      </c>
      <c r="BB1459" s="9"/>
      <c r="BC1459" s="9">
        <v>2</v>
      </c>
      <c r="BD1459" s="9">
        <v>1</v>
      </c>
      <c r="BE1459" s="9">
        <v>2</v>
      </c>
      <c r="BF1459" s="9">
        <v>2</v>
      </c>
      <c r="BG1459" s="9" t="s">
        <v>125</v>
      </c>
      <c r="BH1459">
        <v>1</v>
      </c>
      <c r="BI1459">
        <v>2</v>
      </c>
      <c r="BJ1459" s="58">
        <v>2</v>
      </c>
      <c r="BK1459">
        <v>2</v>
      </c>
      <c r="BL1459">
        <v>2</v>
      </c>
      <c r="BM1459">
        <v>1</v>
      </c>
      <c r="BN1459">
        <v>1</v>
      </c>
      <c r="BO1459">
        <v>2</v>
      </c>
      <c r="BP1459">
        <v>2</v>
      </c>
      <c r="BQ1459" t="s">
        <v>125</v>
      </c>
      <c r="BR1459">
        <v>1</v>
      </c>
      <c r="BS1459">
        <v>1</v>
      </c>
      <c r="BT1459">
        <v>2</v>
      </c>
      <c r="BU1459">
        <v>1</v>
      </c>
      <c r="BV1459">
        <v>2</v>
      </c>
      <c r="BW1459">
        <v>2</v>
      </c>
      <c r="BX1459">
        <v>2</v>
      </c>
      <c r="BY1459">
        <v>2</v>
      </c>
      <c r="BZ1459">
        <v>2</v>
      </c>
      <c r="CA1459">
        <v>2</v>
      </c>
      <c r="CB1459">
        <v>2</v>
      </c>
      <c r="CC1459">
        <v>2</v>
      </c>
      <c r="CD1459">
        <v>2</v>
      </c>
      <c r="CE1459">
        <v>2</v>
      </c>
      <c r="CF1459">
        <v>2</v>
      </c>
      <c r="CG1459">
        <v>2</v>
      </c>
      <c r="CH1459">
        <v>2</v>
      </c>
      <c r="CI1459">
        <v>2</v>
      </c>
      <c r="CJ1459">
        <v>1</v>
      </c>
      <c r="CK1459">
        <v>2</v>
      </c>
      <c r="CL1459">
        <v>1</v>
      </c>
      <c r="CM1459">
        <v>3</v>
      </c>
      <c r="CN1459">
        <v>3</v>
      </c>
      <c r="CO1459">
        <v>4</v>
      </c>
      <c r="CP1459">
        <v>2</v>
      </c>
      <c r="CQ1459">
        <v>3</v>
      </c>
      <c r="CR1459">
        <v>3</v>
      </c>
      <c r="CS1459">
        <v>3</v>
      </c>
      <c r="CT1459">
        <v>2</v>
      </c>
      <c r="CU1459">
        <v>3</v>
      </c>
      <c r="CV1459">
        <v>2</v>
      </c>
      <c r="CW1459">
        <v>1</v>
      </c>
      <c r="CX1459">
        <v>3</v>
      </c>
      <c r="CY1459">
        <v>1</v>
      </c>
      <c r="CZ1459">
        <v>3</v>
      </c>
      <c r="DA1459" s="57" t="s">
        <v>125</v>
      </c>
    </row>
    <row r="1460" spans="1:105">
      <c r="A1460">
        <v>1454</v>
      </c>
      <c r="B1460" s="9">
        <v>2</v>
      </c>
      <c r="C1460" s="9">
        <v>5</v>
      </c>
      <c r="D1460" s="9">
        <v>1</v>
      </c>
      <c r="E1460" s="9">
        <v>11</v>
      </c>
      <c r="F1460" s="9">
        <v>0</v>
      </c>
      <c r="G1460" s="9">
        <v>0</v>
      </c>
      <c r="H1460" s="9">
        <v>0</v>
      </c>
      <c r="I1460" s="9">
        <v>1</v>
      </c>
      <c r="J1460" s="9">
        <v>0</v>
      </c>
      <c r="K1460" s="9">
        <v>0</v>
      </c>
      <c r="L1460" s="9">
        <v>0</v>
      </c>
      <c r="M1460" s="9">
        <v>2</v>
      </c>
      <c r="N1460" s="9">
        <v>1</v>
      </c>
      <c r="O1460" s="9">
        <v>1</v>
      </c>
      <c r="P1460" s="9">
        <v>1</v>
      </c>
      <c r="Q1460" s="9">
        <v>3</v>
      </c>
      <c r="R1460" s="9">
        <v>4</v>
      </c>
      <c r="S1460" s="9">
        <v>3</v>
      </c>
      <c r="T1460" s="9"/>
      <c r="U1460" s="9">
        <v>0</v>
      </c>
      <c r="V1460" s="9">
        <v>1</v>
      </c>
      <c r="W1460" s="9">
        <v>1</v>
      </c>
      <c r="X1460" s="9">
        <v>0</v>
      </c>
      <c r="Y1460" s="9">
        <v>1</v>
      </c>
      <c r="Z1460" s="9">
        <v>0</v>
      </c>
      <c r="AA1460" s="9">
        <v>0</v>
      </c>
      <c r="AB1460" s="9">
        <v>0</v>
      </c>
      <c r="AC1460" s="9"/>
      <c r="AD1460" s="9">
        <v>4</v>
      </c>
      <c r="AE1460" s="9"/>
      <c r="AF1460" s="9">
        <v>1</v>
      </c>
      <c r="AG1460" s="9">
        <v>0</v>
      </c>
      <c r="AH1460" s="9">
        <v>0</v>
      </c>
      <c r="AI1460" s="9">
        <v>0</v>
      </c>
      <c r="AJ1460" s="9">
        <v>0</v>
      </c>
      <c r="AK1460" s="9">
        <v>0</v>
      </c>
      <c r="AL1460" s="9"/>
      <c r="AM1460" s="9">
        <v>1</v>
      </c>
      <c r="AN1460" s="9">
        <v>1</v>
      </c>
      <c r="AO1460" s="9">
        <v>1</v>
      </c>
      <c r="AP1460" s="9">
        <v>0</v>
      </c>
      <c r="AQ1460" s="9">
        <v>0</v>
      </c>
      <c r="AR1460" s="9">
        <v>0</v>
      </c>
      <c r="AS1460" s="9"/>
      <c r="AT1460" s="9">
        <v>1</v>
      </c>
      <c r="AU1460" s="9">
        <v>1</v>
      </c>
      <c r="AV1460" s="75">
        <v>2</v>
      </c>
      <c r="AW1460" s="75">
        <v>1</v>
      </c>
      <c r="AX1460" s="75">
        <v>1</v>
      </c>
      <c r="AY1460" s="9">
        <v>2</v>
      </c>
      <c r="AZ1460" s="9">
        <v>1</v>
      </c>
      <c r="BA1460" s="9">
        <v>1</v>
      </c>
      <c r="BB1460" s="9">
        <v>2</v>
      </c>
      <c r="BC1460" s="9">
        <v>1</v>
      </c>
      <c r="BD1460" s="9">
        <v>1</v>
      </c>
      <c r="BE1460" s="9">
        <v>1</v>
      </c>
      <c r="BF1460" s="9">
        <v>1</v>
      </c>
      <c r="BG1460" s="9">
        <v>1</v>
      </c>
      <c r="BH1460">
        <v>2</v>
      </c>
      <c r="BI1460">
        <v>1</v>
      </c>
      <c r="BJ1460" s="58">
        <v>1</v>
      </c>
      <c r="BK1460">
        <v>1</v>
      </c>
      <c r="BL1460">
        <v>1</v>
      </c>
      <c r="BM1460">
        <v>1</v>
      </c>
      <c r="BN1460">
        <v>1</v>
      </c>
      <c r="BO1460">
        <v>2</v>
      </c>
      <c r="BP1460">
        <v>2</v>
      </c>
      <c r="BQ1460" t="s">
        <v>125</v>
      </c>
      <c r="BR1460">
        <v>1</v>
      </c>
      <c r="BS1460">
        <v>2</v>
      </c>
      <c r="BT1460" t="s">
        <v>125</v>
      </c>
      <c r="BU1460">
        <v>1</v>
      </c>
      <c r="BV1460">
        <v>1</v>
      </c>
      <c r="BW1460">
        <v>1</v>
      </c>
      <c r="BX1460">
        <v>1</v>
      </c>
      <c r="BY1460">
        <v>1</v>
      </c>
      <c r="BZ1460">
        <v>2</v>
      </c>
      <c r="CA1460">
        <v>2</v>
      </c>
      <c r="CB1460">
        <v>2</v>
      </c>
      <c r="CC1460">
        <v>2</v>
      </c>
      <c r="CD1460">
        <v>2</v>
      </c>
      <c r="CE1460">
        <v>1</v>
      </c>
      <c r="CF1460">
        <v>1</v>
      </c>
      <c r="CG1460">
        <v>2</v>
      </c>
      <c r="CH1460">
        <v>1</v>
      </c>
      <c r="CI1460">
        <v>2</v>
      </c>
      <c r="CJ1460">
        <v>1</v>
      </c>
      <c r="CK1460">
        <v>2</v>
      </c>
      <c r="CL1460">
        <v>1</v>
      </c>
      <c r="CM1460">
        <v>3</v>
      </c>
      <c r="CN1460">
        <v>3</v>
      </c>
      <c r="CO1460">
        <v>4</v>
      </c>
      <c r="CP1460">
        <v>4</v>
      </c>
      <c r="CQ1460">
        <v>4</v>
      </c>
      <c r="CR1460">
        <v>3</v>
      </c>
      <c r="CS1460">
        <v>3</v>
      </c>
      <c r="CT1460">
        <v>3</v>
      </c>
      <c r="CU1460">
        <v>2</v>
      </c>
      <c r="CV1460">
        <v>2</v>
      </c>
      <c r="CW1460">
        <v>1</v>
      </c>
      <c r="CX1460">
        <v>3</v>
      </c>
      <c r="CY1460">
        <v>3</v>
      </c>
      <c r="CZ1460">
        <v>3</v>
      </c>
      <c r="DA1460" s="57" t="s">
        <v>125</v>
      </c>
    </row>
    <row r="1461" spans="1:105">
      <c r="A1461">
        <v>1455</v>
      </c>
      <c r="B1461" s="9">
        <v>2</v>
      </c>
      <c r="C1461" s="9">
        <v>3</v>
      </c>
      <c r="D1461" s="9">
        <v>1</v>
      </c>
      <c r="E1461" s="9">
        <v>3</v>
      </c>
      <c r="F1461" s="9">
        <v>0</v>
      </c>
      <c r="G1461" s="9">
        <v>1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1</v>
      </c>
      <c r="N1461" s="9">
        <v>4</v>
      </c>
      <c r="O1461" s="9">
        <v>4</v>
      </c>
      <c r="P1461" s="9">
        <v>4</v>
      </c>
      <c r="Q1461" s="9">
        <v>2</v>
      </c>
      <c r="R1461" s="9">
        <v>4</v>
      </c>
      <c r="S1461" s="9">
        <v>4</v>
      </c>
      <c r="T1461" s="9"/>
      <c r="U1461" s="9">
        <v>1</v>
      </c>
      <c r="V1461" s="9">
        <v>1</v>
      </c>
      <c r="W1461" s="9">
        <v>0</v>
      </c>
      <c r="X1461" s="9">
        <v>0</v>
      </c>
      <c r="Y1461" s="9">
        <v>1</v>
      </c>
      <c r="Z1461" s="9">
        <v>0</v>
      </c>
      <c r="AA1461" s="9">
        <v>0</v>
      </c>
      <c r="AB1461" s="9">
        <v>0</v>
      </c>
      <c r="AC1461" s="9"/>
      <c r="AD1461" s="9">
        <v>1</v>
      </c>
      <c r="AE1461" s="9"/>
      <c r="AF1461" s="9">
        <v>1</v>
      </c>
      <c r="AG1461" s="9">
        <v>0</v>
      </c>
      <c r="AH1461" s="9">
        <v>1</v>
      </c>
      <c r="AI1461" s="9">
        <v>0</v>
      </c>
      <c r="AJ1461" s="9">
        <v>0</v>
      </c>
      <c r="AK1461" s="9">
        <v>0</v>
      </c>
      <c r="AL1461" s="9"/>
      <c r="AM1461" s="9">
        <v>1</v>
      </c>
      <c r="AN1461" s="9">
        <v>1</v>
      </c>
      <c r="AO1461" s="9">
        <v>1</v>
      </c>
      <c r="AP1461" s="9">
        <v>1</v>
      </c>
      <c r="AQ1461" s="9">
        <v>0</v>
      </c>
      <c r="AR1461" s="9">
        <v>0</v>
      </c>
      <c r="AS1461" s="9"/>
      <c r="AT1461" s="9">
        <v>1</v>
      </c>
      <c r="AU1461" s="9">
        <v>1</v>
      </c>
      <c r="AV1461" s="75">
        <v>1</v>
      </c>
      <c r="AW1461" s="75">
        <v>2</v>
      </c>
      <c r="AX1461" s="75">
        <v>1</v>
      </c>
      <c r="AY1461" s="9">
        <v>2</v>
      </c>
      <c r="AZ1461" s="9">
        <v>1</v>
      </c>
      <c r="BA1461" s="9">
        <v>1</v>
      </c>
      <c r="BB1461" s="9">
        <v>2</v>
      </c>
      <c r="BC1461" s="9">
        <v>1</v>
      </c>
      <c r="BD1461" s="9">
        <v>1</v>
      </c>
      <c r="BE1461" s="9">
        <v>2</v>
      </c>
      <c r="BF1461" s="9">
        <v>1</v>
      </c>
      <c r="BG1461" s="9">
        <v>1</v>
      </c>
      <c r="BH1461">
        <v>1</v>
      </c>
      <c r="BI1461">
        <v>2</v>
      </c>
      <c r="BJ1461" s="58">
        <v>1</v>
      </c>
      <c r="BK1461">
        <v>2</v>
      </c>
      <c r="BL1461">
        <v>1</v>
      </c>
      <c r="BM1461">
        <v>1</v>
      </c>
      <c r="BN1461">
        <v>1</v>
      </c>
      <c r="BO1461">
        <v>2</v>
      </c>
      <c r="BP1461">
        <v>2</v>
      </c>
      <c r="BQ1461" t="s">
        <v>125</v>
      </c>
      <c r="BR1461">
        <v>2</v>
      </c>
      <c r="BS1461">
        <v>2</v>
      </c>
      <c r="BT1461" t="s">
        <v>125</v>
      </c>
      <c r="BU1461">
        <v>1</v>
      </c>
      <c r="BV1461">
        <v>1</v>
      </c>
      <c r="BW1461">
        <v>1</v>
      </c>
      <c r="BX1461">
        <v>2</v>
      </c>
      <c r="BY1461">
        <v>1</v>
      </c>
      <c r="BZ1461">
        <v>2</v>
      </c>
      <c r="CA1461">
        <v>2</v>
      </c>
      <c r="CB1461">
        <v>2</v>
      </c>
      <c r="CC1461">
        <v>1</v>
      </c>
      <c r="CD1461">
        <v>1</v>
      </c>
      <c r="CE1461">
        <v>2</v>
      </c>
      <c r="CF1461">
        <v>1</v>
      </c>
      <c r="CG1461">
        <v>1</v>
      </c>
      <c r="CH1461">
        <v>2</v>
      </c>
      <c r="CI1461">
        <v>1</v>
      </c>
      <c r="CJ1461">
        <v>1</v>
      </c>
      <c r="CK1461">
        <v>2</v>
      </c>
      <c r="CL1461">
        <v>1</v>
      </c>
      <c r="CM1461">
        <v>4</v>
      </c>
      <c r="CN1461">
        <v>1</v>
      </c>
      <c r="CO1461">
        <v>4</v>
      </c>
      <c r="CP1461">
        <v>4</v>
      </c>
      <c r="CQ1461">
        <v>4</v>
      </c>
      <c r="CR1461">
        <v>4</v>
      </c>
      <c r="CS1461">
        <v>4</v>
      </c>
      <c r="CT1461">
        <v>4</v>
      </c>
      <c r="CU1461">
        <v>3</v>
      </c>
      <c r="CV1461">
        <v>3</v>
      </c>
      <c r="CW1461">
        <v>2</v>
      </c>
      <c r="CX1461">
        <v>3</v>
      </c>
      <c r="CY1461">
        <v>3</v>
      </c>
      <c r="CZ1461">
        <v>3</v>
      </c>
      <c r="DA1461" s="57">
        <v>3</v>
      </c>
    </row>
    <row r="1462" spans="1:105">
      <c r="A1462">
        <v>1456</v>
      </c>
      <c r="B1462" s="9">
        <v>2</v>
      </c>
      <c r="C1462" s="9">
        <v>4</v>
      </c>
      <c r="D1462" s="9">
        <v>4</v>
      </c>
      <c r="E1462" s="9">
        <v>3</v>
      </c>
      <c r="F1462" s="9">
        <v>0</v>
      </c>
      <c r="G1462" s="9">
        <v>1</v>
      </c>
      <c r="H1462" s="9">
        <v>0</v>
      </c>
      <c r="I1462" s="9">
        <v>1</v>
      </c>
      <c r="J1462" s="9">
        <v>1</v>
      </c>
      <c r="K1462" s="9">
        <v>0</v>
      </c>
      <c r="L1462" s="9">
        <v>0</v>
      </c>
      <c r="M1462" s="9">
        <v>2</v>
      </c>
      <c r="N1462" s="9">
        <v>3</v>
      </c>
      <c r="O1462" s="9">
        <v>4</v>
      </c>
      <c r="P1462" s="9">
        <v>1</v>
      </c>
      <c r="Q1462" s="9">
        <v>3</v>
      </c>
      <c r="R1462" s="9">
        <v>1</v>
      </c>
      <c r="S1462" s="9">
        <v>4</v>
      </c>
      <c r="T1462" s="9"/>
      <c r="U1462" s="9">
        <v>0</v>
      </c>
      <c r="V1462" s="9">
        <v>1</v>
      </c>
      <c r="W1462" s="9">
        <v>0</v>
      </c>
      <c r="X1462" s="9">
        <v>1</v>
      </c>
      <c r="Y1462" s="9">
        <v>0</v>
      </c>
      <c r="Z1462" s="9">
        <v>0</v>
      </c>
      <c r="AA1462" s="9">
        <v>0</v>
      </c>
      <c r="AB1462" s="9">
        <v>0</v>
      </c>
      <c r="AC1462" s="9"/>
      <c r="AD1462" s="9">
        <v>3</v>
      </c>
      <c r="AE1462" s="9"/>
      <c r="AF1462" s="9">
        <v>1</v>
      </c>
      <c r="AG1462" s="9">
        <v>0</v>
      </c>
      <c r="AH1462" s="9">
        <v>1</v>
      </c>
      <c r="AI1462" s="9">
        <v>0</v>
      </c>
      <c r="AJ1462" s="9">
        <v>0</v>
      </c>
      <c r="AK1462" s="9">
        <v>0</v>
      </c>
      <c r="AL1462" s="9"/>
      <c r="AM1462" s="9">
        <v>1</v>
      </c>
      <c r="AN1462" s="9">
        <v>1</v>
      </c>
      <c r="AO1462" s="9">
        <v>0</v>
      </c>
      <c r="AP1462" s="9">
        <v>1</v>
      </c>
      <c r="AQ1462" s="9">
        <v>0</v>
      </c>
      <c r="AR1462" s="9">
        <v>0</v>
      </c>
      <c r="AS1462" s="9"/>
      <c r="AT1462" s="9">
        <v>4</v>
      </c>
      <c r="AU1462" s="9">
        <v>3</v>
      </c>
      <c r="AV1462" s="75">
        <v>1</v>
      </c>
      <c r="AW1462" s="75">
        <v>2</v>
      </c>
      <c r="AX1462" s="75">
        <v>1</v>
      </c>
      <c r="AY1462" s="9">
        <v>2</v>
      </c>
      <c r="AZ1462" s="9">
        <v>1</v>
      </c>
      <c r="BA1462" s="9">
        <v>2</v>
      </c>
      <c r="BB1462" s="9"/>
      <c r="BC1462" s="9">
        <v>1</v>
      </c>
      <c r="BD1462" s="9">
        <v>1</v>
      </c>
      <c r="BE1462" s="9">
        <v>2</v>
      </c>
      <c r="BF1462" s="9">
        <v>1</v>
      </c>
      <c r="BG1462" s="9">
        <v>1</v>
      </c>
      <c r="BH1462">
        <v>2</v>
      </c>
      <c r="BI1462">
        <v>1</v>
      </c>
      <c r="BJ1462" s="58">
        <v>2</v>
      </c>
      <c r="BK1462">
        <v>2</v>
      </c>
      <c r="BL1462">
        <v>1</v>
      </c>
      <c r="BM1462">
        <v>2</v>
      </c>
      <c r="BN1462">
        <v>1</v>
      </c>
      <c r="BO1462">
        <v>2</v>
      </c>
      <c r="BP1462">
        <v>1</v>
      </c>
      <c r="BQ1462">
        <v>1</v>
      </c>
      <c r="BR1462">
        <v>2</v>
      </c>
      <c r="BS1462">
        <v>2</v>
      </c>
      <c r="BT1462" t="s">
        <v>125</v>
      </c>
      <c r="BU1462">
        <v>1</v>
      </c>
      <c r="BV1462">
        <v>2</v>
      </c>
      <c r="BW1462">
        <v>2</v>
      </c>
      <c r="BX1462">
        <v>2</v>
      </c>
      <c r="BY1462">
        <v>2</v>
      </c>
      <c r="BZ1462">
        <v>2</v>
      </c>
      <c r="CA1462">
        <v>1</v>
      </c>
      <c r="CB1462">
        <v>1</v>
      </c>
      <c r="CC1462">
        <v>1</v>
      </c>
      <c r="CD1462">
        <v>2</v>
      </c>
      <c r="CE1462">
        <v>2</v>
      </c>
      <c r="CF1462">
        <v>1</v>
      </c>
      <c r="CG1462">
        <v>2</v>
      </c>
      <c r="CH1462">
        <v>1</v>
      </c>
      <c r="CI1462">
        <v>2</v>
      </c>
      <c r="CJ1462">
        <v>1</v>
      </c>
      <c r="CK1462">
        <v>2</v>
      </c>
      <c r="CL1462">
        <v>1</v>
      </c>
      <c r="CM1462">
        <v>4</v>
      </c>
      <c r="CN1462">
        <v>4</v>
      </c>
      <c r="CO1462">
        <v>4</v>
      </c>
      <c r="CP1462">
        <v>3</v>
      </c>
      <c r="CQ1462">
        <v>3</v>
      </c>
      <c r="CR1462">
        <v>2</v>
      </c>
      <c r="CS1462">
        <v>3</v>
      </c>
      <c r="CT1462">
        <v>3</v>
      </c>
      <c r="CU1462">
        <v>2</v>
      </c>
      <c r="CV1462">
        <v>2</v>
      </c>
      <c r="CW1462">
        <v>1</v>
      </c>
      <c r="CX1462">
        <v>3</v>
      </c>
      <c r="CY1462">
        <v>3</v>
      </c>
      <c r="CZ1462">
        <v>4</v>
      </c>
      <c r="DA1462" s="57">
        <v>4</v>
      </c>
    </row>
    <row r="1463" spans="1:105">
      <c r="A1463">
        <v>1457</v>
      </c>
      <c r="B1463" s="9">
        <v>2</v>
      </c>
      <c r="C1463" s="9">
        <v>9</v>
      </c>
      <c r="D1463" s="9">
        <v>5</v>
      </c>
      <c r="E1463" s="9">
        <v>5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1</v>
      </c>
      <c r="L1463" s="9">
        <v>0</v>
      </c>
      <c r="M1463" s="9">
        <v>2</v>
      </c>
      <c r="N1463" s="9">
        <v>4</v>
      </c>
      <c r="O1463" s="9">
        <v>4</v>
      </c>
      <c r="P1463" s="9">
        <v>4</v>
      </c>
      <c r="Q1463" s="9">
        <v>4</v>
      </c>
      <c r="R1463" s="9">
        <v>4</v>
      </c>
      <c r="S1463" s="9">
        <v>4</v>
      </c>
      <c r="T1463" s="9"/>
      <c r="U1463" s="9">
        <v>0</v>
      </c>
      <c r="V1463" s="9">
        <v>0</v>
      </c>
      <c r="W1463" s="9">
        <v>0</v>
      </c>
      <c r="X1463" s="9">
        <v>0</v>
      </c>
      <c r="Y1463" s="9">
        <v>1</v>
      </c>
      <c r="Z1463" s="9">
        <v>0</v>
      </c>
      <c r="AA1463" s="9">
        <v>0</v>
      </c>
      <c r="AB1463" s="9">
        <v>0</v>
      </c>
      <c r="AC1463" s="9"/>
      <c r="AD1463" s="9">
        <v>4</v>
      </c>
      <c r="AE1463" s="9"/>
      <c r="AF1463" s="9">
        <v>1</v>
      </c>
      <c r="AG1463" s="9">
        <v>1</v>
      </c>
      <c r="AH1463" s="9">
        <v>0</v>
      </c>
      <c r="AI1463" s="9">
        <v>0</v>
      </c>
      <c r="AJ1463" s="9">
        <v>1</v>
      </c>
      <c r="AK1463" s="9">
        <v>0</v>
      </c>
      <c r="AL1463" s="9"/>
      <c r="AM1463" s="9">
        <v>1</v>
      </c>
      <c r="AN1463" s="9">
        <v>1</v>
      </c>
      <c r="AO1463" s="9">
        <v>0</v>
      </c>
      <c r="AP1463" s="9">
        <v>0</v>
      </c>
      <c r="AQ1463" s="9">
        <v>0</v>
      </c>
      <c r="AR1463" s="9">
        <v>1</v>
      </c>
      <c r="AS1463" s="9"/>
      <c r="AT1463" s="9"/>
      <c r="AU1463" s="9">
        <v>1</v>
      </c>
      <c r="AV1463" s="75">
        <v>2</v>
      </c>
      <c r="AW1463" s="75">
        <v>2</v>
      </c>
      <c r="AX1463" s="75">
        <v>1</v>
      </c>
      <c r="AY1463" s="9">
        <v>2</v>
      </c>
      <c r="AZ1463" s="9">
        <v>1</v>
      </c>
      <c r="BA1463" s="9">
        <v>1</v>
      </c>
      <c r="BB1463" s="9">
        <v>2</v>
      </c>
      <c r="BC1463" s="9">
        <v>1</v>
      </c>
      <c r="BD1463" s="9">
        <v>1</v>
      </c>
      <c r="BE1463" s="9">
        <v>2</v>
      </c>
      <c r="BF1463" s="9">
        <v>1</v>
      </c>
      <c r="BG1463" s="9">
        <v>1</v>
      </c>
      <c r="BH1463">
        <v>1</v>
      </c>
      <c r="BI1463">
        <v>2</v>
      </c>
      <c r="BJ1463" s="58">
        <v>2</v>
      </c>
      <c r="BK1463">
        <v>1</v>
      </c>
      <c r="BL1463">
        <v>1</v>
      </c>
      <c r="BM1463">
        <v>1</v>
      </c>
      <c r="BN1463">
        <v>1</v>
      </c>
      <c r="BO1463">
        <v>2</v>
      </c>
      <c r="BP1463">
        <v>2</v>
      </c>
      <c r="BQ1463" t="s">
        <v>125</v>
      </c>
      <c r="BR1463">
        <v>1</v>
      </c>
      <c r="BS1463">
        <v>1</v>
      </c>
      <c r="BT1463">
        <v>1</v>
      </c>
      <c r="BU1463">
        <v>1</v>
      </c>
      <c r="BV1463">
        <v>1</v>
      </c>
      <c r="BW1463">
        <v>2</v>
      </c>
      <c r="BX1463">
        <v>2</v>
      </c>
      <c r="BY1463">
        <v>1</v>
      </c>
      <c r="BZ1463">
        <v>1</v>
      </c>
      <c r="CA1463">
        <v>1</v>
      </c>
      <c r="CB1463">
        <v>2</v>
      </c>
      <c r="CC1463">
        <v>1</v>
      </c>
      <c r="CD1463">
        <v>1</v>
      </c>
      <c r="CE1463">
        <v>2</v>
      </c>
      <c r="CF1463">
        <v>1</v>
      </c>
      <c r="CG1463">
        <v>1</v>
      </c>
      <c r="CH1463">
        <v>1</v>
      </c>
      <c r="CI1463">
        <v>2</v>
      </c>
      <c r="CJ1463">
        <v>1</v>
      </c>
      <c r="CK1463">
        <v>2</v>
      </c>
      <c r="CL1463">
        <v>1</v>
      </c>
      <c r="CN1463">
        <v>4</v>
      </c>
      <c r="CO1463">
        <v>4</v>
      </c>
      <c r="CP1463">
        <v>4</v>
      </c>
      <c r="CQ1463">
        <v>4</v>
      </c>
      <c r="CR1463">
        <v>4</v>
      </c>
      <c r="CS1463">
        <v>4</v>
      </c>
      <c r="CT1463">
        <v>3</v>
      </c>
      <c r="CU1463">
        <v>3</v>
      </c>
      <c r="CV1463">
        <v>2</v>
      </c>
      <c r="CW1463">
        <v>3</v>
      </c>
      <c r="CX1463">
        <v>4</v>
      </c>
      <c r="CY1463">
        <v>3</v>
      </c>
      <c r="CZ1463">
        <v>0</v>
      </c>
      <c r="DA1463" s="57" t="s">
        <v>125</v>
      </c>
    </row>
    <row r="1464" spans="1:105">
      <c r="A1464">
        <v>1458</v>
      </c>
      <c r="B1464" s="9">
        <v>2</v>
      </c>
      <c r="C1464" s="9">
        <v>7</v>
      </c>
      <c r="D1464" s="9">
        <v>7</v>
      </c>
      <c r="E1464" s="9">
        <v>15</v>
      </c>
      <c r="F1464" s="9">
        <v>0</v>
      </c>
      <c r="G1464" s="9">
        <v>0</v>
      </c>
      <c r="H1464" s="9">
        <v>0</v>
      </c>
      <c r="I1464" s="9">
        <v>1</v>
      </c>
      <c r="J1464" s="9">
        <v>1</v>
      </c>
      <c r="K1464" s="9">
        <v>0</v>
      </c>
      <c r="L1464" s="9">
        <v>0</v>
      </c>
      <c r="M1464" s="9">
        <v>2</v>
      </c>
      <c r="N1464" s="9">
        <v>0</v>
      </c>
      <c r="O1464" s="9">
        <v>0</v>
      </c>
      <c r="P1464" s="9">
        <v>0</v>
      </c>
      <c r="Q1464" s="9">
        <v>0</v>
      </c>
      <c r="R1464" s="9">
        <v>3</v>
      </c>
      <c r="S1464" s="9"/>
      <c r="T1464" s="9"/>
      <c r="U1464" s="9">
        <v>0</v>
      </c>
      <c r="V1464" s="9">
        <v>0</v>
      </c>
      <c r="W1464" s="9">
        <v>0</v>
      </c>
      <c r="X1464" s="9">
        <v>0</v>
      </c>
      <c r="Y1464" s="9">
        <v>1</v>
      </c>
      <c r="Z1464" s="9">
        <v>0</v>
      </c>
      <c r="AA1464" s="9">
        <v>0</v>
      </c>
      <c r="AB1464" s="9">
        <v>0</v>
      </c>
      <c r="AC1464" s="9"/>
      <c r="AD1464" s="9">
        <v>3</v>
      </c>
      <c r="AE1464" s="9"/>
      <c r="AF1464" s="9">
        <v>1</v>
      </c>
      <c r="AG1464" s="9">
        <v>0</v>
      </c>
      <c r="AH1464" s="9">
        <v>1</v>
      </c>
      <c r="AI1464" s="9">
        <v>0</v>
      </c>
      <c r="AJ1464" s="9">
        <v>0</v>
      </c>
      <c r="AK1464" s="9">
        <v>0</v>
      </c>
      <c r="AL1464" s="9"/>
      <c r="AM1464" s="9">
        <v>1</v>
      </c>
      <c r="AN1464" s="9">
        <v>1</v>
      </c>
      <c r="AO1464" s="9">
        <v>1</v>
      </c>
      <c r="AP1464" s="9">
        <v>0</v>
      </c>
      <c r="AQ1464" s="9">
        <v>0</v>
      </c>
      <c r="AR1464" s="9">
        <v>1</v>
      </c>
      <c r="AS1464" s="9"/>
      <c r="AT1464" s="9">
        <v>1</v>
      </c>
      <c r="AU1464" s="9">
        <v>2</v>
      </c>
      <c r="AV1464" s="75">
        <v>1</v>
      </c>
      <c r="AW1464" s="75">
        <v>1</v>
      </c>
      <c r="AX1464" s="75">
        <v>1</v>
      </c>
      <c r="AY1464" s="9">
        <v>1</v>
      </c>
      <c r="AZ1464" s="9">
        <v>1</v>
      </c>
      <c r="BA1464" s="9">
        <v>1</v>
      </c>
      <c r="BB1464" s="9">
        <v>2</v>
      </c>
      <c r="BC1464" s="9">
        <v>1</v>
      </c>
      <c r="BD1464" s="9">
        <v>1</v>
      </c>
      <c r="BE1464" s="9">
        <v>1</v>
      </c>
      <c r="BF1464" s="9">
        <v>2</v>
      </c>
      <c r="BG1464" s="9" t="s">
        <v>125</v>
      </c>
      <c r="BH1464">
        <v>1</v>
      </c>
      <c r="BI1464">
        <v>2</v>
      </c>
      <c r="BJ1464" s="58">
        <v>2</v>
      </c>
      <c r="BK1464">
        <v>1</v>
      </c>
      <c r="BL1464">
        <v>1</v>
      </c>
      <c r="BM1464">
        <v>2</v>
      </c>
      <c r="BN1464">
        <v>2</v>
      </c>
      <c r="BO1464">
        <v>2</v>
      </c>
      <c r="BP1464">
        <v>2</v>
      </c>
      <c r="BQ1464" t="s">
        <v>125</v>
      </c>
      <c r="BR1464">
        <v>2</v>
      </c>
      <c r="BS1464">
        <v>2</v>
      </c>
      <c r="BT1464" t="s">
        <v>125</v>
      </c>
      <c r="BU1464">
        <v>1</v>
      </c>
      <c r="BV1464">
        <v>2</v>
      </c>
      <c r="BW1464">
        <v>2</v>
      </c>
      <c r="BX1464">
        <v>2</v>
      </c>
      <c r="BY1464">
        <v>1</v>
      </c>
      <c r="BZ1464">
        <v>2</v>
      </c>
      <c r="CA1464">
        <v>1</v>
      </c>
      <c r="CB1464">
        <v>2</v>
      </c>
      <c r="CC1464">
        <v>1</v>
      </c>
      <c r="CD1464">
        <v>2</v>
      </c>
      <c r="CE1464">
        <v>2</v>
      </c>
      <c r="CF1464">
        <v>1</v>
      </c>
      <c r="CG1464">
        <v>2</v>
      </c>
      <c r="CH1464">
        <v>2</v>
      </c>
      <c r="CI1464">
        <v>1</v>
      </c>
      <c r="CJ1464">
        <v>1</v>
      </c>
      <c r="CK1464">
        <v>2</v>
      </c>
      <c r="CL1464">
        <v>2</v>
      </c>
      <c r="CM1464" t="s">
        <v>125</v>
      </c>
      <c r="CN1464" t="s">
        <v>125</v>
      </c>
      <c r="CO1464">
        <v>4</v>
      </c>
      <c r="CP1464">
        <v>2</v>
      </c>
      <c r="CQ1464">
        <v>4</v>
      </c>
      <c r="CR1464">
        <v>2</v>
      </c>
      <c r="CS1464">
        <v>3</v>
      </c>
      <c r="CT1464">
        <v>3</v>
      </c>
      <c r="CU1464">
        <v>3</v>
      </c>
      <c r="CV1464">
        <v>3</v>
      </c>
      <c r="CW1464">
        <v>1</v>
      </c>
      <c r="CX1464">
        <v>3</v>
      </c>
      <c r="CY1464">
        <v>4</v>
      </c>
      <c r="CZ1464">
        <v>3</v>
      </c>
      <c r="DA1464" s="57" t="s">
        <v>125</v>
      </c>
    </row>
    <row r="1465" spans="1:105">
      <c r="A1465">
        <v>1459</v>
      </c>
      <c r="B1465" s="9">
        <v>2</v>
      </c>
      <c r="C1465" s="9">
        <v>5</v>
      </c>
      <c r="D1465" s="9">
        <v>5</v>
      </c>
      <c r="E1465" s="9">
        <v>12</v>
      </c>
      <c r="F1465" s="9">
        <v>0</v>
      </c>
      <c r="G1465" s="9">
        <v>0</v>
      </c>
      <c r="H1465" s="9">
        <v>1</v>
      </c>
      <c r="I1465" s="9">
        <v>0</v>
      </c>
      <c r="J1465" s="9">
        <v>1</v>
      </c>
      <c r="K1465" s="9">
        <v>0</v>
      </c>
      <c r="L1465" s="9">
        <v>0</v>
      </c>
      <c r="M1465" s="9">
        <v>2</v>
      </c>
      <c r="N1465" s="9">
        <v>4</v>
      </c>
      <c r="O1465" s="9">
        <v>4</v>
      </c>
      <c r="P1465" s="9">
        <v>4</v>
      </c>
      <c r="Q1465" s="9">
        <v>4</v>
      </c>
      <c r="R1465" s="9">
        <v>4</v>
      </c>
      <c r="S1465" s="9">
        <v>4</v>
      </c>
      <c r="T1465" s="9"/>
      <c r="U1465" s="9">
        <v>1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  <c r="AC1465" s="9"/>
      <c r="AD1465" s="9">
        <v>3</v>
      </c>
      <c r="AE1465" s="9"/>
      <c r="AF1465" s="9">
        <v>1</v>
      </c>
      <c r="AG1465" s="9">
        <v>1</v>
      </c>
      <c r="AH1465" s="9">
        <v>0</v>
      </c>
      <c r="AI1465" s="9">
        <v>0</v>
      </c>
      <c r="AJ1465" s="9">
        <v>0</v>
      </c>
      <c r="AK1465" s="9">
        <v>0</v>
      </c>
      <c r="AL1465" s="9"/>
      <c r="AM1465" s="9">
        <v>1</v>
      </c>
      <c r="AN1465" s="9">
        <v>1</v>
      </c>
      <c r="AO1465" s="9">
        <v>1</v>
      </c>
      <c r="AP1465" s="9">
        <v>1</v>
      </c>
      <c r="AQ1465" s="9">
        <v>0</v>
      </c>
      <c r="AR1465" s="9">
        <v>0</v>
      </c>
      <c r="AS1465" s="9"/>
      <c r="AT1465" s="9">
        <v>1</v>
      </c>
      <c r="AU1465" s="9">
        <v>2</v>
      </c>
      <c r="AV1465" s="75">
        <v>2</v>
      </c>
      <c r="AW1465" s="75">
        <v>1</v>
      </c>
      <c r="AX1465" s="75">
        <v>1</v>
      </c>
      <c r="AY1465" s="9">
        <v>1</v>
      </c>
      <c r="AZ1465" s="9">
        <v>1</v>
      </c>
      <c r="BA1465" s="9">
        <v>1</v>
      </c>
      <c r="BB1465" s="9">
        <v>2</v>
      </c>
      <c r="BC1465" s="9">
        <v>1</v>
      </c>
      <c r="BD1465" s="9">
        <v>1</v>
      </c>
      <c r="BE1465" s="9">
        <v>1</v>
      </c>
      <c r="BF1465" s="9">
        <v>1</v>
      </c>
      <c r="BG1465" s="9">
        <v>1</v>
      </c>
      <c r="BH1465">
        <v>1</v>
      </c>
      <c r="BI1465">
        <v>1</v>
      </c>
      <c r="BJ1465" s="58">
        <v>1</v>
      </c>
      <c r="BK1465">
        <v>1</v>
      </c>
      <c r="BL1465">
        <v>1</v>
      </c>
      <c r="BM1465">
        <v>1</v>
      </c>
      <c r="BN1465">
        <v>1</v>
      </c>
      <c r="BO1465">
        <v>2</v>
      </c>
      <c r="BP1465">
        <v>1</v>
      </c>
      <c r="BQ1465">
        <v>1</v>
      </c>
      <c r="BR1465">
        <v>1</v>
      </c>
      <c r="BS1465">
        <v>1</v>
      </c>
      <c r="BT1465">
        <v>1</v>
      </c>
      <c r="BU1465">
        <v>1</v>
      </c>
      <c r="BV1465">
        <v>1</v>
      </c>
      <c r="BW1465">
        <v>1</v>
      </c>
      <c r="BX1465">
        <v>2</v>
      </c>
      <c r="BY1465">
        <v>1</v>
      </c>
      <c r="BZ1465">
        <v>2</v>
      </c>
      <c r="CA1465">
        <v>2</v>
      </c>
      <c r="CB1465">
        <v>2</v>
      </c>
      <c r="CC1465">
        <v>1</v>
      </c>
      <c r="CE1465">
        <v>2</v>
      </c>
      <c r="CF1465">
        <v>1</v>
      </c>
      <c r="CG1465">
        <v>1</v>
      </c>
      <c r="CI1465">
        <v>1</v>
      </c>
      <c r="CJ1465">
        <v>1</v>
      </c>
      <c r="CK1465">
        <v>1</v>
      </c>
      <c r="CL1465">
        <v>1</v>
      </c>
      <c r="CM1465">
        <v>3</v>
      </c>
      <c r="CN1465">
        <v>3</v>
      </c>
      <c r="CO1465">
        <v>4</v>
      </c>
      <c r="CP1465">
        <v>3</v>
      </c>
      <c r="CQ1465">
        <v>4</v>
      </c>
      <c r="CR1465">
        <v>4</v>
      </c>
      <c r="CS1465">
        <v>4</v>
      </c>
      <c r="CT1465">
        <v>4</v>
      </c>
      <c r="CU1465">
        <v>4</v>
      </c>
      <c r="CV1465">
        <v>3</v>
      </c>
      <c r="CW1465">
        <v>3</v>
      </c>
      <c r="CX1465">
        <v>3</v>
      </c>
      <c r="CY1465">
        <v>3</v>
      </c>
      <c r="CZ1465">
        <v>4</v>
      </c>
      <c r="DA1465" s="57">
        <v>4</v>
      </c>
    </row>
    <row r="1466" spans="1:105">
      <c r="A1466">
        <v>1460</v>
      </c>
      <c r="B1466" s="9">
        <v>2</v>
      </c>
      <c r="C1466" s="9">
        <v>8</v>
      </c>
      <c r="D1466" s="9">
        <v>7</v>
      </c>
      <c r="E1466" s="9">
        <v>5</v>
      </c>
      <c r="F1466" s="9">
        <v>0</v>
      </c>
      <c r="G1466" s="9">
        <v>0</v>
      </c>
      <c r="H1466" s="9">
        <v>0</v>
      </c>
      <c r="I1466" s="9">
        <v>1</v>
      </c>
      <c r="J1466" s="9">
        <v>0</v>
      </c>
      <c r="K1466" s="9">
        <v>0</v>
      </c>
      <c r="L1466" s="9">
        <v>0</v>
      </c>
      <c r="M1466" s="9">
        <v>2</v>
      </c>
      <c r="N1466" s="9">
        <v>3</v>
      </c>
      <c r="O1466" s="9">
        <v>4</v>
      </c>
      <c r="P1466" s="9">
        <v>3</v>
      </c>
      <c r="Q1466" s="9">
        <v>4</v>
      </c>
      <c r="R1466" s="9">
        <v>4</v>
      </c>
      <c r="S1466" s="9">
        <v>4</v>
      </c>
      <c r="T1466" s="9"/>
      <c r="U1466" s="9">
        <v>0</v>
      </c>
      <c r="V1466" s="9">
        <v>0</v>
      </c>
      <c r="W1466" s="9">
        <v>0</v>
      </c>
      <c r="X1466" s="9">
        <v>0</v>
      </c>
      <c r="Y1466" s="9">
        <v>1</v>
      </c>
      <c r="Z1466" s="9">
        <v>0</v>
      </c>
      <c r="AA1466" s="9">
        <v>0</v>
      </c>
      <c r="AB1466" s="9">
        <v>0</v>
      </c>
      <c r="AC1466" s="9"/>
      <c r="AD1466" s="9">
        <v>4</v>
      </c>
      <c r="AE1466" s="9"/>
      <c r="AF1466" s="9">
        <v>1</v>
      </c>
      <c r="AG1466" s="9">
        <v>1</v>
      </c>
      <c r="AH1466" s="9">
        <v>0</v>
      </c>
      <c r="AI1466" s="9">
        <v>0</v>
      </c>
      <c r="AJ1466" s="9">
        <v>1</v>
      </c>
      <c r="AK1466" s="9">
        <v>0</v>
      </c>
      <c r="AL1466" s="9"/>
      <c r="AM1466" s="9">
        <v>1</v>
      </c>
      <c r="AN1466" s="9">
        <v>1</v>
      </c>
      <c r="AO1466" s="9">
        <v>1</v>
      </c>
      <c r="AP1466" s="9">
        <v>0</v>
      </c>
      <c r="AQ1466" s="9">
        <v>0</v>
      </c>
      <c r="AR1466" s="9">
        <v>0</v>
      </c>
      <c r="AS1466" s="9"/>
      <c r="AT1466" s="9">
        <v>3</v>
      </c>
      <c r="AU1466" s="9">
        <v>3</v>
      </c>
      <c r="AV1466" s="75">
        <v>2</v>
      </c>
      <c r="AW1466" s="75">
        <v>2</v>
      </c>
      <c r="AX1466" s="75">
        <v>2</v>
      </c>
      <c r="AY1466" s="9" t="s">
        <v>125</v>
      </c>
      <c r="AZ1466" s="9">
        <v>1</v>
      </c>
      <c r="BA1466" s="9">
        <v>1</v>
      </c>
      <c r="BB1466" s="9">
        <v>2</v>
      </c>
      <c r="BC1466" s="9">
        <v>1</v>
      </c>
      <c r="BD1466" s="9">
        <v>1</v>
      </c>
      <c r="BE1466" s="9">
        <v>1</v>
      </c>
      <c r="BF1466" s="9">
        <v>2</v>
      </c>
      <c r="BG1466" s="9" t="s">
        <v>125</v>
      </c>
      <c r="BH1466">
        <v>2</v>
      </c>
      <c r="BI1466">
        <v>2</v>
      </c>
      <c r="BJ1466" s="58">
        <v>1</v>
      </c>
      <c r="BK1466">
        <v>2</v>
      </c>
      <c r="BL1466">
        <v>1</v>
      </c>
      <c r="BM1466">
        <v>1</v>
      </c>
      <c r="BN1466">
        <v>1</v>
      </c>
      <c r="BO1466">
        <v>2</v>
      </c>
      <c r="BP1466">
        <v>1</v>
      </c>
      <c r="BQ1466">
        <v>1</v>
      </c>
      <c r="BR1466">
        <v>2</v>
      </c>
      <c r="BS1466">
        <v>2</v>
      </c>
      <c r="BT1466" t="s">
        <v>125</v>
      </c>
      <c r="BU1466">
        <v>1</v>
      </c>
      <c r="BV1466">
        <v>1</v>
      </c>
      <c r="BW1466">
        <v>2</v>
      </c>
      <c r="BX1466">
        <v>2</v>
      </c>
      <c r="BY1466">
        <v>2</v>
      </c>
      <c r="BZ1466">
        <v>2</v>
      </c>
      <c r="CA1466">
        <v>2</v>
      </c>
      <c r="CB1466">
        <v>2</v>
      </c>
      <c r="CC1466">
        <v>2</v>
      </c>
      <c r="CD1466">
        <v>2</v>
      </c>
      <c r="CE1466">
        <v>2</v>
      </c>
      <c r="CF1466">
        <v>1</v>
      </c>
      <c r="CG1466">
        <v>2</v>
      </c>
      <c r="CH1466">
        <v>2</v>
      </c>
      <c r="CI1466">
        <v>2</v>
      </c>
      <c r="CJ1466">
        <v>1</v>
      </c>
      <c r="CK1466">
        <v>2</v>
      </c>
      <c r="CL1466">
        <v>1</v>
      </c>
      <c r="CM1466">
        <v>4</v>
      </c>
      <c r="CN1466">
        <v>4</v>
      </c>
      <c r="CO1466">
        <v>4</v>
      </c>
      <c r="CP1466">
        <v>2</v>
      </c>
      <c r="CQ1466">
        <v>4</v>
      </c>
      <c r="CR1466">
        <v>4</v>
      </c>
      <c r="CS1466">
        <v>4</v>
      </c>
      <c r="CT1466">
        <v>2</v>
      </c>
      <c r="CU1466">
        <v>4</v>
      </c>
      <c r="CV1466">
        <v>3</v>
      </c>
      <c r="CW1466">
        <v>1</v>
      </c>
      <c r="CX1466">
        <v>4</v>
      </c>
      <c r="CY1466">
        <v>3</v>
      </c>
      <c r="CZ1466">
        <v>3</v>
      </c>
      <c r="DA1466" s="57" t="s">
        <v>125</v>
      </c>
    </row>
    <row r="1467" spans="1:105">
      <c r="A1467">
        <v>1461</v>
      </c>
      <c r="B1467" s="9">
        <v>1</v>
      </c>
      <c r="C1467" s="9">
        <v>8</v>
      </c>
      <c r="D1467" s="9">
        <v>7</v>
      </c>
      <c r="E1467" s="9">
        <v>13</v>
      </c>
      <c r="F1467" s="9">
        <v>0</v>
      </c>
      <c r="G1467" s="9">
        <v>0</v>
      </c>
      <c r="H1467" s="9">
        <v>0</v>
      </c>
      <c r="I1467" s="9">
        <v>1</v>
      </c>
      <c r="J1467" s="9">
        <v>0</v>
      </c>
      <c r="K1467" s="9">
        <v>0</v>
      </c>
      <c r="L1467" s="9">
        <v>0</v>
      </c>
      <c r="M1467" s="9">
        <v>2</v>
      </c>
      <c r="N1467" s="9">
        <v>4</v>
      </c>
      <c r="O1467" s="9">
        <v>4</v>
      </c>
      <c r="P1467" s="9">
        <v>4</v>
      </c>
      <c r="Q1467" s="9">
        <v>4</v>
      </c>
      <c r="R1467" s="9">
        <v>4</v>
      </c>
      <c r="S1467" s="9">
        <v>4</v>
      </c>
      <c r="T1467" s="9"/>
      <c r="U1467" s="9">
        <v>0</v>
      </c>
      <c r="V1467" s="9">
        <v>0</v>
      </c>
      <c r="W1467" s="9">
        <v>1</v>
      </c>
      <c r="X1467" s="9">
        <v>0</v>
      </c>
      <c r="Y1467" s="9">
        <v>1</v>
      </c>
      <c r="Z1467" s="9">
        <v>0</v>
      </c>
      <c r="AA1467" s="9">
        <v>0</v>
      </c>
      <c r="AB1467" s="9">
        <v>1</v>
      </c>
      <c r="AC1467" s="9"/>
      <c r="AD1467" s="9">
        <v>6</v>
      </c>
      <c r="AE1467" s="9"/>
      <c r="AF1467" s="9">
        <v>1</v>
      </c>
      <c r="AG1467" s="9">
        <v>0</v>
      </c>
      <c r="AH1467" s="9">
        <v>1</v>
      </c>
      <c r="AI1467" s="9">
        <v>0</v>
      </c>
      <c r="AJ1467" s="9">
        <v>0</v>
      </c>
      <c r="AK1467" s="9">
        <v>0</v>
      </c>
      <c r="AL1467" s="9"/>
      <c r="AM1467" s="9">
        <v>0</v>
      </c>
      <c r="AN1467" s="9">
        <v>1</v>
      </c>
      <c r="AO1467" s="9">
        <v>1</v>
      </c>
      <c r="AP1467" s="9">
        <v>0</v>
      </c>
      <c r="AQ1467" s="9">
        <v>0</v>
      </c>
      <c r="AR1467" s="9">
        <v>0</v>
      </c>
      <c r="AS1467" s="9"/>
      <c r="AT1467" s="9">
        <v>4</v>
      </c>
      <c r="AU1467" s="9"/>
      <c r="AV1467" s="75">
        <v>1</v>
      </c>
      <c r="AW1467" s="75">
        <v>1</v>
      </c>
      <c r="AX1467" s="75">
        <v>1</v>
      </c>
      <c r="AY1467" s="9">
        <v>1</v>
      </c>
      <c r="AZ1467" s="9">
        <v>1</v>
      </c>
      <c r="BA1467" s="9">
        <v>1</v>
      </c>
      <c r="BB1467" s="9">
        <v>2</v>
      </c>
      <c r="BC1467" s="9">
        <v>1</v>
      </c>
      <c r="BD1467" s="9">
        <v>1</v>
      </c>
      <c r="BE1467" s="9">
        <v>1</v>
      </c>
      <c r="BF1467" s="9">
        <v>1</v>
      </c>
      <c r="BG1467" s="9">
        <v>1</v>
      </c>
      <c r="BH1467">
        <v>1</v>
      </c>
      <c r="BI1467">
        <v>2</v>
      </c>
      <c r="BJ1467" s="58">
        <v>1</v>
      </c>
      <c r="BK1467">
        <v>2</v>
      </c>
      <c r="BL1467">
        <v>1</v>
      </c>
      <c r="BM1467">
        <v>2</v>
      </c>
      <c r="BN1467">
        <v>1</v>
      </c>
      <c r="BO1467">
        <v>2</v>
      </c>
      <c r="BP1467">
        <v>1</v>
      </c>
      <c r="BQ1467">
        <v>1</v>
      </c>
      <c r="BR1467">
        <v>2</v>
      </c>
      <c r="BS1467">
        <v>2</v>
      </c>
      <c r="BT1467" t="s">
        <v>125</v>
      </c>
      <c r="BU1467">
        <v>1</v>
      </c>
      <c r="BV1467">
        <v>1</v>
      </c>
      <c r="BW1467">
        <v>2</v>
      </c>
      <c r="BX1467">
        <v>2</v>
      </c>
      <c r="BY1467">
        <v>2</v>
      </c>
      <c r="BZ1467">
        <v>2</v>
      </c>
      <c r="CA1467">
        <v>2</v>
      </c>
      <c r="CB1467">
        <v>2</v>
      </c>
      <c r="CC1467">
        <v>2</v>
      </c>
      <c r="CD1467">
        <v>2</v>
      </c>
      <c r="CE1467">
        <v>2</v>
      </c>
      <c r="CF1467">
        <v>1</v>
      </c>
      <c r="CG1467">
        <v>2</v>
      </c>
      <c r="CH1467">
        <v>2</v>
      </c>
      <c r="CI1467">
        <v>1</v>
      </c>
      <c r="CJ1467">
        <v>1</v>
      </c>
      <c r="CK1467">
        <v>2</v>
      </c>
      <c r="CL1467">
        <v>1</v>
      </c>
      <c r="CM1467">
        <v>4</v>
      </c>
      <c r="CN1467">
        <v>4</v>
      </c>
      <c r="CO1467">
        <v>4</v>
      </c>
      <c r="CP1467">
        <v>3</v>
      </c>
      <c r="CQ1467">
        <v>4</v>
      </c>
      <c r="CR1467">
        <v>4</v>
      </c>
      <c r="CS1467">
        <v>4</v>
      </c>
      <c r="CT1467">
        <v>4</v>
      </c>
      <c r="CU1467">
        <v>4</v>
      </c>
      <c r="CV1467">
        <v>2</v>
      </c>
      <c r="CW1467">
        <v>1</v>
      </c>
      <c r="CX1467">
        <v>4</v>
      </c>
      <c r="CY1467">
        <v>1</v>
      </c>
      <c r="CZ1467">
        <v>4</v>
      </c>
      <c r="DA1467" s="57" t="s">
        <v>125</v>
      </c>
    </row>
    <row r="1468" spans="1:105">
      <c r="A1468">
        <v>1462</v>
      </c>
      <c r="B1468" s="9">
        <v>2</v>
      </c>
      <c r="C1468" s="9">
        <v>7</v>
      </c>
      <c r="D1468" s="9">
        <v>4</v>
      </c>
      <c r="E1468" s="9">
        <v>9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1</v>
      </c>
      <c r="L1468" s="9">
        <v>0</v>
      </c>
      <c r="M1468" s="9">
        <v>2</v>
      </c>
      <c r="N1468" s="9">
        <v>0</v>
      </c>
      <c r="O1468" s="9">
        <v>4</v>
      </c>
      <c r="P1468" s="9">
        <v>3</v>
      </c>
      <c r="Q1468" s="9">
        <v>3</v>
      </c>
      <c r="R1468" s="9">
        <v>4</v>
      </c>
      <c r="S1468" s="9">
        <v>3</v>
      </c>
      <c r="T1468" s="9"/>
      <c r="U1468" s="9">
        <v>0</v>
      </c>
      <c r="V1468" s="9">
        <v>0</v>
      </c>
      <c r="W1468" s="9">
        <v>0</v>
      </c>
      <c r="X1468" s="9">
        <v>0</v>
      </c>
      <c r="Y1468" s="9">
        <v>1</v>
      </c>
      <c r="Z1468" s="9">
        <v>1</v>
      </c>
      <c r="AA1468" s="9">
        <v>0</v>
      </c>
      <c r="AB1468" s="9">
        <v>0</v>
      </c>
      <c r="AC1468" s="9"/>
      <c r="AD1468" s="9">
        <v>1</v>
      </c>
      <c r="AE1468" s="9"/>
      <c r="AF1468" s="9">
        <v>1</v>
      </c>
      <c r="AG1468" s="9">
        <v>0</v>
      </c>
      <c r="AH1468" s="9">
        <v>0</v>
      </c>
      <c r="AI1468" s="9">
        <v>1</v>
      </c>
      <c r="AJ1468" s="9">
        <v>0</v>
      </c>
      <c r="AK1468" s="9">
        <v>0</v>
      </c>
      <c r="AL1468" s="9"/>
      <c r="AM1468" s="9">
        <v>1</v>
      </c>
      <c r="AN1468" s="9">
        <v>1</v>
      </c>
      <c r="AO1468" s="9">
        <v>0</v>
      </c>
      <c r="AP1468" s="9">
        <v>0</v>
      </c>
      <c r="AQ1468" s="9">
        <v>0</v>
      </c>
      <c r="AR1468" s="9">
        <v>0</v>
      </c>
      <c r="AS1468" s="9"/>
      <c r="AT1468" s="9">
        <v>3</v>
      </c>
      <c r="AU1468" s="9">
        <v>4</v>
      </c>
      <c r="AV1468" s="75">
        <v>2</v>
      </c>
      <c r="AW1468" s="75">
        <v>2</v>
      </c>
      <c r="AX1468" s="75">
        <v>1</v>
      </c>
      <c r="AY1468" s="9">
        <v>2</v>
      </c>
      <c r="AZ1468" s="9">
        <v>2</v>
      </c>
      <c r="BA1468" s="9" t="s">
        <v>125</v>
      </c>
      <c r="BB1468" s="9" t="s">
        <v>125</v>
      </c>
      <c r="BC1468" s="9">
        <v>2</v>
      </c>
      <c r="BD1468" s="9">
        <v>1</v>
      </c>
      <c r="BE1468" s="9">
        <v>1</v>
      </c>
      <c r="BF1468" s="9">
        <v>1</v>
      </c>
      <c r="BG1468" s="9">
        <v>1</v>
      </c>
      <c r="BH1468">
        <v>1</v>
      </c>
      <c r="BI1468">
        <v>1</v>
      </c>
      <c r="BJ1468" s="58">
        <v>2</v>
      </c>
      <c r="BK1468">
        <v>2</v>
      </c>
      <c r="BL1468">
        <v>1</v>
      </c>
      <c r="BM1468">
        <v>1</v>
      </c>
      <c r="BN1468">
        <v>1</v>
      </c>
      <c r="BO1468">
        <v>2</v>
      </c>
      <c r="BP1468">
        <v>2</v>
      </c>
      <c r="BQ1468" t="s">
        <v>125</v>
      </c>
      <c r="BS1468">
        <v>1</v>
      </c>
      <c r="BT1468">
        <v>1</v>
      </c>
      <c r="BU1468">
        <v>1</v>
      </c>
      <c r="BV1468">
        <v>2</v>
      </c>
      <c r="BW1468">
        <v>2</v>
      </c>
      <c r="BX1468">
        <v>2</v>
      </c>
      <c r="BY1468">
        <v>1</v>
      </c>
      <c r="BZ1468">
        <v>1</v>
      </c>
      <c r="CA1468">
        <v>2</v>
      </c>
      <c r="CB1468">
        <v>2</v>
      </c>
      <c r="CC1468">
        <v>1</v>
      </c>
      <c r="CD1468">
        <v>2</v>
      </c>
      <c r="CE1468">
        <v>1</v>
      </c>
      <c r="CF1468">
        <v>2</v>
      </c>
      <c r="CG1468">
        <v>2</v>
      </c>
      <c r="CH1468">
        <v>2</v>
      </c>
      <c r="CI1468">
        <v>2</v>
      </c>
      <c r="CJ1468">
        <v>2</v>
      </c>
      <c r="CK1468">
        <v>2</v>
      </c>
      <c r="CL1468">
        <v>2</v>
      </c>
      <c r="CM1468" t="s">
        <v>125</v>
      </c>
      <c r="CN1468" t="s">
        <v>125</v>
      </c>
      <c r="CO1468">
        <v>4</v>
      </c>
      <c r="CP1468">
        <v>4</v>
      </c>
      <c r="CQ1468">
        <v>4</v>
      </c>
      <c r="CR1468">
        <v>4</v>
      </c>
      <c r="CS1468">
        <v>4</v>
      </c>
      <c r="CT1468">
        <v>4</v>
      </c>
      <c r="CU1468">
        <v>4</v>
      </c>
      <c r="CV1468">
        <v>4</v>
      </c>
      <c r="CW1468">
        <v>1</v>
      </c>
      <c r="CX1468">
        <v>4</v>
      </c>
      <c r="CY1468">
        <v>3</v>
      </c>
      <c r="CZ1468">
        <v>4</v>
      </c>
      <c r="DA1468" s="57" t="s">
        <v>125</v>
      </c>
    </row>
    <row r="1469" spans="1:105">
      <c r="A1469">
        <v>1463</v>
      </c>
      <c r="B1469" s="9">
        <v>1</v>
      </c>
      <c r="C1469" s="9">
        <v>3</v>
      </c>
      <c r="D1469" s="9">
        <v>1</v>
      </c>
      <c r="E1469" s="9">
        <v>4</v>
      </c>
      <c r="F1469" s="9">
        <v>0</v>
      </c>
      <c r="G1469" s="9">
        <v>0</v>
      </c>
      <c r="H1469" s="9">
        <v>0</v>
      </c>
      <c r="I1469" s="9">
        <v>1</v>
      </c>
      <c r="J1469" s="9">
        <v>1</v>
      </c>
      <c r="K1469" s="9">
        <v>0</v>
      </c>
      <c r="L1469" s="9">
        <v>0</v>
      </c>
      <c r="M1469" s="9">
        <v>1</v>
      </c>
      <c r="N1469" s="9">
        <v>0</v>
      </c>
      <c r="O1469" s="9">
        <v>0</v>
      </c>
      <c r="P1469" s="9">
        <v>0</v>
      </c>
      <c r="Q1469" s="9">
        <v>0</v>
      </c>
      <c r="R1469" s="9">
        <v>4</v>
      </c>
      <c r="S1469" s="9">
        <v>0</v>
      </c>
      <c r="T1469" s="9"/>
      <c r="U1469" s="9">
        <v>1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  <c r="AC1469" s="9"/>
      <c r="AD1469" s="9">
        <v>1</v>
      </c>
      <c r="AE1469" s="9"/>
      <c r="AF1469" s="9">
        <v>1</v>
      </c>
      <c r="AG1469" s="9">
        <v>0</v>
      </c>
      <c r="AH1469" s="9">
        <v>0</v>
      </c>
      <c r="AI1469" s="9">
        <v>0</v>
      </c>
      <c r="AJ1469" s="9">
        <v>0</v>
      </c>
      <c r="AK1469" s="9">
        <v>0</v>
      </c>
      <c r="AL1469" s="9"/>
      <c r="AM1469" s="9">
        <v>1</v>
      </c>
      <c r="AN1469" s="9">
        <v>1</v>
      </c>
      <c r="AO1469" s="9">
        <v>0</v>
      </c>
      <c r="AP1469" s="9">
        <v>1</v>
      </c>
      <c r="AQ1469" s="9">
        <v>0</v>
      </c>
      <c r="AR1469" s="9">
        <v>0</v>
      </c>
      <c r="AS1469" s="9"/>
      <c r="AT1469" s="9">
        <v>2</v>
      </c>
      <c r="AU1469" s="9">
        <v>4</v>
      </c>
      <c r="AV1469" s="75">
        <v>1</v>
      </c>
      <c r="AW1469" s="75">
        <v>2</v>
      </c>
      <c r="AX1469" s="75">
        <v>1</v>
      </c>
      <c r="AY1469" s="9">
        <v>1</v>
      </c>
      <c r="AZ1469" s="9">
        <v>1</v>
      </c>
      <c r="BA1469" s="9">
        <v>1</v>
      </c>
      <c r="BB1469" s="9">
        <v>1</v>
      </c>
      <c r="BC1469" s="9">
        <v>2</v>
      </c>
      <c r="BD1469" s="9">
        <v>1</v>
      </c>
      <c r="BE1469" s="9">
        <v>2</v>
      </c>
      <c r="BF1469" s="9">
        <v>1</v>
      </c>
      <c r="BG1469" s="9">
        <v>1</v>
      </c>
      <c r="BH1469">
        <v>1</v>
      </c>
      <c r="BI1469">
        <v>2</v>
      </c>
      <c r="BJ1469" s="58">
        <v>2</v>
      </c>
      <c r="BK1469">
        <v>2</v>
      </c>
      <c r="BL1469">
        <v>2</v>
      </c>
      <c r="BM1469">
        <v>2</v>
      </c>
      <c r="BN1469">
        <v>1</v>
      </c>
      <c r="BO1469">
        <v>2</v>
      </c>
      <c r="BP1469">
        <v>1</v>
      </c>
      <c r="BQ1469">
        <v>1</v>
      </c>
      <c r="BR1469">
        <v>2</v>
      </c>
      <c r="BS1469">
        <v>2</v>
      </c>
      <c r="BT1469" t="s">
        <v>125</v>
      </c>
      <c r="BU1469">
        <v>2</v>
      </c>
      <c r="BV1469">
        <v>2</v>
      </c>
      <c r="BW1469">
        <v>1</v>
      </c>
      <c r="BX1469">
        <v>2</v>
      </c>
      <c r="BY1469">
        <v>2</v>
      </c>
      <c r="BZ1469">
        <v>2</v>
      </c>
      <c r="CA1469">
        <v>2</v>
      </c>
      <c r="CB1469">
        <v>2</v>
      </c>
      <c r="CC1469">
        <v>2</v>
      </c>
      <c r="CD1469">
        <v>1</v>
      </c>
      <c r="CE1469">
        <v>2</v>
      </c>
      <c r="CF1469">
        <v>1</v>
      </c>
      <c r="CG1469">
        <v>2</v>
      </c>
      <c r="CH1469">
        <v>2</v>
      </c>
      <c r="CI1469">
        <v>2</v>
      </c>
      <c r="CJ1469">
        <v>1</v>
      </c>
      <c r="CK1469">
        <v>2</v>
      </c>
      <c r="CL1469">
        <v>2</v>
      </c>
      <c r="CM1469" t="s">
        <v>125</v>
      </c>
      <c r="CN1469" t="s">
        <v>125</v>
      </c>
      <c r="CO1469">
        <v>4</v>
      </c>
      <c r="CP1469">
        <v>4</v>
      </c>
      <c r="CQ1469">
        <v>4</v>
      </c>
      <c r="CR1469">
        <v>3</v>
      </c>
      <c r="CS1469">
        <v>4</v>
      </c>
      <c r="CT1469">
        <v>4</v>
      </c>
      <c r="CU1469">
        <v>3</v>
      </c>
      <c r="CV1469">
        <v>2</v>
      </c>
      <c r="CW1469">
        <v>3</v>
      </c>
      <c r="CX1469">
        <v>3</v>
      </c>
      <c r="CY1469">
        <v>3</v>
      </c>
      <c r="CZ1469">
        <v>3</v>
      </c>
      <c r="DA1469" s="57" t="s">
        <v>125</v>
      </c>
    </row>
    <row r="1470" spans="1:105">
      <c r="A1470">
        <v>1464</v>
      </c>
      <c r="B1470" s="9">
        <v>2</v>
      </c>
      <c r="C1470" s="9">
        <v>4</v>
      </c>
      <c r="D1470" s="9">
        <v>4</v>
      </c>
      <c r="E1470" s="9">
        <v>12</v>
      </c>
      <c r="F1470" s="9">
        <v>0</v>
      </c>
      <c r="G1470" s="9">
        <v>0</v>
      </c>
      <c r="H1470" s="9">
        <v>1</v>
      </c>
      <c r="I1470" s="9">
        <v>1</v>
      </c>
      <c r="J1470" s="9">
        <v>0</v>
      </c>
      <c r="K1470" s="9">
        <v>0</v>
      </c>
      <c r="L1470" s="9">
        <v>0</v>
      </c>
      <c r="M1470" s="9">
        <v>2</v>
      </c>
      <c r="N1470" s="9">
        <v>4</v>
      </c>
      <c r="O1470" s="9">
        <v>4</v>
      </c>
      <c r="P1470" s="9">
        <v>3</v>
      </c>
      <c r="Q1470" s="9">
        <v>3</v>
      </c>
      <c r="R1470" s="9">
        <v>4</v>
      </c>
      <c r="S1470" s="9">
        <v>4</v>
      </c>
      <c r="T1470" s="9"/>
      <c r="U1470" s="9">
        <v>0</v>
      </c>
      <c r="V1470" s="9">
        <v>0</v>
      </c>
      <c r="W1470" s="9">
        <v>1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  <c r="AC1470" s="9"/>
      <c r="AD1470" s="9">
        <v>1</v>
      </c>
      <c r="AE1470" s="9"/>
      <c r="AF1470" s="9">
        <v>0</v>
      </c>
      <c r="AG1470" s="9">
        <v>1</v>
      </c>
      <c r="AH1470" s="9">
        <v>1</v>
      </c>
      <c r="AI1470" s="9">
        <v>0</v>
      </c>
      <c r="AJ1470" s="9">
        <v>0</v>
      </c>
      <c r="AK1470" s="9">
        <v>0</v>
      </c>
      <c r="AL1470" s="9"/>
      <c r="AM1470" s="9">
        <v>1</v>
      </c>
      <c r="AN1470" s="9">
        <v>1</v>
      </c>
      <c r="AO1470" s="9">
        <v>0</v>
      </c>
      <c r="AP1470" s="9">
        <v>1</v>
      </c>
      <c r="AQ1470" s="9">
        <v>0</v>
      </c>
      <c r="AR1470" s="9">
        <v>0</v>
      </c>
      <c r="AS1470" s="9"/>
      <c r="AT1470" s="9">
        <v>2</v>
      </c>
      <c r="AU1470" s="9">
        <v>2</v>
      </c>
      <c r="AV1470" s="75">
        <v>1</v>
      </c>
      <c r="AW1470" s="75">
        <v>1</v>
      </c>
      <c r="AX1470" s="75">
        <v>1</v>
      </c>
      <c r="AY1470" s="9">
        <v>1</v>
      </c>
      <c r="AZ1470" s="9">
        <v>1</v>
      </c>
      <c r="BA1470" s="9">
        <v>1</v>
      </c>
      <c r="BB1470" s="9">
        <v>2</v>
      </c>
      <c r="BC1470" s="9">
        <v>1</v>
      </c>
      <c r="BD1470" s="9">
        <v>1</v>
      </c>
      <c r="BE1470" s="9">
        <v>1</v>
      </c>
      <c r="BF1470" s="9">
        <v>1</v>
      </c>
      <c r="BG1470" s="9">
        <v>1</v>
      </c>
      <c r="BH1470">
        <v>1</v>
      </c>
      <c r="BI1470">
        <v>1</v>
      </c>
      <c r="BJ1470" s="58">
        <v>1</v>
      </c>
      <c r="BK1470">
        <v>1</v>
      </c>
      <c r="BL1470">
        <v>1</v>
      </c>
      <c r="BM1470">
        <v>1</v>
      </c>
      <c r="BN1470">
        <v>1</v>
      </c>
      <c r="BO1470">
        <v>2</v>
      </c>
      <c r="BP1470">
        <v>2</v>
      </c>
      <c r="BQ1470" t="s">
        <v>125</v>
      </c>
      <c r="BR1470">
        <v>1</v>
      </c>
      <c r="BS1470">
        <v>2</v>
      </c>
      <c r="BT1470" t="s">
        <v>125</v>
      </c>
      <c r="BU1470">
        <v>1</v>
      </c>
      <c r="BV1470">
        <v>1</v>
      </c>
      <c r="BW1470">
        <v>1</v>
      </c>
      <c r="BX1470">
        <v>2</v>
      </c>
      <c r="BY1470">
        <v>1</v>
      </c>
      <c r="BZ1470">
        <v>1</v>
      </c>
      <c r="CA1470">
        <v>1</v>
      </c>
      <c r="CB1470">
        <v>2</v>
      </c>
      <c r="CC1470">
        <v>2</v>
      </c>
      <c r="CD1470">
        <v>1</v>
      </c>
      <c r="CE1470">
        <v>2</v>
      </c>
      <c r="CF1470">
        <v>2</v>
      </c>
      <c r="CG1470">
        <v>2</v>
      </c>
      <c r="CH1470">
        <v>2</v>
      </c>
      <c r="CI1470">
        <v>2</v>
      </c>
      <c r="CJ1470">
        <v>1</v>
      </c>
      <c r="CK1470">
        <v>2</v>
      </c>
      <c r="CL1470">
        <v>2</v>
      </c>
      <c r="CM1470" t="s">
        <v>125</v>
      </c>
      <c r="CN1470" t="s">
        <v>125</v>
      </c>
      <c r="CO1470">
        <v>4</v>
      </c>
      <c r="CP1470">
        <v>4</v>
      </c>
      <c r="CQ1470">
        <v>4</v>
      </c>
      <c r="CR1470">
        <v>4</v>
      </c>
      <c r="CS1470">
        <v>4</v>
      </c>
      <c r="CT1470">
        <v>3</v>
      </c>
      <c r="CU1470">
        <v>3</v>
      </c>
      <c r="CV1470">
        <v>3</v>
      </c>
      <c r="CW1470">
        <v>2</v>
      </c>
      <c r="CX1470">
        <v>4</v>
      </c>
      <c r="CY1470">
        <v>3</v>
      </c>
      <c r="CZ1470">
        <v>3</v>
      </c>
      <c r="DA1470" s="57">
        <v>3</v>
      </c>
    </row>
    <row r="1471" spans="1:105">
      <c r="A1471">
        <v>1465</v>
      </c>
      <c r="B1471" s="9">
        <v>1</v>
      </c>
      <c r="C1471" s="9">
        <v>8</v>
      </c>
      <c r="D1471" s="9">
        <v>7</v>
      </c>
      <c r="E1471" s="9">
        <v>14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1</v>
      </c>
      <c r="M1471" s="9">
        <v>1</v>
      </c>
      <c r="N1471" s="9">
        <v>0</v>
      </c>
      <c r="O1471" s="9">
        <v>0</v>
      </c>
      <c r="P1471" s="9">
        <v>0</v>
      </c>
      <c r="Q1471" s="9">
        <v>4</v>
      </c>
      <c r="R1471" s="9">
        <v>4</v>
      </c>
      <c r="S1471" s="9">
        <v>4</v>
      </c>
      <c r="T1471" s="9"/>
      <c r="U1471" s="9">
        <v>0</v>
      </c>
      <c r="V1471" s="9">
        <v>0</v>
      </c>
      <c r="W1471" s="9">
        <v>0</v>
      </c>
      <c r="X1471" s="9">
        <v>0</v>
      </c>
      <c r="Y1471" s="9">
        <v>1</v>
      </c>
      <c r="Z1471" s="9">
        <v>0</v>
      </c>
      <c r="AA1471" s="9">
        <v>0</v>
      </c>
      <c r="AB1471" s="9">
        <v>0</v>
      </c>
      <c r="AC1471" s="9"/>
      <c r="AD1471" s="9">
        <v>4</v>
      </c>
      <c r="AE1471" s="9"/>
      <c r="AF1471" s="9">
        <v>1</v>
      </c>
      <c r="AG1471" s="9">
        <v>1</v>
      </c>
      <c r="AH1471" s="9">
        <v>0</v>
      </c>
      <c r="AI1471" s="9">
        <v>0</v>
      </c>
      <c r="AJ1471" s="9">
        <v>0</v>
      </c>
      <c r="AK1471" s="9">
        <v>0</v>
      </c>
      <c r="AL1471" s="9"/>
      <c r="AM1471" s="9">
        <v>1</v>
      </c>
      <c r="AN1471" s="9">
        <v>1</v>
      </c>
      <c r="AO1471" s="9">
        <v>1</v>
      </c>
      <c r="AP1471" s="9">
        <v>0</v>
      </c>
      <c r="AQ1471" s="9">
        <v>0</v>
      </c>
      <c r="AR1471" s="9">
        <v>0</v>
      </c>
      <c r="AS1471" s="9"/>
      <c r="AT1471" s="9">
        <v>3</v>
      </c>
      <c r="AU1471" s="9">
        <v>3</v>
      </c>
      <c r="AV1471" s="75">
        <v>2</v>
      </c>
      <c r="AW1471" s="75">
        <v>2</v>
      </c>
      <c r="AX1471" s="75">
        <v>2</v>
      </c>
      <c r="AY1471" s="9" t="s">
        <v>125</v>
      </c>
      <c r="AZ1471" s="9">
        <v>1</v>
      </c>
      <c r="BA1471" s="9">
        <v>2</v>
      </c>
      <c r="BB1471" s="9"/>
      <c r="BC1471" s="9">
        <v>2</v>
      </c>
      <c r="BD1471" s="9">
        <v>1</v>
      </c>
      <c r="BE1471" s="9">
        <v>2</v>
      </c>
      <c r="BF1471" s="9">
        <v>2</v>
      </c>
      <c r="BG1471" s="9" t="s">
        <v>125</v>
      </c>
      <c r="BH1471">
        <v>2</v>
      </c>
      <c r="BI1471">
        <v>2</v>
      </c>
      <c r="BJ1471" s="58">
        <v>2</v>
      </c>
      <c r="BK1471">
        <v>2</v>
      </c>
      <c r="BL1471">
        <v>2</v>
      </c>
      <c r="BM1471">
        <v>1</v>
      </c>
      <c r="BN1471">
        <v>2</v>
      </c>
      <c r="BO1471">
        <v>2</v>
      </c>
      <c r="BP1471">
        <v>2</v>
      </c>
      <c r="BQ1471" t="s">
        <v>125</v>
      </c>
      <c r="BR1471">
        <v>2</v>
      </c>
      <c r="BS1471">
        <v>2</v>
      </c>
      <c r="BT1471" t="s">
        <v>125</v>
      </c>
      <c r="BU1471">
        <v>1</v>
      </c>
      <c r="BV1471">
        <v>1</v>
      </c>
      <c r="BW1471">
        <v>2</v>
      </c>
      <c r="BX1471">
        <v>2</v>
      </c>
      <c r="BY1471">
        <v>1</v>
      </c>
      <c r="BZ1471">
        <v>2</v>
      </c>
      <c r="CA1471">
        <v>2</v>
      </c>
      <c r="CB1471">
        <v>2</v>
      </c>
      <c r="CC1471">
        <v>2</v>
      </c>
      <c r="CD1471">
        <v>2</v>
      </c>
      <c r="CE1471">
        <v>2</v>
      </c>
      <c r="CF1471">
        <v>2</v>
      </c>
      <c r="CG1471">
        <v>2</v>
      </c>
      <c r="CH1471">
        <v>2</v>
      </c>
      <c r="CI1471">
        <v>2</v>
      </c>
      <c r="CJ1471">
        <v>1</v>
      </c>
      <c r="CK1471">
        <v>2</v>
      </c>
      <c r="CL1471">
        <v>2</v>
      </c>
      <c r="CM1471" t="s">
        <v>125</v>
      </c>
      <c r="CN1471" t="s">
        <v>125</v>
      </c>
      <c r="CO1471">
        <v>4</v>
      </c>
      <c r="CP1471">
        <v>1</v>
      </c>
      <c r="CQ1471">
        <v>3</v>
      </c>
      <c r="CR1471">
        <v>4</v>
      </c>
      <c r="CS1471">
        <v>4</v>
      </c>
      <c r="CT1471">
        <v>4</v>
      </c>
      <c r="CU1471">
        <v>4</v>
      </c>
      <c r="CV1471">
        <v>3</v>
      </c>
      <c r="CW1471">
        <v>1</v>
      </c>
      <c r="CX1471">
        <v>4</v>
      </c>
      <c r="CY1471">
        <v>1</v>
      </c>
      <c r="CZ1471">
        <v>0</v>
      </c>
      <c r="DA1471" s="57" t="s">
        <v>125</v>
      </c>
    </row>
    <row r="1472" spans="1:105">
      <c r="A1472">
        <v>1466</v>
      </c>
      <c r="B1472" s="9">
        <v>2</v>
      </c>
      <c r="C1472" s="9">
        <v>4</v>
      </c>
      <c r="D1472" s="9">
        <v>4</v>
      </c>
      <c r="E1472" s="9">
        <v>5</v>
      </c>
      <c r="F1472" s="9">
        <v>0</v>
      </c>
      <c r="G1472" s="9">
        <v>0</v>
      </c>
      <c r="H1472" s="9">
        <v>0</v>
      </c>
      <c r="I1472" s="9">
        <v>0</v>
      </c>
      <c r="J1472" s="9">
        <v>1</v>
      </c>
      <c r="K1472" s="9">
        <v>0</v>
      </c>
      <c r="L1472" s="9">
        <v>0</v>
      </c>
      <c r="M1472" s="9">
        <v>1</v>
      </c>
      <c r="N1472" s="9">
        <v>4</v>
      </c>
      <c r="O1472" s="9">
        <v>4</v>
      </c>
      <c r="P1472" s="9">
        <v>4</v>
      </c>
      <c r="Q1472" s="9">
        <v>4</v>
      </c>
      <c r="R1472" s="9">
        <v>4</v>
      </c>
      <c r="S1472" s="9">
        <v>4</v>
      </c>
      <c r="T1472" s="9"/>
      <c r="U1472" s="9">
        <v>0</v>
      </c>
      <c r="V1472" s="9">
        <v>0</v>
      </c>
      <c r="W1472" s="9">
        <v>1</v>
      </c>
      <c r="X1472" s="9">
        <v>0</v>
      </c>
      <c r="Y1472" s="9">
        <v>1</v>
      </c>
      <c r="Z1472" s="9">
        <v>0</v>
      </c>
      <c r="AA1472" s="9">
        <v>0</v>
      </c>
      <c r="AB1472" s="9">
        <v>0</v>
      </c>
      <c r="AC1472" s="9"/>
      <c r="AD1472" s="9">
        <v>3</v>
      </c>
      <c r="AE1472" s="9"/>
      <c r="AF1472" s="9">
        <v>0</v>
      </c>
      <c r="AG1472" s="9">
        <v>0</v>
      </c>
      <c r="AH1472" s="9">
        <v>1</v>
      </c>
      <c r="AI1472" s="9">
        <v>0</v>
      </c>
      <c r="AJ1472" s="9">
        <v>0</v>
      </c>
      <c r="AK1472" s="9">
        <v>0</v>
      </c>
      <c r="AL1472" s="9"/>
      <c r="AM1472" s="9">
        <v>1</v>
      </c>
      <c r="AN1472" s="9">
        <v>1</v>
      </c>
      <c r="AO1472" s="9">
        <v>1</v>
      </c>
      <c r="AP1472" s="9">
        <v>0</v>
      </c>
      <c r="AQ1472" s="9">
        <v>0</v>
      </c>
      <c r="AR1472" s="9">
        <v>0</v>
      </c>
      <c r="AS1472" s="9"/>
      <c r="AT1472" s="9">
        <v>3</v>
      </c>
      <c r="AU1472" s="9">
        <v>1</v>
      </c>
      <c r="AV1472" s="75">
        <v>2</v>
      </c>
      <c r="AW1472" s="75">
        <v>2</v>
      </c>
      <c r="AX1472" s="75">
        <v>2</v>
      </c>
      <c r="AY1472" s="9" t="s">
        <v>125</v>
      </c>
      <c r="AZ1472" s="9">
        <v>1</v>
      </c>
      <c r="BA1472" s="9">
        <v>1</v>
      </c>
      <c r="BB1472" s="9">
        <v>2</v>
      </c>
      <c r="BC1472" s="9">
        <v>2</v>
      </c>
      <c r="BD1472" s="9">
        <v>1</v>
      </c>
      <c r="BE1472" s="9">
        <v>2</v>
      </c>
      <c r="BF1472" s="9">
        <v>1</v>
      </c>
      <c r="BG1472" s="9">
        <v>1</v>
      </c>
      <c r="BH1472">
        <v>1</v>
      </c>
      <c r="BI1472">
        <v>1</v>
      </c>
      <c r="BJ1472" s="58">
        <v>2</v>
      </c>
      <c r="BK1472">
        <v>2</v>
      </c>
      <c r="BL1472">
        <v>1</v>
      </c>
      <c r="BM1472">
        <v>2</v>
      </c>
      <c r="BN1472">
        <v>1</v>
      </c>
      <c r="BO1472">
        <v>2</v>
      </c>
      <c r="BP1472">
        <v>2</v>
      </c>
      <c r="BQ1472" t="s">
        <v>125</v>
      </c>
      <c r="BR1472">
        <v>1</v>
      </c>
      <c r="BS1472">
        <v>2</v>
      </c>
      <c r="BT1472" t="s">
        <v>125</v>
      </c>
      <c r="BU1472">
        <v>1</v>
      </c>
      <c r="BV1472">
        <v>2</v>
      </c>
      <c r="BW1472">
        <v>2</v>
      </c>
      <c r="BX1472">
        <v>2</v>
      </c>
      <c r="BY1472">
        <v>2</v>
      </c>
      <c r="BZ1472">
        <v>2</v>
      </c>
      <c r="CA1472">
        <v>2</v>
      </c>
      <c r="CB1472">
        <v>2</v>
      </c>
      <c r="CC1472">
        <v>2</v>
      </c>
      <c r="CD1472">
        <v>2</v>
      </c>
      <c r="CE1472">
        <v>2</v>
      </c>
      <c r="CF1472">
        <v>2</v>
      </c>
      <c r="CG1472">
        <v>2</v>
      </c>
      <c r="CH1472">
        <v>2</v>
      </c>
      <c r="CI1472">
        <v>2</v>
      </c>
      <c r="CJ1472">
        <v>2</v>
      </c>
      <c r="CK1472">
        <v>2</v>
      </c>
      <c r="CL1472">
        <v>2</v>
      </c>
      <c r="CM1472" t="s">
        <v>125</v>
      </c>
      <c r="CN1472" t="s">
        <v>125</v>
      </c>
      <c r="CO1472">
        <v>4</v>
      </c>
      <c r="CP1472">
        <v>2</v>
      </c>
      <c r="CQ1472">
        <v>4</v>
      </c>
      <c r="CR1472">
        <v>3</v>
      </c>
      <c r="CS1472">
        <v>3</v>
      </c>
      <c r="CT1472">
        <v>2</v>
      </c>
      <c r="CU1472">
        <v>3</v>
      </c>
      <c r="CV1472">
        <v>3</v>
      </c>
      <c r="CW1472">
        <v>1</v>
      </c>
      <c r="CX1472">
        <v>2</v>
      </c>
      <c r="CY1472">
        <v>3</v>
      </c>
      <c r="CZ1472">
        <v>3</v>
      </c>
      <c r="DA1472" s="57" t="s">
        <v>125</v>
      </c>
    </row>
    <row r="1473" spans="1:105">
      <c r="A1473">
        <v>1467</v>
      </c>
      <c r="B1473" s="9">
        <v>2</v>
      </c>
      <c r="C1473" s="9">
        <v>5</v>
      </c>
      <c r="D1473" s="9">
        <v>4</v>
      </c>
      <c r="E1473" s="9">
        <v>8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1</v>
      </c>
      <c r="L1473" s="9">
        <v>0</v>
      </c>
      <c r="M1473" s="9">
        <v>3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/>
      <c r="U1473" s="9">
        <v>0</v>
      </c>
      <c r="V1473" s="9">
        <v>0</v>
      </c>
      <c r="W1473" s="9">
        <v>0</v>
      </c>
      <c r="X1473" s="9">
        <v>0</v>
      </c>
      <c r="Y1473" s="9">
        <v>1</v>
      </c>
      <c r="Z1473" s="9">
        <v>0</v>
      </c>
      <c r="AA1473" s="9">
        <v>0</v>
      </c>
      <c r="AB1473" s="9">
        <v>0</v>
      </c>
      <c r="AC1473" s="9"/>
      <c r="AD1473" s="9">
        <v>3</v>
      </c>
      <c r="AE1473" s="9"/>
      <c r="AF1473" s="9">
        <v>1</v>
      </c>
      <c r="AG1473" s="9">
        <v>0</v>
      </c>
      <c r="AH1473" s="9">
        <v>1</v>
      </c>
      <c r="AI1473" s="9">
        <v>1</v>
      </c>
      <c r="AJ1473" s="9">
        <v>1</v>
      </c>
      <c r="AK1473" s="9">
        <v>0</v>
      </c>
      <c r="AL1473" s="9"/>
      <c r="AM1473" s="9">
        <v>1</v>
      </c>
      <c r="AN1473" s="9">
        <v>1</v>
      </c>
      <c r="AO1473" s="9">
        <v>1</v>
      </c>
      <c r="AP1473" s="9">
        <v>0</v>
      </c>
      <c r="AQ1473" s="9">
        <v>0</v>
      </c>
      <c r="AR1473" s="9">
        <v>0</v>
      </c>
      <c r="AS1473" s="9"/>
      <c r="AT1473" s="9">
        <v>2</v>
      </c>
      <c r="AU1473" s="9">
        <v>4</v>
      </c>
      <c r="AV1473" s="75">
        <v>1</v>
      </c>
      <c r="AW1473" s="75">
        <v>1</v>
      </c>
      <c r="AX1473" s="75">
        <v>2</v>
      </c>
      <c r="AY1473" s="9" t="s">
        <v>125</v>
      </c>
      <c r="AZ1473" s="9">
        <v>1</v>
      </c>
      <c r="BA1473" s="9">
        <v>1</v>
      </c>
      <c r="BB1473" s="9">
        <v>2</v>
      </c>
      <c r="BC1473" s="9">
        <v>2</v>
      </c>
      <c r="BD1473" s="9">
        <v>1</v>
      </c>
      <c r="BE1473" s="9">
        <v>2</v>
      </c>
      <c r="BF1473" s="9">
        <v>2</v>
      </c>
      <c r="BG1473" s="9" t="s">
        <v>125</v>
      </c>
      <c r="BH1473">
        <v>2</v>
      </c>
      <c r="BI1473">
        <v>2</v>
      </c>
      <c r="BJ1473" s="58">
        <v>2</v>
      </c>
      <c r="BK1473">
        <v>2</v>
      </c>
      <c r="BL1473">
        <v>1</v>
      </c>
      <c r="BM1473">
        <v>1</v>
      </c>
      <c r="BN1473">
        <v>1</v>
      </c>
      <c r="BO1473">
        <v>2</v>
      </c>
      <c r="BP1473">
        <v>2</v>
      </c>
      <c r="BQ1473" t="s">
        <v>125</v>
      </c>
      <c r="BR1473">
        <v>2</v>
      </c>
      <c r="BS1473">
        <v>2</v>
      </c>
      <c r="BT1473" t="s">
        <v>125</v>
      </c>
      <c r="BU1473">
        <v>1</v>
      </c>
      <c r="BV1473">
        <v>2</v>
      </c>
      <c r="BW1473">
        <v>2</v>
      </c>
      <c r="BX1473">
        <v>2</v>
      </c>
      <c r="BY1473">
        <v>2</v>
      </c>
      <c r="BZ1473">
        <v>2</v>
      </c>
      <c r="CA1473">
        <v>2</v>
      </c>
      <c r="CB1473">
        <v>2</v>
      </c>
      <c r="CC1473">
        <v>2</v>
      </c>
      <c r="CD1473">
        <v>1</v>
      </c>
      <c r="CE1473">
        <v>2</v>
      </c>
      <c r="CF1473">
        <v>1</v>
      </c>
      <c r="CG1473">
        <v>2</v>
      </c>
      <c r="CH1473">
        <v>2</v>
      </c>
      <c r="CI1473">
        <v>2</v>
      </c>
      <c r="CJ1473">
        <v>1</v>
      </c>
      <c r="CK1473">
        <v>2</v>
      </c>
      <c r="CL1473">
        <v>1</v>
      </c>
      <c r="CM1473">
        <v>3</v>
      </c>
      <c r="CN1473">
        <v>3</v>
      </c>
      <c r="CO1473">
        <v>4</v>
      </c>
      <c r="CP1473">
        <v>3</v>
      </c>
      <c r="CQ1473">
        <v>3</v>
      </c>
      <c r="CR1473">
        <v>2</v>
      </c>
      <c r="CS1473">
        <v>3</v>
      </c>
      <c r="CT1473">
        <v>2</v>
      </c>
      <c r="CU1473">
        <v>3</v>
      </c>
      <c r="CV1473">
        <v>2</v>
      </c>
      <c r="CW1473">
        <v>1</v>
      </c>
      <c r="CX1473">
        <v>3</v>
      </c>
      <c r="CY1473">
        <v>3</v>
      </c>
      <c r="CZ1473">
        <v>0</v>
      </c>
      <c r="DA1473" s="57" t="s">
        <v>125</v>
      </c>
    </row>
    <row r="1474" spans="1:105">
      <c r="A1474">
        <v>1468</v>
      </c>
      <c r="B1474" s="9"/>
      <c r="C1474" s="9"/>
      <c r="D1474" s="9"/>
      <c r="E1474" s="9">
        <v>12</v>
      </c>
      <c r="F1474" s="9">
        <v>0</v>
      </c>
      <c r="G1474" s="9">
        <v>0</v>
      </c>
      <c r="H1474" s="9">
        <v>1</v>
      </c>
      <c r="I1474" s="9">
        <v>1</v>
      </c>
      <c r="J1474" s="9">
        <v>1</v>
      </c>
      <c r="K1474" s="9">
        <v>0</v>
      </c>
      <c r="L1474" s="9">
        <v>0</v>
      </c>
      <c r="M1474" s="9">
        <v>2</v>
      </c>
      <c r="N1474" s="9">
        <v>4</v>
      </c>
      <c r="O1474" s="9">
        <v>4</v>
      </c>
      <c r="P1474" s="9">
        <v>3</v>
      </c>
      <c r="Q1474" s="9">
        <v>4</v>
      </c>
      <c r="R1474" s="9">
        <v>4</v>
      </c>
      <c r="S1474" s="9">
        <v>4</v>
      </c>
      <c r="T1474" s="9"/>
      <c r="U1474" s="9">
        <v>0</v>
      </c>
      <c r="V1474" s="9">
        <v>0</v>
      </c>
      <c r="W1474" s="9">
        <v>0</v>
      </c>
      <c r="X1474" s="9">
        <v>1</v>
      </c>
      <c r="Y1474" s="9">
        <v>0</v>
      </c>
      <c r="Z1474" s="9">
        <v>0</v>
      </c>
      <c r="AA1474" s="9">
        <v>0</v>
      </c>
      <c r="AB1474" s="9">
        <v>0</v>
      </c>
      <c r="AC1474" s="9"/>
      <c r="AD1474" s="9">
        <v>2</v>
      </c>
      <c r="AE1474" s="9"/>
      <c r="AF1474" s="9">
        <v>1</v>
      </c>
      <c r="AG1474" s="9">
        <v>0</v>
      </c>
      <c r="AH1474" s="9">
        <v>0</v>
      </c>
      <c r="AI1474" s="9">
        <v>0</v>
      </c>
      <c r="AJ1474" s="9">
        <v>1</v>
      </c>
      <c r="AK1474" s="9">
        <v>0</v>
      </c>
      <c r="AL1474" s="9"/>
      <c r="AM1474" s="9">
        <v>1</v>
      </c>
      <c r="AN1474" s="9">
        <v>1</v>
      </c>
      <c r="AO1474" s="9">
        <v>1</v>
      </c>
      <c r="AP1474" s="9">
        <v>0</v>
      </c>
      <c r="AQ1474" s="9">
        <v>0</v>
      </c>
      <c r="AR1474" s="9">
        <v>1</v>
      </c>
      <c r="AS1474" s="9"/>
      <c r="AT1474" s="9">
        <v>4</v>
      </c>
      <c r="AU1474" s="9">
        <v>3</v>
      </c>
      <c r="AV1474" s="75">
        <v>1</v>
      </c>
      <c r="AW1474" s="75">
        <v>1</v>
      </c>
      <c r="AX1474" s="75">
        <v>1</v>
      </c>
      <c r="AY1474" s="9">
        <v>1</v>
      </c>
      <c r="AZ1474" s="9"/>
      <c r="BA1474" s="9" t="s">
        <v>125</v>
      </c>
      <c r="BB1474" s="9" t="s">
        <v>125</v>
      </c>
      <c r="BC1474" s="9">
        <v>2</v>
      </c>
      <c r="BD1474" s="9">
        <v>1</v>
      </c>
      <c r="BE1474" s="9">
        <v>2</v>
      </c>
      <c r="BF1474" s="9">
        <v>1</v>
      </c>
      <c r="BG1474" s="9">
        <v>1</v>
      </c>
      <c r="BH1474">
        <v>2</v>
      </c>
      <c r="BI1474">
        <v>2</v>
      </c>
      <c r="BJ1474" s="58">
        <v>1</v>
      </c>
      <c r="BK1474">
        <v>2</v>
      </c>
      <c r="BL1474">
        <v>1</v>
      </c>
      <c r="BM1474">
        <v>2</v>
      </c>
      <c r="BN1474">
        <v>2</v>
      </c>
      <c r="BO1474">
        <v>2</v>
      </c>
      <c r="BP1474">
        <v>1</v>
      </c>
      <c r="BQ1474">
        <v>1</v>
      </c>
      <c r="BR1474">
        <v>2</v>
      </c>
      <c r="BS1474">
        <v>2</v>
      </c>
      <c r="BT1474" t="s">
        <v>125</v>
      </c>
      <c r="BU1474">
        <v>2</v>
      </c>
      <c r="BV1474">
        <v>2</v>
      </c>
      <c r="BW1474">
        <v>2</v>
      </c>
      <c r="BX1474">
        <v>2</v>
      </c>
      <c r="BY1474">
        <v>2</v>
      </c>
      <c r="BZ1474">
        <v>2</v>
      </c>
      <c r="CA1474">
        <v>2</v>
      </c>
      <c r="CB1474">
        <v>2</v>
      </c>
      <c r="CC1474">
        <v>1</v>
      </c>
      <c r="CD1474">
        <v>2</v>
      </c>
      <c r="CE1474">
        <v>1</v>
      </c>
      <c r="CF1474">
        <v>2</v>
      </c>
      <c r="CG1474">
        <v>2</v>
      </c>
      <c r="CH1474">
        <v>1</v>
      </c>
      <c r="CI1474">
        <v>2</v>
      </c>
      <c r="CJ1474">
        <v>1</v>
      </c>
      <c r="CK1474">
        <v>2</v>
      </c>
      <c r="CL1474">
        <v>2</v>
      </c>
      <c r="CM1474" t="s">
        <v>125</v>
      </c>
      <c r="CN1474" t="s">
        <v>125</v>
      </c>
      <c r="CO1474">
        <v>4</v>
      </c>
      <c r="CP1474">
        <v>4</v>
      </c>
      <c r="CQ1474">
        <v>4</v>
      </c>
      <c r="CR1474">
        <v>4</v>
      </c>
      <c r="CS1474">
        <v>4</v>
      </c>
      <c r="CT1474">
        <v>1</v>
      </c>
      <c r="CU1474">
        <v>4</v>
      </c>
      <c r="CV1474">
        <v>4</v>
      </c>
      <c r="CW1474">
        <v>1</v>
      </c>
      <c r="CX1474">
        <v>3</v>
      </c>
      <c r="CY1474">
        <v>4</v>
      </c>
      <c r="CZ1474">
        <v>4</v>
      </c>
      <c r="DA1474" s="57">
        <v>4</v>
      </c>
    </row>
    <row r="1475" spans="1:105">
      <c r="A1475">
        <v>1469</v>
      </c>
      <c r="B1475" s="9">
        <v>2</v>
      </c>
      <c r="C1475" s="9">
        <v>2</v>
      </c>
      <c r="D1475" s="9">
        <v>1</v>
      </c>
      <c r="E1475" s="9">
        <v>3</v>
      </c>
      <c r="F1475" s="9">
        <v>0</v>
      </c>
      <c r="G1475" s="9">
        <v>0</v>
      </c>
      <c r="H1475" s="9">
        <v>0</v>
      </c>
      <c r="I1475" s="9">
        <v>1</v>
      </c>
      <c r="J1475" s="9">
        <v>0</v>
      </c>
      <c r="K1475" s="9">
        <v>0</v>
      </c>
      <c r="L1475" s="9">
        <v>0</v>
      </c>
      <c r="M1475" s="9">
        <v>1</v>
      </c>
      <c r="N1475" s="9">
        <v>4</v>
      </c>
      <c r="O1475" s="9">
        <v>4</v>
      </c>
      <c r="P1475" s="9">
        <v>4</v>
      </c>
      <c r="Q1475" s="9">
        <v>4</v>
      </c>
      <c r="R1475" s="9">
        <v>4</v>
      </c>
      <c r="S1475" s="9">
        <v>4</v>
      </c>
      <c r="T1475" s="9"/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1</v>
      </c>
      <c r="AC1475" s="9"/>
      <c r="AD1475" s="9">
        <v>2</v>
      </c>
      <c r="AE1475" s="9"/>
      <c r="AF1475" s="9">
        <v>0</v>
      </c>
      <c r="AG1475" s="9">
        <v>0</v>
      </c>
      <c r="AH1475" s="9">
        <v>1</v>
      </c>
      <c r="AI1475" s="9">
        <v>0</v>
      </c>
      <c r="AJ1475" s="9">
        <v>0</v>
      </c>
      <c r="AK1475" s="9">
        <v>0</v>
      </c>
      <c r="AL1475" s="9"/>
      <c r="AM1475" s="9">
        <v>1</v>
      </c>
      <c r="AN1475" s="9">
        <v>1</v>
      </c>
      <c r="AO1475" s="9">
        <v>0</v>
      </c>
      <c r="AP1475" s="9">
        <v>0</v>
      </c>
      <c r="AQ1475" s="9">
        <v>0</v>
      </c>
      <c r="AR1475" s="9">
        <v>0</v>
      </c>
      <c r="AS1475" s="9"/>
      <c r="AT1475" s="9">
        <v>4</v>
      </c>
      <c r="AU1475" s="9">
        <v>2</v>
      </c>
      <c r="AV1475" s="75">
        <v>1</v>
      </c>
      <c r="AW1475" s="75">
        <v>1</v>
      </c>
      <c r="AX1475" s="75">
        <v>1</v>
      </c>
      <c r="AY1475" s="9"/>
      <c r="AZ1475" s="9">
        <v>1</v>
      </c>
      <c r="BA1475" s="9">
        <v>1</v>
      </c>
      <c r="BB1475" s="9">
        <v>2</v>
      </c>
      <c r="BC1475" s="9">
        <v>1</v>
      </c>
      <c r="BD1475" s="9">
        <v>1</v>
      </c>
      <c r="BE1475" s="9">
        <v>1</v>
      </c>
      <c r="BF1475" s="9">
        <v>1</v>
      </c>
      <c r="BG1475" s="9">
        <v>1</v>
      </c>
      <c r="BH1475">
        <v>2</v>
      </c>
      <c r="BI1475">
        <v>1</v>
      </c>
      <c r="BJ1475" s="58">
        <v>2</v>
      </c>
      <c r="BK1475">
        <v>2</v>
      </c>
      <c r="BL1475">
        <v>1</v>
      </c>
      <c r="BM1475">
        <v>2</v>
      </c>
      <c r="BN1475">
        <v>1</v>
      </c>
      <c r="BO1475">
        <v>2</v>
      </c>
      <c r="BP1475">
        <v>2</v>
      </c>
      <c r="BQ1475" t="s">
        <v>125</v>
      </c>
      <c r="BR1475">
        <v>2</v>
      </c>
      <c r="BS1475">
        <v>2</v>
      </c>
      <c r="BT1475" t="s">
        <v>125</v>
      </c>
      <c r="BU1475">
        <v>1</v>
      </c>
      <c r="BV1475">
        <v>2</v>
      </c>
      <c r="BW1475">
        <v>2</v>
      </c>
      <c r="BX1475">
        <v>2</v>
      </c>
      <c r="BY1475">
        <v>1</v>
      </c>
      <c r="BZ1475">
        <v>2</v>
      </c>
      <c r="CA1475">
        <v>2</v>
      </c>
      <c r="CB1475">
        <v>2</v>
      </c>
      <c r="CC1475">
        <v>2</v>
      </c>
      <c r="CD1475">
        <v>1</v>
      </c>
      <c r="CE1475">
        <v>2</v>
      </c>
      <c r="CF1475">
        <v>1</v>
      </c>
      <c r="CG1475">
        <v>2</v>
      </c>
      <c r="CH1475">
        <v>2</v>
      </c>
      <c r="CI1475">
        <v>2</v>
      </c>
      <c r="CJ1475">
        <v>2</v>
      </c>
      <c r="CK1475">
        <v>2</v>
      </c>
      <c r="CL1475">
        <v>1</v>
      </c>
      <c r="CM1475">
        <v>3</v>
      </c>
      <c r="CN1475">
        <v>3</v>
      </c>
      <c r="CO1475">
        <v>3</v>
      </c>
      <c r="CP1475">
        <v>3</v>
      </c>
      <c r="CQ1475">
        <v>4</v>
      </c>
      <c r="CR1475">
        <v>4</v>
      </c>
      <c r="CS1475">
        <v>4</v>
      </c>
      <c r="CT1475">
        <v>3</v>
      </c>
      <c r="CU1475">
        <v>3</v>
      </c>
      <c r="CV1475">
        <v>3</v>
      </c>
      <c r="CW1475">
        <v>1</v>
      </c>
      <c r="CX1475">
        <v>1</v>
      </c>
      <c r="CY1475">
        <v>3</v>
      </c>
      <c r="CZ1475">
        <v>3</v>
      </c>
      <c r="DA1475" s="57" t="s">
        <v>125</v>
      </c>
    </row>
    <row r="1476" spans="1:105">
      <c r="A1476">
        <v>1470</v>
      </c>
      <c r="B1476" s="9">
        <v>2</v>
      </c>
      <c r="C1476" s="9">
        <v>5</v>
      </c>
      <c r="D1476" s="9">
        <v>3</v>
      </c>
      <c r="E1476" s="9">
        <v>14</v>
      </c>
      <c r="F1476" s="9">
        <v>0</v>
      </c>
      <c r="G1476" s="9">
        <v>0</v>
      </c>
      <c r="H1476" s="9">
        <v>0</v>
      </c>
      <c r="I1476" s="9">
        <v>1</v>
      </c>
      <c r="J1476" s="9">
        <v>0</v>
      </c>
      <c r="K1476" s="9">
        <v>0</v>
      </c>
      <c r="L1476" s="9">
        <v>0</v>
      </c>
      <c r="M1476" s="9">
        <v>2</v>
      </c>
      <c r="N1476" s="9">
        <v>3</v>
      </c>
      <c r="O1476" s="9">
        <v>3</v>
      </c>
      <c r="P1476" s="9">
        <v>3</v>
      </c>
      <c r="Q1476" s="9">
        <v>2</v>
      </c>
      <c r="R1476" s="9">
        <v>4</v>
      </c>
      <c r="S1476" s="9">
        <v>4</v>
      </c>
      <c r="T1476" s="9"/>
      <c r="U1476" s="9">
        <v>1</v>
      </c>
      <c r="V1476" s="9">
        <v>1</v>
      </c>
      <c r="W1476" s="9">
        <v>0</v>
      </c>
      <c r="X1476" s="9">
        <v>0</v>
      </c>
      <c r="Y1476" s="9">
        <v>1</v>
      </c>
      <c r="Z1476" s="9">
        <v>0</v>
      </c>
      <c r="AA1476" s="9">
        <v>0</v>
      </c>
      <c r="AB1476" s="9">
        <v>0</v>
      </c>
      <c r="AC1476" s="9"/>
      <c r="AD1476" s="9">
        <v>1</v>
      </c>
      <c r="AE1476" s="9"/>
      <c r="AF1476" s="9">
        <v>1</v>
      </c>
      <c r="AG1476" s="9">
        <v>1</v>
      </c>
      <c r="AH1476" s="9">
        <v>1</v>
      </c>
      <c r="AI1476" s="9">
        <v>0</v>
      </c>
      <c r="AJ1476" s="9">
        <v>0</v>
      </c>
      <c r="AK1476" s="9">
        <v>0</v>
      </c>
      <c r="AL1476" s="9"/>
      <c r="AM1476" s="9">
        <v>1</v>
      </c>
      <c r="AN1476" s="9">
        <v>1</v>
      </c>
      <c r="AO1476" s="9">
        <v>0</v>
      </c>
      <c r="AP1476" s="9">
        <v>1</v>
      </c>
      <c r="AQ1476" s="9">
        <v>0</v>
      </c>
      <c r="AR1476" s="9">
        <v>0</v>
      </c>
      <c r="AS1476" s="9"/>
      <c r="AT1476" s="9">
        <v>1</v>
      </c>
      <c r="AU1476" s="9">
        <v>2</v>
      </c>
      <c r="AV1476" s="75">
        <v>1</v>
      </c>
      <c r="AW1476" s="75">
        <v>1</v>
      </c>
      <c r="AX1476" s="75">
        <v>1</v>
      </c>
      <c r="AY1476" s="9">
        <v>2</v>
      </c>
      <c r="AZ1476" s="9">
        <v>1</v>
      </c>
      <c r="BA1476" s="9">
        <v>1</v>
      </c>
      <c r="BB1476" s="9">
        <v>1</v>
      </c>
      <c r="BC1476" s="9">
        <v>1</v>
      </c>
      <c r="BD1476" s="9">
        <v>1</v>
      </c>
      <c r="BE1476" s="9">
        <v>2</v>
      </c>
      <c r="BF1476" s="9">
        <v>2</v>
      </c>
      <c r="BG1476" s="9" t="s">
        <v>125</v>
      </c>
      <c r="BH1476">
        <v>1</v>
      </c>
      <c r="BI1476">
        <v>1</v>
      </c>
      <c r="BJ1476" s="58">
        <v>1</v>
      </c>
      <c r="BK1476">
        <v>2</v>
      </c>
      <c r="BL1476">
        <v>1</v>
      </c>
      <c r="BM1476">
        <v>2</v>
      </c>
      <c r="BN1476">
        <v>1</v>
      </c>
      <c r="BO1476">
        <v>2</v>
      </c>
      <c r="BP1476">
        <v>2</v>
      </c>
      <c r="BQ1476" t="s">
        <v>125</v>
      </c>
      <c r="BR1476">
        <v>2</v>
      </c>
      <c r="BS1476">
        <v>1</v>
      </c>
      <c r="BT1476">
        <v>1</v>
      </c>
      <c r="BU1476">
        <v>1</v>
      </c>
      <c r="BV1476">
        <v>1</v>
      </c>
      <c r="BW1476">
        <v>2</v>
      </c>
      <c r="BX1476">
        <v>2</v>
      </c>
      <c r="BY1476">
        <v>2</v>
      </c>
      <c r="BZ1476">
        <v>2</v>
      </c>
      <c r="CA1476">
        <v>1</v>
      </c>
      <c r="CB1476">
        <v>2</v>
      </c>
      <c r="CC1476">
        <v>1</v>
      </c>
      <c r="CD1476">
        <v>2</v>
      </c>
      <c r="CE1476">
        <v>2</v>
      </c>
      <c r="CF1476">
        <v>1</v>
      </c>
      <c r="CG1476">
        <v>1</v>
      </c>
      <c r="CH1476">
        <v>1</v>
      </c>
      <c r="CI1476">
        <v>1</v>
      </c>
      <c r="CJ1476">
        <v>1</v>
      </c>
      <c r="CK1476">
        <v>2</v>
      </c>
      <c r="CL1476">
        <v>1</v>
      </c>
      <c r="CM1476">
        <v>3</v>
      </c>
      <c r="CN1476">
        <v>2</v>
      </c>
      <c r="CO1476">
        <v>4</v>
      </c>
      <c r="CP1476">
        <v>2</v>
      </c>
      <c r="CQ1476">
        <v>4</v>
      </c>
      <c r="CR1476">
        <v>2</v>
      </c>
      <c r="CS1476">
        <v>4</v>
      </c>
      <c r="CT1476">
        <v>3</v>
      </c>
      <c r="CU1476">
        <v>3</v>
      </c>
      <c r="CV1476">
        <v>3</v>
      </c>
      <c r="CW1476">
        <v>1</v>
      </c>
      <c r="CX1476">
        <v>4</v>
      </c>
      <c r="CY1476">
        <v>3</v>
      </c>
      <c r="CZ1476">
        <v>3</v>
      </c>
      <c r="DA1476" s="57" t="s">
        <v>125</v>
      </c>
    </row>
    <row r="1477" spans="1:105">
      <c r="A1477">
        <v>1471</v>
      </c>
      <c r="B1477" s="9">
        <v>2</v>
      </c>
      <c r="C1477" s="9">
        <v>5</v>
      </c>
      <c r="D1477" s="9">
        <v>5</v>
      </c>
      <c r="E1477" s="9">
        <v>13</v>
      </c>
      <c r="F1477" s="9">
        <v>0</v>
      </c>
      <c r="G1477" s="9">
        <v>0</v>
      </c>
      <c r="H1477" s="9">
        <v>0</v>
      </c>
      <c r="I1477" s="9">
        <v>1</v>
      </c>
      <c r="J1477" s="9">
        <v>0</v>
      </c>
      <c r="K1477" s="9">
        <v>0</v>
      </c>
      <c r="L1477" s="9">
        <v>0</v>
      </c>
      <c r="M1477" s="9">
        <v>2</v>
      </c>
      <c r="N1477" s="9">
        <v>3</v>
      </c>
      <c r="O1477" s="9">
        <v>3</v>
      </c>
      <c r="P1477" s="9">
        <v>2</v>
      </c>
      <c r="Q1477" s="9">
        <v>2</v>
      </c>
      <c r="R1477" s="9">
        <v>4</v>
      </c>
      <c r="S1477" s="9">
        <v>3</v>
      </c>
      <c r="T1477" s="9"/>
      <c r="U1477" s="9">
        <v>0</v>
      </c>
      <c r="V1477" s="9">
        <v>0</v>
      </c>
      <c r="W1477" s="9">
        <v>0</v>
      </c>
      <c r="X1477" s="9">
        <v>0</v>
      </c>
      <c r="Y1477" s="9">
        <v>1</v>
      </c>
      <c r="Z1477" s="9">
        <v>0</v>
      </c>
      <c r="AA1477" s="9">
        <v>0</v>
      </c>
      <c r="AB1477" s="9">
        <v>0</v>
      </c>
      <c r="AC1477" s="9"/>
      <c r="AD1477" s="9">
        <v>1</v>
      </c>
      <c r="AE1477" s="9"/>
      <c r="AF1477" s="9">
        <v>1</v>
      </c>
      <c r="AG1477" s="9">
        <v>0</v>
      </c>
      <c r="AH1477" s="9">
        <v>0</v>
      </c>
      <c r="AI1477" s="9">
        <v>0</v>
      </c>
      <c r="AJ1477" s="9">
        <v>0</v>
      </c>
      <c r="AK1477" s="9">
        <v>0</v>
      </c>
      <c r="AL1477" s="9"/>
      <c r="AM1477" s="9">
        <v>1</v>
      </c>
      <c r="AN1477" s="9">
        <v>1</v>
      </c>
      <c r="AO1477" s="9">
        <v>1</v>
      </c>
      <c r="AP1477" s="9">
        <v>0</v>
      </c>
      <c r="AQ1477" s="9">
        <v>0</v>
      </c>
      <c r="AR1477" s="9">
        <v>0</v>
      </c>
      <c r="AS1477" s="9"/>
      <c r="AT1477" s="9">
        <v>3</v>
      </c>
      <c r="AU1477" s="9">
        <v>3</v>
      </c>
      <c r="AV1477" s="75">
        <v>1</v>
      </c>
      <c r="AW1477" s="75">
        <v>1</v>
      </c>
      <c r="AX1477" s="75">
        <v>1</v>
      </c>
      <c r="AY1477" s="9">
        <v>2</v>
      </c>
      <c r="AZ1477" s="9">
        <v>1</v>
      </c>
      <c r="BA1477" s="9">
        <v>1</v>
      </c>
      <c r="BB1477" s="9">
        <v>2</v>
      </c>
      <c r="BC1477" s="9">
        <v>2</v>
      </c>
      <c r="BD1477" s="9">
        <v>1</v>
      </c>
      <c r="BE1477" s="9">
        <v>1</v>
      </c>
      <c r="BF1477" s="9">
        <v>2</v>
      </c>
      <c r="BG1477" s="9" t="s">
        <v>125</v>
      </c>
      <c r="BH1477">
        <v>2</v>
      </c>
      <c r="BI1477">
        <v>2</v>
      </c>
      <c r="BJ1477" s="58">
        <v>2</v>
      </c>
      <c r="BK1477">
        <v>2</v>
      </c>
      <c r="BL1477">
        <v>1</v>
      </c>
      <c r="BM1477">
        <v>1</v>
      </c>
      <c r="BN1477">
        <v>2</v>
      </c>
      <c r="BO1477">
        <v>2</v>
      </c>
      <c r="BP1477">
        <v>1</v>
      </c>
      <c r="BQ1477">
        <v>1</v>
      </c>
      <c r="BR1477">
        <v>2</v>
      </c>
      <c r="BS1477">
        <v>2</v>
      </c>
      <c r="BT1477" t="s">
        <v>125</v>
      </c>
      <c r="BU1477">
        <v>1</v>
      </c>
      <c r="BV1477">
        <v>1</v>
      </c>
      <c r="BW1477">
        <v>2</v>
      </c>
      <c r="BX1477">
        <v>2</v>
      </c>
      <c r="BY1477">
        <v>1</v>
      </c>
      <c r="BZ1477">
        <v>1</v>
      </c>
      <c r="CA1477">
        <v>2</v>
      </c>
      <c r="CB1477">
        <v>2</v>
      </c>
      <c r="CC1477">
        <v>2</v>
      </c>
      <c r="CD1477">
        <v>1</v>
      </c>
      <c r="CE1477">
        <v>2</v>
      </c>
      <c r="CF1477">
        <v>2</v>
      </c>
      <c r="CG1477">
        <v>2</v>
      </c>
      <c r="CH1477">
        <v>2</v>
      </c>
      <c r="CI1477">
        <v>2</v>
      </c>
      <c r="CJ1477">
        <v>1</v>
      </c>
      <c r="CK1477">
        <v>2</v>
      </c>
      <c r="CL1477">
        <v>1</v>
      </c>
      <c r="CM1477">
        <v>4</v>
      </c>
      <c r="CN1477">
        <v>3</v>
      </c>
      <c r="CO1477">
        <v>4</v>
      </c>
      <c r="CP1477">
        <v>4</v>
      </c>
      <c r="CQ1477">
        <v>4</v>
      </c>
      <c r="CR1477">
        <v>4</v>
      </c>
      <c r="CS1477">
        <v>4</v>
      </c>
      <c r="CT1477">
        <v>1</v>
      </c>
      <c r="CU1477">
        <v>2</v>
      </c>
      <c r="CV1477">
        <v>2</v>
      </c>
      <c r="CW1477">
        <v>1</v>
      </c>
      <c r="CX1477">
        <v>4</v>
      </c>
      <c r="CY1477">
        <v>1</v>
      </c>
      <c r="DA1477" s="57" t="s">
        <v>125</v>
      </c>
    </row>
    <row r="1478" spans="1:105">
      <c r="A1478">
        <v>1472</v>
      </c>
      <c r="B1478" s="9">
        <v>1</v>
      </c>
      <c r="C1478" s="9">
        <v>2</v>
      </c>
      <c r="D1478" s="9">
        <v>6</v>
      </c>
      <c r="E1478" s="9">
        <v>11</v>
      </c>
      <c r="F1478" s="9">
        <v>0</v>
      </c>
      <c r="G1478" s="9">
        <v>0</v>
      </c>
      <c r="H1478" s="9">
        <v>0</v>
      </c>
      <c r="I1478" s="9">
        <v>1</v>
      </c>
      <c r="J1478" s="9">
        <v>0</v>
      </c>
      <c r="K1478" s="9">
        <v>0</v>
      </c>
      <c r="L1478" s="9">
        <v>0</v>
      </c>
      <c r="M1478" s="9">
        <v>1</v>
      </c>
      <c r="N1478" s="9">
        <v>0</v>
      </c>
      <c r="O1478" s="9">
        <v>0</v>
      </c>
      <c r="P1478" s="9">
        <v>0</v>
      </c>
      <c r="Q1478" s="9">
        <v>0</v>
      </c>
      <c r="R1478" s="9">
        <v>4</v>
      </c>
      <c r="S1478" s="9">
        <v>0</v>
      </c>
      <c r="T1478" s="9"/>
      <c r="U1478" s="9">
        <v>1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1</v>
      </c>
      <c r="AC1478" s="9"/>
      <c r="AD1478" s="9">
        <v>1</v>
      </c>
      <c r="AE1478" s="9"/>
      <c r="AF1478" s="9">
        <v>1</v>
      </c>
      <c r="AG1478" s="9">
        <v>0</v>
      </c>
      <c r="AH1478" s="9">
        <v>1</v>
      </c>
      <c r="AI1478" s="9">
        <v>1</v>
      </c>
      <c r="AJ1478" s="9">
        <v>0</v>
      </c>
      <c r="AK1478" s="9">
        <v>0</v>
      </c>
      <c r="AL1478" s="9"/>
      <c r="AM1478" s="9">
        <v>1</v>
      </c>
      <c r="AN1478" s="9">
        <v>1</v>
      </c>
      <c r="AO1478" s="9">
        <v>1</v>
      </c>
      <c r="AP1478" s="9">
        <v>1</v>
      </c>
      <c r="AQ1478" s="9">
        <v>0</v>
      </c>
      <c r="AR1478" s="9">
        <v>1</v>
      </c>
      <c r="AS1478" s="9"/>
      <c r="AT1478" s="9">
        <v>1</v>
      </c>
      <c r="AU1478" s="9">
        <v>3</v>
      </c>
      <c r="AV1478" s="75">
        <v>2</v>
      </c>
      <c r="AW1478" s="75">
        <v>2</v>
      </c>
      <c r="AX1478" s="75">
        <v>1</v>
      </c>
      <c r="AY1478" s="9">
        <v>1</v>
      </c>
      <c r="AZ1478" s="9">
        <v>1</v>
      </c>
      <c r="BA1478" s="9">
        <v>1</v>
      </c>
      <c r="BB1478" s="9">
        <v>2</v>
      </c>
      <c r="BC1478" s="9">
        <v>1</v>
      </c>
      <c r="BD1478" s="9">
        <v>1</v>
      </c>
      <c r="BE1478" s="9">
        <v>1</v>
      </c>
      <c r="BF1478" s="9">
        <v>1</v>
      </c>
      <c r="BG1478" s="9">
        <v>1</v>
      </c>
      <c r="BH1478">
        <v>1</v>
      </c>
      <c r="BI1478">
        <v>2</v>
      </c>
      <c r="BJ1478" s="58">
        <v>1</v>
      </c>
      <c r="BK1478">
        <v>1</v>
      </c>
      <c r="BL1478">
        <v>1</v>
      </c>
      <c r="BM1478">
        <v>1</v>
      </c>
      <c r="BN1478">
        <v>1</v>
      </c>
      <c r="BO1478">
        <v>2</v>
      </c>
      <c r="BP1478">
        <v>2</v>
      </c>
      <c r="BQ1478" t="s">
        <v>125</v>
      </c>
      <c r="BR1478">
        <v>1</v>
      </c>
      <c r="BS1478">
        <v>2</v>
      </c>
      <c r="BT1478" t="s">
        <v>125</v>
      </c>
      <c r="BU1478">
        <v>1</v>
      </c>
      <c r="BV1478">
        <v>1</v>
      </c>
      <c r="BW1478">
        <v>2</v>
      </c>
      <c r="BX1478">
        <v>1</v>
      </c>
      <c r="BY1478">
        <v>2</v>
      </c>
      <c r="BZ1478">
        <v>2</v>
      </c>
      <c r="CA1478">
        <v>1</v>
      </c>
      <c r="CB1478">
        <v>2</v>
      </c>
      <c r="CC1478">
        <v>2</v>
      </c>
      <c r="CD1478">
        <v>1</v>
      </c>
      <c r="CE1478">
        <v>1</v>
      </c>
      <c r="CF1478">
        <v>2</v>
      </c>
      <c r="CG1478">
        <v>2</v>
      </c>
      <c r="CH1478">
        <v>2</v>
      </c>
      <c r="CI1478">
        <v>2</v>
      </c>
      <c r="CJ1478">
        <v>2</v>
      </c>
      <c r="CK1478">
        <v>2</v>
      </c>
      <c r="CL1478">
        <v>1</v>
      </c>
      <c r="CM1478">
        <v>4</v>
      </c>
      <c r="CN1478">
        <v>4</v>
      </c>
      <c r="CO1478">
        <v>4</v>
      </c>
      <c r="CP1478">
        <v>3</v>
      </c>
      <c r="CQ1478">
        <v>4</v>
      </c>
      <c r="CR1478">
        <v>4</v>
      </c>
      <c r="CS1478">
        <v>4</v>
      </c>
      <c r="CT1478">
        <v>4</v>
      </c>
      <c r="CU1478">
        <v>4</v>
      </c>
      <c r="CV1478">
        <v>4</v>
      </c>
      <c r="CW1478">
        <v>1</v>
      </c>
      <c r="CX1478">
        <v>1</v>
      </c>
      <c r="CY1478">
        <v>3</v>
      </c>
      <c r="CZ1478">
        <v>4</v>
      </c>
      <c r="DA1478" s="57" t="s">
        <v>125</v>
      </c>
    </row>
    <row r="1479" spans="1:105">
      <c r="A1479">
        <v>1473</v>
      </c>
      <c r="B1479" s="9">
        <v>1</v>
      </c>
      <c r="C1479" s="9">
        <v>5</v>
      </c>
      <c r="D1479" s="9">
        <v>1</v>
      </c>
      <c r="E1479" s="9">
        <v>1</v>
      </c>
      <c r="F1479" s="9">
        <v>0</v>
      </c>
      <c r="G1479" s="9">
        <v>0</v>
      </c>
      <c r="H1479" s="9">
        <v>0</v>
      </c>
      <c r="I1479" s="9">
        <v>0</v>
      </c>
      <c r="J1479" s="9">
        <v>1</v>
      </c>
      <c r="K1479" s="9">
        <v>0</v>
      </c>
      <c r="L1479" s="9">
        <v>0</v>
      </c>
      <c r="M1479" s="9">
        <v>3</v>
      </c>
      <c r="N1479" s="9">
        <v>1</v>
      </c>
      <c r="O1479" s="9">
        <v>4</v>
      </c>
      <c r="P1479" s="9">
        <v>3</v>
      </c>
      <c r="Q1479" s="9">
        <v>4</v>
      </c>
      <c r="R1479" s="9">
        <v>4</v>
      </c>
      <c r="S1479" s="9">
        <v>4</v>
      </c>
      <c r="T1479" s="9"/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1</v>
      </c>
      <c r="AB1479" s="9">
        <v>0</v>
      </c>
      <c r="AC1479" s="9"/>
      <c r="AD1479" s="9">
        <v>1</v>
      </c>
      <c r="AE1479" s="9"/>
      <c r="AF1479" s="9">
        <v>1</v>
      </c>
      <c r="AG1479" s="9">
        <v>0</v>
      </c>
      <c r="AH1479" s="9">
        <v>1</v>
      </c>
      <c r="AI1479" s="9">
        <v>0</v>
      </c>
      <c r="AJ1479" s="9">
        <v>0</v>
      </c>
      <c r="AK1479" s="9">
        <v>0</v>
      </c>
      <c r="AL1479" s="9"/>
      <c r="AM1479" s="9">
        <v>0</v>
      </c>
      <c r="AN1479" s="9">
        <v>1</v>
      </c>
      <c r="AO1479" s="9">
        <v>1</v>
      </c>
      <c r="AP1479" s="9">
        <v>0</v>
      </c>
      <c r="AQ1479" s="9">
        <v>0</v>
      </c>
      <c r="AR1479" s="9">
        <v>0</v>
      </c>
      <c r="AS1479" s="9"/>
      <c r="AT1479" s="9">
        <v>1</v>
      </c>
      <c r="AU1479" s="9">
        <v>3</v>
      </c>
      <c r="AV1479" s="75">
        <v>2</v>
      </c>
      <c r="AW1479" s="75">
        <v>2</v>
      </c>
      <c r="AX1479" s="75">
        <v>1</v>
      </c>
      <c r="AY1479" s="9">
        <v>1</v>
      </c>
      <c r="AZ1479" s="9">
        <v>1</v>
      </c>
      <c r="BA1479" s="9">
        <v>2</v>
      </c>
      <c r="BB1479" s="9">
        <v>2</v>
      </c>
      <c r="BC1479" s="9">
        <v>2</v>
      </c>
      <c r="BD1479" s="9">
        <v>2</v>
      </c>
      <c r="BE1479" s="9" t="s">
        <v>125</v>
      </c>
      <c r="BF1479" s="9">
        <v>1</v>
      </c>
      <c r="BG1479" s="9">
        <v>1</v>
      </c>
      <c r="BH1479">
        <v>2</v>
      </c>
      <c r="BI1479">
        <v>1</v>
      </c>
      <c r="BJ1479" s="58">
        <v>1</v>
      </c>
      <c r="BK1479">
        <v>2</v>
      </c>
      <c r="BL1479">
        <v>2</v>
      </c>
      <c r="BM1479">
        <v>2</v>
      </c>
      <c r="BN1479">
        <v>1</v>
      </c>
      <c r="BP1479">
        <v>1</v>
      </c>
      <c r="BQ1479">
        <v>1</v>
      </c>
      <c r="BR1479">
        <v>1</v>
      </c>
      <c r="BS1479">
        <v>2</v>
      </c>
      <c r="BT1479" t="s">
        <v>125</v>
      </c>
      <c r="BU1479">
        <v>2</v>
      </c>
      <c r="BV1479">
        <v>2</v>
      </c>
      <c r="BW1479">
        <v>2</v>
      </c>
      <c r="BX1479">
        <v>2</v>
      </c>
      <c r="BY1479">
        <v>2</v>
      </c>
      <c r="BZ1479">
        <v>2</v>
      </c>
      <c r="CA1479">
        <v>2</v>
      </c>
      <c r="CB1479">
        <v>2</v>
      </c>
      <c r="CC1479">
        <v>1</v>
      </c>
      <c r="CD1479">
        <v>2</v>
      </c>
      <c r="CE1479">
        <v>2</v>
      </c>
      <c r="CF1479">
        <v>2</v>
      </c>
      <c r="CG1479">
        <v>2</v>
      </c>
      <c r="CH1479">
        <v>2</v>
      </c>
      <c r="CI1479">
        <v>2</v>
      </c>
      <c r="CJ1479">
        <v>1</v>
      </c>
      <c r="CK1479">
        <v>2</v>
      </c>
      <c r="CL1479">
        <v>1</v>
      </c>
      <c r="CM1479">
        <v>3</v>
      </c>
      <c r="CN1479">
        <v>3</v>
      </c>
      <c r="CO1479">
        <v>4</v>
      </c>
      <c r="CP1479">
        <v>3</v>
      </c>
      <c r="CQ1479">
        <v>4</v>
      </c>
      <c r="CR1479">
        <v>3</v>
      </c>
      <c r="CS1479">
        <v>3</v>
      </c>
      <c r="CT1479">
        <v>1</v>
      </c>
      <c r="CU1479">
        <v>3</v>
      </c>
      <c r="CV1479">
        <v>1</v>
      </c>
      <c r="CW1479">
        <v>1</v>
      </c>
      <c r="CX1479">
        <v>1</v>
      </c>
      <c r="CY1479">
        <v>3</v>
      </c>
      <c r="CZ1479">
        <v>0</v>
      </c>
      <c r="DA1479" s="57" t="s">
        <v>125</v>
      </c>
    </row>
    <row r="1480" spans="1:105">
      <c r="A1480">
        <v>1474</v>
      </c>
      <c r="B1480" s="9">
        <v>2</v>
      </c>
      <c r="C1480" s="9">
        <v>9</v>
      </c>
      <c r="D1480" s="9">
        <v>5</v>
      </c>
      <c r="E1480" s="9">
        <v>11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1</v>
      </c>
      <c r="L1480" s="9">
        <v>0</v>
      </c>
      <c r="M1480" s="9">
        <v>2</v>
      </c>
      <c r="N1480" s="9"/>
      <c r="O1480" s="9"/>
      <c r="P1480" s="9"/>
      <c r="Q1480" s="9">
        <v>4</v>
      </c>
      <c r="R1480" s="9"/>
      <c r="S1480" s="9"/>
      <c r="T1480" s="9"/>
      <c r="U1480" s="9">
        <v>0</v>
      </c>
      <c r="V1480" s="9">
        <v>0</v>
      </c>
      <c r="W1480" s="9">
        <v>0</v>
      </c>
      <c r="X1480" s="9">
        <v>0</v>
      </c>
      <c r="Y1480" s="9">
        <v>1</v>
      </c>
      <c r="Z1480" s="9">
        <v>0</v>
      </c>
      <c r="AA1480" s="9">
        <v>0</v>
      </c>
      <c r="AB1480" s="9">
        <v>0</v>
      </c>
      <c r="AC1480" s="9"/>
      <c r="AD1480" s="9">
        <v>4</v>
      </c>
      <c r="AE1480" s="9"/>
      <c r="AF1480" s="9">
        <v>1</v>
      </c>
      <c r="AG1480" s="9">
        <v>1</v>
      </c>
      <c r="AH1480" s="9">
        <v>1</v>
      </c>
      <c r="AI1480" s="9">
        <v>0</v>
      </c>
      <c r="AJ1480" s="9">
        <v>1</v>
      </c>
      <c r="AK1480" s="9">
        <v>0</v>
      </c>
      <c r="AL1480" s="9"/>
      <c r="AM1480" s="9">
        <v>1</v>
      </c>
      <c r="AN1480" s="9">
        <v>1</v>
      </c>
      <c r="AO1480" s="9">
        <v>1</v>
      </c>
      <c r="AP1480" s="9">
        <v>1</v>
      </c>
      <c r="AQ1480" s="9">
        <v>0</v>
      </c>
      <c r="AR1480" s="9">
        <v>1</v>
      </c>
      <c r="AS1480" s="9"/>
      <c r="AT1480" s="9">
        <v>3</v>
      </c>
      <c r="AU1480" s="9"/>
      <c r="AV1480" s="75">
        <v>1</v>
      </c>
      <c r="AW1480" s="75"/>
      <c r="AX1480" s="75">
        <v>1</v>
      </c>
      <c r="AY1480" s="9">
        <v>1</v>
      </c>
      <c r="AZ1480" s="9">
        <v>2</v>
      </c>
      <c r="BA1480" s="9" t="s">
        <v>125</v>
      </c>
      <c r="BB1480" s="9" t="s">
        <v>125</v>
      </c>
      <c r="BC1480" s="9">
        <v>1</v>
      </c>
      <c r="BD1480" s="9">
        <v>2</v>
      </c>
      <c r="BE1480" s="9" t="s">
        <v>125</v>
      </c>
      <c r="BF1480" s="9">
        <v>2</v>
      </c>
      <c r="BG1480" s="9" t="s">
        <v>125</v>
      </c>
      <c r="BH1480">
        <v>1</v>
      </c>
      <c r="BI1480">
        <v>2</v>
      </c>
      <c r="BJ1480" s="58">
        <v>1</v>
      </c>
      <c r="BK1480">
        <v>2</v>
      </c>
      <c r="BL1480">
        <v>1</v>
      </c>
      <c r="BM1480">
        <v>1</v>
      </c>
      <c r="BN1480">
        <v>2</v>
      </c>
      <c r="BO1480">
        <v>2</v>
      </c>
      <c r="BP1480">
        <v>2</v>
      </c>
      <c r="BQ1480" t="s">
        <v>125</v>
      </c>
      <c r="BR1480">
        <v>1</v>
      </c>
      <c r="BS1480">
        <v>1</v>
      </c>
      <c r="BT1480">
        <v>2</v>
      </c>
      <c r="BU1480">
        <v>1</v>
      </c>
      <c r="BV1480">
        <v>1</v>
      </c>
      <c r="BW1480">
        <v>2</v>
      </c>
      <c r="BY1480">
        <v>1</v>
      </c>
      <c r="BZ1480">
        <v>2</v>
      </c>
      <c r="CA1480">
        <v>2</v>
      </c>
      <c r="CB1480">
        <v>2</v>
      </c>
      <c r="CC1480">
        <v>1</v>
      </c>
      <c r="CD1480">
        <v>1</v>
      </c>
      <c r="CE1480">
        <v>2</v>
      </c>
      <c r="CF1480">
        <v>1</v>
      </c>
      <c r="CG1480">
        <v>2</v>
      </c>
      <c r="CH1480">
        <v>2</v>
      </c>
      <c r="CJ1480">
        <v>1</v>
      </c>
      <c r="CK1480">
        <v>1</v>
      </c>
      <c r="CL1480">
        <v>2</v>
      </c>
      <c r="CM1480" t="s">
        <v>125</v>
      </c>
      <c r="CN1480" t="s">
        <v>125</v>
      </c>
      <c r="CO1480">
        <v>4</v>
      </c>
      <c r="CP1480">
        <v>4</v>
      </c>
      <c r="CQ1480">
        <v>4</v>
      </c>
      <c r="CR1480">
        <v>3</v>
      </c>
      <c r="CS1480">
        <v>4</v>
      </c>
      <c r="CT1480">
        <v>3</v>
      </c>
      <c r="CU1480">
        <v>3</v>
      </c>
      <c r="CV1480">
        <v>4</v>
      </c>
      <c r="CW1480">
        <v>3</v>
      </c>
      <c r="CX1480">
        <v>3</v>
      </c>
      <c r="CY1480">
        <v>4</v>
      </c>
      <c r="CZ1480">
        <v>0</v>
      </c>
      <c r="DA1480" s="57" t="s">
        <v>125</v>
      </c>
    </row>
    <row r="1481" spans="1:105">
      <c r="A1481">
        <v>1475</v>
      </c>
      <c r="B1481" s="9">
        <v>2</v>
      </c>
      <c r="C1481" s="9">
        <v>3</v>
      </c>
      <c r="D1481" s="9">
        <v>4</v>
      </c>
      <c r="E1481" s="9">
        <v>4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1</v>
      </c>
      <c r="L1481" s="9">
        <v>0</v>
      </c>
      <c r="M1481" s="9">
        <v>2</v>
      </c>
      <c r="N1481" s="9">
        <v>0</v>
      </c>
      <c r="O1481" s="9">
        <v>0</v>
      </c>
      <c r="P1481" s="9">
        <v>0</v>
      </c>
      <c r="Q1481" s="9">
        <v>0</v>
      </c>
      <c r="R1481" s="9">
        <v>4</v>
      </c>
      <c r="S1481" s="9">
        <v>0</v>
      </c>
      <c r="T1481" s="9"/>
      <c r="U1481" s="9">
        <v>1</v>
      </c>
      <c r="V1481" s="9">
        <v>1</v>
      </c>
      <c r="W1481" s="9">
        <v>0</v>
      </c>
      <c r="X1481" s="9">
        <v>0</v>
      </c>
      <c r="Y1481" s="9">
        <v>1</v>
      </c>
      <c r="Z1481" s="9">
        <v>0</v>
      </c>
      <c r="AA1481" s="9">
        <v>0</v>
      </c>
      <c r="AB1481" s="9">
        <v>0</v>
      </c>
      <c r="AC1481" s="9"/>
      <c r="AD1481" s="9">
        <v>1</v>
      </c>
      <c r="AE1481" s="9"/>
      <c r="AF1481" s="9">
        <v>1</v>
      </c>
      <c r="AG1481" s="9">
        <v>0</v>
      </c>
      <c r="AH1481" s="9">
        <v>1</v>
      </c>
      <c r="AI1481" s="9">
        <v>0</v>
      </c>
      <c r="AJ1481" s="9">
        <v>0</v>
      </c>
      <c r="AK1481" s="9">
        <v>0</v>
      </c>
      <c r="AL1481" s="9"/>
      <c r="AM1481" s="9">
        <v>1</v>
      </c>
      <c r="AN1481" s="9">
        <v>1</v>
      </c>
      <c r="AO1481" s="9">
        <v>1</v>
      </c>
      <c r="AP1481" s="9">
        <v>1</v>
      </c>
      <c r="AQ1481" s="9">
        <v>0</v>
      </c>
      <c r="AR1481" s="9">
        <v>0</v>
      </c>
      <c r="AS1481" s="9"/>
      <c r="AT1481" s="9">
        <v>2</v>
      </c>
      <c r="AU1481" s="9">
        <v>3</v>
      </c>
      <c r="AV1481" s="75">
        <v>2</v>
      </c>
      <c r="AW1481" s="75">
        <v>2</v>
      </c>
      <c r="AX1481" s="75">
        <v>2</v>
      </c>
      <c r="AY1481" s="9" t="s">
        <v>125</v>
      </c>
      <c r="AZ1481" s="9">
        <v>1</v>
      </c>
      <c r="BA1481" s="9">
        <v>1</v>
      </c>
      <c r="BB1481" s="9">
        <v>2</v>
      </c>
      <c r="BC1481" s="9">
        <v>2</v>
      </c>
      <c r="BD1481" s="9">
        <v>1</v>
      </c>
      <c r="BE1481" s="9">
        <v>2</v>
      </c>
      <c r="BF1481" s="9">
        <v>2</v>
      </c>
      <c r="BG1481" s="9" t="s">
        <v>125</v>
      </c>
      <c r="BH1481">
        <v>2</v>
      </c>
      <c r="BI1481">
        <v>2</v>
      </c>
      <c r="BJ1481" s="58">
        <v>2</v>
      </c>
      <c r="BK1481">
        <v>2</v>
      </c>
      <c r="BL1481">
        <v>2</v>
      </c>
      <c r="BM1481">
        <v>2</v>
      </c>
      <c r="BN1481">
        <v>2</v>
      </c>
      <c r="BO1481">
        <v>2</v>
      </c>
      <c r="BP1481">
        <v>2</v>
      </c>
      <c r="BQ1481" t="s">
        <v>125</v>
      </c>
      <c r="BR1481">
        <v>1</v>
      </c>
      <c r="BS1481">
        <v>2</v>
      </c>
      <c r="BT1481" t="s">
        <v>125</v>
      </c>
      <c r="BU1481">
        <v>1</v>
      </c>
      <c r="BV1481">
        <v>1</v>
      </c>
      <c r="BW1481">
        <v>1</v>
      </c>
      <c r="BX1481">
        <v>2</v>
      </c>
      <c r="BY1481">
        <v>2</v>
      </c>
      <c r="BZ1481">
        <v>2</v>
      </c>
      <c r="CA1481">
        <v>2</v>
      </c>
      <c r="CB1481">
        <v>2</v>
      </c>
      <c r="CC1481">
        <v>1</v>
      </c>
      <c r="CD1481">
        <v>2</v>
      </c>
      <c r="CE1481">
        <v>2</v>
      </c>
      <c r="CF1481">
        <v>1</v>
      </c>
      <c r="CG1481">
        <v>2</v>
      </c>
      <c r="CH1481">
        <v>2</v>
      </c>
      <c r="CI1481">
        <v>2</v>
      </c>
      <c r="CJ1481">
        <v>2</v>
      </c>
      <c r="CK1481">
        <v>2</v>
      </c>
      <c r="CL1481">
        <v>1</v>
      </c>
      <c r="CM1481">
        <v>3</v>
      </c>
      <c r="CN1481">
        <v>3</v>
      </c>
      <c r="CO1481">
        <v>4</v>
      </c>
      <c r="CP1481">
        <v>2</v>
      </c>
      <c r="CQ1481">
        <v>3</v>
      </c>
      <c r="CR1481">
        <v>2</v>
      </c>
      <c r="CS1481">
        <v>3</v>
      </c>
      <c r="CT1481">
        <v>3</v>
      </c>
      <c r="CU1481">
        <v>3</v>
      </c>
      <c r="CV1481">
        <v>3</v>
      </c>
      <c r="CW1481">
        <v>1</v>
      </c>
      <c r="CX1481">
        <v>2</v>
      </c>
      <c r="CY1481">
        <v>3</v>
      </c>
      <c r="CZ1481">
        <v>3</v>
      </c>
      <c r="DA1481" s="57" t="s">
        <v>125</v>
      </c>
    </row>
    <row r="1482" spans="1:105">
      <c r="A1482">
        <v>1476</v>
      </c>
      <c r="B1482" s="9">
        <v>2</v>
      </c>
      <c r="C1482" s="9">
        <v>5</v>
      </c>
      <c r="D1482" s="9">
        <v>4</v>
      </c>
      <c r="E1482" s="9">
        <v>3</v>
      </c>
      <c r="F1482" s="9">
        <v>0</v>
      </c>
      <c r="G1482" s="9">
        <v>0</v>
      </c>
      <c r="H1482" s="9">
        <v>0</v>
      </c>
      <c r="I1482" s="9">
        <v>1</v>
      </c>
      <c r="J1482" s="9">
        <v>0</v>
      </c>
      <c r="K1482" s="9">
        <v>0</v>
      </c>
      <c r="L1482" s="9">
        <v>0</v>
      </c>
      <c r="M1482" s="9">
        <v>2</v>
      </c>
      <c r="N1482" s="9">
        <v>0</v>
      </c>
      <c r="O1482" s="9">
        <v>3</v>
      </c>
      <c r="P1482" s="9">
        <v>3</v>
      </c>
      <c r="Q1482" s="9">
        <v>3</v>
      </c>
      <c r="R1482" s="9">
        <v>4</v>
      </c>
      <c r="S1482" s="9">
        <v>4</v>
      </c>
      <c r="T1482" s="9"/>
      <c r="U1482" s="9">
        <v>0</v>
      </c>
      <c r="V1482" s="9">
        <v>1</v>
      </c>
      <c r="W1482" s="9">
        <v>0</v>
      </c>
      <c r="X1482" s="9">
        <v>0</v>
      </c>
      <c r="Y1482" s="9">
        <v>1</v>
      </c>
      <c r="Z1482" s="9">
        <v>0</v>
      </c>
      <c r="AA1482" s="9">
        <v>0</v>
      </c>
      <c r="AB1482" s="9">
        <v>0</v>
      </c>
      <c r="AC1482" s="9"/>
      <c r="AD1482" s="9">
        <v>1</v>
      </c>
      <c r="AE1482" s="9"/>
      <c r="AF1482" s="9">
        <v>1</v>
      </c>
      <c r="AG1482" s="9">
        <v>0</v>
      </c>
      <c r="AH1482" s="9">
        <v>1</v>
      </c>
      <c r="AI1482" s="9">
        <v>0</v>
      </c>
      <c r="AJ1482" s="9">
        <v>0</v>
      </c>
      <c r="AK1482" s="9">
        <v>0</v>
      </c>
      <c r="AL1482" s="9"/>
      <c r="AM1482" s="9">
        <v>1</v>
      </c>
      <c r="AN1482" s="9">
        <v>1</v>
      </c>
      <c r="AO1482" s="9">
        <v>0</v>
      </c>
      <c r="AP1482" s="9">
        <v>0</v>
      </c>
      <c r="AQ1482" s="9">
        <v>0</v>
      </c>
      <c r="AR1482" s="9">
        <v>0</v>
      </c>
      <c r="AS1482" s="9"/>
      <c r="AT1482" s="9">
        <v>1</v>
      </c>
      <c r="AU1482" s="9"/>
      <c r="AV1482" s="75">
        <v>2</v>
      </c>
      <c r="AW1482" s="75">
        <v>2</v>
      </c>
      <c r="AX1482" s="75">
        <v>1</v>
      </c>
      <c r="AY1482" s="9">
        <v>1</v>
      </c>
      <c r="AZ1482" s="9">
        <v>1</v>
      </c>
      <c r="BA1482" s="9">
        <v>1</v>
      </c>
      <c r="BB1482" s="9">
        <v>2</v>
      </c>
      <c r="BC1482" s="9">
        <v>1</v>
      </c>
      <c r="BD1482" s="9">
        <v>1</v>
      </c>
      <c r="BE1482" s="9">
        <v>1</v>
      </c>
      <c r="BF1482" s="9">
        <v>1</v>
      </c>
      <c r="BG1482" s="9">
        <v>1</v>
      </c>
      <c r="BH1482">
        <v>1</v>
      </c>
      <c r="BI1482">
        <v>2</v>
      </c>
      <c r="BJ1482" s="58">
        <v>1</v>
      </c>
      <c r="BK1482">
        <v>2</v>
      </c>
      <c r="BL1482">
        <v>1</v>
      </c>
      <c r="BM1482">
        <v>2</v>
      </c>
      <c r="BN1482">
        <v>1</v>
      </c>
      <c r="BO1482">
        <v>1</v>
      </c>
      <c r="BP1482">
        <v>2</v>
      </c>
      <c r="BQ1482" t="s">
        <v>125</v>
      </c>
      <c r="BR1482">
        <v>2</v>
      </c>
      <c r="BS1482">
        <v>1</v>
      </c>
      <c r="BT1482">
        <v>2</v>
      </c>
      <c r="BU1482">
        <v>1</v>
      </c>
      <c r="BV1482">
        <v>2</v>
      </c>
      <c r="BW1482">
        <v>2</v>
      </c>
      <c r="BX1482">
        <v>2</v>
      </c>
      <c r="BY1482">
        <v>2</v>
      </c>
      <c r="BZ1482">
        <v>2</v>
      </c>
      <c r="CA1482">
        <v>2</v>
      </c>
      <c r="CB1482">
        <v>2</v>
      </c>
      <c r="CC1482">
        <v>2</v>
      </c>
      <c r="CD1482">
        <v>2</v>
      </c>
      <c r="CE1482">
        <v>2</v>
      </c>
      <c r="CF1482">
        <v>2</v>
      </c>
      <c r="CG1482">
        <v>2</v>
      </c>
      <c r="CH1482">
        <v>1</v>
      </c>
      <c r="CI1482">
        <v>2</v>
      </c>
      <c r="CJ1482">
        <v>2</v>
      </c>
      <c r="CK1482">
        <v>2</v>
      </c>
      <c r="CL1482">
        <v>1</v>
      </c>
      <c r="CM1482">
        <v>3</v>
      </c>
      <c r="CN1482">
        <v>2</v>
      </c>
      <c r="CO1482">
        <v>4</v>
      </c>
      <c r="CP1482">
        <v>2</v>
      </c>
      <c r="CQ1482">
        <v>4</v>
      </c>
      <c r="CR1482">
        <v>3</v>
      </c>
      <c r="CS1482">
        <v>3</v>
      </c>
      <c r="CT1482">
        <v>2</v>
      </c>
      <c r="CU1482">
        <v>3</v>
      </c>
      <c r="CV1482">
        <v>2</v>
      </c>
      <c r="CW1482">
        <v>1</v>
      </c>
      <c r="CX1482">
        <v>4</v>
      </c>
      <c r="CY1482">
        <v>1</v>
      </c>
      <c r="CZ1482">
        <v>0</v>
      </c>
      <c r="DA1482" s="57" t="s">
        <v>125</v>
      </c>
    </row>
    <row r="1483" spans="1:105">
      <c r="A1483">
        <v>1477</v>
      </c>
      <c r="B1483" s="9">
        <v>1</v>
      </c>
      <c r="C1483" s="9">
        <v>8</v>
      </c>
      <c r="D1483" s="9">
        <v>4</v>
      </c>
      <c r="E1483" s="9">
        <v>6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1</v>
      </c>
      <c r="L1483" s="9">
        <v>0</v>
      </c>
      <c r="M1483" s="9">
        <v>2</v>
      </c>
      <c r="N1483" s="9">
        <v>3</v>
      </c>
      <c r="O1483" s="9">
        <v>3</v>
      </c>
      <c r="P1483" s="9">
        <v>3</v>
      </c>
      <c r="Q1483" s="9">
        <v>3</v>
      </c>
      <c r="R1483" s="9">
        <v>4</v>
      </c>
      <c r="S1483" s="9">
        <v>3</v>
      </c>
      <c r="T1483" s="9"/>
      <c r="U1483" s="9">
        <v>0</v>
      </c>
      <c r="V1483" s="9">
        <v>0</v>
      </c>
      <c r="W1483" s="9">
        <v>1</v>
      </c>
      <c r="X1483" s="9">
        <v>0</v>
      </c>
      <c r="Y1483" s="9">
        <v>0</v>
      </c>
      <c r="Z1483" s="9">
        <v>0</v>
      </c>
      <c r="AA1483" s="9">
        <v>0</v>
      </c>
      <c r="AB1483" s="9">
        <v>0</v>
      </c>
      <c r="AC1483" s="9"/>
      <c r="AD1483" s="9">
        <v>5</v>
      </c>
      <c r="AE1483" s="9"/>
      <c r="AF1483" s="9">
        <v>1</v>
      </c>
      <c r="AG1483" s="9">
        <v>1</v>
      </c>
      <c r="AH1483" s="9">
        <v>0</v>
      </c>
      <c r="AI1483" s="9">
        <v>0</v>
      </c>
      <c r="AJ1483" s="9">
        <v>0</v>
      </c>
      <c r="AK1483" s="9">
        <v>0</v>
      </c>
      <c r="AL1483" s="9"/>
      <c r="AM1483" s="9">
        <v>1</v>
      </c>
      <c r="AN1483" s="9">
        <v>1</v>
      </c>
      <c r="AO1483" s="9">
        <v>1</v>
      </c>
      <c r="AP1483" s="9">
        <v>0</v>
      </c>
      <c r="AQ1483" s="9">
        <v>0</v>
      </c>
      <c r="AR1483" s="9">
        <v>0</v>
      </c>
      <c r="AS1483" s="9"/>
      <c r="AT1483" s="9">
        <v>2</v>
      </c>
      <c r="AU1483" s="9">
        <v>3</v>
      </c>
      <c r="AV1483" s="75">
        <v>2</v>
      </c>
      <c r="AW1483" s="75">
        <v>2</v>
      </c>
      <c r="AX1483" s="75">
        <v>1</v>
      </c>
      <c r="AY1483" s="9">
        <v>1</v>
      </c>
      <c r="AZ1483" s="9">
        <v>1</v>
      </c>
      <c r="BA1483" s="9">
        <v>1</v>
      </c>
      <c r="BB1483" s="9">
        <v>2</v>
      </c>
      <c r="BC1483" s="9">
        <v>1</v>
      </c>
      <c r="BD1483" s="9">
        <v>1</v>
      </c>
      <c r="BE1483" s="9">
        <v>1</v>
      </c>
      <c r="BF1483" s="9">
        <v>2</v>
      </c>
      <c r="BG1483" s="9" t="s">
        <v>125</v>
      </c>
      <c r="BH1483">
        <v>1</v>
      </c>
      <c r="BI1483">
        <v>2</v>
      </c>
      <c r="BJ1483" s="58">
        <v>1</v>
      </c>
      <c r="BK1483">
        <v>2</v>
      </c>
      <c r="BL1483">
        <v>1</v>
      </c>
      <c r="BM1483">
        <v>2</v>
      </c>
      <c r="BN1483">
        <v>1</v>
      </c>
      <c r="BO1483">
        <v>2</v>
      </c>
      <c r="BP1483">
        <v>2</v>
      </c>
      <c r="BQ1483" t="s">
        <v>125</v>
      </c>
      <c r="BR1483">
        <v>1</v>
      </c>
      <c r="BS1483">
        <v>1</v>
      </c>
      <c r="BT1483">
        <v>1</v>
      </c>
      <c r="BU1483">
        <v>1</v>
      </c>
      <c r="BV1483">
        <v>2</v>
      </c>
      <c r="BW1483">
        <v>2</v>
      </c>
      <c r="BX1483">
        <v>2</v>
      </c>
      <c r="BY1483">
        <v>2</v>
      </c>
      <c r="BZ1483">
        <v>2</v>
      </c>
      <c r="CA1483">
        <v>2</v>
      </c>
      <c r="CB1483">
        <v>2</v>
      </c>
      <c r="CC1483">
        <v>2</v>
      </c>
      <c r="CD1483">
        <v>1</v>
      </c>
      <c r="CE1483">
        <v>2</v>
      </c>
      <c r="CF1483">
        <v>1</v>
      </c>
      <c r="CG1483">
        <v>2</v>
      </c>
      <c r="CH1483">
        <v>2</v>
      </c>
      <c r="CI1483">
        <v>1</v>
      </c>
      <c r="CJ1483">
        <v>1</v>
      </c>
      <c r="CK1483">
        <v>2</v>
      </c>
      <c r="CL1483">
        <v>2</v>
      </c>
      <c r="CM1483" t="s">
        <v>125</v>
      </c>
      <c r="CN1483" t="s">
        <v>125</v>
      </c>
      <c r="CO1483">
        <v>4</v>
      </c>
      <c r="CP1483">
        <v>3</v>
      </c>
      <c r="CQ1483">
        <v>4</v>
      </c>
      <c r="CR1483">
        <v>4</v>
      </c>
      <c r="CS1483">
        <v>4</v>
      </c>
      <c r="CT1483">
        <v>2</v>
      </c>
      <c r="CU1483">
        <v>3</v>
      </c>
      <c r="CV1483">
        <v>3</v>
      </c>
      <c r="CW1483">
        <v>2</v>
      </c>
      <c r="CX1483">
        <v>4</v>
      </c>
      <c r="CY1483">
        <v>4</v>
      </c>
      <c r="CZ1483">
        <v>4</v>
      </c>
      <c r="DA1483" s="57" t="s">
        <v>125</v>
      </c>
    </row>
    <row r="1484" spans="1:105">
      <c r="A1484">
        <v>1478</v>
      </c>
      <c r="B1484" s="9">
        <v>2</v>
      </c>
      <c r="C1484" s="9">
        <v>4</v>
      </c>
      <c r="D1484" s="9">
        <v>4</v>
      </c>
      <c r="E1484" s="9">
        <v>8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1</v>
      </c>
      <c r="L1484" s="9">
        <v>0</v>
      </c>
      <c r="M1484" s="9">
        <v>3</v>
      </c>
      <c r="N1484" s="9">
        <v>0</v>
      </c>
      <c r="O1484" s="9">
        <v>0</v>
      </c>
      <c r="P1484" s="9">
        <v>0</v>
      </c>
      <c r="Q1484" s="9">
        <v>0</v>
      </c>
      <c r="R1484" s="9">
        <v>4</v>
      </c>
      <c r="S1484" s="9">
        <v>3</v>
      </c>
      <c r="T1484" s="9"/>
      <c r="U1484" s="9">
        <v>1</v>
      </c>
      <c r="V1484" s="9">
        <v>1</v>
      </c>
      <c r="W1484" s="9">
        <v>0</v>
      </c>
      <c r="X1484" s="9">
        <v>0</v>
      </c>
      <c r="Y1484" s="9">
        <v>1</v>
      </c>
      <c r="Z1484" s="9">
        <v>0</v>
      </c>
      <c r="AA1484" s="9">
        <v>0</v>
      </c>
      <c r="AB1484" s="9">
        <v>0</v>
      </c>
      <c r="AC1484" s="9"/>
      <c r="AD1484" s="9">
        <v>1</v>
      </c>
      <c r="AE1484" s="9"/>
      <c r="AF1484" s="9">
        <v>1</v>
      </c>
      <c r="AG1484" s="9">
        <v>0</v>
      </c>
      <c r="AH1484" s="9">
        <v>0</v>
      </c>
      <c r="AI1484" s="9">
        <v>1</v>
      </c>
      <c r="AJ1484" s="9">
        <v>0</v>
      </c>
      <c r="AK1484" s="9">
        <v>0</v>
      </c>
      <c r="AL1484" s="9"/>
      <c r="AM1484" s="9">
        <v>1</v>
      </c>
      <c r="AN1484" s="9">
        <v>1</v>
      </c>
      <c r="AO1484" s="9">
        <v>1</v>
      </c>
      <c r="AP1484" s="9">
        <v>1</v>
      </c>
      <c r="AQ1484" s="9">
        <v>0</v>
      </c>
      <c r="AR1484" s="9">
        <v>0</v>
      </c>
      <c r="AS1484" s="9"/>
      <c r="AT1484" s="9">
        <v>2</v>
      </c>
      <c r="AU1484" s="9">
        <v>4</v>
      </c>
      <c r="AV1484" s="75">
        <v>2</v>
      </c>
      <c r="AW1484" s="75">
        <v>2</v>
      </c>
      <c r="AX1484" s="75">
        <v>1</v>
      </c>
      <c r="AY1484" s="9">
        <v>1</v>
      </c>
      <c r="AZ1484" s="9">
        <v>1</v>
      </c>
      <c r="BA1484" s="9">
        <v>1</v>
      </c>
      <c r="BB1484" s="9">
        <v>2</v>
      </c>
      <c r="BC1484" s="9">
        <v>2</v>
      </c>
      <c r="BD1484" s="9">
        <v>1</v>
      </c>
      <c r="BE1484" s="9">
        <v>2</v>
      </c>
      <c r="BF1484" s="9">
        <v>2</v>
      </c>
      <c r="BG1484" s="9" t="s">
        <v>125</v>
      </c>
      <c r="BH1484">
        <v>1</v>
      </c>
      <c r="BI1484">
        <v>2</v>
      </c>
      <c r="BJ1484" s="58">
        <v>2</v>
      </c>
      <c r="BK1484">
        <v>1</v>
      </c>
      <c r="BL1484">
        <v>1</v>
      </c>
      <c r="BM1484">
        <v>1</v>
      </c>
      <c r="BN1484">
        <v>1</v>
      </c>
      <c r="BO1484">
        <v>2</v>
      </c>
      <c r="BP1484">
        <v>2</v>
      </c>
      <c r="BQ1484" t="s">
        <v>125</v>
      </c>
      <c r="BR1484">
        <v>1</v>
      </c>
      <c r="BS1484">
        <v>1</v>
      </c>
      <c r="BT1484">
        <v>1</v>
      </c>
      <c r="BU1484">
        <v>1</v>
      </c>
      <c r="BV1484">
        <v>2</v>
      </c>
      <c r="BW1484">
        <v>2</v>
      </c>
      <c r="BX1484">
        <v>2</v>
      </c>
      <c r="BY1484">
        <v>2</v>
      </c>
      <c r="BZ1484">
        <v>2</v>
      </c>
      <c r="CA1484">
        <v>2</v>
      </c>
      <c r="CB1484">
        <v>2</v>
      </c>
      <c r="CC1484">
        <v>2</v>
      </c>
      <c r="CD1484">
        <v>2</v>
      </c>
      <c r="CE1484">
        <v>2</v>
      </c>
      <c r="CF1484">
        <v>2</v>
      </c>
      <c r="CG1484">
        <v>2</v>
      </c>
      <c r="CH1484">
        <v>2</v>
      </c>
      <c r="CI1484">
        <v>2</v>
      </c>
      <c r="CJ1484">
        <v>1</v>
      </c>
      <c r="CK1484">
        <v>2</v>
      </c>
      <c r="CL1484">
        <v>2</v>
      </c>
      <c r="CM1484" t="s">
        <v>125</v>
      </c>
      <c r="CN1484" t="s">
        <v>125</v>
      </c>
      <c r="CO1484">
        <v>4</v>
      </c>
      <c r="CP1484">
        <v>1</v>
      </c>
      <c r="CQ1484">
        <v>3</v>
      </c>
      <c r="CR1484">
        <v>2</v>
      </c>
      <c r="CS1484">
        <v>2</v>
      </c>
      <c r="CT1484">
        <v>3</v>
      </c>
      <c r="CU1484">
        <v>2</v>
      </c>
      <c r="CV1484">
        <v>1</v>
      </c>
      <c r="CW1484">
        <v>1</v>
      </c>
      <c r="CX1484">
        <v>2</v>
      </c>
      <c r="CY1484">
        <v>3</v>
      </c>
      <c r="CZ1484">
        <v>0</v>
      </c>
      <c r="DA1484" s="57" t="s">
        <v>125</v>
      </c>
    </row>
    <row r="1485" spans="1:105">
      <c r="A1485">
        <v>1479</v>
      </c>
      <c r="B1485" s="9">
        <v>1</v>
      </c>
      <c r="C1485" s="9">
        <v>5</v>
      </c>
      <c r="D1485" s="9">
        <v>1</v>
      </c>
      <c r="E1485" s="9">
        <v>13</v>
      </c>
      <c r="F1485" s="9">
        <v>0</v>
      </c>
      <c r="G1485" s="9">
        <v>0</v>
      </c>
      <c r="H1485" s="9">
        <v>0</v>
      </c>
      <c r="I1485" s="9">
        <v>1</v>
      </c>
      <c r="J1485" s="9">
        <v>0</v>
      </c>
      <c r="K1485" s="9">
        <v>0</v>
      </c>
      <c r="L1485" s="9">
        <v>0</v>
      </c>
      <c r="M1485" s="9">
        <v>2</v>
      </c>
      <c r="N1485" s="9">
        <v>3</v>
      </c>
      <c r="O1485" s="9">
        <v>2</v>
      </c>
      <c r="P1485" s="9">
        <v>3</v>
      </c>
      <c r="Q1485" s="9">
        <v>3</v>
      </c>
      <c r="R1485" s="9">
        <v>4</v>
      </c>
      <c r="S1485" s="9">
        <v>4</v>
      </c>
      <c r="T1485" s="9"/>
      <c r="U1485" s="9">
        <v>0</v>
      </c>
      <c r="V1485" s="9">
        <v>1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  <c r="AC1485" s="9"/>
      <c r="AD1485" s="9">
        <v>1</v>
      </c>
      <c r="AE1485" s="9"/>
      <c r="AF1485" s="9">
        <v>1</v>
      </c>
      <c r="AG1485" s="9">
        <v>0</v>
      </c>
      <c r="AH1485" s="9">
        <v>1</v>
      </c>
      <c r="AI1485" s="9">
        <v>0</v>
      </c>
      <c r="AJ1485" s="9">
        <v>0</v>
      </c>
      <c r="AK1485" s="9">
        <v>0</v>
      </c>
      <c r="AL1485" s="9"/>
      <c r="AM1485" s="9">
        <v>1</v>
      </c>
      <c r="AN1485" s="9">
        <v>1</v>
      </c>
      <c r="AO1485" s="9">
        <v>0</v>
      </c>
      <c r="AP1485" s="9">
        <v>1</v>
      </c>
      <c r="AQ1485" s="9">
        <v>0</v>
      </c>
      <c r="AR1485" s="9">
        <v>0</v>
      </c>
      <c r="AS1485" s="9"/>
      <c r="AT1485" s="9">
        <v>1</v>
      </c>
      <c r="AU1485" s="9">
        <v>2</v>
      </c>
      <c r="AV1485" s="75">
        <v>2</v>
      </c>
      <c r="AW1485" s="75">
        <v>2</v>
      </c>
      <c r="AX1485" s="75">
        <v>1</v>
      </c>
      <c r="AY1485" s="9">
        <v>1</v>
      </c>
      <c r="AZ1485" s="9">
        <v>1</v>
      </c>
      <c r="BA1485" s="9">
        <v>1</v>
      </c>
      <c r="BB1485" s="9">
        <v>2</v>
      </c>
      <c r="BC1485" s="9">
        <v>2</v>
      </c>
      <c r="BD1485" s="9">
        <v>1</v>
      </c>
      <c r="BE1485" s="9">
        <v>1</v>
      </c>
      <c r="BF1485" s="9">
        <v>2</v>
      </c>
      <c r="BG1485" s="9" t="s">
        <v>125</v>
      </c>
      <c r="BH1485">
        <v>1</v>
      </c>
      <c r="BI1485">
        <v>1</v>
      </c>
      <c r="BJ1485" s="58">
        <v>1</v>
      </c>
      <c r="BK1485">
        <v>2</v>
      </c>
      <c r="BL1485">
        <v>1</v>
      </c>
      <c r="BM1485">
        <v>1</v>
      </c>
      <c r="BN1485">
        <v>2</v>
      </c>
      <c r="BO1485">
        <v>2</v>
      </c>
      <c r="BP1485">
        <v>2</v>
      </c>
      <c r="BQ1485" t="s">
        <v>125</v>
      </c>
      <c r="BR1485">
        <v>2</v>
      </c>
      <c r="BS1485">
        <v>2</v>
      </c>
      <c r="BT1485" t="s">
        <v>125</v>
      </c>
      <c r="BU1485">
        <v>1</v>
      </c>
      <c r="BV1485">
        <v>1</v>
      </c>
      <c r="BW1485">
        <v>1</v>
      </c>
      <c r="BX1485">
        <v>2</v>
      </c>
      <c r="BY1485">
        <v>2</v>
      </c>
      <c r="BZ1485">
        <v>2</v>
      </c>
      <c r="CA1485">
        <v>2</v>
      </c>
      <c r="CB1485">
        <v>2</v>
      </c>
      <c r="CC1485">
        <v>2</v>
      </c>
      <c r="CD1485">
        <v>2</v>
      </c>
      <c r="CE1485">
        <v>2</v>
      </c>
      <c r="CF1485">
        <v>1</v>
      </c>
      <c r="CG1485">
        <v>2</v>
      </c>
      <c r="CH1485">
        <v>2</v>
      </c>
      <c r="CI1485">
        <v>2</v>
      </c>
      <c r="CJ1485">
        <v>1</v>
      </c>
      <c r="CK1485">
        <v>2</v>
      </c>
      <c r="CL1485">
        <v>2</v>
      </c>
      <c r="CM1485" t="s">
        <v>125</v>
      </c>
      <c r="CN1485" t="s">
        <v>125</v>
      </c>
      <c r="CO1485">
        <v>4</v>
      </c>
      <c r="CP1485">
        <v>2</v>
      </c>
      <c r="CQ1485">
        <v>2</v>
      </c>
      <c r="CR1485">
        <v>3</v>
      </c>
      <c r="CS1485">
        <v>3</v>
      </c>
      <c r="CT1485">
        <v>3</v>
      </c>
      <c r="CU1485">
        <v>3</v>
      </c>
      <c r="CV1485">
        <v>1</v>
      </c>
      <c r="CW1485">
        <v>1</v>
      </c>
      <c r="CX1485">
        <v>3</v>
      </c>
      <c r="CY1485">
        <v>3</v>
      </c>
      <c r="CZ1485">
        <v>2</v>
      </c>
      <c r="DA1485" s="57" t="s">
        <v>125</v>
      </c>
    </row>
    <row r="1486" spans="1:105">
      <c r="A1486">
        <v>1480</v>
      </c>
      <c r="B1486" s="9">
        <v>2</v>
      </c>
      <c r="C1486" s="9">
        <v>7</v>
      </c>
      <c r="D1486" s="9">
        <v>3</v>
      </c>
      <c r="E1486" s="9">
        <v>1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1</v>
      </c>
      <c r="L1486" s="9">
        <v>0</v>
      </c>
      <c r="M1486" s="9">
        <v>2</v>
      </c>
      <c r="N1486" s="9">
        <v>3</v>
      </c>
      <c r="O1486" s="9">
        <v>3</v>
      </c>
      <c r="P1486" s="9">
        <v>3</v>
      </c>
      <c r="Q1486" s="9">
        <v>3</v>
      </c>
      <c r="R1486" s="9">
        <v>4</v>
      </c>
      <c r="S1486" s="9">
        <v>3</v>
      </c>
      <c r="T1486" s="9"/>
      <c r="U1486" s="9">
        <v>0</v>
      </c>
      <c r="V1486" s="9">
        <v>1</v>
      </c>
      <c r="W1486" s="9">
        <v>0</v>
      </c>
      <c r="X1486" s="9">
        <v>0</v>
      </c>
      <c r="Y1486" s="9">
        <v>1</v>
      </c>
      <c r="Z1486" s="9">
        <v>0</v>
      </c>
      <c r="AA1486" s="9">
        <v>0</v>
      </c>
      <c r="AB1486" s="9">
        <v>0</v>
      </c>
      <c r="AC1486" s="9"/>
      <c r="AD1486" s="9">
        <v>3</v>
      </c>
      <c r="AE1486" s="9"/>
      <c r="AF1486" s="9">
        <v>1</v>
      </c>
      <c r="AG1486" s="9">
        <v>1</v>
      </c>
      <c r="AH1486" s="9">
        <v>0</v>
      </c>
      <c r="AI1486" s="9">
        <v>0</v>
      </c>
      <c r="AJ1486" s="9">
        <v>0</v>
      </c>
      <c r="AK1486" s="9">
        <v>0</v>
      </c>
      <c r="AL1486" s="9"/>
      <c r="AM1486" s="9">
        <v>1</v>
      </c>
      <c r="AN1486" s="9">
        <v>1</v>
      </c>
      <c r="AO1486" s="9">
        <v>1</v>
      </c>
      <c r="AP1486" s="9">
        <v>1</v>
      </c>
      <c r="AQ1486" s="9">
        <v>0</v>
      </c>
      <c r="AR1486" s="9">
        <v>0</v>
      </c>
      <c r="AS1486" s="9"/>
      <c r="AT1486" s="9">
        <v>1</v>
      </c>
      <c r="AU1486" s="9">
        <v>4</v>
      </c>
      <c r="AV1486" s="75">
        <v>2</v>
      </c>
      <c r="AW1486" s="75">
        <v>2</v>
      </c>
      <c r="AX1486" s="75">
        <v>1</v>
      </c>
      <c r="AY1486" s="9">
        <v>1</v>
      </c>
      <c r="AZ1486" s="9">
        <v>2</v>
      </c>
      <c r="BA1486" s="9" t="s">
        <v>125</v>
      </c>
      <c r="BB1486" s="9" t="s">
        <v>125</v>
      </c>
      <c r="BC1486" s="9">
        <v>1</v>
      </c>
      <c r="BD1486" s="9">
        <v>1</v>
      </c>
      <c r="BE1486" s="9">
        <v>2</v>
      </c>
      <c r="BF1486" s="9">
        <v>1</v>
      </c>
      <c r="BG1486" s="9">
        <v>2</v>
      </c>
      <c r="BH1486">
        <v>1</v>
      </c>
      <c r="BI1486">
        <v>2</v>
      </c>
      <c r="BJ1486" s="58">
        <v>1</v>
      </c>
      <c r="BK1486">
        <v>2</v>
      </c>
      <c r="BL1486">
        <v>1</v>
      </c>
      <c r="BM1486">
        <v>2</v>
      </c>
      <c r="BN1486">
        <v>1</v>
      </c>
      <c r="BO1486">
        <v>2</v>
      </c>
      <c r="BP1486">
        <v>2</v>
      </c>
      <c r="BQ1486" t="s">
        <v>125</v>
      </c>
      <c r="BR1486">
        <v>1</v>
      </c>
      <c r="BS1486">
        <v>2</v>
      </c>
      <c r="BT1486" t="s">
        <v>125</v>
      </c>
      <c r="BU1486">
        <v>1</v>
      </c>
      <c r="BV1486">
        <v>2</v>
      </c>
      <c r="BW1486">
        <v>2</v>
      </c>
      <c r="BX1486">
        <v>2</v>
      </c>
      <c r="BY1486">
        <v>2</v>
      </c>
      <c r="BZ1486">
        <v>2</v>
      </c>
      <c r="CA1486">
        <v>2</v>
      </c>
      <c r="CB1486">
        <v>2</v>
      </c>
      <c r="CC1486">
        <v>1</v>
      </c>
      <c r="CD1486">
        <v>2</v>
      </c>
      <c r="CE1486">
        <v>2</v>
      </c>
      <c r="CF1486">
        <v>1</v>
      </c>
      <c r="CG1486">
        <v>2</v>
      </c>
      <c r="CH1486">
        <v>2</v>
      </c>
      <c r="CI1486">
        <v>2</v>
      </c>
      <c r="CJ1486">
        <v>1</v>
      </c>
      <c r="CK1486">
        <v>2</v>
      </c>
      <c r="CL1486">
        <v>2</v>
      </c>
      <c r="CM1486" t="s">
        <v>125</v>
      </c>
      <c r="CN1486" t="s">
        <v>125</v>
      </c>
      <c r="CO1486">
        <v>4</v>
      </c>
      <c r="CP1486">
        <v>3</v>
      </c>
      <c r="CQ1486">
        <v>4</v>
      </c>
      <c r="CR1486">
        <v>3</v>
      </c>
      <c r="CS1486">
        <v>3</v>
      </c>
      <c r="CT1486">
        <v>2</v>
      </c>
      <c r="CU1486">
        <v>3</v>
      </c>
      <c r="CV1486">
        <v>2</v>
      </c>
      <c r="CW1486">
        <v>1</v>
      </c>
      <c r="CX1486">
        <v>4</v>
      </c>
      <c r="CY1486">
        <v>3</v>
      </c>
      <c r="CZ1486">
        <v>3</v>
      </c>
      <c r="DA1486" s="57" t="s">
        <v>125</v>
      </c>
    </row>
    <row r="1487" spans="1:105">
      <c r="A1487">
        <v>1481</v>
      </c>
      <c r="B1487" s="9">
        <v>1</v>
      </c>
      <c r="C1487" s="9">
        <v>5</v>
      </c>
      <c r="D1487" s="9">
        <v>3</v>
      </c>
      <c r="E1487" s="9">
        <v>1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1</v>
      </c>
      <c r="M1487" s="9">
        <v>2</v>
      </c>
      <c r="N1487" s="9">
        <v>4</v>
      </c>
      <c r="O1487" s="9">
        <v>4</v>
      </c>
      <c r="P1487" s="9">
        <v>4</v>
      </c>
      <c r="Q1487" s="9">
        <v>4</v>
      </c>
      <c r="R1487" s="9">
        <v>4</v>
      </c>
      <c r="S1487" s="9">
        <v>4</v>
      </c>
      <c r="T1487" s="9"/>
      <c r="U1487" s="9">
        <v>0</v>
      </c>
      <c r="V1487" s="9">
        <v>1</v>
      </c>
      <c r="W1487" s="9">
        <v>0</v>
      </c>
      <c r="X1487" s="9">
        <v>0</v>
      </c>
      <c r="Y1487" s="9">
        <v>1</v>
      </c>
      <c r="Z1487" s="9">
        <v>1</v>
      </c>
      <c r="AA1487" s="9">
        <v>0</v>
      </c>
      <c r="AB1487" s="9">
        <v>0</v>
      </c>
      <c r="AC1487" s="9"/>
      <c r="AD1487" s="9">
        <v>3</v>
      </c>
      <c r="AE1487" s="9"/>
      <c r="AF1487" s="9">
        <v>1</v>
      </c>
      <c r="AG1487" s="9">
        <v>1</v>
      </c>
      <c r="AH1487" s="9">
        <v>0</v>
      </c>
      <c r="AI1487" s="9">
        <v>0</v>
      </c>
      <c r="AJ1487" s="9">
        <v>0</v>
      </c>
      <c r="AK1487" s="9">
        <v>0</v>
      </c>
      <c r="AL1487" s="9"/>
      <c r="AM1487" s="9">
        <v>1</v>
      </c>
      <c r="AN1487" s="9">
        <v>1</v>
      </c>
      <c r="AO1487" s="9">
        <v>1</v>
      </c>
      <c r="AP1487" s="9">
        <v>0</v>
      </c>
      <c r="AQ1487" s="9">
        <v>0</v>
      </c>
      <c r="AR1487" s="9">
        <v>0</v>
      </c>
      <c r="AS1487" s="9"/>
      <c r="AT1487" s="9">
        <v>3</v>
      </c>
      <c r="AU1487" s="9">
        <v>3</v>
      </c>
      <c r="AV1487" s="75">
        <v>2</v>
      </c>
      <c r="AW1487" s="75">
        <v>1</v>
      </c>
      <c r="AX1487" s="75">
        <v>1</v>
      </c>
      <c r="AY1487" s="9">
        <v>2</v>
      </c>
      <c r="AZ1487" s="9">
        <v>1</v>
      </c>
      <c r="BA1487" s="9">
        <v>1</v>
      </c>
      <c r="BB1487" s="9">
        <v>1</v>
      </c>
      <c r="BC1487" s="9">
        <v>1</v>
      </c>
      <c r="BD1487" s="9">
        <v>1</v>
      </c>
      <c r="BE1487" s="9">
        <v>2</v>
      </c>
      <c r="BF1487" s="9">
        <v>1</v>
      </c>
      <c r="BG1487" s="9">
        <v>1</v>
      </c>
      <c r="BH1487">
        <v>2</v>
      </c>
      <c r="BI1487">
        <v>2</v>
      </c>
      <c r="BJ1487" s="58">
        <v>2</v>
      </c>
      <c r="BK1487">
        <v>2</v>
      </c>
      <c r="BL1487">
        <v>2</v>
      </c>
      <c r="BM1487">
        <v>2</v>
      </c>
      <c r="BN1487">
        <v>1</v>
      </c>
      <c r="BO1487">
        <v>2</v>
      </c>
      <c r="BP1487">
        <v>2</v>
      </c>
      <c r="BQ1487" t="s">
        <v>125</v>
      </c>
      <c r="BR1487">
        <v>2</v>
      </c>
      <c r="BS1487">
        <v>2</v>
      </c>
      <c r="BT1487" t="s">
        <v>125</v>
      </c>
      <c r="BU1487">
        <v>1</v>
      </c>
      <c r="BV1487">
        <v>1</v>
      </c>
      <c r="BW1487">
        <v>1</v>
      </c>
      <c r="BX1487">
        <v>2</v>
      </c>
      <c r="BY1487">
        <v>1</v>
      </c>
      <c r="BZ1487">
        <v>2</v>
      </c>
      <c r="CA1487">
        <v>2</v>
      </c>
      <c r="CB1487">
        <v>2</v>
      </c>
      <c r="CC1487">
        <v>2</v>
      </c>
      <c r="CD1487">
        <v>1</v>
      </c>
      <c r="CE1487">
        <v>1</v>
      </c>
      <c r="CF1487">
        <v>1</v>
      </c>
      <c r="CG1487">
        <v>2</v>
      </c>
      <c r="CH1487">
        <v>2</v>
      </c>
      <c r="CI1487">
        <v>2</v>
      </c>
      <c r="CJ1487">
        <v>1</v>
      </c>
      <c r="CK1487">
        <v>2</v>
      </c>
      <c r="CL1487">
        <v>2</v>
      </c>
      <c r="CM1487" t="s">
        <v>125</v>
      </c>
      <c r="CN1487" t="s">
        <v>125</v>
      </c>
      <c r="CO1487">
        <v>4</v>
      </c>
      <c r="CP1487">
        <v>4</v>
      </c>
      <c r="CQ1487">
        <v>4</v>
      </c>
      <c r="CR1487">
        <v>4</v>
      </c>
      <c r="CS1487">
        <v>4</v>
      </c>
      <c r="CT1487">
        <v>4</v>
      </c>
      <c r="CU1487">
        <v>4</v>
      </c>
      <c r="CV1487">
        <v>4</v>
      </c>
      <c r="CW1487">
        <v>1</v>
      </c>
      <c r="CX1487">
        <v>2</v>
      </c>
      <c r="CY1487">
        <v>1</v>
      </c>
      <c r="CZ1487">
        <v>3</v>
      </c>
      <c r="DA1487" s="57" t="s">
        <v>125</v>
      </c>
    </row>
    <row r="1488" spans="1:105">
      <c r="A1488">
        <v>1482</v>
      </c>
      <c r="B1488" s="9">
        <v>2</v>
      </c>
      <c r="C1488" s="9">
        <v>8</v>
      </c>
      <c r="D1488" s="9">
        <v>7</v>
      </c>
      <c r="E1488" s="9">
        <v>2</v>
      </c>
      <c r="F1488" s="9">
        <v>0</v>
      </c>
      <c r="G1488" s="9">
        <v>0</v>
      </c>
      <c r="H1488" s="9">
        <v>0</v>
      </c>
      <c r="I1488" s="9">
        <v>1</v>
      </c>
      <c r="J1488" s="9">
        <v>0</v>
      </c>
      <c r="K1488" s="9">
        <v>0</v>
      </c>
      <c r="L1488" s="9">
        <v>0</v>
      </c>
      <c r="M1488" s="9">
        <v>2</v>
      </c>
      <c r="N1488" s="9">
        <v>4</v>
      </c>
      <c r="O1488" s="9">
        <v>3</v>
      </c>
      <c r="P1488" s="9">
        <v>4</v>
      </c>
      <c r="Q1488" s="9">
        <v>3</v>
      </c>
      <c r="R1488" s="9">
        <v>4</v>
      </c>
      <c r="S1488" s="9">
        <v>4</v>
      </c>
      <c r="T1488" s="9"/>
      <c r="U1488" s="9">
        <v>0</v>
      </c>
      <c r="V1488" s="9">
        <v>0</v>
      </c>
      <c r="W1488" s="9">
        <v>0</v>
      </c>
      <c r="X1488" s="9">
        <v>0</v>
      </c>
      <c r="Y1488" s="9">
        <v>1</v>
      </c>
      <c r="Z1488" s="9">
        <v>0</v>
      </c>
      <c r="AA1488" s="9">
        <v>0</v>
      </c>
      <c r="AB1488" s="9">
        <v>0</v>
      </c>
      <c r="AC1488" s="9"/>
      <c r="AD1488" s="9">
        <v>1</v>
      </c>
      <c r="AE1488" s="9"/>
      <c r="AF1488" s="9">
        <v>1</v>
      </c>
      <c r="AG1488" s="9">
        <v>0</v>
      </c>
      <c r="AH1488" s="9">
        <v>0</v>
      </c>
      <c r="AI1488" s="9">
        <v>0</v>
      </c>
      <c r="AJ1488" s="9">
        <v>0</v>
      </c>
      <c r="AK1488" s="9">
        <v>0</v>
      </c>
      <c r="AL1488" s="9"/>
      <c r="AM1488" s="9">
        <v>1</v>
      </c>
      <c r="AN1488" s="9">
        <v>1</v>
      </c>
      <c r="AO1488" s="9">
        <v>1</v>
      </c>
      <c r="AP1488" s="9">
        <v>1</v>
      </c>
      <c r="AQ1488" s="9">
        <v>0</v>
      </c>
      <c r="AR1488" s="9">
        <v>0</v>
      </c>
      <c r="AS1488" s="9"/>
      <c r="AT1488" s="9">
        <v>2</v>
      </c>
      <c r="AU1488" s="9">
        <v>3</v>
      </c>
      <c r="AV1488" s="75">
        <v>1</v>
      </c>
      <c r="AW1488" s="75">
        <v>2</v>
      </c>
      <c r="AX1488" s="75">
        <v>1</v>
      </c>
      <c r="AY1488" s="9">
        <v>1</v>
      </c>
      <c r="AZ1488" s="9">
        <v>1</v>
      </c>
      <c r="BA1488" s="9">
        <v>1</v>
      </c>
      <c r="BB1488" s="9">
        <v>1</v>
      </c>
      <c r="BC1488" s="9">
        <v>2</v>
      </c>
      <c r="BD1488" s="9">
        <v>1</v>
      </c>
      <c r="BE1488" s="9">
        <v>2</v>
      </c>
      <c r="BF1488" s="9">
        <v>2</v>
      </c>
      <c r="BG1488" s="9" t="s">
        <v>125</v>
      </c>
      <c r="BH1488">
        <v>1</v>
      </c>
      <c r="BI1488">
        <v>2</v>
      </c>
      <c r="BJ1488" s="58">
        <v>2</v>
      </c>
      <c r="BK1488">
        <v>1</v>
      </c>
      <c r="BL1488">
        <v>1</v>
      </c>
      <c r="BM1488">
        <v>1</v>
      </c>
      <c r="BN1488">
        <v>1</v>
      </c>
      <c r="BO1488">
        <v>2</v>
      </c>
      <c r="BP1488">
        <v>2</v>
      </c>
      <c r="BQ1488" t="s">
        <v>125</v>
      </c>
      <c r="BR1488">
        <v>2</v>
      </c>
      <c r="BS1488">
        <v>1</v>
      </c>
      <c r="BT1488">
        <v>1</v>
      </c>
      <c r="BU1488">
        <v>1</v>
      </c>
      <c r="BV1488">
        <v>1</v>
      </c>
      <c r="BW1488">
        <v>2</v>
      </c>
      <c r="BX1488">
        <v>2</v>
      </c>
      <c r="BY1488">
        <v>2</v>
      </c>
      <c r="BZ1488">
        <v>2</v>
      </c>
      <c r="CA1488">
        <v>1</v>
      </c>
      <c r="CB1488">
        <v>2</v>
      </c>
      <c r="CC1488">
        <v>2</v>
      </c>
      <c r="CD1488">
        <v>2</v>
      </c>
      <c r="CE1488">
        <v>2</v>
      </c>
      <c r="CF1488">
        <v>1</v>
      </c>
      <c r="CG1488">
        <v>1</v>
      </c>
      <c r="CH1488">
        <v>2</v>
      </c>
      <c r="CI1488">
        <v>1</v>
      </c>
      <c r="CJ1488">
        <v>1</v>
      </c>
      <c r="CK1488">
        <v>2</v>
      </c>
      <c r="CL1488">
        <v>1</v>
      </c>
      <c r="CM1488">
        <v>4</v>
      </c>
      <c r="CN1488">
        <v>4</v>
      </c>
      <c r="CO1488">
        <v>3</v>
      </c>
      <c r="CP1488">
        <v>3</v>
      </c>
      <c r="CQ1488">
        <v>3</v>
      </c>
      <c r="CR1488">
        <v>4</v>
      </c>
      <c r="CS1488">
        <v>4</v>
      </c>
      <c r="CT1488">
        <v>3</v>
      </c>
      <c r="CU1488">
        <v>2</v>
      </c>
      <c r="CV1488">
        <v>2</v>
      </c>
      <c r="CW1488">
        <v>3</v>
      </c>
      <c r="CX1488">
        <v>3</v>
      </c>
      <c r="CY1488">
        <v>3</v>
      </c>
      <c r="CZ1488">
        <v>3</v>
      </c>
      <c r="DA1488" s="57" t="s">
        <v>125</v>
      </c>
    </row>
    <row r="1489" spans="1:105">
      <c r="A1489">
        <v>1483</v>
      </c>
      <c r="B1489" s="9">
        <v>2</v>
      </c>
      <c r="C1489" s="9">
        <v>9</v>
      </c>
      <c r="D1489" s="9">
        <v>7</v>
      </c>
      <c r="E1489" s="9">
        <v>4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1</v>
      </c>
      <c r="L1489" s="9">
        <v>0</v>
      </c>
      <c r="M1489" s="9">
        <v>2</v>
      </c>
      <c r="N1489" s="9"/>
      <c r="O1489" s="9"/>
      <c r="P1489" s="9"/>
      <c r="Q1489" s="9">
        <v>4</v>
      </c>
      <c r="R1489" s="9"/>
      <c r="S1489" s="9"/>
      <c r="T1489" s="9"/>
      <c r="U1489" s="9">
        <v>0</v>
      </c>
      <c r="V1489" s="9">
        <v>0</v>
      </c>
      <c r="W1489" s="9">
        <v>0</v>
      </c>
      <c r="X1489" s="9">
        <v>0</v>
      </c>
      <c r="Y1489" s="9">
        <v>1</v>
      </c>
      <c r="Z1489" s="9">
        <v>1</v>
      </c>
      <c r="AA1489" s="9">
        <v>0</v>
      </c>
      <c r="AB1489" s="9">
        <v>0</v>
      </c>
      <c r="AC1489" s="9"/>
      <c r="AD1489" s="9">
        <v>4</v>
      </c>
      <c r="AE1489" s="9"/>
      <c r="AF1489" s="9">
        <v>1</v>
      </c>
      <c r="AG1489" s="9">
        <v>1</v>
      </c>
      <c r="AH1489" s="9">
        <v>0</v>
      </c>
      <c r="AI1489" s="9">
        <v>0</v>
      </c>
      <c r="AJ1489" s="9">
        <v>0</v>
      </c>
      <c r="AK1489" s="9">
        <v>0</v>
      </c>
      <c r="AL1489" s="9"/>
      <c r="AM1489" s="9">
        <v>1</v>
      </c>
      <c r="AN1489" s="9">
        <v>1</v>
      </c>
      <c r="AO1489" s="9">
        <v>1</v>
      </c>
      <c r="AP1489" s="9">
        <v>0</v>
      </c>
      <c r="AQ1489" s="9">
        <v>0</v>
      </c>
      <c r="AR1489" s="9">
        <v>0</v>
      </c>
      <c r="AS1489" s="9"/>
      <c r="AT1489" s="9"/>
      <c r="AU1489" s="9"/>
      <c r="AV1489" s="75">
        <v>2</v>
      </c>
      <c r="AW1489" s="75">
        <v>2</v>
      </c>
      <c r="AX1489" s="75">
        <v>1</v>
      </c>
      <c r="AY1489" s="9">
        <v>1</v>
      </c>
      <c r="AZ1489" s="9">
        <v>2</v>
      </c>
      <c r="BA1489" s="9" t="s">
        <v>125</v>
      </c>
      <c r="BB1489" s="9" t="s">
        <v>125</v>
      </c>
      <c r="BC1489" s="9">
        <v>2</v>
      </c>
      <c r="BD1489" s="9">
        <v>1</v>
      </c>
      <c r="BE1489" s="9">
        <v>1</v>
      </c>
      <c r="BF1489" s="9">
        <v>2</v>
      </c>
      <c r="BG1489" s="9" t="s">
        <v>125</v>
      </c>
      <c r="BH1489">
        <v>1</v>
      </c>
      <c r="BI1489">
        <v>2</v>
      </c>
      <c r="BJ1489" s="58">
        <v>1</v>
      </c>
      <c r="BK1489">
        <v>2</v>
      </c>
      <c r="BL1489">
        <v>1</v>
      </c>
      <c r="BM1489">
        <v>1</v>
      </c>
      <c r="BN1489">
        <v>2</v>
      </c>
      <c r="BO1489">
        <v>2</v>
      </c>
      <c r="BP1489">
        <v>2</v>
      </c>
      <c r="BQ1489" t="s">
        <v>125</v>
      </c>
      <c r="BR1489">
        <v>2</v>
      </c>
      <c r="BS1489">
        <v>2</v>
      </c>
      <c r="BT1489" t="s">
        <v>125</v>
      </c>
      <c r="BU1489">
        <v>1</v>
      </c>
      <c r="BV1489">
        <v>1</v>
      </c>
      <c r="BW1489">
        <v>2</v>
      </c>
      <c r="BX1489">
        <v>2</v>
      </c>
      <c r="BY1489">
        <v>2</v>
      </c>
      <c r="BZ1489">
        <v>2</v>
      </c>
      <c r="CA1489">
        <v>2</v>
      </c>
      <c r="CB1489">
        <v>2</v>
      </c>
      <c r="CC1489">
        <v>2</v>
      </c>
      <c r="CD1489">
        <v>2</v>
      </c>
      <c r="CE1489">
        <v>1</v>
      </c>
      <c r="CF1489">
        <v>2</v>
      </c>
      <c r="CG1489">
        <v>2</v>
      </c>
      <c r="CH1489">
        <v>2</v>
      </c>
      <c r="CI1489">
        <v>2</v>
      </c>
      <c r="CJ1489">
        <v>1</v>
      </c>
      <c r="CK1489">
        <v>2</v>
      </c>
      <c r="CL1489">
        <v>2</v>
      </c>
      <c r="CM1489" t="s">
        <v>125</v>
      </c>
      <c r="CN1489" t="s">
        <v>125</v>
      </c>
      <c r="CS1489">
        <v>4</v>
      </c>
      <c r="CT1489">
        <v>4</v>
      </c>
      <c r="CU1489">
        <v>4</v>
      </c>
      <c r="CV1489">
        <v>4</v>
      </c>
      <c r="CW1489">
        <v>1</v>
      </c>
      <c r="CX1489">
        <v>3</v>
      </c>
      <c r="CY1489">
        <v>1</v>
      </c>
      <c r="CZ1489">
        <v>4</v>
      </c>
      <c r="DA1489" s="57" t="s">
        <v>125</v>
      </c>
    </row>
    <row r="1490" spans="1:105">
      <c r="A1490">
        <v>1484</v>
      </c>
      <c r="B1490" s="9">
        <v>2</v>
      </c>
      <c r="C1490" s="9">
        <v>2</v>
      </c>
      <c r="D1490" s="9">
        <v>1</v>
      </c>
      <c r="E1490" s="9">
        <v>5</v>
      </c>
      <c r="F1490" s="9">
        <v>0</v>
      </c>
      <c r="G1490" s="9">
        <v>0</v>
      </c>
      <c r="H1490" s="9">
        <v>0</v>
      </c>
      <c r="I1490" s="9">
        <v>1</v>
      </c>
      <c r="J1490" s="9">
        <v>0</v>
      </c>
      <c r="K1490" s="9">
        <v>0</v>
      </c>
      <c r="L1490" s="9">
        <v>0</v>
      </c>
      <c r="M1490" s="9">
        <v>1</v>
      </c>
      <c r="N1490" s="9">
        <v>1</v>
      </c>
      <c r="O1490" s="9">
        <v>1</v>
      </c>
      <c r="P1490" s="9">
        <v>1</v>
      </c>
      <c r="Q1490" s="9">
        <v>1</v>
      </c>
      <c r="R1490" s="9">
        <v>4</v>
      </c>
      <c r="S1490" s="9">
        <v>3</v>
      </c>
      <c r="T1490" s="9"/>
      <c r="U1490" s="9">
        <v>1</v>
      </c>
      <c r="V1490" s="9">
        <v>0</v>
      </c>
      <c r="W1490" s="9">
        <v>0</v>
      </c>
      <c r="X1490" s="9">
        <v>0</v>
      </c>
      <c r="Y1490" s="9">
        <v>1</v>
      </c>
      <c r="Z1490" s="9">
        <v>1</v>
      </c>
      <c r="AA1490" s="9">
        <v>0</v>
      </c>
      <c r="AB1490" s="9">
        <v>0</v>
      </c>
      <c r="AC1490" s="9"/>
      <c r="AD1490" s="9">
        <v>1</v>
      </c>
      <c r="AE1490" s="9"/>
      <c r="AF1490" s="9">
        <v>1</v>
      </c>
      <c r="AG1490" s="9">
        <v>0</v>
      </c>
      <c r="AH1490" s="9">
        <v>1</v>
      </c>
      <c r="AI1490" s="9">
        <v>0</v>
      </c>
      <c r="AJ1490" s="9">
        <v>0</v>
      </c>
      <c r="AK1490" s="9">
        <v>0</v>
      </c>
      <c r="AL1490" s="9"/>
      <c r="AM1490" s="9">
        <v>1</v>
      </c>
      <c r="AN1490" s="9">
        <v>1</v>
      </c>
      <c r="AO1490" s="9">
        <v>1</v>
      </c>
      <c r="AP1490" s="9">
        <v>0</v>
      </c>
      <c r="AQ1490" s="9">
        <v>0</v>
      </c>
      <c r="AR1490" s="9">
        <v>0</v>
      </c>
      <c r="AS1490" s="9"/>
      <c r="AT1490" s="9">
        <v>1</v>
      </c>
      <c r="AU1490" s="9">
        <v>3</v>
      </c>
      <c r="AV1490" s="75">
        <v>1</v>
      </c>
      <c r="AW1490" s="75">
        <v>1</v>
      </c>
      <c r="AX1490" s="75">
        <v>2</v>
      </c>
      <c r="AY1490" s="9" t="s">
        <v>125</v>
      </c>
      <c r="AZ1490" s="9">
        <v>1</v>
      </c>
      <c r="BA1490" s="9">
        <v>2</v>
      </c>
      <c r="BB1490" s="9">
        <v>2</v>
      </c>
      <c r="BC1490" s="9">
        <v>2</v>
      </c>
      <c r="BD1490" s="9">
        <v>1</v>
      </c>
      <c r="BE1490" s="9">
        <v>1</v>
      </c>
      <c r="BF1490" s="9">
        <v>1</v>
      </c>
      <c r="BG1490" s="9">
        <v>1</v>
      </c>
      <c r="BH1490">
        <v>2</v>
      </c>
      <c r="BI1490">
        <v>2</v>
      </c>
      <c r="BJ1490" s="58">
        <v>1</v>
      </c>
      <c r="BK1490">
        <v>2</v>
      </c>
      <c r="BL1490">
        <v>1</v>
      </c>
      <c r="BM1490">
        <v>2</v>
      </c>
      <c r="BN1490">
        <v>2</v>
      </c>
      <c r="BO1490">
        <v>2</v>
      </c>
      <c r="BP1490">
        <v>2</v>
      </c>
      <c r="BQ1490" t="s">
        <v>125</v>
      </c>
      <c r="BR1490">
        <v>2</v>
      </c>
      <c r="BS1490">
        <v>2</v>
      </c>
      <c r="BT1490" t="s">
        <v>125</v>
      </c>
      <c r="BU1490">
        <v>2</v>
      </c>
      <c r="BV1490">
        <v>2</v>
      </c>
      <c r="BW1490">
        <v>2</v>
      </c>
      <c r="BX1490">
        <v>2</v>
      </c>
      <c r="BY1490">
        <v>1</v>
      </c>
      <c r="BZ1490">
        <v>2</v>
      </c>
      <c r="CA1490">
        <v>2</v>
      </c>
      <c r="CB1490">
        <v>2</v>
      </c>
      <c r="CC1490">
        <v>2</v>
      </c>
      <c r="CD1490">
        <v>2</v>
      </c>
      <c r="CE1490">
        <v>2</v>
      </c>
      <c r="CF1490">
        <v>2</v>
      </c>
      <c r="CG1490">
        <v>2</v>
      </c>
      <c r="CH1490">
        <v>2</v>
      </c>
      <c r="CI1490">
        <v>2</v>
      </c>
      <c r="CJ1490">
        <v>2</v>
      </c>
      <c r="CK1490">
        <v>2</v>
      </c>
      <c r="CL1490">
        <v>2</v>
      </c>
      <c r="CM1490" t="s">
        <v>125</v>
      </c>
      <c r="CN1490" t="s">
        <v>125</v>
      </c>
      <c r="CO1490">
        <v>4</v>
      </c>
      <c r="CP1490">
        <v>2</v>
      </c>
      <c r="CQ1490">
        <v>3</v>
      </c>
      <c r="CR1490">
        <v>2</v>
      </c>
      <c r="CS1490">
        <v>3</v>
      </c>
      <c r="CT1490">
        <v>3</v>
      </c>
      <c r="CU1490">
        <v>2</v>
      </c>
      <c r="CV1490">
        <v>2</v>
      </c>
      <c r="CW1490">
        <v>1</v>
      </c>
      <c r="CX1490">
        <v>2</v>
      </c>
      <c r="CY1490">
        <v>3</v>
      </c>
      <c r="CZ1490">
        <v>0</v>
      </c>
      <c r="DA1490" s="57" t="s">
        <v>125</v>
      </c>
    </row>
    <row r="1491" spans="1:105">
      <c r="A1491">
        <v>1485</v>
      </c>
      <c r="B1491" s="9">
        <v>2</v>
      </c>
      <c r="C1491" s="9">
        <v>1</v>
      </c>
      <c r="D1491" s="9">
        <v>6</v>
      </c>
      <c r="E1491" s="9">
        <v>8</v>
      </c>
      <c r="F1491" s="9">
        <v>0</v>
      </c>
      <c r="G1491" s="9">
        <v>0</v>
      </c>
      <c r="H1491" s="9">
        <v>0</v>
      </c>
      <c r="I1491" s="9">
        <v>1</v>
      </c>
      <c r="J1491" s="9">
        <v>1</v>
      </c>
      <c r="K1491" s="9">
        <v>0</v>
      </c>
      <c r="L1491" s="9">
        <v>0</v>
      </c>
      <c r="M1491" s="9">
        <v>1</v>
      </c>
      <c r="N1491" s="9">
        <v>1</v>
      </c>
      <c r="O1491" s="9">
        <v>4</v>
      </c>
      <c r="P1491" s="9">
        <v>1</v>
      </c>
      <c r="Q1491" s="9">
        <v>1</v>
      </c>
      <c r="R1491" s="9">
        <v>1</v>
      </c>
      <c r="S1491" s="9">
        <v>1</v>
      </c>
      <c r="T1491" s="9"/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1</v>
      </c>
      <c r="AC1491" s="9"/>
      <c r="AD1491" s="9">
        <v>4</v>
      </c>
      <c r="AE1491" s="9"/>
      <c r="AF1491" s="9">
        <v>1</v>
      </c>
      <c r="AG1491" s="9">
        <v>1</v>
      </c>
      <c r="AH1491" s="9">
        <v>0</v>
      </c>
      <c r="AI1491" s="9">
        <v>1</v>
      </c>
      <c r="AJ1491" s="9">
        <v>0</v>
      </c>
      <c r="AK1491" s="9">
        <v>0</v>
      </c>
      <c r="AL1491" s="9"/>
      <c r="AM1491" s="9">
        <v>1</v>
      </c>
      <c r="AN1491" s="9">
        <v>1</v>
      </c>
      <c r="AO1491" s="9">
        <v>0</v>
      </c>
      <c r="AP1491" s="9">
        <v>0</v>
      </c>
      <c r="AQ1491" s="9">
        <v>0</v>
      </c>
      <c r="AR1491" s="9">
        <v>0</v>
      </c>
      <c r="AS1491" s="9"/>
      <c r="AT1491" s="9">
        <v>1</v>
      </c>
      <c r="AU1491" s="9">
        <v>3</v>
      </c>
      <c r="AV1491" s="75">
        <v>2</v>
      </c>
      <c r="AW1491" s="75">
        <v>2</v>
      </c>
      <c r="AX1491" s="75">
        <v>1</v>
      </c>
      <c r="AY1491" s="9">
        <v>1</v>
      </c>
      <c r="AZ1491" s="9">
        <v>1</v>
      </c>
      <c r="BA1491" s="9">
        <v>1</v>
      </c>
      <c r="BB1491" s="9">
        <v>2</v>
      </c>
      <c r="BC1491" s="9">
        <v>2</v>
      </c>
      <c r="BD1491" s="9">
        <v>1</v>
      </c>
      <c r="BE1491" s="9">
        <v>2</v>
      </c>
      <c r="BF1491" s="9">
        <v>1</v>
      </c>
      <c r="BG1491" s="9">
        <v>1</v>
      </c>
      <c r="BH1491">
        <v>2</v>
      </c>
      <c r="BI1491">
        <v>1</v>
      </c>
      <c r="BJ1491" s="58">
        <v>2</v>
      </c>
      <c r="BK1491">
        <v>2</v>
      </c>
      <c r="BL1491">
        <v>1</v>
      </c>
      <c r="BM1491">
        <v>2</v>
      </c>
      <c r="BN1491">
        <v>1</v>
      </c>
      <c r="BO1491">
        <v>2</v>
      </c>
      <c r="BP1491">
        <v>2</v>
      </c>
      <c r="BQ1491" t="s">
        <v>125</v>
      </c>
      <c r="BR1491">
        <v>2</v>
      </c>
      <c r="BS1491">
        <v>2</v>
      </c>
      <c r="BT1491" t="s">
        <v>125</v>
      </c>
      <c r="BU1491">
        <v>2</v>
      </c>
      <c r="BV1491">
        <v>2</v>
      </c>
      <c r="BW1491">
        <v>2</v>
      </c>
      <c r="BX1491">
        <v>2</v>
      </c>
      <c r="BY1491">
        <v>1</v>
      </c>
      <c r="BZ1491">
        <v>2</v>
      </c>
      <c r="CA1491">
        <v>2</v>
      </c>
      <c r="CB1491">
        <v>2</v>
      </c>
      <c r="CC1491">
        <v>2</v>
      </c>
      <c r="CD1491">
        <v>2</v>
      </c>
      <c r="CE1491">
        <v>1</v>
      </c>
      <c r="CF1491">
        <v>1</v>
      </c>
      <c r="CG1491">
        <v>2</v>
      </c>
      <c r="CH1491">
        <v>2</v>
      </c>
      <c r="CI1491">
        <v>2</v>
      </c>
      <c r="CJ1491">
        <v>2</v>
      </c>
      <c r="CK1491">
        <v>2</v>
      </c>
      <c r="CL1491">
        <v>2</v>
      </c>
      <c r="CM1491" t="s">
        <v>125</v>
      </c>
      <c r="CN1491" t="s">
        <v>125</v>
      </c>
      <c r="CO1491">
        <v>4</v>
      </c>
      <c r="CP1491">
        <v>1</v>
      </c>
      <c r="CQ1491">
        <v>3</v>
      </c>
      <c r="CR1491">
        <v>2</v>
      </c>
      <c r="CS1491">
        <v>2</v>
      </c>
      <c r="CT1491">
        <v>4</v>
      </c>
      <c r="CU1491">
        <v>3</v>
      </c>
      <c r="CV1491">
        <v>2</v>
      </c>
      <c r="CW1491">
        <v>1</v>
      </c>
      <c r="CX1491">
        <v>3</v>
      </c>
      <c r="CY1491">
        <v>3</v>
      </c>
      <c r="CZ1491">
        <v>4</v>
      </c>
      <c r="DA1491" s="57" t="s">
        <v>125</v>
      </c>
    </row>
    <row r="1492" spans="1:105">
      <c r="A1492">
        <v>1486</v>
      </c>
      <c r="B1492" s="9">
        <v>2</v>
      </c>
      <c r="C1492" s="9">
        <v>5</v>
      </c>
      <c r="D1492" s="9">
        <v>4</v>
      </c>
      <c r="E1492" s="9">
        <v>3</v>
      </c>
      <c r="F1492" s="9">
        <v>0</v>
      </c>
      <c r="G1492" s="9">
        <v>0</v>
      </c>
      <c r="H1492" s="9">
        <v>0</v>
      </c>
      <c r="I1492" s="9">
        <v>0</v>
      </c>
      <c r="J1492" s="9">
        <v>1</v>
      </c>
      <c r="K1492" s="9">
        <v>0</v>
      </c>
      <c r="L1492" s="9">
        <v>0</v>
      </c>
      <c r="M1492" s="9">
        <v>2</v>
      </c>
      <c r="N1492" s="9">
        <v>0</v>
      </c>
      <c r="O1492" s="9">
        <v>0</v>
      </c>
      <c r="P1492" s="9">
        <v>4</v>
      </c>
      <c r="Q1492" s="9">
        <v>3</v>
      </c>
      <c r="R1492" s="9">
        <v>4</v>
      </c>
      <c r="S1492" s="9">
        <v>4</v>
      </c>
      <c r="T1492" s="9"/>
      <c r="U1492" s="9">
        <v>0</v>
      </c>
      <c r="V1492" s="9">
        <v>1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  <c r="AC1492" s="9"/>
      <c r="AD1492" s="9">
        <v>6</v>
      </c>
      <c r="AE1492" s="9"/>
      <c r="AF1492" s="9">
        <v>1</v>
      </c>
      <c r="AG1492" s="9">
        <v>1</v>
      </c>
      <c r="AH1492" s="9">
        <v>1</v>
      </c>
      <c r="AI1492" s="9">
        <v>0</v>
      </c>
      <c r="AJ1492" s="9">
        <v>0</v>
      </c>
      <c r="AK1492" s="9">
        <v>0</v>
      </c>
      <c r="AL1492" s="9"/>
      <c r="AM1492" s="9">
        <v>1</v>
      </c>
      <c r="AN1492" s="9">
        <v>1</v>
      </c>
      <c r="AO1492" s="9">
        <v>1</v>
      </c>
      <c r="AP1492" s="9">
        <v>1</v>
      </c>
      <c r="AQ1492" s="9">
        <v>0</v>
      </c>
      <c r="AR1492" s="9">
        <v>0</v>
      </c>
      <c r="AS1492" s="9"/>
      <c r="AT1492" s="9">
        <v>1</v>
      </c>
      <c r="AU1492" s="9">
        <v>4</v>
      </c>
      <c r="AV1492" s="75">
        <v>1</v>
      </c>
      <c r="AW1492" s="75">
        <v>2</v>
      </c>
      <c r="AX1492" s="75">
        <v>1</v>
      </c>
      <c r="AY1492" s="9">
        <v>1</v>
      </c>
      <c r="AZ1492" s="9">
        <v>1</v>
      </c>
      <c r="BA1492" s="9">
        <v>1</v>
      </c>
      <c r="BB1492" s="9">
        <v>2</v>
      </c>
      <c r="BC1492" s="9">
        <v>1</v>
      </c>
      <c r="BD1492" s="9">
        <v>1</v>
      </c>
      <c r="BE1492" s="9">
        <v>1</v>
      </c>
      <c r="BF1492" s="9">
        <v>1</v>
      </c>
      <c r="BG1492" s="9">
        <v>1</v>
      </c>
      <c r="BH1492">
        <v>1</v>
      </c>
      <c r="BI1492">
        <v>2</v>
      </c>
      <c r="BJ1492" s="58">
        <v>1</v>
      </c>
      <c r="BK1492">
        <v>1</v>
      </c>
      <c r="BL1492">
        <v>1</v>
      </c>
      <c r="BM1492">
        <v>1</v>
      </c>
      <c r="BN1492">
        <v>1</v>
      </c>
      <c r="BO1492">
        <v>1</v>
      </c>
      <c r="BP1492">
        <v>2</v>
      </c>
      <c r="BQ1492" t="s">
        <v>125</v>
      </c>
      <c r="BR1492">
        <v>1</v>
      </c>
      <c r="BS1492">
        <v>1</v>
      </c>
      <c r="BT1492">
        <v>2</v>
      </c>
      <c r="BU1492">
        <v>1</v>
      </c>
      <c r="BV1492">
        <v>2</v>
      </c>
      <c r="BW1492">
        <v>2</v>
      </c>
      <c r="BX1492">
        <v>2</v>
      </c>
      <c r="BY1492">
        <v>1</v>
      </c>
      <c r="BZ1492">
        <v>2</v>
      </c>
      <c r="CA1492">
        <v>2</v>
      </c>
      <c r="CB1492">
        <v>2</v>
      </c>
      <c r="CC1492">
        <v>1</v>
      </c>
      <c r="CD1492">
        <v>1</v>
      </c>
      <c r="CE1492">
        <v>2</v>
      </c>
      <c r="CF1492">
        <v>1</v>
      </c>
      <c r="CG1492">
        <v>1</v>
      </c>
      <c r="CH1492">
        <v>1</v>
      </c>
      <c r="CI1492">
        <v>2</v>
      </c>
      <c r="CJ1492">
        <v>1</v>
      </c>
      <c r="CK1492">
        <v>2</v>
      </c>
      <c r="CL1492">
        <v>2</v>
      </c>
      <c r="CM1492" t="s">
        <v>125</v>
      </c>
      <c r="CN1492" t="s">
        <v>125</v>
      </c>
      <c r="CO1492">
        <v>4</v>
      </c>
      <c r="CP1492">
        <v>3</v>
      </c>
      <c r="CQ1492">
        <v>3</v>
      </c>
      <c r="CR1492">
        <v>3</v>
      </c>
      <c r="CT1492">
        <v>3</v>
      </c>
      <c r="CU1492">
        <v>3</v>
      </c>
      <c r="CV1492">
        <v>2</v>
      </c>
      <c r="CW1492">
        <v>1</v>
      </c>
      <c r="CX1492">
        <v>2</v>
      </c>
      <c r="CY1492">
        <v>3</v>
      </c>
      <c r="CZ1492">
        <v>4</v>
      </c>
      <c r="DA1492" s="57" t="s">
        <v>125</v>
      </c>
    </row>
    <row r="1493" spans="1:105">
      <c r="A1493">
        <v>1487</v>
      </c>
      <c r="B1493" s="9">
        <v>2</v>
      </c>
      <c r="C1493" s="9">
        <v>2</v>
      </c>
      <c r="D1493" s="9">
        <v>1</v>
      </c>
      <c r="E1493" s="9">
        <v>8</v>
      </c>
      <c r="F1493" s="9">
        <v>0</v>
      </c>
      <c r="G1493" s="9">
        <v>0</v>
      </c>
      <c r="H1493" s="9">
        <v>0</v>
      </c>
      <c r="I1493" s="9">
        <v>0</v>
      </c>
      <c r="J1493" s="9">
        <v>1</v>
      </c>
      <c r="K1493" s="9">
        <v>0</v>
      </c>
      <c r="L1493" s="9">
        <v>0</v>
      </c>
      <c r="M1493" s="9">
        <v>1</v>
      </c>
      <c r="N1493" s="9">
        <v>3</v>
      </c>
      <c r="O1493" s="9">
        <v>3</v>
      </c>
      <c r="P1493" s="9">
        <v>3</v>
      </c>
      <c r="Q1493" s="9">
        <v>3</v>
      </c>
      <c r="R1493" s="9">
        <v>4</v>
      </c>
      <c r="S1493" s="9">
        <v>3</v>
      </c>
      <c r="T1493" s="9"/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1</v>
      </c>
      <c r="AB1493" s="9">
        <v>0</v>
      </c>
      <c r="AC1493" s="9"/>
      <c r="AD1493" s="9">
        <v>5</v>
      </c>
      <c r="AE1493" s="9"/>
      <c r="AF1493" s="9">
        <v>1</v>
      </c>
      <c r="AG1493" s="9">
        <v>1</v>
      </c>
      <c r="AH1493" s="9">
        <v>1</v>
      </c>
      <c r="AI1493" s="9">
        <v>0</v>
      </c>
      <c r="AJ1493" s="9">
        <v>0</v>
      </c>
      <c r="AK1493" s="9">
        <v>0</v>
      </c>
      <c r="AL1493" s="9"/>
      <c r="AM1493" s="9">
        <v>1</v>
      </c>
      <c r="AN1493" s="9">
        <v>1</v>
      </c>
      <c r="AO1493" s="9">
        <v>0</v>
      </c>
      <c r="AP1493" s="9">
        <v>0</v>
      </c>
      <c r="AQ1493" s="9">
        <v>0</v>
      </c>
      <c r="AR1493" s="9">
        <v>0</v>
      </c>
      <c r="AS1493" s="9"/>
      <c r="AT1493" s="9">
        <v>1</v>
      </c>
      <c r="AU1493" s="9">
        <v>3</v>
      </c>
      <c r="AV1493" s="75">
        <v>1</v>
      </c>
      <c r="AW1493" s="75">
        <v>1</v>
      </c>
      <c r="AX1493" s="75">
        <v>1</v>
      </c>
      <c r="AY1493" s="9">
        <v>1</v>
      </c>
      <c r="AZ1493" s="9">
        <v>1</v>
      </c>
      <c r="BA1493" s="9">
        <v>1</v>
      </c>
      <c r="BB1493" s="9">
        <v>2</v>
      </c>
      <c r="BC1493" s="9">
        <v>1</v>
      </c>
      <c r="BD1493" s="9">
        <v>1</v>
      </c>
      <c r="BE1493" s="9">
        <v>1</v>
      </c>
      <c r="BF1493" s="9">
        <v>1</v>
      </c>
      <c r="BG1493" s="9">
        <v>1</v>
      </c>
      <c r="BH1493">
        <v>2</v>
      </c>
      <c r="BI1493">
        <v>1</v>
      </c>
      <c r="BJ1493" s="58">
        <v>1</v>
      </c>
      <c r="BK1493">
        <v>2</v>
      </c>
      <c r="BL1493">
        <v>1</v>
      </c>
      <c r="BM1493">
        <v>1</v>
      </c>
      <c r="BN1493">
        <v>1</v>
      </c>
      <c r="BO1493">
        <v>2</v>
      </c>
      <c r="BP1493">
        <v>2</v>
      </c>
      <c r="BQ1493" t="s">
        <v>125</v>
      </c>
      <c r="BR1493">
        <v>2</v>
      </c>
      <c r="BS1493">
        <v>2</v>
      </c>
      <c r="BT1493" t="s">
        <v>125</v>
      </c>
      <c r="BU1493">
        <v>2</v>
      </c>
      <c r="BV1493">
        <v>2</v>
      </c>
      <c r="BW1493">
        <v>2</v>
      </c>
      <c r="BX1493">
        <v>2</v>
      </c>
      <c r="BY1493">
        <v>2</v>
      </c>
      <c r="BZ1493">
        <v>2</v>
      </c>
      <c r="CA1493">
        <v>2</v>
      </c>
      <c r="CB1493">
        <v>2</v>
      </c>
      <c r="CC1493">
        <v>2</v>
      </c>
      <c r="CD1493">
        <v>1</v>
      </c>
      <c r="CE1493">
        <v>2</v>
      </c>
      <c r="CF1493">
        <v>1</v>
      </c>
      <c r="CG1493">
        <v>2</v>
      </c>
      <c r="CH1493">
        <v>2</v>
      </c>
      <c r="CI1493">
        <v>2</v>
      </c>
      <c r="CJ1493">
        <v>2</v>
      </c>
      <c r="CK1493">
        <v>2</v>
      </c>
      <c r="CL1493">
        <v>2</v>
      </c>
      <c r="CM1493" t="s">
        <v>125</v>
      </c>
      <c r="CN1493" t="s">
        <v>125</v>
      </c>
      <c r="CO1493">
        <v>4</v>
      </c>
      <c r="CP1493">
        <v>3</v>
      </c>
      <c r="CQ1493">
        <v>4</v>
      </c>
      <c r="CR1493">
        <v>4</v>
      </c>
      <c r="CS1493">
        <v>4</v>
      </c>
      <c r="CT1493">
        <v>2</v>
      </c>
      <c r="CU1493">
        <v>4</v>
      </c>
      <c r="CV1493">
        <v>3</v>
      </c>
      <c r="CW1493">
        <v>1</v>
      </c>
      <c r="CX1493">
        <v>3</v>
      </c>
      <c r="CY1493">
        <v>3</v>
      </c>
      <c r="CZ1493">
        <v>4</v>
      </c>
      <c r="DA1493" s="57" t="s">
        <v>125</v>
      </c>
    </row>
    <row r="1494" spans="1:105">
      <c r="A1494">
        <v>1488</v>
      </c>
      <c r="B1494" s="9">
        <v>2</v>
      </c>
      <c r="C1494" s="9">
        <v>5</v>
      </c>
      <c r="D1494" s="9">
        <v>4</v>
      </c>
      <c r="E1494" s="9">
        <v>7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1</v>
      </c>
      <c r="L1494" s="9">
        <v>0</v>
      </c>
      <c r="M1494" s="9">
        <v>2</v>
      </c>
      <c r="N1494" s="9">
        <v>4</v>
      </c>
      <c r="O1494" s="9">
        <v>3</v>
      </c>
      <c r="P1494" s="9">
        <v>4</v>
      </c>
      <c r="Q1494" s="9">
        <v>4</v>
      </c>
      <c r="R1494" s="9">
        <v>4</v>
      </c>
      <c r="S1494" s="9">
        <v>3</v>
      </c>
      <c r="T1494" s="9"/>
      <c r="U1494" s="9">
        <v>0</v>
      </c>
      <c r="V1494" s="9">
        <v>1</v>
      </c>
      <c r="W1494" s="9">
        <v>0</v>
      </c>
      <c r="X1494" s="9">
        <v>0</v>
      </c>
      <c r="Y1494" s="9">
        <v>1</v>
      </c>
      <c r="Z1494" s="9">
        <v>0</v>
      </c>
      <c r="AA1494" s="9">
        <v>0</v>
      </c>
      <c r="AB1494" s="9">
        <v>0</v>
      </c>
      <c r="AC1494" s="9"/>
      <c r="AD1494" s="9">
        <v>4</v>
      </c>
      <c r="AE1494" s="9"/>
      <c r="AF1494" s="9">
        <v>1</v>
      </c>
      <c r="AG1494" s="9">
        <v>0</v>
      </c>
      <c r="AH1494" s="9">
        <v>0</v>
      </c>
      <c r="AI1494" s="9">
        <v>0</v>
      </c>
      <c r="AJ1494" s="9">
        <v>1</v>
      </c>
      <c r="AK1494" s="9">
        <v>0</v>
      </c>
      <c r="AL1494" s="9"/>
      <c r="AM1494" s="9">
        <v>0</v>
      </c>
      <c r="AN1494" s="9">
        <v>1</v>
      </c>
      <c r="AO1494" s="9">
        <v>1</v>
      </c>
      <c r="AP1494" s="9">
        <v>0</v>
      </c>
      <c r="AQ1494" s="9">
        <v>0</v>
      </c>
      <c r="AR1494" s="9">
        <v>0</v>
      </c>
      <c r="AS1494" s="9"/>
      <c r="AT1494" s="9">
        <v>1</v>
      </c>
      <c r="AU1494" s="9">
        <v>3</v>
      </c>
      <c r="AV1494" s="75">
        <v>2</v>
      </c>
      <c r="AW1494" s="75">
        <v>1</v>
      </c>
      <c r="AX1494" s="75">
        <v>1</v>
      </c>
      <c r="AY1494" s="9">
        <v>2</v>
      </c>
      <c r="AZ1494" s="9">
        <v>1</v>
      </c>
      <c r="BA1494" s="9">
        <v>1</v>
      </c>
      <c r="BB1494" s="9">
        <v>2</v>
      </c>
      <c r="BC1494" s="9">
        <v>1</v>
      </c>
      <c r="BD1494" s="9">
        <v>1</v>
      </c>
      <c r="BE1494" s="9">
        <v>2</v>
      </c>
      <c r="BF1494" s="9">
        <v>1</v>
      </c>
      <c r="BG1494" s="9">
        <v>1</v>
      </c>
      <c r="BH1494">
        <v>1</v>
      </c>
      <c r="BI1494">
        <v>2</v>
      </c>
      <c r="BJ1494" s="58">
        <v>2</v>
      </c>
      <c r="BK1494">
        <v>2</v>
      </c>
      <c r="BL1494">
        <v>1</v>
      </c>
      <c r="BM1494">
        <v>1</v>
      </c>
      <c r="BN1494">
        <v>1</v>
      </c>
      <c r="BO1494">
        <v>2</v>
      </c>
      <c r="BP1494">
        <v>2</v>
      </c>
      <c r="BQ1494" t="s">
        <v>125</v>
      </c>
      <c r="BR1494">
        <v>1</v>
      </c>
      <c r="BS1494">
        <v>2</v>
      </c>
      <c r="BT1494" t="s">
        <v>125</v>
      </c>
      <c r="BU1494">
        <v>1</v>
      </c>
      <c r="BV1494">
        <v>2</v>
      </c>
      <c r="BW1494">
        <v>2</v>
      </c>
      <c r="BX1494">
        <v>2</v>
      </c>
      <c r="BY1494">
        <v>2</v>
      </c>
      <c r="BZ1494">
        <v>2</v>
      </c>
      <c r="CA1494">
        <v>2</v>
      </c>
      <c r="CB1494">
        <v>2</v>
      </c>
      <c r="CC1494">
        <v>2</v>
      </c>
      <c r="CD1494">
        <v>2</v>
      </c>
      <c r="CE1494">
        <v>2</v>
      </c>
      <c r="CF1494">
        <v>1</v>
      </c>
      <c r="CG1494">
        <v>2</v>
      </c>
      <c r="CH1494">
        <v>2</v>
      </c>
      <c r="CI1494">
        <v>2</v>
      </c>
      <c r="CJ1494">
        <v>1</v>
      </c>
      <c r="CK1494">
        <v>2</v>
      </c>
      <c r="CL1494">
        <v>1</v>
      </c>
      <c r="CM1494">
        <v>4</v>
      </c>
      <c r="CN1494">
        <v>4</v>
      </c>
      <c r="CO1494">
        <v>4</v>
      </c>
      <c r="CP1494">
        <v>1</v>
      </c>
      <c r="CQ1494">
        <v>3</v>
      </c>
      <c r="CR1494">
        <v>4</v>
      </c>
      <c r="CS1494">
        <v>4</v>
      </c>
      <c r="CT1494">
        <v>4</v>
      </c>
      <c r="CU1494">
        <v>3</v>
      </c>
      <c r="CV1494">
        <v>3</v>
      </c>
      <c r="CW1494">
        <v>1</v>
      </c>
      <c r="CX1494">
        <v>3</v>
      </c>
      <c r="CY1494">
        <v>3</v>
      </c>
      <c r="CZ1494">
        <v>4</v>
      </c>
      <c r="DA1494" s="57" t="s">
        <v>125</v>
      </c>
    </row>
    <row r="1495" spans="1:105">
      <c r="A1495">
        <v>1489</v>
      </c>
      <c r="B1495" s="9">
        <v>2</v>
      </c>
      <c r="C1495" s="9">
        <v>8</v>
      </c>
      <c r="D1495" s="9"/>
      <c r="E1495" s="9">
        <v>3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1</v>
      </c>
      <c r="M1495" s="9">
        <v>2</v>
      </c>
      <c r="N1495" s="9">
        <v>4</v>
      </c>
      <c r="O1495" s="9">
        <v>4</v>
      </c>
      <c r="P1495" s="9">
        <v>0</v>
      </c>
      <c r="Q1495" s="9">
        <v>0</v>
      </c>
      <c r="R1495" s="9">
        <v>0</v>
      </c>
      <c r="S1495" s="9">
        <v>4</v>
      </c>
      <c r="T1495" s="9"/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1</v>
      </c>
      <c r="AB1495" s="9">
        <v>0</v>
      </c>
      <c r="AC1495" s="9"/>
      <c r="AD1495" s="9">
        <v>5</v>
      </c>
      <c r="AE1495" s="9"/>
      <c r="AF1495" s="9">
        <v>1</v>
      </c>
      <c r="AG1495" s="9">
        <v>1</v>
      </c>
      <c r="AH1495" s="9">
        <v>0</v>
      </c>
      <c r="AI1495" s="9">
        <v>0</v>
      </c>
      <c r="AJ1495" s="9">
        <v>0</v>
      </c>
      <c r="AK1495" s="9">
        <v>0</v>
      </c>
      <c r="AL1495" s="9"/>
      <c r="AM1495" s="9">
        <v>1</v>
      </c>
      <c r="AN1495" s="9">
        <v>1</v>
      </c>
      <c r="AO1495" s="9">
        <v>0</v>
      </c>
      <c r="AP1495" s="9">
        <v>0</v>
      </c>
      <c r="AQ1495" s="9">
        <v>0</v>
      </c>
      <c r="AR1495" s="9">
        <v>0</v>
      </c>
      <c r="AS1495" s="9"/>
      <c r="AT1495" s="9">
        <v>3</v>
      </c>
      <c r="AU1495" s="9">
        <v>3</v>
      </c>
      <c r="AV1495" s="75">
        <v>2</v>
      </c>
      <c r="AW1495" s="75">
        <v>2</v>
      </c>
      <c r="AX1495" s="75">
        <v>1</v>
      </c>
      <c r="AY1495" s="9">
        <v>2</v>
      </c>
      <c r="AZ1495" s="9">
        <v>1</v>
      </c>
      <c r="BA1495" s="9">
        <v>1</v>
      </c>
      <c r="BB1495" s="9">
        <v>2</v>
      </c>
      <c r="BC1495" s="9">
        <v>2</v>
      </c>
      <c r="BD1495" s="9">
        <v>1</v>
      </c>
      <c r="BE1495" s="9">
        <v>2</v>
      </c>
      <c r="BF1495" s="9">
        <v>1</v>
      </c>
      <c r="BG1495" s="9">
        <v>1</v>
      </c>
      <c r="BH1495">
        <v>1</v>
      </c>
      <c r="BI1495">
        <v>2</v>
      </c>
      <c r="BJ1495" s="58">
        <v>1</v>
      </c>
      <c r="BK1495">
        <v>2</v>
      </c>
      <c r="BM1495">
        <v>2</v>
      </c>
      <c r="BN1495">
        <v>2</v>
      </c>
      <c r="BO1495">
        <v>2</v>
      </c>
      <c r="BP1495">
        <v>2</v>
      </c>
      <c r="BQ1495" t="s">
        <v>125</v>
      </c>
      <c r="BR1495">
        <v>2</v>
      </c>
      <c r="BS1495">
        <v>2</v>
      </c>
      <c r="BT1495" t="s">
        <v>125</v>
      </c>
      <c r="BU1495">
        <v>1</v>
      </c>
      <c r="BV1495">
        <v>1</v>
      </c>
      <c r="BW1495">
        <v>2</v>
      </c>
      <c r="BX1495">
        <v>2</v>
      </c>
      <c r="BY1495">
        <v>2</v>
      </c>
      <c r="BZ1495">
        <v>2</v>
      </c>
      <c r="CA1495">
        <v>2</v>
      </c>
      <c r="CB1495">
        <v>2</v>
      </c>
      <c r="CC1495">
        <v>2</v>
      </c>
      <c r="CD1495">
        <v>2</v>
      </c>
      <c r="CE1495">
        <v>2</v>
      </c>
      <c r="CF1495">
        <v>2</v>
      </c>
      <c r="CH1495">
        <v>1</v>
      </c>
      <c r="CI1495">
        <v>2</v>
      </c>
      <c r="CJ1495">
        <v>1</v>
      </c>
      <c r="CK1495">
        <v>2</v>
      </c>
      <c r="CL1495">
        <v>2</v>
      </c>
      <c r="CM1495" t="s">
        <v>125</v>
      </c>
      <c r="CN1495" t="s">
        <v>125</v>
      </c>
      <c r="CO1495">
        <v>4</v>
      </c>
      <c r="CP1495">
        <v>3</v>
      </c>
      <c r="CQ1495">
        <v>4</v>
      </c>
      <c r="CR1495">
        <v>4</v>
      </c>
      <c r="CS1495">
        <v>4</v>
      </c>
      <c r="CT1495">
        <v>4</v>
      </c>
      <c r="CU1495">
        <v>4</v>
      </c>
      <c r="CW1495">
        <v>1</v>
      </c>
      <c r="CX1495">
        <v>3</v>
      </c>
      <c r="CY1495">
        <v>1</v>
      </c>
      <c r="CZ1495">
        <v>4</v>
      </c>
      <c r="DA1495" s="57" t="s">
        <v>125</v>
      </c>
    </row>
    <row r="1496" spans="1:105">
      <c r="A1496">
        <v>1490</v>
      </c>
      <c r="B1496" s="9">
        <v>1</v>
      </c>
      <c r="C1496" s="9">
        <v>9</v>
      </c>
      <c r="D1496" s="9">
        <v>5</v>
      </c>
      <c r="E1496" s="9">
        <v>14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1</v>
      </c>
      <c r="L1496" s="9">
        <v>0</v>
      </c>
      <c r="M1496" s="9">
        <v>1</v>
      </c>
      <c r="N1496" s="9"/>
      <c r="O1496" s="9"/>
      <c r="P1496" s="9"/>
      <c r="Q1496" s="9">
        <v>4</v>
      </c>
      <c r="R1496" s="9">
        <v>4</v>
      </c>
      <c r="S1496" s="9"/>
      <c r="T1496" s="9"/>
      <c r="U1496" s="9">
        <v>0</v>
      </c>
      <c r="V1496" s="9">
        <v>0</v>
      </c>
      <c r="W1496" s="9">
        <v>1</v>
      </c>
      <c r="X1496" s="9">
        <v>0</v>
      </c>
      <c r="Y1496" s="9">
        <v>1</v>
      </c>
      <c r="Z1496" s="9">
        <v>1</v>
      </c>
      <c r="AA1496" s="9">
        <v>0</v>
      </c>
      <c r="AB1496" s="9">
        <v>0</v>
      </c>
      <c r="AC1496" s="9"/>
      <c r="AD1496" s="9">
        <v>4</v>
      </c>
      <c r="AE1496" s="9"/>
      <c r="AF1496" s="9">
        <v>1</v>
      </c>
      <c r="AG1496" s="9">
        <v>1</v>
      </c>
      <c r="AH1496" s="9">
        <v>0</v>
      </c>
      <c r="AI1496" s="9">
        <v>0</v>
      </c>
      <c r="AJ1496" s="9">
        <v>0</v>
      </c>
      <c r="AK1496" s="9">
        <v>0</v>
      </c>
      <c r="AL1496" s="9"/>
      <c r="AM1496" s="9">
        <v>1</v>
      </c>
      <c r="AN1496" s="9">
        <v>1</v>
      </c>
      <c r="AO1496" s="9">
        <v>1</v>
      </c>
      <c r="AP1496" s="9">
        <v>1</v>
      </c>
      <c r="AQ1496" s="9">
        <v>0</v>
      </c>
      <c r="AR1496" s="9">
        <v>0</v>
      </c>
      <c r="AS1496" s="9"/>
      <c r="AT1496" s="9">
        <v>3</v>
      </c>
      <c r="AU1496" s="9">
        <v>1</v>
      </c>
      <c r="AV1496" s="75">
        <v>1</v>
      </c>
      <c r="AW1496" s="75">
        <v>1</v>
      </c>
      <c r="AX1496" s="75">
        <v>1</v>
      </c>
      <c r="AY1496" s="9">
        <v>1</v>
      </c>
      <c r="AZ1496" s="9">
        <v>1</v>
      </c>
      <c r="BA1496" s="9">
        <v>2</v>
      </c>
      <c r="BB1496" s="9">
        <v>2</v>
      </c>
      <c r="BC1496" s="9">
        <v>1</v>
      </c>
      <c r="BD1496" s="9">
        <v>1</v>
      </c>
      <c r="BE1496" s="9">
        <v>2</v>
      </c>
      <c r="BF1496" s="9">
        <v>1</v>
      </c>
      <c r="BG1496" s="9">
        <v>1</v>
      </c>
      <c r="BH1496">
        <v>1</v>
      </c>
      <c r="BI1496">
        <v>2</v>
      </c>
      <c r="BJ1496" s="58">
        <v>1</v>
      </c>
      <c r="BK1496">
        <v>1</v>
      </c>
      <c r="BL1496">
        <v>1</v>
      </c>
      <c r="BM1496">
        <v>2</v>
      </c>
      <c r="BN1496">
        <v>1</v>
      </c>
      <c r="BO1496">
        <v>2</v>
      </c>
      <c r="BP1496">
        <v>2</v>
      </c>
      <c r="BQ1496" t="s">
        <v>125</v>
      </c>
      <c r="BT1496" t="s">
        <v>125</v>
      </c>
      <c r="CM1496" t="s">
        <v>125</v>
      </c>
      <c r="CN1496" t="s">
        <v>125</v>
      </c>
      <c r="CT1496">
        <v>4</v>
      </c>
      <c r="CU1496">
        <v>1</v>
      </c>
      <c r="CV1496">
        <v>2</v>
      </c>
      <c r="CW1496">
        <v>2</v>
      </c>
      <c r="CX1496">
        <v>4</v>
      </c>
      <c r="CY1496">
        <v>4</v>
      </c>
      <c r="CZ1496">
        <v>2</v>
      </c>
      <c r="DA1496" s="57" t="s">
        <v>125</v>
      </c>
    </row>
    <row r="1497" spans="1:105">
      <c r="A1497">
        <v>1491</v>
      </c>
      <c r="B1497" s="9">
        <v>1</v>
      </c>
      <c r="C1497" s="9">
        <v>4</v>
      </c>
      <c r="D1497" s="9">
        <v>1</v>
      </c>
      <c r="E1497" s="9">
        <v>8</v>
      </c>
      <c r="F1497" s="9">
        <v>0</v>
      </c>
      <c r="G1497" s="9">
        <v>0</v>
      </c>
      <c r="H1497" s="9">
        <v>1</v>
      </c>
      <c r="I1497" s="9">
        <v>0</v>
      </c>
      <c r="J1497" s="9">
        <v>0</v>
      </c>
      <c r="K1497" s="9">
        <v>0</v>
      </c>
      <c r="L1497" s="9">
        <v>0</v>
      </c>
      <c r="M1497" s="9">
        <v>2</v>
      </c>
      <c r="N1497" s="9">
        <v>4</v>
      </c>
      <c r="O1497" s="9">
        <v>0</v>
      </c>
      <c r="P1497" s="9">
        <v>0</v>
      </c>
      <c r="Q1497" s="9">
        <v>0</v>
      </c>
      <c r="R1497" s="9">
        <v>4</v>
      </c>
      <c r="S1497" s="9">
        <v>0</v>
      </c>
      <c r="T1497" s="9"/>
      <c r="U1497" s="9">
        <v>0</v>
      </c>
      <c r="V1497" s="9">
        <v>0</v>
      </c>
      <c r="W1497" s="9">
        <v>0</v>
      </c>
      <c r="X1497" s="9">
        <v>1</v>
      </c>
      <c r="Y1497" s="9">
        <v>1</v>
      </c>
      <c r="Z1497" s="9">
        <v>0</v>
      </c>
      <c r="AA1497" s="9">
        <v>0</v>
      </c>
      <c r="AB1497" s="9">
        <v>0</v>
      </c>
      <c r="AC1497" s="9"/>
      <c r="AD1497" s="9">
        <v>1</v>
      </c>
      <c r="AE1497" s="9"/>
      <c r="AF1497" s="9">
        <v>1</v>
      </c>
      <c r="AG1497" s="9">
        <v>0</v>
      </c>
      <c r="AH1497" s="9">
        <v>0</v>
      </c>
      <c r="AI1497" s="9">
        <v>0</v>
      </c>
      <c r="AJ1497" s="9">
        <v>0</v>
      </c>
      <c r="AK1497" s="9">
        <v>0</v>
      </c>
      <c r="AL1497" s="9"/>
      <c r="AM1497" s="9">
        <v>0</v>
      </c>
      <c r="AN1497" s="9">
        <v>1</v>
      </c>
      <c r="AO1497" s="9">
        <v>0</v>
      </c>
      <c r="AP1497" s="9">
        <v>0</v>
      </c>
      <c r="AQ1497" s="9">
        <v>0</v>
      </c>
      <c r="AR1497" s="9">
        <v>0</v>
      </c>
      <c r="AS1497" s="9"/>
      <c r="AT1497" s="9">
        <v>1</v>
      </c>
      <c r="AU1497" s="9">
        <v>2</v>
      </c>
      <c r="AV1497" s="75">
        <v>2</v>
      </c>
      <c r="AW1497" s="75">
        <v>2</v>
      </c>
      <c r="AX1497" s="75">
        <v>2</v>
      </c>
      <c r="AY1497" s="9" t="s">
        <v>125</v>
      </c>
      <c r="AZ1497" s="9">
        <v>1</v>
      </c>
      <c r="BA1497" s="9">
        <v>1</v>
      </c>
      <c r="BB1497" s="9">
        <v>2</v>
      </c>
      <c r="BC1497" s="9">
        <v>1</v>
      </c>
      <c r="BD1497" s="9">
        <v>1</v>
      </c>
      <c r="BE1497" s="9">
        <v>2</v>
      </c>
      <c r="BF1497" s="9">
        <v>1</v>
      </c>
      <c r="BG1497" s="9">
        <v>1</v>
      </c>
      <c r="BH1497">
        <v>2</v>
      </c>
      <c r="BI1497">
        <v>2</v>
      </c>
      <c r="BJ1497" s="58">
        <v>1</v>
      </c>
      <c r="BK1497">
        <v>2</v>
      </c>
      <c r="BL1497">
        <v>1</v>
      </c>
      <c r="BM1497">
        <v>1</v>
      </c>
      <c r="BN1497">
        <v>2</v>
      </c>
      <c r="BO1497">
        <v>1</v>
      </c>
      <c r="BP1497">
        <v>2</v>
      </c>
      <c r="BQ1497" t="s">
        <v>125</v>
      </c>
      <c r="BR1497">
        <v>1</v>
      </c>
      <c r="BS1497">
        <v>2</v>
      </c>
      <c r="BT1497" t="s">
        <v>125</v>
      </c>
      <c r="BU1497">
        <v>1</v>
      </c>
      <c r="BV1497">
        <v>1</v>
      </c>
      <c r="BW1497">
        <v>1</v>
      </c>
      <c r="BX1497">
        <v>2</v>
      </c>
      <c r="BY1497">
        <v>2</v>
      </c>
      <c r="BZ1497">
        <v>2</v>
      </c>
      <c r="CA1497">
        <v>2</v>
      </c>
      <c r="CB1497">
        <v>2</v>
      </c>
      <c r="CC1497">
        <v>2</v>
      </c>
      <c r="CD1497">
        <v>2</v>
      </c>
      <c r="CE1497">
        <v>2</v>
      </c>
      <c r="CF1497">
        <v>1</v>
      </c>
      <c r="CG1497">
        <v>2</v>
      </c>
      <c r="CH1497">
        <v>2</v>
      </c>
      <c r="CI1497">
        <v>2</v>
      </c>
      <c r="CJ1497">
        <v>1</v>
      </c>
      <c r="CK1497">
        <v>2</v>
      </c>
      <c r="CL1497">
        <v>1</v>
      </c>
      <c r="CM1497">
        <v>3</v>
      </c>
      <c r="CN1497">
        <v>3</v>
      </c>
      <c r="CO1497">
        <v>3</v>
      </c>
      <c r="CP1497">
        <v>2</v>
      </c>
      <c r="CQ1497">
        <v>3</v>
      </c>
      <c r="CR1497">
        <v>2</v>
      </c>
      <c r="CS1497">
        <v>3</v>
      </c>
      <c r="CT1497">
        <v>2</v>
      </c>
      <c r="CU1497">
        <v>3</v>
      </c>
      <c r="CV1497">
        <v>2</v>
      </c>
      <c r="CW1497">
        <v>1</v>
      </c>
      <c r="CX1497">
        <v>3</v>
      </c>
      <c r="CY1497">
        <v>1</v>
      </c>
      <c r="CZ1497">
        <v>0</v>
      </c>
      <c r="DA1497" s="57">
        <v>0</v>
      </c>
    </row>
    <row r="1498" spans="1:105">
      <c r="A1498">
        <v>1492</v>
      </c>
      <c r="B1498" s="9">
        <v>1</v>
      </c>
      <c r="C1498" s="9">
        <v>6</v>
      </c>
      <c r="D1498" s="9">
        <v>4</v>
      </c>
      <c r="E1498" s="9">
        <v>9</v>
      </c>
      <c r="F1498" s="9">
        <v>0</v>
      </c>
      <c r="G1498" s="9">
        <v>0</v>
      </c>
      <c r="H1498" s="9">
        <v>0</v>
      </c>
      <c r="I1498" s="9">
        <v>0</v>
      </c>
      <c r="J1498" s="9">
        <v>1</v>
      </c>
      <c r="K1498" s="9">
        <v>0</v>
      </c>
      <c r="L1498" s="9">
        <v>0</v>
      </c>
      <c r="M1498" s="9">
        <v>2</v>
      </c>
      <c r="N1498" s="9"/>
      <c r="O1498" s="9"/>
      <c r="P1498" s="9"/>
      <c r="Q1498" s="9"/>
      <c r="R1498" s="9">
        <v>3</v>
      </c>
      <c r="S1498" s="9"/>
      <c r="T1498" s="9"/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1</v>
      </c>
      <c r="AB1498" s="9">
        <v>0</v>
      </c>
      <c r="AC1498" s="9"/>
      <c r="AD1498" s="9">
        <v>4</v>
      </c>
      <c r="AE1498" s="9"/>
      <c r="AF1498" s="9">
        <v>1</v>
      </c>
      <c r="AG1498" s="9">
        <v>0</v>
      </c>
      <c r="AH1498" s="9">
        <v>0</v>
      </c>
      <c r="AI1498" s="9">
        <v>0</v>
      </c>
      <c r="AJ1498" s="9">
        <v>0</v>
      </c>
      <c r="AK1498" s="9">
        <v>0</v>
      </c>
      <c r="AL1498" s="9"/>
      <c r="AM1498" s="9">
        <v>0</v>
      </c>
      <c r="AN1498" s="9">
        <v>1</v>
      </c>
      <c r="AO1498" s="9">
        <v>0</v>
      </c>
      <c r="AP1498" s="9">
        <v>0</v>
      </c>
      <c r="AQ1498" s="9">
        <v>0</v>
      </c>
      <c r="AR1498" s="9">
        <v>0</v>
      </c>
      <c r="AS1498" s="9"/>
      <c r="AT1498" s="9">
        <v>1</v>
      </c>
      <c r="AU1498" s="9">
        <v>2</v>
      </c>
      <c r="AV1498" s="75">
        <v>1</v>
      </c>
      <c r="AW1498" s="75">
        <v>1</v>
      </c>
      <c r="AX1498" s="75">
        <v>1</v>
      </c>
      <c r="AY1498" s="9">
        <v>1</v>
      </c>
      <c r="AZ1498" s="9">
        <v>2</v>
      </c>
      <c r="BA1498" s="9" t="s">
        <v>125</v>
      </c>
      <c r="BB1498" s="9" t="s">
        <v>125</v>
      </c>
      <c r="BC1498" s="9">
        <v>2</v>
      </c>
      <c r="BD1498" s="9">
        <v>2</v>
      </c>
      <c r="BE1498" s="9" t="s">
        <v>125</v>
      </c>
      <c r="BF1498" s="9">
        <v>1</v>
      </c>
      <c r="BG1498" s="9">
        <v>1</v>
      </c>
      <c r="BH1498">
        <v>1</v>
      </c>
      <c r="BI1498">
        <v>2</v>
      </c>
      <c r="BJ1498" s="58">
        <v>1</v>
      </c>
      <c r="BK1498">
        <v>2</v>
      </c>
      <c r="BL1498">
        <v>2</v>
      </c>
      <c r="BM1498">
        <v>2</v>
      </c>
      <c r="BN1498">
        <v>2</v>
      </c>
      <c r="BO1498">
        <v>2</v>
      </c>
      <c r="BP1498">
        <v>2</v>
      </c>
      <c r="BQ1498" t="s">
        <v>125</v>
      </c>
      <c r="BR1498">
        <v>1</v>
      </c>
      <c r="BS1498">
        <v>1</v>
      </c>
      <c r="BU1498">
        <v>1</v>
      </c>
      <c r="BV1498">
        <v>1</v>
      </c>
      <c r="BW1498">
        <v>2</v>
      </c>
      <c r="BX1498">
        <v>1</v>
      </c>
      <c r="BY1498">
        <v>2</v>
      </c>
      <c r="BZ1498">
        <v>2</v>
      </c>
      <c r="CA1498">
        <v>2</v>
      </c>
      <c r="CB1498">
        <v>2</v>
      </c>
      <c r="CC1498">
        <v>2</v>
      </c>
      <c r="CD1498">
        <v>2</v>
      </c>
      <c r="CE1498">
        <v>1</v>
      </c>
      <c r="CF1498">
        <v>1</v>
      </c>
      <c r="CG1498">
        <v>2</v>
      </c>
      <c r="CH1498">
        <v>2</v>
      </c>
      <c r="CI1498">
        <v>2</v>
      </c>
      <c r="CJ1498">
        <v>1</v>
      </c>
      <c r="CK1498">
        <v>2</v>
      </c>
      <c r="CL1498">
        <v>1</v>
      </c>
      <c r="CM1498">
        <v>4</v>
      </c>
      <c r="CN1498">
        <v>3</v>
      </c>
      <c r="CO1498">
        <v>4</v>
      </c>
      <c r="CP1498">
        <v>3</v>
      </c>
      <c r="CQ1498">
        <v>3</v>
      </c>
      <c r="CR1498">
        <v>3</v>
      </c>
      <c r="CS1498">
        <v>3</v>
      </c>
      <c r="CT1498">
        <v>3</v>
      </c>
      <c r="CU1498">
        <v>3</v>
      </c>
      <c r="CV1498">
        <v>3</v>
      </c>
      <c r="CW1498">
        <v>2</v>
      </c>
      <c r="CX1498">
        <v>2</v>
      </c>
      <c r="CY1498">
        <v>4</v>
      </c>
      <c r="CZ1498">
        <v>3</v>
      </c>
      <c r="DA1498" s="57" t="s">
        <v>125</v>
      </c>
    </row>
    <row r="1499" spans="1:105">
      <c r="A1499">
        <v>1493</v>
      </c>
      <c r="B1499" s="9">
        <v>2</v>
      </c>
      <c r="C1499" s="9">
        <v>8</v>
      </c>
      <c r="D1499" s="9">
        <v>5</v>
      </c>
      <c r="E1499" s="9">
        <v>9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1</v>
      </c>
      <c r="L1499" s="9">
        <v>0</v>
      </c>
      <c r="M1499" s="9">
        <v>2</v>
      </c>
      <c r="N1499" s="9">
        <v>4</v>
      </c>
      <c r="O1499" s="9">
        <v>4</v>
      </c>
      <c r="P1499" s="9">
        <v>4</v>
      </c>
      <c r="Q1499" s="9">
        <v>0</v>
      </c>
      <c r="R1499" s="9">
        <v>4</v>
      </c>
      <c r="S1499" s="9">
        <v>4</v>
      </c>
      <c r="T1499" s="9"/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1</v>
      </c>
      <c r="AB1499" s="9">
        <v>0</v>
      </c>
      <c r="AC1499" s="9"/>
      <c r="AD1499" s="9">
        <v>2</v>
      </c>
      <c r="AE1499" s="9"/>
      <c r="AF1499" s="9">
        <v>1</v>
      </c>
      <c r="AG1499" s="9">
        <v>1</v>
      </c>
      <c r="AH1499" s="9">
        <v>0</v>
      </c>
      <c r="AI1499" s="9">
        <v>0</v>
      </c>
      <c r="AJ1499" s="9">
        <v>0</v>
      </c>
      <c r="AK1499" s="9">
        <v>0</v>
      </c>
      <c r="AL1499" s="9"/>
      <c r="AM1499" s="9">
        <v>1</v>
      </c>
      <c r="AN1499" s="9">
        <v>1</v>
      </c>
      <c r="AO1499" s="9">
        <v>1</v>
      </c>
      <c r="AP1499" s="9">
        <v>1</v>
      </c>
      <c r="AQ1499" s="9">
        <v>0</v>
      </c>
      <c r="AR1499" s="9">
        <v>0</v>
      </c>
      <c r="AS1499" s="9"/>
      <c r="AT1499" s="9">
        <v>1</v>
      </c>
      <c r="AU1499" s="9">
        <v>2</v>
      </c>
      <c r="AV1499" s="75">
        <v>1</v>
      </c>
      <c r="AW1499" s="75">
        <v>1</v>
      </c>
      <c r="AX1499" s="75">
        <v>1</v>
      </c>
      <c r="AY1499" s="9">
        <v>1</v>
      </c>
      <c r="AZ1499" s="9">
        <v>1</v>
      </c>
      <c r="BA1499" s="9">
        <v>1</v>
      </c>
      <c r="BB1499" s="9">
        <v>1</v>
      </c>
      <c r="BC1499" s="9">
        <v>1</v>
      </c>
      <c r="BD1499" s="9">
        <v>1</v>
      </c>
      <c r="BE1499" s="9">
        <v>2</v>
      </c>
      <c r="BF1499" s="9">
        <v>1</v>
      </c>
      <c r="BG1499" s="9">
        <v>1</v>
      </c>
      <c r="BH1499">
        <v>1</v>
      </c>
      <c r="BI1499">
        <v>2</v>
      </c>
      <c r="BJ1499" s="58">
        <v>1</v>
      </c>
      <c r="BK1499">
        <v>2</v>
      </c>
      <c r="BL1499">
        <v>1</v>
      </c>
      <c r="BM1499">
        <v>2</v>
      </c>
      <c r="BN1499">
        <v>1</v>
      </c>
      <c r="BO1499">
        <v>2</v>
      </c>
      <c r="BP1499">
        <v>2</v>
      </c>
      <c r="BQ1499" t="s">
        <v>125</v>
      </c>
      <c r="BR1499">
        <v>2</v>
      </c>
      <c r="BS1499">
        <v>2</v>
      </c>
      <c r="BT1499" t="s">
        <v>125</v>
      </c>
      <c r="BU1499">
        <v>1</v>
      </c>
      <c r="BV1499">
        <v>1</v>
      </c>
      <c r="BW1499">
        <v>1</v>
      </c>
      <c r="BX1499">
        <v>2</v>
      </c>
      <c r="BY1499">
        <v>1</v>
      </c>
      <c r="BZ1499">
        <v>2</v>
      </c>
      <c r="CA1499">
        <v>2</v>
      </c>
      <c r="CB1499">
        <v>2</v>
      </c>
      <c r="CC1499">
        <v>1</v>
      </c>
      <c r="CD1499">
        <v>2</v>
      </c>
      <c r="CE1499">
        <v>2</v>
      </c>
      <c r="CF1499">
        <v>1</v>
      </c>
      <c r="CG1499">
        <v>1</v>
      </c>
      <c r="CH1499">
        <v>1</v>
      </c>
      <c r="CI1499">
        <v>1</v>
      </c>
      <c r="CJ1499">
        <v>1</v>
      </c>
      <c r="CK1499">
        <v>2</v>
      </c>
      <c r="CL1499">
        <v>1</v>
      </c>
      <c r="CM1499">
        <v>4</v>
      </c>
      <c r="CN1499">
        <v>4</v>
      </c>
      <c r="CO1499">
        <v>4</v>
      </c>
      <c r="CP1499">
        <v>4</v>
      </c>
      <c r="CQ1499">
        <v>4</v>
      </c>
      <c r="CR1499">
        <v>4</v>
      </c>
      <c r="CS1499">
        <v>4</v>
      </c>
      <c r="CT1499">
        <v>4</v>
      </c>
      <c r="CU1499">
        <v>4</v>
      </c>
      <c r="CV1499">
        <v>4</v>
      </c>
      <c r="CW1499">
        <v>1</v>
      </c>
      <c r="CX1499">
        <v>3</v>
      </c>
      <c r="CY1499">
        <v>3</v>
      </c>
      <c r="CZ1499">
        <v>4</v>
      </c>
      <c r="DA1499" s="57" t="s">
        <v>125</v>
      </c>
    </row>
    <row r="1500" spans="1:105">
      <c r="A1500">
        <v>1494</v>
      </c>
      <c r="B1500" s="9">
        <v>2</v>
      </c>
      <c r="C1500" s="9">
        <v>9</v>
      </c>
      <c r="D1500" s="9">
        <v>7</v>
      </c>
      <c r="E1500" s="9">
        <v>14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1</v>
      </c>
      <c r="M1500" s="9">
        <v>2</v>
      </c>
      <c r="N1500" s="9">
        <v>0</v>
      </c>
      <c r="O1500" s="9">
        <v>3</v>
      </c>
      <c r="P1500" s="9">
        <v>0</v>
      </c>
      <c r="Q1500" s="9">
        <v>4</v>
      </c>
      <c r="R1500" s="9">
        <v>4</v>
      </c>
      <c r="S1500" s="9">
        <v>0</v>
      </c>
      <c r="T1500" s="9"/>
      <c r="U1500" s="9">
        <v>0</v>
      </c>
      <c r="V1500" s="9">
        <v>0</v>
      </c>
      <c r="W1500" s="9">
        <v>0</v>
      </c>
      <c r="X1500" s="9">
        <v>0</v>
      </c>
      <c r="Y1500" s="9">
        <v>1</v>
      </c>
      <c r="Z1500" s="9">
        <v>0</v>
      </c>
      <c r="AA1500" s="9">
        <v>0</v>
      </c>
      <c r="AB1500" s="9">
        <v>0</v>
      </c>
      <c r="AC1500" s="9"/>
      <c r="AD1500" s="9">
        <v>4</v>
      </c>
      <c r="AE1500" s="9"/>
      <c r="AF1500" s="9">
        <v>1</v>
      </c>
      <c r="AG1500" s="9">
        <v>1</v>
      </c>
      <c r="AH1500" s="9">
        <v>0</v>
      </c>
      <c r="AI1500" s="9">
        <v>0</v>
      </c>
      <c r="AJ1500" s="9">
        <v>0</v>
      </c>
      <c r="AK1500" s="9">
        <v>0</v>
      </c>
      <c r="AL1500" s="9"/>
      <c r="AM1500" s="9">
        <v>1</v>
      </c>
      <c r="AN1500" s="9">
        <v>1</v>
      </c>
      <c r="AO1500" s="9">
        <v>0</v>
      </c>
      <c r="AP1500" s="9">
        <v>1</v>
      </c>
      <c r="AQ1500" s="9">
        <v>0</v>
      </c>
      <c r="AR1500" s="9">
        <v>0</v>
      </c>
      <c r="AS1500" s="9"/>
      <c r="AT1500" s="9">
        <v>1</v>
      </c>
      <c r="AU1500" s="9">
        <v>1</v>
      </c>
      <c r="AV1500" s="75">
        <v>1</v>
      </c>
      <c r="AW1500" s="75">
        <v>2</v>
      </c>
      <c r="AX1500" s="75">
        <v>1</v>
      </c>
      <c r="AY1500" s="9">
        <v>2</v>
      </c>
      <c r="AZ1500" s="9">
        <v>2</v>
      </c>
      <c r="BA1500" s="9" t="s">
        <v>125</v>
      </c>
      <c r="BB1500" s="9" t="s">
        <v>125</v>
      </c>
      <c r="BC1500" s="9">
        <v>1</v>
      </c>
      <c r="BD1500" s="9">
        <v>2</v>
      </c>
      <c r="BE1500" s="9" t="s">
        <v>125</v>
      </c>
      <c r="BF1500" s="9">
        <v>1</v>
      </c>
      <c r="BG1500" s="9">
        <v>1</v>
      </c>
      <c r="BH1500">
        <v>2</v>
      </c>
      <c r="BI1500">
        <v>2</v>
      </c>
      <c r="BJ1500" s="58">
        <v>2</v>
      </c>
      <c r="BK1500">
        <v>2</v>
      </c>
      <c r="BL1500">
        <v>1</v>
      </c>
      <c r="BM1500">
        <v>2</v>
      </c>
      <c r="BN1500">
        <v>2</v>
      </c>
      <c r="BO1500">
        <v>2</v>
      </c>
      <c r="BP1500">
        <v>2</v>
      </c>
      <c r="BQ1500" t="s">
        <v>125</v>
      </c>
      <c r="BR1500">
        <v>2</v>
      </c>
      <c r="BS1500">
        <v>2</v>
      </c>
      <c r="BT1500" t="s">
        <v>125</v>
      </c>
      <c r="BU1500">
        <v>2</v>
      </c>
      <c r="BV1500">
        <v>2</v>
      </c>
      <c r="BW1500">
        <v>2</v>
      </c>
      <c r="BX1500">
        <v>2</v>
      </c>
      <c r="BY1500">
        <v>2</v>
      </c>
      <c r="BZ1500">
        <v>2</v>
      </c>
      <c r="CA1500">
        <v>2</v>
      </c>
      <c r="CB1500">
        <v>2</v>
      </c>
      <c r="CC1500">
        <v>2</v>
      </c>
      <c r="CD1500">
        <v>2</v>
      </c>
      <c r="CE1500">
        <v>2</v>
      </c>
      <c r="CF1500">
        <v>2</v>
      </c>
      <c r="CG1500">
        <v>2</v>
      </c>
      <c r="CH1500">
        <v>2</v>
      </c>
      <c r="CI1500">
        <v>2</v>
      </c>
      <c r="CJ1500">
        <v>1</v>
      </c>
      <c r="CK1500">
        <v>2</v>
      </c>
      <c r="CL1500">
        <v>2</v>
      </c>
      <c r="CM1500" t="s">
        <v>125</v>
      </c>
      <c r="CN1500" t="s">
        <v>125</v>
      </c>
      <c r="CO1500">
        <v>4</v>
      </c>
      <c r="CP1500">
        <v>2</v>
      </c>
      <c r="CQ1500">
        <v>3</v>
      </c>
      <c r="CR1500">
        <v>4</v>
      </c>
      <c r="CS1500">
        <v>4</v>
      </c>
      <c r="CT1500">
        <v>1</v>
      </c>
      <c r="CV1500">
        <v>3</v>
      </c>
      <c r="CW1500">
        <v>1</v>
      </c>
      <c r="CX1500">
        <v>4</v>
      </c>
      <c r="CY1500">
        <v>1</v>
      </c>
      <c r="CZ1500">
        <v>0</v>
      </c>
      <c r="DA1500" s="57" t="s">
        <v>125</v>
      </c>
    </row>
    <row r="1501" spans="1:105">
      <c r="A1501">
        <v>1495</v>
      </c>
      <c r="B1501" s="9">
        <v>2</v>
      </c>
      <c r="C1501" s="9">
        <v>1</v>
      </c>
      <c r="D1501" s="9">
        <v>6</v>
      </c>
      <c r="E1501" s="9">
        <v>8</v>
      </c>
      <c r="F1501" s="9">
        <v>0</v>
      </c>
      <c r="G1501" s="9">
        <v>0</v>
      </c>
      <c r="H1501" s="9">
        <v>0</v>
      </c>
      <c r="I1501" s="9">
        <v>1</v>
      </c>
      <c r="J1501" s="9">
        <v>0</v>
      </c>
      <c r="K1501" s="9">
        <v>0</v>
      </c>
      <c r="L1501" s="9">
        <v>0</v>
      </c>
      <c r="M1501" s="9">
        <v>2</v>
      </c>
      <c r="N1501" s="9">
        <v>3</v>
      </c>
      <c r="O1501" s="9">
        <v>3</v>
      </c>
      <c r="P1501" s="9">
        <v>3</v>
      </c>
      <c r="Q1501" s="9">
        <v>3</v>
      </c>
      <c r="R1501" s="9">
        <v>3</v>
      </c>
      <c r="S1501" s="9">
        <v>3</v>
      </c>
      <c r="T1501" s="9"/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1</v>
      </c>
      <c r="AB1501" s="9">
        <v>0</v>
      </c>
      <c r="AC1501" s="9"/>
      <c r="AD1501" s="9">
        <v>1</v>
      </c>
      <c r="AE1501" s="9"/>
      <c r="AF1501" s="9">
        <v>1</v>
      </c>
      <c r="AG1501" s="9">
        <v>0</v>
      </c>
      <c r="AH1501" s="9">
        <v>1</v>
      </c>
      <c r="AI1501" s="9">
        <v>0</v>
      </c>
      <c r="AJ1501" s="9">
        <v>0</v>
      </c>
      <c r="AK1501" s="9">
        <v>0</v>
      </c>
      <c r="AL1501" s="9"/>
      <c r="AM1501" s="9">
        <v>1</v>
      </c>
      <c r="AN1501" s="9">
        <v>1</v>
      </c>
      <c r="AO1501" s="9">
        <v>1</v>
      </c>
      <c r="AP1501" s="9">
        <v>0</v>
      </c>
      <c r="AQ1501" s="9">
        <v>0</v>
      </c>
      <c r="AR1501" s="9">
        <v>0</v>
      </c>
      <c r="AS1501" s="9"/>
      <c r="AT1501" s="9">
        <v>2</v>
      </c>
      <c r="AU1501" s="9">
        <v>3</v>
      </c>
      <c r="AV1501" s="75">
        <v>1</v>
      </c>
      <c r="AW1501" s="75">
        <v>1</v>
      </c>
      <c r="AX1501" s="75">
        <v>1</v>
      </c>
      <c r="AY1501" s="9">
        <v>1</v>
      </c>
      <c r="AZ1501" s="9">
        <v>2</v>
      </c>
      <c r="BA1501" s="9" t="s">
        <v>125</v>
      </c>
      <c r="BB1501" s="9" t="s">
        <v>125</v>
      </c>
      <c r="BC1501" s="9">
        <v>1</v>
      </c>
      <c r="BD1501" s="9">
        <v>1</v>
      </c>
      <c r="BE1501" s="9">
        <v>2</v>
      </c>
      <c r="BF1501" s="9">
        <v>1</v>
      </c>
      <c r="BG1501" s="9">
        <v>1</v>
      </c>
      <c r="BH1501">
        <v>1</v>
      </c>
      <c r="BI1501">
        <v>2</v>
      </c>
      <c r="BJ1501" s="58">
        <v>1</v>
      </c>
      <c r="BK1501">
        <v>2</v>
      </c>
      <c r="BL1501">
        <v>1</v>
      </c>
      <c r="BM1501">
        <v>1</v>
      </c>
      <c r="BN1501">
        <v>1</v>
      </c>
      <c r="BO1501">
        <v>2</v>
      </c>
      <c r="BP1501">
        <v>1</v>
      </c>
      <c r="BQ1501">
        <v>1</v>
      </c>
      <c r="BR1501">
        <v>1</v>
      </c>
      <c r="BS1501">
        <v>1</v>
      </c>
      <c r="BT1501">
        <v>1</v>
      </c>
      <c r="BU1501">
        <v>1</v>
      </c>
      <c r="BV1501">
        <v>1</v>
      </c>
      <c r="BW1501">
        <v>1</v>
      </c>
      <c r="BX1501">
        <v>2</v>
      </c>
      <c r="BY1501">
        <v>1</v>
      </c>
      <c r="BZ1501">
        <v>1</v>
      </c>
      <c r="CA1501">
        <v>1</v>
      </c>
      <c r="CB1501">
        <v>2</v>
      </c>
      <c r="CC1501">
        <v>2</v>
      </c>
      <c r="CD1501">
        <v>2</v>
      </c>
      <c r="CE1501">
        <v>2</v>
      </c>
      <c r="CF1501">
        <v>1</v>
      </c>
      <c r="CG1501">
        <v>2</v>
      </c>
      <c r="CH1501">
        <v>1</v>
      </c>
      <c r="CI1501">
        <v>2</v>
      </c>
      <c r="CJ1501">
        <v>2</v>
      </c>
      <c r="CK1501">
        <v>2</v>
      </c>
      <c r="CL1501">
        <v>2</v>
      </c>
      <c r="CM1501" t="s">
        <v>125</v>
      </c>
      <c r="CN1501" t="s">
        <v>125</v>
      </c>
      <c r="CO1501">
        <v>3</v>
      </c>
      <c r="CP1501">
        <v>3</v>
      </c>
      <c r="CQ1501">
        <v>4</v>
      </c>
      <c r="CR1501">
        <v>3</v>
      </c>
      <c r="CS1501">
        <v>3</v>
      </c>
      <c r="CT1501">
        <v>2</v>
      </c>
      <c r="CU1501">
        <v>3</v>
      </c>
      <c r="CV1501">
        <v>3</v>
      </c>
      <c r="CW1501">
        <v>1</v>
      </c>
      <c r="CX1501">
        <v>3</v>
      </c>
      <c r="CY1501">
        <v>4</v>
      </c>
      <c r="CZ1501">
        <v>3</v>
      </c>
      <c r="DA1501" s="57" t="s">
        <v>125</v>
      </c>
    </row>
    <row r="1502" spans="1:105">
      <c r="A1502">
        <v>1496</v>
      </c>
      <c r="B1502" s="9">
        <v>2</v>
      </c>
      <c r="C1502" s="9">
        <v>9</v>
      </c>
      <c r="D1502" s="9">
        <v>5</v>
      </c>
      <c r="E1502" s="9">
        <v>14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1</v>
      </c>
      <c r="L1502" s="9">
        <v>0</v>
      </c>
      <c r="M1502" s="9">
        <v>1</v>
      </c>
      <c r="N1502" s="9"/>
      <c r="O1502" s="9">
        <v>4</v>
      </c>
      <c r="P1502" s="9">
        <v>3</v>
      </c>
      <c r="Q1502" s="9">
        <v>4</v>
      </c>
      <c r="R1502" s="9">
        <v>3</v>
      </c>
      <c r="S1502" s="9">
        <v>3</v>
      </c>
      <c r="T1502" s="9"/>
      <c r="U1502" s="9">
        <v>0</v>
      </c>
      <c r="V1502" s="9">
        <v>0</v>
      </c>
      <c r="W1502" s="9">
        <v>0</v>
      </c>
      <c r="X1502" s="9">
        <v>0</v>
      </c>
      <c r="Y1502" s="9">
        <v>1</v>
      </c>
      <c r="Z1502" s="9">
        <v>1</v>
      </c>
      <c r="AA1502" s="9">
        <v>0</v>
      </c>
      <c r="AB1502" s="9">
        <v>0</v>
      </c>
      <c r="AC1502" s="9"/>
      <c r="AD1502" s="9">
        <v>2</v>
      </c>
      <c r="AE1502" s="9"/>
      <c r="AF1502" s="9">
        <v>1</v>
      </c>
      <c r="AG1502" s="9">
        <v>1</v>
      </c>
      <c r="AH1502" s="9">
        <v>0</v>
      </c>
      <c r="AI1502" s="9">
        <v>0</v>
      </c>
      <c r="AJ1502" s="9">
        <v>0</v>
      </c>
      <c r="AK1502" s="9">
        <v>0</v>
      </c>
      <c r="AL1502" s="9"/>
      <c r="AM1502" s="9">
        <v>1</v>
      </c>
      <c r="AN1502" s="9">
        <v>1</v>
      </c>
      <c r="AO1502" s="9">
        <v>0</v>
      </c>
      <c r="AP1502" s="9">
        <v>1</v>
      </c>
      <c r="AQ1502" s="9">
        <v>0</v>
      </c>
      <c r="AR1502" s="9">
        <v>0</v>
      </c>
      <c r="AS1502" s="9"/>
      <c r="AT1502" s="9">
        <v>1</v>
      </c>
      <c r="AU1502" s="9">
        <v>1</v>
      </c>
      <c r="AV1502" s="75">
        <v>1</v>
      </c>
      <c r="AW1502" s="75">
        <v>1</v>
      </c>
      <c r="AX1502" s="75">
        <v>1</v>
      </c>
      <c r="AY1502" s="9">
        <v>1</v>
      </c>
      <c r="AZ1502" s="9">
        <v>1</v>
      </c>
      <c r="BA1502" s="9">
        <v>1</v>
      </c>
      <c r="BB1502" s="9">
        <v>1</v>
      </c>
      <c r="BC1502" s="9">
        <v>1</v>
      </c>
      <c r="BD1502" s="9">
        <v>1</v>
      </c>
      <c r="BE1502" s="9">
        <v>2</v>
      </c>
      <c r="BF1502" s="9">
        <v>1</v>
      </c>
      <c r="BG1502" s="9">
        <v>2</v>
      </c>
      <c r="BH1502">
        <v>1</v>
      </c>
      <c r="BI1502">
        <v>2</v>
      </c>
      <c r="BJ1502" s="58">
        <v>1</v>
      </c>
      <c r="BK1502">
        <v>1</v>
      </c>
      <c r="BL1502">
        <v>1</v>
      </c>
      <c r="BM1502">
        <v>1</v>
      </c>
      <c r="BN1502">
        <v>1</v>
      </c>
      <c r="BO1502">
        <v>2</v>
      </c>
      <c r="BP1502">
        <v>2</v>
      </c>
      <c r="BQ1502" t="s">
        <v>125</v>
      </c>
      <c r="BR1502">
        <v>1</v>
      </c>
      <c r="BS1502">
        <v>1</v>
      </c>
      <c r="BT1502">
        <v>1</v>
      </c>
      <c r="BU1502">
        <v>1</v>
      </c>
      <c r="BV1502">
        <v>1</v>
      </c>
      <c r="BW1502">
        <v>1</v>
      </c>
      <c r="BX1502">
        <v>2</v>
      </c>
      <c r="BY1502">
        <v>1</v>
      </c>
      <c r="BZ1502">
        <v>2</v>
      </c>
      <c r="CA1502">
        <v>1</v>
      </c>
      <c r="CB1502">
        <v>2</v>
      </c>
      <c r="CC1502">
        <v>2</v>
      </c>
      <c r="CD1502">
        <v>2</v>
      </c>
      <c r="CE1502">
        <v>2</v>
      </c>
      <c r="CF1502">
        <v>1</v>
      </c>
      <c r="CG1502">
        <v>1</v>
      </c>
      <c r="CH1502">
        <v>1</v>
      </c>
      <c r="CI1502">
        <v>1</v>
      </c>
      <c r="CJ1502">
        <v>1</v>
      </c>
      <c r="CK1502">
        <v>2</v>
      </c>
      <c r="CL1502">
        <v>1</v>
      </c>
      <c r="CM1502">
        <v>3</v>
      </c>
      <c r="CN1502">
        <v>3</v>
      </c>
      <c r="CO1502">
        <v>4</v>
      </c>
      <c r="CP1502">
        <v>3</v>
      </c>
      <c r="CQ1502">
        <v>3</v>
      </c>
      <c r="CR1502">
        <v>3</v>
      </c>
      <c r="CS1502">
        <v>3</v>
      </c>
      <c r="CT1502">
        <v>3</v>
      </c>
      <c r="CU1502">
        <v>2</v>
      </c>
      <c r="CV1502">
        <v>2</v>
      </c>
      <c r="CW1502">
        <v>3</v>
      </c>
      <c r="CX1502">
        <v>3</v>
      </c>
      <c r="CY1502">
        <v>1</v>
      </c>
      <c r="CZ1502">
        <v>3</v>
      </c>
      <c r="DA1502" s="57" t="s">
        <v>125</v>
      </c>
    </row>
    <row r="1503" spans="1:105">
      <c r="A1503">
        <v>1497</v>
      </c>
      <c r="B1503" s="9">
        <v>1</v>
      </c>
      <c r="C1503" s="9">
        <v>5</v>
      </c>
      <c r="D1503" s="9">
        <v>1</v>
      </c>
      <c r="E1503" s="9">
        <v>15</v>
      </c>
      <c r="F1503" s="9">
        <v>0</v>
      </c>
      <c r="G1503" s="9">
        <v>0</v>
      </c>
      <c r="H1503" s="9">
        <v>0</v>
      </c>
      <c r="I1503" s="9">
        <v>1</v>
      </c>
      <c r="J1503" s="9">
        <v>0</v>
      </c>
      <c r="K1503" s="9">
        <v>0</v>
      </c>
      <c r="L1503" s="9">
        <v>0</v>
      </c>
      <c r="M1503" s="9">
        <v>2</v>
      </c>
      <c r="N1503" s="9">
        <v>4</v>
      </c>
      <c r="O1503" s="9">
        <v>4</v>
      </c>
      <c r="P1503" s="9">
        <v>4</v>
      </c>
      <c r="Q1503" s="9">
        <v>4</v>
      </c>
      <c r="R1503" s="9">
        <v>4</v>
      </c>
      <c r="S1503" s="9">
        <v>4</v>
      </c>
      <c r="T1503" s="9"/>
      <c r="U1503" s="9">
        <v>1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  <c r="AC1503" s="9"/>
      <c r="AD1503" s="9"/>
      <c r="AE1503" s="9"/>
      <c r="AF1503" s="9">
        <v>1</v>
      </c>
      <c r="AG1503" s="9">
        <v>1</v>
      </c>
      <c r="AH1503" s="9">
        <v>1</v>
      </c>
      <c r="AI1503" s="9">
        <v>0</v>
      </c>
      <c r="AJ1503" s="9">
        <v>0</v>
      </c>
      <c r="AK1503" s="9">
        <v>0</v>
      </c>
      <c r="AL1503" s="9"/>
      <c r="AM1503" s="9">
        <v>1</v>
      </c>
      <c r="AN1503" s="9">
        <v>1</v>
      </c>
      <c r="AO1503" s="9">
        <v>1</v>
      </c>
      <c r="AP1503" s="9">
        <v>1</v>
      </c>
      <c r="AQ1503" s="9">
        <v>0</v>
      </c>
      <c r="AR1503" s="9">
        <v>0</v>
      </c>
      <c r="AS1503" s="9"/>
      <c r="AT1503" s="9">
        <v>3</v>
      </c>
      <c r="AU1503" s="9">
        <v>3</v>
      </c>
      <c r="AV1503" s="75">
        <v>1</v>
      </c>
      <c r="AW1503" s="75">
        <v>2</v>
      </c>
      <c r="AX1503" s="75">
        <v>1</v>
      </c>
      <c r="AY1503" s="9">
        <v>2</v>
      </c>
      <c r="AZ1503" s="9">
        <v>1</v>
      </c>
      <c r="BA1503" s="9">
        <v>1</v>
      </c>
      <c r="BB1503" s="9">
        <v>2</v>
      </c>
      <c r="BC1503" s="9">
        <v>2</v>
      </c>
      <c r="BD1503" s="9">
        <v>1</v>
      </c>
      <c r="BE1503" s="9">
        <v>1</v>
      </c>
      <c r="BF1503" s="9">
        <v>1</v>
      </c>
      <c r="BG1503" s="9">
        <v>1</v>
      </c>
      <c r="BH1503">
        <v>2</v>
      </c>
      <c r="BI1503">
        <v>2</v>
      </c>
      <c r="BJ1503" s="58">
        <v>1</v>
      </c>
      <c r="BK1503">
        <v>1</v>
      </c>
      <c r="BL1503">
        <v>1</v>
      </c>
      <c r="BM1503">
        <v>2</v>
      </c>
      <c r="BN1503">
        <v>1</v>
      </c>
      <c r="BP1503">
        <v>1</v>
      </c>
      <c r="BQ1503">
        <v>1</v>
      </c>
      <c r="BR1503">
        <v>1</v>
      </c>
      <c r="BS1503">
        <v>2</v>
      </c>
      <c r="BT1503" t="s">
        <v>125</v>
      </c>
      <c r="BU1503">
        <v>1</v>
      </c>
      <c r="BV1503">
        <v>1</v>
      </c>
      <c r="BW1503">
        <v>2</v>
      </c>
      <c r="BX1503">
        <v>2</v>
      </c>
      <c r="BY1503">
        <v>1</v>
      </c>
      <c r="BZ1503">
        <v>2</v>
      </c>
      <c r="CA1503">
        <v>1</v>
      </c>
      <c r="CB1503">
        <v>2</v>
      </c>
      <c r="CC1503">
        <v>1</v>
      </c>
      <c r="CD1503">
        <v>2</v>
      </c>
      <c r="CE1503">
        <v>2</v>
      </c>
      <c r="CF1503">
        <v>1</v>
      </c>
      <c r="CG1503">
        <v>1</v>
      </c>
      <c r="CH1503">
        <v>1</v>
      </c>
      <c r="CI1503">
        <v>2</v>
      </c>
      <c r="CJ1503">
        <v>1</v>
      </c>
      <c r="CK1503">
        <v>2</v>
      </c>
      <c r="CL1503">
        <v>2</v>
      </c>
      <c r="CM1503" t="s">
        <v>125</v>
      </c>
      <c r="CN1503" t="s">
        <v>125</v>
      </c>
      <c r="CO1503">
        <v>4</v>
      </c>
      <c r="CP1503">
        <v>3</v>
      </c>
      <c r="CQ1503">
        <v>3</v>
      </c>
      <c r="CR1503">
        <v>3</v>
      </c>
      <c r="CS1503">
        <v>3</v>
      </c>
      <c r="CT1503">
        <v>3</v>
      </c>
      <c r="CU1503">
        <v>3</v>
      </c>
      <c r="CV1503">
        <v>3</v>
      </c>
      <c r="CW1503">
        <v>1</v>
      </c>
      <c r="CX1503">
        <v>2</v>
      </c>
      <c r="CY1503">
        <v>3</v>
      </c>
      <c r="CZ1503">
        <v>4</v>
      </c>
      <c r="DA1503" s="57" t="s">
        <v>125</v>
      </c>
    </row>
    <row r="1504" spans="1:105">
      <c r="A1504">
        <v>1498</v>
      </c>
      <c r="B1504" s="9">
        <v>2</v>
      </c>
      <c r="C1504" s="9">
        <v>8</v>
      </c>
      <c r="D1504" s="9">
        <v>5</v>
      </c>
      <c r="E1504" s="9">
        <v>15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1</v>
      </c>
      <c r="L1504" s="9">
        <v>0</v>
      </c>
      <c r="M1504" s="9">
        <v>1</v>
      </c>
      <c r="N1504" s="9">
        <v>3</v>
      </c>
      <c r="O1504" s="9">
        <v>3</v>
      </c>
      <c r="P1504" s="9">
        <v>3</v>
      </c>
      <c r="Q1504" s="9">
        <v>3</v>
      </c>
      <c r="R1504" s="9">
        <v>3</v>
      </c>
      <c r="S1504" s="9">
        <v>3</v>
      </c>
      <c r="T1504" s="9"/>
      <c r="U1504" s="9">
        <v>0</v>
      </c>
      <c r="V1504" s="9">
        <v>0</v>
      </c>
      <c r="W1504" s="9">
        <v>0</v>
      </c>
      <c r="X1504" s="9">
        <v>0</v>
      </c>
      <c r="Y1504" s="9">
        <v>1</v>
      </c>
      <c r="Z1504" s="9">
        <v>0</v>
      </c>
      <c r="AA1504" s="9">
        <v>0</v>
      </c>
      <c r="AB1504" s="9">
        <v>0</v>
      </c>
      <c r="AC1504" s="9"/>
      <c r="AD1504" s="9">
        <v>5</v>
      </c>
      <c r="AE1504" s="9"/>
      <c r="AF1504" s="9">
        <v>1</v>
      </c>
      <c r="AG1504" s="9">
        <v>1</v>
      </c>
      <c r="AH1504" s="9">
        <v>0</v>
      </c>
      <c r="AI1504" s="9">
        <v>0</v>
      </c>
      <c r="AJ1504" s="9">
        <v>0</v>
      </c>
      <c r="AK1504" s="9">
        <v>0</v>
      </c>
      <c r="AL1504" s="9"/>
      <c r="AM1504" s="9">
        <v>1</v>
      </c>
      <c r="AN1504" s="9">
        <v>1</v>
      </c>
      <c r="AO1504" s="9">
        <v>0</v>
      </c>
      <c r="AP1504" s="9">
        <v>1</v>
      </c>
      <c r="AQ1504" s="9">
        <v>0</v>
      </c>
      <c r="AR1504" s="9">
        <v>0</v>
      </c>
      <c r="AS1504" s="9"/>
      <c r="AT1504" s="9">
        <v>2</v>
      </c>
      <c r="AU1504" s="9">
        <v>2</v>
      </c>
      <c r="AV1504" s="75">
        <v>1</v>
      </c>
      <c r="AW1504" s="75">
        <v>1</v>
      </c>
      <c r="AX1504" s="75"/>
      <c r="AY1504" s="9" t="s">
        <v>125</v>
      </c>
      <c r="AZ1504" s="9">
        <v>1</v>
      </c>
      <c r="BA1504" s="9">
        <v>1</v>
      </c>
      <c r="BB1504" s="9">
        <v>2</v>
      </c>
      <c r="BC1504" s="9">
        <v>1</v>
      </c>
      <c r="BD1504" s="9">
        <v>1</v>
      </c>
      <c r="BE1504" s="9">
        <v>2</v>
      </c>
      <c r="BF1504" s="9">
        <v>2</v>
      </c>
      <c r="BG1504" s="9" t="s">
        <v>125</v>
      </c>
      <c r="BI1504">
        <v>2</v>
      </c>
      <c r="BJ1504" s="58">
        <v>1</v>
      </c>
      <c r="BK1504">
        <v>2</v>
      </c>
      <c r="BL1504">
        <v>1</v>
      </c>
      <c r="BM1504">
        <v>1</v>
      </c>
      <c r="BN1504">
        <v>1</v>
      </c>
      <c r="BO1504">
        <v>2</v>
      </c>
      <c r="BP1504">
        <v>2</v>
      </c>
      <c r="BQ1504" t="s">
        <v>125</v>
      </c>
      <c r="BR1504">
        <v>2</v>
      </c>
      <c r="BS1504">
        <v>2</v>
      </c>
      <c r="BT1504" t="s">
        <v>125</v>
      </c>
      <c r="BU1504">
        <v>1</v>
      </c>
      <c r="BV1504">
        <v>1</v>
      </c>
      <c r="BW1504">
        <v>2</v>
      </c>
      <c r="BX1504">
        <v>2</v>
      </c>
      <c r="BY1504">
        <v>1</v>
      </c>
      <c r="BZ1504">
        <v>2</v>
      </c>
      <c r="CA1504">
        <v>1</v>
      </c>
      <c r="CB1504">
        <v>2</v>
      </c>
      <c r="CC1504">
        <v>2</v>
      </c>
      <c r="CD1504">
        <v>2</v>
      </c>
      <c r="CE1504">
        <v>2</v>
      </c>
      <c r="CF1504">
        <v>2</v>
      </c>
      <c r="CG1504">
        <v>2</v>
      </c>
      <c r="CH1504">
        <v>2</v>
      </c>
      <c r="CI1504">
        <v>2</v>
      </c>
      <c r="CJ1504">
        <v>1</v>
      </c>
      <c r="CK1504">
        <v>2</v>
      </c>
      <c r="CL1504">
        <v>2</v>
      </c>
      <c r="CM1504" t="s">
        <v>125</v>
      </c>
      <c r="CN1504" t="s">
        <v>125</v>
      </c>
      <c r="CO1504">
        <v>4</v>
      </c>
      <c r="CP1504">
        <v>4</v>
      </c>
      <c r="CQ1504">
        <v>4</v>
      </c>
      <c r="CR1504">
        <v>4</v>
      </c>
      <c r="CS1504">
        <v>4</v>
      </c>
      <c r="CT1504">
        <v>3</v>
      </c>
      <c r="CU1504">
        <v>3</v>
      </c>
      <c r="CV1504">
        <v>3</v>
      </c>
      <c r="CW1504">
        <v>1</v>
      </c>
      <c r="CX1504">
        <v>3</v>
      </c>
      <c r="CY1504">
        <v>3</v>
      </c>
      <c r="CZ1504">
        <v>0</v>
      </c>
      <c r="DA1504" s="57" t="s">
        <v>125</v>
      </c>
    </row>
    <row r="1505" spans="1:105">
      <c r="A1505">
        <v>1499</v>
      </c>
      <c r="B1505" s="9">
        <v>1</v>
      </c>
      <c r="C1505" s="9">
        <v>4</v>
      </c>
      <c r="D1505" s="9">
        <v>1</v>
      </c>
      <c r="E1505" s="9">
        <v>12</v>
      </c>
      <c r="F1505" s="9">
        <v>0</v>
      </c>
      <c r="G1505" s="9">
        <v>0</v>
      </c>
      <c r="H1505" s="9">
        <v>1</v>
      </c>
      <c r="I1505" s="9">
        <v>0</v>
      </c>
      <c r="J1505" s="9">
        <v>0</v>
      </c>
      <c r="K1505" s="9">
        <v>0</v>
      </c>
      <c r="L1505" s="9">
        <v>0</v>
      </c>
      <c r="M1505" s="9">
        <v>2</v>
      </c>
      <c r="N1505" s="9">
        <v>4</v>
      </c>
      <c r="O1505" s="9">
        <v>3</v>
      </c>
      <c r="P1505" s="9">
        <v>3</v>
      </c>
      <c r="Q1505" s="9">
        <v>3</v>
      </c>
      <c r="R1505" s="9">
        <v>3</v>
      </c>
      <c r="S1505" s="9">
        <v>4</v>
      </c>
      <c r="T1505" s="9"/>
      <c r="U1505" s="9">
        <v>1</v>
      </c>
      <c r="V1505" s="9">
        <v>1</v>
      </c>
      <c r="W1505" s="9">
        <v>0</v>
      </c>
      <c r="X1505" s="9">
        <v>1</v>
      </c>
      <c r="Y1505" s="9">
        <v>0</v>
      </c>
      <c r="Z1505" s="9">
        <v>0</v>
      </c>
      <c r="AA1505" s="9">
        <v>0</v>
      </c>
      <c r="AB1505" s="9">
        <v>0</v>
      </c>
      <c r="AC1505" s="9"/>
      <c r="AD1505" s="9">
        <v>1</v>
      </c>
      <c r="AE1505" s="9"/>
      <c r="AF1505" s="9">
        <v>1</v>
      </c>
      <c r="AG1505" s="9">
        <v>0</v>
      </c>
      <c r="AH1505" s="9">
        <v>0</v>
      </c>
      <c r="AI1505" s="9">
        <v>0</v>
      </c>
      <c r="AJ1505" s="9">
        <v>0</v>
      </c>
      <c r="AK1505" s="9">
        <v>0</v>
      </c>
      <c r="AL1505" s="9"/>
      <c r="AM1505" s="9">
        <v>1</v>
      </c>
      <c r="AN1505" s="9">
        <v>1</v>
      </c>
      <c r="AO1505" s="9">
        <v>0</v>
      </c>
      <c r="AP1505" s="9">
        <v>0</v>
      </c>
      <c r="AQ1505" s="9">
        <v>0</v>
      </c>
      <c r="AR1505" s="9">
        <v>0</v>
      </c>
      <c r="AS1505" s="9"/>
      <c r="AT1505" s="9">
        <v>3</v>
      </c>
      <c r="AU1505" s="9">
        <v>3</v>
      </c>
      <c r="AV1505" s="75"/>
      <c r="AW1505" s="75"/>
      <c r="AX1505" s="75"/>
      <c r="AY1505" s="9" t="s">
        <v>125</v>
      </c>
      <c r="AZ1505" s="9">
        <v>1</v>
      </c>
      <c r="BA1505" s="9">
        <v>1</v>
      </c>
      <c r="BB1505" s="9">
        <v>2</v>
      </c>
      <c r="BC1505" s="9">
        <v>2</v>
      </c>
      <c r="BD1505" s="9">
        <v>1</v>
      </c>
      <c r="BE1505" s="9">
        <v>2</v>
      </c>
      <c r="BF1505" s="9">
        <v>1</v>
      </c>
      <c r="BG1505" s="9">
        <v>1</v>
      </c>
      <c r="BH1505">
        <v>1</v>
      </c>
      <c r="BI1505">
        <v>1</v>
      </c>
      <c r="BJ1505" s="58">
        <v>2</v>
      </c>
      <c r="BK1505">
        <v>2</v>
      </c>
      <c r="BL1505">
        <v>1</v>
      </c>
      <c r="BM1505">
        <v>1</v>
      </c>
      <c r="BO1505">
        <v>2</v>
      </c>
      <c r="BP1505">
        <v>1</v>
      </c>
      <c r="BQ1505">
        <v>2</v>
      </c>
      <c r="BT1505" t="s">
        <v>125</v>
      </c>
      <c r="BU1505">
        <v>1</v>
      </c>
      <c r="BV1505">
        <v>1</v>
      </c>
      <c r="BW1505">
        <v>1</v>
      </c>
      <c r="BY1505">
        <v>2</v>
      </c>
      <c r="BZ1505">
        <v>2</v>
      </c>
      <c r="CA1505">
        <v>2</v>
      </c>
      <c r="CB1505">
        <v>2</v>
      </c>
      <c r="CC1505">
        <v>1</v>
      </c>
      <c r="CD1505">
        <v>2</v>
      </c>
      <c r="CE1505">
        <v>2</v>
      </c>
      <c r="CF1505">
        <v>1</v>
      </c>
      <c r="CG1505">
        <v>2</v>
      </c>
      <c r="CH1505">
        <v>2</v>
      </c>
      <c r="CI1505">
        <v>2</v>
      </c>
      <c r="CJ1505">
        <v>1</v>
      </c>
      <c r="CK1505">
        <v>2</v>
      </c>
      <c r="CL1505">
        <v>2</v>
      </c>
      <c r="CM1505" t="s">
        <v>125</v>
      </c>
      <c r="CN1505" t="s">
        <v>125</v>
      </c>
      <c r="CO1505">
        <v>4</v>
      </c>
      <c r="CP1505">
        <v>4</v>
      </c>
      <c r="CQ1505">
        <v>4</v>
      </c>
      <c r="CR1505">
        <v>4</v>
      </c>
      <c r="CS1505">
        <v>4</v>
      </c>
      <c r="CT1505">
        <v>1</v>
      </c>
      <c r="CU1505">
        <v>3</v>
      </c>
      <c r="CV1505">
        <v>3</v>
      </c>
      <c r="CW1505">
        <v>1</v>
      </c>
      <c r="CX1505">
        <v>4</v>
      </c>
      <c r="CY1505">
        <v>3</v>
      </c>
      <c r="CZ1505">
        <v>3</v>
      </c>
      <c r="DA1505" s="57">
        <v>3</v>
      </c>
    </row>
    <row r="1506" spans="1:105">
      <c r="A1506">
        <v>1500</v>
      </c>
      <c r="B1506" s="9">
        <v>2</v>
      </c>
      <c r="C1506" s="9">
        <v>8</v>
      </c>
      <c r="D1506" s="9">
        <v>5</v>
      </c>
      <c r="E1506" s="9">
        <v>4</v>
      </c>
      <c r="F1506" s="9">
        <v>0</v>
      </c>
      <c r="G1506" s="9">
        <v>0</v>
      </c>
      <c r="H1506" s="9">
        <v>0</v>
      </c>
      <c r="I1506" s="9">
        <v>0</v>
      </c>
      <c r="J1506" s="9">
        <v>1</v>
      </c>
      <c r="K1506" s="9">
        <v>0</v>
      </c>
      <c r="L1506" s="9">
        <v>0</v>
      </c>
      <c r="M1506" s="9">
        <v>1</v>
      </c>
      <c r="N1506" s="9">
        <v>3</v>
      </c>
      <c r="O1506" s="9">
        <v>3</v>
      </c>
      <c r="P1506" s="9">
        <v>3</v>
      </c>
      <c r="Q1506" s="9">
        <v>3</v>
      </c>
      <c r="R1506" s="9">
        <v>3</v>
      </c>
      <c r="S1506" s="9">
        <v>4</v>
      </c>
      <c r="T1506" s="9"/>
      <c r="U1506" s="9">
        <v>0</v>
      </c>
      <c r="V1506" s="9">
        <v>0</v>
      </c>
      <c r="W1506" s="9">
        <v>0</v>
      </c>
      <c r="X1506" s="9">
        <v>0</v>
      </c>
      <c r="Y1506" s="9">
        <v>1</v>
      </c>
      <c r="Z1506" s="9">
        <v>0</v>
      </c>
      <c r="AA1506" s="9">
        <v>0</v>
      </c>
      <c r="AB1506" s="9">
        <v>0</v>
      </c>
      <c r="AC1506" s="9"/>
      <c r="AD1506" s="9">
        <v>4</v>
      </c>
      <c r="AE1506" s="9"/>
      <c r="AF1506" s="9">
        <v>1</v>
      </c>
      <c r="AG1506" s="9">
        <v>1</v>
      </c>
      <c r="AH1506" s="9">
        <v>0</v>
      </c>
      <c r="AI1506" s="9">
        <v>0</v>
      </c>
      <c r="AJ1506" s="9">
        <v>1</v>
      </c>
      <c r="AK1506" s="9">
        <v>0</v>
      </c>
      <c r="AL1506" s="9"/>
      <c r="AM1506" s="9">
        <v>0</v>
      </c>
      <c r="AN1506" s="9">
        <v>1</v>
      </c>
      <c r="AO1506" s="9">
        <v>0</v>
      </c>
      <c r="AP1506" s="9">
        <v>1</v>
      </c>
      <c r="AQ1506" s="9">
        <v>0</v>
      </c>
      <c r="AR1506" s="9">
        <v>0</v>
      </c>
      <c r="AS1506" s="9"/>
      <c r="AT1506" s="9">
        <v>1</v>
      </c>
      <c r="AU1506" s="9">
        <v>1</v>
      </c>
      <c r="AV1506" s="75">
        <v>2</v>
      </c>
      <c r="AW1506" s="75">
        <v>2</v>
      </c>
      <c r="AX1506" s="75">
        <v>2</v>
      </c>
      <c r="AY1506" s="9" t="s">
        <v>125</v>
      </c>
      <c r="AZ1506" s="9">
        <v>1</v>
      </c>
      <c r="BA1506" s="9">
        <v>1</v>
      </c>
      <c r="BB1506" s="9">
        <v>2</v>
      </c>
      <c r="BC1506" s="9">
        <v>2</v>
      </c>
      <c r="BD1506" s="9">
        <v>1</v>
      </c>
      <c r="BE1506" s="9">
        <v>2</v>
      </c>
      <c r="BF1506" s="9">
        <v>1</v>
      </c>
      <c r="BG1506" s="9">
        <v>2</v>
      </c>
      <c r="BH1506">
        <v>1</v>
      </c>
      <c r="BI1506">
        <v>2</v>
      </c>
      <c r="BJ1506" s="58">
        <v>2</v>
      </c>
      <c r="BK1506">
        <v>2</v>
      </c>
      <c r="BL1506">
        <v>2</v>
      </c>
      <c r="BM1506">
        <v>2</v>
      </c>
      <c r="BN1506">
        <v>1</v>
      </c>
      <c r="BO1506">
        <v>2</v>
      </c>
      <c r="BP1506">
        <v>2</v>
      </c>
      <c r="BQ1506" t="s">
        <v>125</v>
      </c>
      <c r="BR1506">
        <v>2</v>
      </c>
      <c r="BS1506">
        <v>2</v>
      </c>
      <c r="BT1506" t="s">
        <v>125</v>
      </c>
      <c r="BU1506">
        <v>1</v>
      </c>
      <c r="BV1506">
        <v>1</v>
      </c>
      <c r="BW1506">
        <v>1</v>
      </c>
      <c r="BX1506">
        <v>2</v>
      </c>
      <c r="BY1506">
        <v>2</v>
      </c>
      <c r="BZ1506">
        <v>2</v>
      </c>
      <c r="CA1506">
        <v>2</v>
      </c>
      <c r="CB1506">
        <v>2</v>
      </c>
      <c r="CC1506">
        <v>2</v>
      </c>
      <c r="CD1506">
        <v>1</v>
      </c>
      <c r="CE1506">
        <v>2</v>
      </c>
      <c r="CF1506">
        <v>1</v>
      </c>
      <c r="CG1506">
        <v>2</v>
      </c>
      <c r="CH1506">
        <v>1</v>
      </c>
      <c r="CI1506">
        <v>2</v>
      </c>
      <c r="CJ1506">
        <v>1</v>
      </c>
      <c r="CK1506">
        <v>2</v>
      </c>
      <c r="CL1506">
        <v>2</v>
      </c>
      <c r="CM1506" t="s">
        <v>125</v>
      </c>
      <c r="CN1506" t="s">
        <v>125</v>
      </c>
      <c r="CO1506">
        <v>4</v>
      </c>
      <c r="CP1506">
        <v>3</v>
      </c>
      <c r="CQ1506">
        <v>4</v>
      </c>
      <c r="CR1506">
        <v>4</v>
      </c>
      <c r="CS1506">
        <v>4</v>
      </c>
      <c r="CT1506">
        <v>3</v>
      </c>
      <c r="CU1506">
        <v>3</v>
      </c>
      <c r="CV1506">
        <v>1</v>
      </c>
      <c r="CW1506">
        <v>1</v>
      </c>
      <c r="CX1506">
        <v>3</v>
      </c>
      <c r="CY1506">
        <v>1</v>
      </c>
      <c r="CZ1506">
        <v>0</v>
      </c>
      <c r="DA1506" s="57" t="s">
        <v>125</v>
      </c>
    </row>
    <row r="1507" spans="1:105">
      <c r="A1507">
        <v>1501</v>
      </c>
      <c r="B1507" s="9">
        <v>1</v>
      </c>
      <c r="C1507" s="9">
        <v>8</v>
      </c>
      <c r="D1507" s="9">
        <v>4</v>
      </c>
      <c r="E1507" s="9">
        <v>3</v>
      </c>
      <c r="F1507" s="9">
        <v>0</v>
      </c>
      <c r="G1507" s="9">
        <v>0</v>
      </c>
      <c r="H1507" s="9">
        <v>0</v>
      </c>
      <c r="I1507" s="9">
        <v>1</v>
      </c>
      <c r="J1507" s="9">
        <v>0</v>
      </c>
      <c r="K1507" s="9">
        <v>0</v>
      </c>
      <c r="L1507" s="9">
        <v>0</v>
      </c>
      <c r="M1507" s="9">
        <v>1</v>
      </c>
      <c r="N1507" s="9">
        <v>3</v>
      </c>
      <c r="O1507" s="9">
        <v>3</v>
      </c>
      <c r="P1507" s="9">
        <v>3</v>
      </c>
      <c r="Q1507" s="9">
        <v>3</v>
      </c>
      <c r="R1507" s="9">
        <v>3</v>
      </c>
      <c r="S1507" s="9">
        <v>3</v>
      </c>
      <c r="T1507" s="9"/>
      <c r="U1507" s="9">
        <v>1</v>
      </c>
      <c r="V1507" s="9">
        <v>1</v>
      </c>
      <c r="W1507" s="9">
        <v>0</v>
      </c>
      <c r="X1507" s="9">
        <v>0</v>
      </c>
      <c r="Y1507" s="9">
        <v>1</v>
      </c>
      <c r="Z1507" s="9">
        <v>0</v>
      </c>
      <c r="AA1507" s="9">
        <v>0</v>
      </c>
      <c r="AB1507" s="9">
        <v>0</v>
      </c>
      <c r="AC1507" s="9"/>
      <c r="AD1507" s="9">
        <v>1</v>
      </c>
      <c r="AE1507" s="9"/>
      <c r="AF1507" s="9">
        <v>1</v>
      </c>
      <c r="AG1507" s="9">
        <v>1</v>
      </c>
      <c r="AH1507" s="9">
        <v>0</v>
      </c>
      <c r="AI1507" s="9">
        <v>0</v>
      </c>
      <c r="AJ1507" s="9">
        <v>1</v>
      </c>
      <c r="AK1507" s="9">
        <v>0</v>
      </c>
      <c r="AL1507" s="9"/>
      <c r="AM1507" s="9">
        <v>1</v>
      </c>
      <c r="AN1507" s="9">
        <v>1</v>
      </c>
      <c r="AO1507" s="9">
        <v>1</v>
      </c>
      <c r="AP1507" s="9">
        <v>0</v>
      </c>
      <c r="AQ1507" s="9">
        <v>0</v>
      </c>
      <c r="AR1507" s="9">
        <v>0</v>
      </c>
      <c r="AS1507" s="9"/>
      <c r="AT1507" s="9">
        <v>1</v>
      </c>
      <c r="AU1507" s="9">
        <v>3</v>
      </c>
      <c r="AV1507" s="75">
        <v>2</v>
      </c>
      <c r="AW1507" s="75">
        <v>2</v>
      </c>
      <c r="AX1507" s="75">
        <v>1</v>
      </c>
      <c r="AY1507" s="9">
        <v>1</v>
      </c>
      <c r="AZ1507" s="9">
        <v>1</v>
      </c>
      <c r="BA1507" s="9">
        <v>2</v>
      </c>
      <c r="BB1507" s="9">
        <v>2</v>
      </c>
      <c r="BC1507" s="9">
        <v>1</v>
      </c>
      <c r="BD1507" s="9">
        <v>1</v>
      </c>
      <c r="BE1507" s="9">
        <v>2</v>
      </c>
      <c r="BF1507" s="9">
        <v>2</v>
      </c>
      <c r="BG1507" s="9" t="s">
        <v>125</v>
      </c>
      <c r="BH1507">
        <v>1</v>
      </c>
      <c r="BI1507">
        <v>2</v>
      </c>
      <c r="BJ1507" s="58">
        <v>2</v>
      </c>
      <c r="BK1507">
        <v>2</v>
      </c>
      <c r="BL1507">
        <v>1</v>
      </c>
      <c r="BM1507">
        <v>2</v>
      </c>
      <c r="BN1507">
        <v>1</v>
      </c>
      <c r="BO1507">
        <v>2</v>
      </c>
      <c r="BP1507">
        <v>2</v>
      </c>
      <c r="BQ1507" t="s">
        <v>125</v>
      </c>
      <c r="BR1507">
        <v>2</v>
      </c>
      <c r="BS1507">
        <v>2</v>
      </c>
      <c r="BT1507" t="s">
        <v>125</v>
      </c>
      <c r="BU1507">
        <v>1</v>
      </c>
      <c r="BV1507">
        <v>2</v>
      </c>
      <c r="BW1507">
        <v>1</v>
      </c>
      <c r="BX1507">
        <v>1</v>
      </c>
      <c r="BY1507">
        <v>2</v>
      </c>
      <c r="BZ1507">
        <v>2</v>
      </c>
      <c r="CA1507">
        <v>2</v>
      </c>
      <c r="CB1507">
        <v>2</v>
      </c>
      <c r="CC1507">
        <v>2</v>
      </c>
      <c r="CD1507">
        <v>1</v>
      </c>
      <c r="CE1507">
        <v>2</v>
      </c>
      <c r="CF1507">
        <v>2</v>
      </c>
      <c r="CG1507">
        <v>2</v>
      </c>
      <c r="CH1507">
        <v>2</v>
      </c>
      <c r="CI1507">
        <v>1</v>
      </c>
      <c r="CJ1507">
        <v>1</v>
      </c>
      <c r="CK1507">
        <v>2</v>
      </c>
      <c r="CL1507">
        <v>2</v>
      </c>
      <c r="CM1507" t="s">
        <v>125</v>
      </c>
      <c r="CN1507" t="s">
        <v>125</v>
      </c>
      <c r="CO1507">
        <v>4</v>
      </c>
      <c r="CP1507">
        <v>3</v>
      </c>
      <c r="CQ1507">
        <v>4</v>
      </c>
      <c r="CR1507">
        <v>3</v>
      </c>
      <c r="CS1507">
        <v>3</v>
      </c>
      <c r="CT1507">
        <v>3</v>
      </c>
      <c r="CU1507">
        <v>3</v>
      </c>
      <c r="CV1507">
        <v>3</v>
      </c>
      <c r="CW1507">
        <v>2</v>
      </c>
      <c r="CX1507">
        <v>3</v>
      </c>
      <c r="CY1507">
        <v>1</v>
      </c>
      <c r="CZ1507">
        <v>3</v>
      </c>
      <c r="DA1507" s="57" t="s">
        <v>125</v>
      </c>
    </row>
    <row r="1508" spans="1:105">
      <c r="A1508">
        <v>1502</v>
      </c>
      <c r="B1508" s="9">
        <v>2</v>
      </c>
      <c r="C1508" s="9">
        <v>2</v>
      </c>
      <c r="D1508" s="9">
        <v>6</v>
      </c>
      <c r="E1508" s="9">
        <v>15</v>
      </c>
      <c r="F1508" s="9">
        <v>0</v>
      </c>
      <c r="G1508" s="9">
        <v>0</v>
      </c>
      <c r="H1508" s="9">
        <v>1</v>
      </c>
      <c r="I1508" s="9">
        <v>1</v>
      </c>
      <c r="J1508" s="9">
        <v>1</v>
      </c>
      <c r="K1508" s="9">
        <v>0</v>
      </c>
      <c r="L1508" s="9">
        <v>0</v>
      </c>
      <c r="M1508" s="9">
        <v>1</v>
      </c>
      <c r="N1508" s="9">
        <v>4</v>
      </c>
      <c r="O1508" s="9">
        <v>4</v>
      </c>
      <c r="P1508" s="9">
        <v>4</v>
      </c>
      <c r="Q1508" s="9">
        <v>4</v>
      </c>
      <c r="R1508" s="9">
        <v>4</v>
      </c>
      <c r="S1508" s="9">
        <v>4</v>
      </c>
      <c r="T1508" s="9"/>
      <c r="U1508" s="9">
        <v>1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1</v>
      </c>
      <c r="AC1508" s="9"/>
      <c r="AD1508" s="9">
        <v>1</v>
      </c>
      <c r="AE1508" s="9"/>
      <c r="AF1508" s="9">
        <v>0</v>
      </c>
      <c r="AG1508" s="9">
        <v>0</v>
      </c>
      <c r="AH1508" s="9">
        <v>1</v>
      </c>
      <c r="AI1508" s="9">
        <v>0</v>
      </c>
      <c r="AJ1508" s="9">
        <v>0</v>
      </c>
      <c r="AK1508" s="9">
        <v>0</v>
      </c>
      <c r="AL1508" s="9"/>
      <c r="AM1508" s="9">
        <v>1</v>
      </c>
      <c r="AN1508" s="9">
        <v>1</v>
      </c>
      <c r="AO1508" s="9">
        <v>1</v>
      </c>
      <c r="AP1508" s="9">
        <v>1</v>
      </c>
      <c r="AQ1508" s="9">
        <v>0</v>
      </c>
      <c r="AR1508" s="9">
        <v>0</v>
      </c>
      <c r="AS1508" s="9"/>
      <c r="AT1508" s="9">
        <v>2</v>
      </c>
      <c r="AU1508" s="9">
        <v>2</v>
      </c>
      <c r="AV1508" s="75">
        <v>1</v>
      </c>
      <c r="AW1508" s="75">
        <v>1</v>
      </c>
      <c r="AX1508" s="75">
        <v>1</v>
      </c>
      <c r="AY1508" s="9">
        <v>1</v>
      </c>
      <c r="AZ1508" s="9">
        <v>1</v>
      </c>
      <c r="BA1508" s="9">
        <v>1</v>
      </c>
      <c r="BB1508" s="9">
        <v>2</v>
      </c>
      <c r="BC1508" s="9">
        <v>1</v>
      </c>
      <c r="BD1508" s="9">
        <v>1</v>
      </c>
      <c r="BE1508" s="9">
        <v>1</v>
      </c>
      <c r="BF1508" s="9">
        <v>1</v>
      </c>
      <c r="BG1508" s="9">
        <v>1</v>
      </c>
      <c r="BH1508">
        <v>2</v>
      </c>
      <c r="BI1508">
        <v>2</v>
      </c>
      <c r="BJ1508" s="58">
        <v>2</v>
      </c>
      <c r="BK1508">
        <v>2</v>
      </c>
      <c r="BL1508">
        <v>1</v>
      </c>
      <c r="BM1508">
        <v>1</v>
      </c>
      <c r="BN1508">
        <v>1</v>
      </c>
      <c r="BO1508">
        <v>2</v>
      </c>
      <c r="BP1508">
        <v>1</v>
      </c>
      <c r="BQ1508">
        <v>1</v>
      </c>
      <c r="BR1508">
        <v>1</v>
      </c>
      <c r="BS1508">
        <v>2</v>
      </c>
      <c r="BT1508" t="s">
        <v>125</v>
      </c>
      <c r="BU1508">
        <v>1</v>
      </c>
      <c r="BV1508">
        <v>2</v>
      </c>
      <c r="BW1508">
        <v>2</v>
      </c>
      <c r="BX1508">
        <v>2</v>
      </c>
      <c r="BY1508">
        <v>2</v>
      </c>
      <c r="BZ1508">
        <v>2</v>
      </c>
      <c r="CA1508">
        <v>2</v>
      </c>
      <c r="CB1508">
        <v>2</v>
      </c>
      <c r="CC1508">
        <v>2</v>
      </c>
      <c r="CD1508">
        <v>2</v>
      </c>
      <c r="CE1508">
        <v>1</v>
      </c>
      <c r="CF1508">
        <v>2</v>
      </c>
      <c r="CG1508">
        <v>2</v>
      </c>
      <c r="CH1508">
        <v>2</v>
      </c>
      <c r="CI1508">
        <v>2</v>
      </c>
      <c r="CJ1508">
        <v>2</v>
      </c>
      <c r="CK1508">
        <v>2</v>
      </c>
      <c r="CL1508">
        <v>1</v>
      </c>
      <c r="CM1508">
        <v>4</v>
      </c>
      <c r="CN1508">
        <v>4</v>
      </c>
      <c r="CO1508">
        <v>4</v>
      </c>
      <c r="CP1508">
        <v>2</v>
      </c>
      <c r="CQ1508">
        <v>2</v>
      </c>
      <c r="CR1508">
        <v>3</v>
      </c>
      <c r="CS1508">
        <v>4</v>
      </c>
      <c r="CT1508">
        <v>4</v>
      </c>
      <c r="CU1508">
        <v>4</v>
      </c>
      <c r="CV1508">
        <v>3</v>
      </c>
      <c r="CW1508">
        <v>1</v>
      </c>
      <c r="CX1508">
        <v>3</v>
      </c>
      <c r="CY1508">
        <v>3</v>
      </c>
      <c r="CZ1508">
        <v>0</v>
      </c>
      <c r="DA1508" s="57">
        <v>0</v>
      </c>
    </row>
    <row r="1509" spans="1:105">
      <c r="A1509">
        <v>1503</v>
      </c>
      <c r="B1509" s="9">
        <v>2</v>
      </c>
      <c r="C1509" s="9">
        <v>5</v>
      </c>
      <c r="D1509" s="9">
        <v>2</v>
      </c>
      <c r="E1509" s="9">
        <v>10</v>
      </c>
      <c r="F1509" s="9">
        <v>0</v>
      </c>
      <c r="G1509" s="9">
        <v>0</v>
      </c>
      <c r="H1509" s="9">
        <v>0</v>
      </c>
      <c r="I1509" s="9">
        <v>1</v>
      </c>
      <c r="J1509" s="9">
        <v>0</v>
      </c>
      <c r="K1509" s="9">
        <v>0</v>
      </c>
      <c r="L1509" s="9">
        <v>0</v>
      </c>
      <c r="M1509" s="9">
        <v>2</v>
      </c>
      <c r="N1509" s="9">
        <v>3</v>
      </c>
      <c r="O1509" s="9">
        <v>4</v>
      </c>
      <c r="P1509" s="9">
        <v>3</v>
      </c>
      <c r="Q1509" s="9">
        <v>4</v>
      </c>
      <c r="R1509" s="9">
        <v>4</v>
      </c>
      <c r="S1509" s="9">
        <v>4</v>
      </c>
      <c r="T1509" s="9"/>
      <c r="U1509" s="9">
        <v>0</v>
      </c>
      <c r="V1509" s="9">
        <v>1</v>
      </c>
      <c r="W1509" s="9">
        <v>0</v>
      </c>
      <c r="X1509" s="9">
        <v>0</v>
      </c>
      <c r="Y1509" s="9">
        <v>1</v>
      </c>
      <c r="Z1509" s="9">
        <v>0</v>
      </c>
      <c r="AA1509" s="9">
        <v>0</v>
      </c>
      <c r="AB1509" s="9">
        <v>0</v>
      </c>
      <c r="AC1509" s="9"/>
      <c r="AD1509" s="9">
        <v>1</v>
      </c>
      <c r="AE1509" s="9"/>
      <c r="AF1509" s="9">
        <v>1</v>
      </c>
      <c r="AG1509" s="9">
        <v>1</v>
      </c>
      <c r="AH1509" s="9">
        <v>1</v>
      </c>
      <c r="AI1509" s="9">
        <v>0</v>
      </c>
      <c r="AJ1509" s="9">
        <v>0</v>
      </c>
      <c r="AK1509" s="9">
        <v>0</v>
      </c>
      <c r="AL1509" s="9"/>
      <c r="AM1509" s="9">
        <v>1</v>
      </c>
      <c r="AN1509" s="9">
        <v>1</v>
      </c>
      <c r="AO1509" s="9">
        <v>1</v>
      </c>
      <c r="AP1509" s="9">
        <v>1</v>
      </c>
      <c r="AQ1509" s="9">
        <v>0</v>
      </c>
      <c r="AR1509" s="9">
        <v>1</v>
      </c>
      <c r="AS1509" s="9"/>
      <c r="AT1509" s="9">
        <v>1</v>
      </c>
      <c r="AU1509" s="9">
        <v>3</v>
      </c>
      <c r="AV1509" s="75">
        <v>1</v>
      </c>
      <c r="AW1509" s="75">
        <v>2</v>
      </c>
      <c r="AX1509" s="75">
        <v>1</v>
      </c>
      <c r="AY1509" s="9">
        <v>1</v>
      </c>
      <c r="AZ1509" s="9">
        <v>1</v>
      </c>
      <c r="BA1509" s="9">
        <v>1</v>
      </c>
      <c r="BB1509" s="9">
        <v>2</v>
      </c>
      <c r="BC1509" s="9">
        <v>2</v>
      </c>
      <c r="BD1509" s="9">
        <v>1</v>
      </c>
      <c r="BE1509" s="9">
        <v>2</v>
      </c>
      <c r="BF1509" s="9">
        <v>1</v>
      </c>
      <c r="BG1509" s="9">
        <v>1</v>
      </c>
      <c r="BH1509">
        <v>2</v>
      </c>
      <c r="BI1509">
        <v>1</v>
      </c>
      <c r="BJ1509" s="58">
        <v>1</v>
      </c>
      <c r="BK1509">
        <v>2</v>
      </c>
      <c r="BL1509">
        <v>1</v>
      </c>
      <c r="BM1509">
        <v>2</v>
      </c>
      <c r="BN1509">
        <v>1</v>
      </c>
      <c r="BO1509">
        <v>2</v>
      </c>
      <c r="BP1509">
        <v>2</v>
      </c>
      <c r="BQ1509" t="s">
        <v>125</v>
      </c>
      <c r="BR1509">
        <v>1</v>
      </c>
      <c r="BS1509">
        <v>2</v>
      </c>
      <c r="BT1509" t="s">
        <v>125</v>
      </c>
      <c r="BU1509">
        <v>1</v>
      </c>
      <c r="BV1509">
        <v>1</v>
      </c>
      <c r="BW1509">
        <v>1</v>
      </c>
      <c r="BX1509">
        <v>2</v>
      </c>
      <c r="BY1509">
        <v>1</v>
      </c>
      <c r="BZ1509">
        <v>2</v>
      </c>
      <c r="CA1509">
        <v>2</v>
      </c>
      <c r="CB1509">
        <v>2</v>
      </c>
      <c r="CC1509">
        <v>2</v>
      </c>
      <c r="CD1509">
        <v>1</v>
      </c>
      <c r="CE1509">
        <v>2</v>
      </c>
      <c r="CF1509">
        <v>2</v>
      </c>
      <c r="CG1509">
        <v>2</v>
      </c>
      <c r="CH1509">
        <v>2</v>
      </c>
      <c r="CI1509">
        <v>2</v>
      </c>
      <c r="CJ1509">
        <v>2</v>
      </c>
      <c r="CK1509">
        <v>2</v>
      </c>
      <c r="CL1509">
        <v>1</v>
      </c>
      <c r="CM1509">
        <v>3</v>
      </c>
      <c r="CN1509">
        <v>3</v>
      </c>
      <c r="CO1509">
        <v>4</v>
      </c>
      <c r="CP1509">
        <v>1</v>
      </c>
      <c r="CQ1509">
        <v>4</v>
      </c>
      <c r="CR1509">
        <v>3</v>
      </c>
      <c r="CS1509">
        <v>3</v>
      </c>
      <c r="CT1509">
        <v>4</v>
      </c>
      <c r="CU1509">
        <v>2</v>
      </c>
      <c r="CV1509">
        <v>2</v>
      </c>
      <c r="CW1509">
        <v>1</v>
      </c>
      <c r="CX1509">
        <v>3</v>
      </c>
      <c r="CY1509">
        <v>3</v>
      </c>
      <c r="CZ1509">
        <v>3</v>
      </c>
      <c r="DA1509" s="57" t="s">
        <v>125</v>
      </c>
    </row>
    <row r="1510" spans="1:105">
      <c r="A1510">
        <v>1504</v>
      </c>
      <c r="B1510" s="9">
        <v>2</v>
      </c>
      <c r="C1510" s="9">
        <v>8</v>
      </c>
      <c r="D1510" s="9">
        <v>1</v>
      </c>
      <c r="E1510" s="9">
        <v>12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1</v>
      </c>
      <c r="L1510" s="9">
        <v>0</v>
      </c>
      <c r="M1510" s="9">
        <v>2</v>
      </c>
      <c r="N1510" s="9">
        <v>4</v>
      </c>
      <c r="O1510" s="9">
        <v>4</v>
      </c>
      <c r="P1510" s="9">
        <v>3</v>
      </c>
      <c r="Q1510" s="9">
        <v>4</v>
      </c>
      <c r="R1510" s="9">
        <v>4</v>
      </c>
      <c r="S1510" s="9">
        <v>4</v>
      </c>
      <c r="T1510" s="9"/>
      <c r="U1510" s="9">
        <v>0</v>
      </c>
      <c r="V1510" s="9">
        <v>0</v>
      </c>
      <c r="W1510" s="9">
        <v>0</v>
      </c>
      <c r="X1510" s="9">
        <v>0</v>
      </c>
      <c r="Y1510" s="9">
        <v>1</v>
      </c>
      <c r="Z1510" s="9">
        <v>0</v>
      </c>
      <c r="AA1510" s="9">
        <v>0</v>
      </c>
      <c r="AB1510" s="9">
        <v>0</v>
      </c>
      <c r="AC1510" s="9"/>
      <c r="AD1510" s="9">
        <v>1</v>
      </c>
      <c r="AE1510" s="9"/>
      <c r="AF1510" s="9">
        <v>1</v>
      </c>
      <c r="AG1510" s="9">
        <v>1</v>
      </c>
      <c r="AH1510" s="9">
        <v>0</v>
      </c>
      <c r="AI1510" s="9">
        <v>0</v>
      </c>
      <c r="AJ1510" s="9">
        <v>0</v>
      </c>
      <c r="AK1510" s="9">
        <v>0</v>
      </c>
      <c r="AL1510" s="9"/>
      <c r="AM1510" s="9">
        <v>0</v>
      </c>
      <c r="AN1510" s="9">
        <v>1</v>
      </c>
      <c r="AO1510" s="9">
        <v>1</v>
      </c>
      <c r="AP1510" s="9">
        <v>1</v>
      </c>
      <c r="AQ1510" s="9">
        <v>0</v>
      </c>
      <c r="AR1510" s="9">
        <v>0</v>
      </c>
      <c r="AS1510" s="9"/>
      <c r="AT1510" s="9">
        <v>1</v>
      </c>
      <c r="AU1510" s="9">
        <v>1</v>
      </c>
      <c r="AV1510" s="75">
        <v>2</v>
      </c>
      <c r="AW1510" s="75">
        <v>1</v>
      </c>
      <c r="AX1510" s="75">
        <v>2</v>
      </c>
      <c r="AY1510" s="9" t="s">
        <v>125</v>
      </c>
      <c r="AZ1510" s="9">
        <v>1</v>
      </c>
      <c r="BA1510" s="9">
        <v>1</v>
      </c>
      <c r="BB1510" s="9">
        <v>2</v>
      </c>
      <c r="BC1510" s="9">
        <v>1</v>
      </c>
      <c r="BD1510" s="9">
        <v>1</v>
      </c>
      <c r="BE1510" s="9">
        <v>2</v>
      </c>
      <c r="BF1510" s="9">
        <v>1</v>
      </c>
      <c r="BG1510" s="9">
        <v>1</v>
      </c>
      <c r="BH1510">
        <v>1</v>
      </c>
      <c r="BI1510">
        <v>1</v>
      </c>
      <c r="BJ1510" s="58">
        <v>1</v>
      </c>
      <c r="BK1510">
        <v>2</v>
      </c>
      <c r="BL1510">
        <v>1</v>
      </c>
      <c r="BM1510">
        <v>1</v>
      </c>
      <c r="BN1510">
        <v>2</v>
      </c>
      <c r="BO1510">
        <v>2</v>
      </c>
      <c r="BP1510">
        <v>2</v>
      </c>
      <c r="BQ1510" t="s">
        <v>125</v>
      </c>
      <c r="BR1510">
        <v>1</v>
      </c>
      <c r="BS1510">
        <v>2</v>
      </c>
      <c r="BT1510" t="s">
        <v>125</v>
      </c>
      <c r="BU1510">
        <v>1</v>
      </c>
      <c r="BV1510">
        <v>1</v>
      </c>
      <c r="BW1510">
        <v>2</v>
      </c>
      <c r="BX1510">
        <v>2</v>
      </c>
      <c r="BY1510">
        <v>1</v>
      </c>
      <c r="BZ1510">
        <v>2</v>
      </c>
      <c r="CA1510">
        <v>2</v>
      </c>
      <c r="CB1510">
        <v>2</v>
      </c>
      <c r="CC1510">
        <v>2</v>
      </c>
      <c r="CD1510">
        <v>2</v>
      </c>
      <c r="CE1510">
        <v>2</v>
      </c>
      <c r="CF1510">
        <v>2</v>
      </c>
      <c r="CG1510">
        <v>2</v>
      </c>
      <c r="CH1510">
        <v>2</v>
      </c>
      <c r="CI1510">
        <v>2</v>
      </c>
      <c r="CJ1510">
        <v>1</v>
      </c>
      <c r="CK1510">
        <v>2</v>
      </c>
      <c r="CL1510">
        <v>2</v>
      </c>
      <c r="CM1510" t="s">
        <v>125</v>
      </c>
      <c r="CN1510" t="s">
        <v>125</v>
      </c>
      <c r="CO1510">
        <v>4</v>
      </c>
      <c r="CP1510">
        <v>3</v>
      </c>
      <c r="CQ1510">
        <v>4</v>
      </c>
      <c r="CR1510">
        <v>2</v>
      </c>
      <c r="CS1510">
        <v>4</v>
      </c>
      <c r="CT1510">
        <v>4</v>
      </c>
      <c r="CU1510">
        <v>3</v>
      </c>
      <c r="CV1510">
        <v>2</v>
      </c>
      <c r="CW1510">
        <v>1</v>
      </c>
      <c r="CX1510">
        <v>4</v>
      </c>
      <c r="CY1510">
        <v>1</v>
      </c>
      <c r="CZ1510">
        <v>3</v>
      </c>
      <c r="DA1510" s="57" t="s">
        <v>125</v>
      </c>
    </row>
    <row r="1511" spans="1:105">
      <c r="A1511">
        <v>1505</v>
      </c>
      <c r="B1511" s="9">
        <v>1</v>
      </c>
      <c r="C1511" s="9">
        <v>9</v>
      </c>
      <c r="D1511" s="9">
        <v>7</v>
      </c>
      <c r="E1511" s="9">
        <v>16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1</v>
      </c>
      <c r="L1511" s="9">
        <v>0</v>
      </c>
      <c r="M1511" s="9">
        <v>2</v>
      </c>
      <c r="N1511" s="9">
        <v>4</v>
      </c>
      <c r="O1511" s="9">
        <v>4</v>
      </c>
      <c r="P1511" s="9">
        <v>3</v>
      </c>
      <c r="Q1511" s="9">
        <v>4</v>
      </c>
      <c r="R1511" s="9">
        <v>4</v>
      </c>
      <c r="S1511" s="9">
        <v>3</v>
      </c>
      <c r="T1511" s="9"/>
      <c r="U1511" s="9">
        <v>0</v>
      </c>
      <c r="V1511" s="9">
        <v>0</v>
      </c>
      <c r="W1511" s="9">
        <v>0</v>
      </c>
      <c r="X1511" s="9">
        <v>0</v>
      </c>
      <c r="Y1511" s="9">
        <v>1</v>
      </c>
      <c r="Z1511" s="9">
        <v>0</v>
      </c>
      <c r="AA1511" s="9">
        <v>0</v>
      </c>
      <c r="AB1511" s="9">
        <v>0</v>
      </c>
      <c r="AC1511" s="9"/>
      <c r="AD1511" s="9">
        <v>4</v>
      </c>
      <c r="AE1511" s="9"/>
      <c r="AF1511" s="9">
        <v>1</v>
      </c>
      <c r="AG1511" s="9">
        <v>1</v>
      </c>
      <c r="AH1511" s="9">
        <v>0</v>
      </c>
      <c r="AI1511" s="9">
        <v>0</v>
      </c>
      <c r="AJ1511" s="9">
        <v>0</v>
      </c>
      <c r="AK1511" s="9">
        <v>0</v>
      </c>
      <c r="AL1511" s="9"/>
      <c r="AM1511" s="9">
        <v>1</v>
      </c>
      <c r="AN1511" s="9">
        <v>1</v>
      </c>
      <c r="AO1511" s="9">
        <v>0</v>
      </c>
      <c r="AP1511" s="9">
        <v>0</v>
      </c>
      <c r="AQ1511" s="9">
        <v>0</v>
      </c>
      <c r="AR1511" s="9">
        <v>0</v>
      </c>
      <c r="AS1511" s="9"/>
      <c r="AT1511" s="9">
        <v>4</v>
      </c>
      <c r="AU1511" s="9">
        <v>4</v>
      </c>
      <c r="AV1511" s="75">
        <v>2</v>
      </c>
      <c r="AW1511" s="75">
        <v>2</v>
      </c>
      <c r="AX1511" s="75">
        <v>2</v>
      </c>
      <c r="AY1511" s="9" t="s">
        <v>125</v>
      </c>
      <c r="AZ1511" s="9">
        <v>1</v>
      </c>
      <c r="BA1511" s="9">
        <v>1</v>
      </c>
      <c r="BB1511" s="9">
        <v>1</v>
      </c>
      <c r="BC1511" s="9">
        <v>2</v>
      </c>
      <c r="BD1511" s="9">
        <v>1</v>
      </c>
      <c r="BE1511" s="9">
        <v>2</v>
      </c>
      <c r="BF1511" s="9">
        <v>2</v>
      </c>
      <c r="BG1511" s="9" t="s">
        <v>125</v>
      </c>
      <c r="BH1511">
        <v>2</v>
      </c>
      <c r="BI1511">
        <v>2</v>
      </c>
      <c r="BJ1511" s="58">
        <v>1</v>
      </c>
      <c r="BK1511">
        <v>2</v>
      </c>
      <c r="BL1511">
        <v>1</v>
      </c>
      <c r="BM1511">
        <v>2</v>
      </c>
      <c r="BN1511">
        <v>2</v>
      </c>
      <c r="BO1511">
        <v>2</v>
      </c>
      <c r="BP1511">
        <v>2</v>
      </c>
      <c r="BQ1511" t="s">
        <v>125</v>
      </c>
      <c r="BR1511">
        <v>1</v>
      </c>
      <c r="BS1511">
        <v>2</v>
      </c>
      <c r="BT1511" t="s">
        <v>125</v>
      </c>
      <c r="BU1511">
        <v>1</v>
      </c>
      <c r="BV1511">
        <v>2</v>
      </c>
      <c r="BW1511">
        <v>2</v>
      </c>
      <c r="BX1511">
        <v>2</v>
      </c>
      <c r="BY1511">
        <v>1</v>
      </c>
      <c r="BZ1511">
        <v>2</v>
      </c>
      <c r="CA1511">
        <v>2</v>
      </c>
      <c r="CB1511">
        <v>2</v>
      </c>
      <c r="CC1511">
        <v>2</v>
      </c>
      <c r="CD1511">
        <v>2</v>
      </c>
      <c r="CE1511">
        <v>2</v>
      </c>
      <c r="CF1511">
        <v>2</v>
      </c>
      <c r="CG1511">
        <v>2</v>
      </c>
      <c r="CH1511">
        <v>2</v>
      </c>
      <c r="CI1511">
        <v>2</v>
      </c>
      <c r="CJ1511">
        <v>1</v>
      </c>
      <c r="CK1511">
        <v>2</v>
      </c>
      <c r="CL1511">
        <v>2</v>
      </c>
      <c r="CM1511" t="s">
        <v>125</v>
      </c>
      <c r="CN1511" t="s">
        <v>125</v>
      </c>
      <c r="CO1511">
        <v>4</v>
      </c>
      <c r="CP1511">
        <v>3</v>
      </c>
      <c r="CQ1511">
        <v>4</v>
      </c>
      <c r="CR1511">
        <v>4</v>
      </c>
      <c r="CS1511">
        <v>4</v>
      </c>
      <c r="CT1511">
        <v>2</v>
      </c>
      <c r="CU1511">
        <v>4</v>
      </c>
      <c r="CV1511">
        <v>4</v>
      </c>
      <c r="CW1511">
        <v>1</v>
      </c>
      <c r="CX1511">
        <v>3</v>
      </c>
      <c r="CY1511">
        <v>1</v>
      </c>
      <c r="CZ1511">
        <v>3</v>
      </c>
      <c r="DA1511" s="57" t="s">
        <v>125</v>
      </c>
    </row>
    <row r="1512" spans="1:105">
      <c r="A1512">
        <v>1506</v>
      </c>
      <c r="B1512" s="9"/>
      <c r="C1512" s="9"/>
      <c r="D1512" s="9"/>
      <c r="E1512" s="9">
        <v>6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1</v>
      </c>
      <c r="L1512" s="9">
        <v>0</v>
      </c>
      <c r="M1512" s="9">
        <v>2</v>
      </c>
      <c r="N1512" s="9">
        <v>2</v>
      </c>
      <c r="O1512" s="9">
        <v>0</v>
      </c>
      <c r="P1512" s="9">
        <v>2</v>
      </c>
      <c r="Q1512" s="9">
        <v>1</v>
      </c>
      <c r="R1512" s="9">
        <v>3</v>
      </c>
      <c r="S1512" s="9">
        <v>4</v>
      </c>
      <c r="T1512" s="9"/>
      <c r="U1512" s="9">
        <v>0</v>
      </c>
      <c r="V1512" s="9">
        <v>0</v>
      </c>
      <c r="W1512" s="9">
        <v>1</v>
      </c>
      <c r="X1512" s="9">
        <v>0</v>
      </c>
      <c r="Y1512" s="9">
        <v>0</v>
      </c>
      <c r="Z1512" s="9">
        <v>1</v>
      </c>
      <c r="AA1512" s="9">
        <v>0</v>
      </c>
      <c r="AB1512" s="9">
        <v>0</v>
      </c>
      <c r="AC1512" s="9"/>
      <c r="AD1512" s="9">
        <v>3</v>
      </c>
      <c r="AE1512" s="9"/>
      <c r="AF1512" s="9">
        <v>1</v>
      </c>
      <c r="AG1512" s="9">
        <v>1</v>
      </c>
      <c r="AH1512" s="9">
        <v>0</v>
      </c>
      <c r="AI1512" s="9">
        <v>0</v>
      </c>
      <c r="AJ1512" s="9">
        <v>0</v>
      </c>
      <c r="AK1512" s="9">
        <v>0</v>
      </c>
      <c r="AL1512" s="9"/>
      <c r="AM1512" s="9">
        <v>1</v>
      </c>
      <c r="AN1512" s="9">
        <v>1</v>
      </c>
      <c r="AO1512" s="9">
        <v>1</v>
      </c>
      <c r="AP1512" s="9">
        <v>1</v>
      </c>
      <c r="AQ1512" s="9">
        <v>0</v>
      </c>
      <c r="AR1512" s="9">
        <v>0</v>
      </c>
      <c r="AS1512" s="9"/>
      <c r="AT1512" s="9">
        <v>1</v>
      </c>
      <c r="AU1512" s="9">
        <v>2</v>
      </c>
      <c r="AV1512" s="75">
        <v>1</v>
      </c>
      <c r="AW1512" s="75">
        <v>2</v>
      </c>
      <c r="AX1512" s="75">
        <v>1</v>
      </c>
      <c r="AY1512" s="9">
        <v>2</v>
      </c>
      <c r="AZ1512" s="9">
        <v>1</v>
      </c>
      <c r="BA1512" s="9">
        <v>1</v>
      </c>
      <c r="BB1512" s="9">
        <v>1</v>
      </c>
      <c r="BC1512" s="9">
        <v>1</v>
      </c>
      <c r="BD1512" s="9">
        <v>1</v>
      </c>
      <c r="BE1512" s="9">
        <v>2</v>
      </c>
      <c r="BF1512" s="9">
        <v>2</v>
      </c>
      <c r="BG1512" s="9" t="s">
        <v>125</v>
      </c>
      <c r="BH1512">
        <v>2</v>
      </c>
      <c r="BI1512">
        <v>1</v>
      </c>
      <c r="BJ1512" s="58">
        <v>1</v>
      </c>
      <c r="BK1512">
        <v>1</v>
      </c>
      <c r="BL1512">
        <v>1</v>
      </c>
      <c r="BM1512">
        <v>1</v>
      </c>
      <c r="BN1512">
        <v>1</v>
      </c>
      <c r="BO1512">
        <v>2</v>
      </c>
      <c r="BP1512">
        <v>2</v>
      </c>
      <c r="BQ1512" t="s">
        <v>125</v>
      </c>
      <c r="BR1512">
        <v>2</v>
      </c>
      <c r="BS1512">
        <v>2</v>
      </c>
      <c r="BT1512" t="s">
        <v>125</v>
      </c>
      <c r="BU1512">
        <v>1</v>
      </c>
      <c r="BV1512">
        <v>1</v>
      </c>
      <c r="BW1512">
        <v>1</v>
      </c>
      <c r="BX1512">
        <v>2</v>
      </c>
      <c r="BY1512">
        <v>1</v>
      </c>
      <c r="BZ1512">
        <v>1</v>
      </c>
      <c r="CA1512">
        <v>1</v>
      </c>
      <c r="CB1512">
        <v>2</v>
      </c>
      <c r="CC1512">
        <v>2</v>
      </c>
      <c r="CD1512">
        <v>2</v>
      </c>
      <c r="CE1512">
        <v>2</v>
      </c>
      <c r="CF1512">
        <v>1</v>
      </c>
      <c r="CG1512">
        <v>1</v>
      </c>
      <c r="CH1512">
        <v>1</v>
      </c>
      <c r="CI1512">
        <v>2</v>
      </c>
      <c r="CJ1512">
        <v>1</v>
      </c>
      <c r="CK1512">
        <v>2</v>
      </c>
      <c r="CL1512">
        <v>2</v>
      </c>
      <c r="CM1512" t="s">
        <v>125</v>
      </c>
      <c r="CN1512" t="s">
        <v>125</v>
      </c>
      <c r="CO1512">
        <v>4</v>
      </c>
      <c r="CP1512">
        <v>2</v>
      </c>
      <c r="CQ1512">
        <v>4</v>
      </c>
      <c r="CR1512">
        <v>3</v>
      </c>
      <c r="CS1512">
        <v>3</v>
      </c>
      <c r="CT1512">
        <v>4</v>
      </c>
      <c r="CU1512">
        <v>3</v>
      </c>
      <c r="CV1512">
        <v>2</v>
      </c>
      <c r="CW1512">
        <v>1</v>
      </c>
      <c r="CX1512">
        <v>2</v>
      </c>
      <c r="CY1512">
        <v>4</v>
      </c>
      <c r="CZ1512">
        <v>0</v>
      </c>
      <c r="DA1512" s="57" t="s">
        <v>125</v>
      </c>
    </row>
    <row r="1513" spans="1:105">
      <c r="A1513">
        <v>1507</v>
      </c>
      <c r="B1513" s="9">
        <v>2</v>
      </c>
      <c r="C1513" s="9">
        <v>3</v>
      </c>
      <c r="D1513" s="9">
        <v>5</v>
      </c>
      <c r="E1513" s="9">
        <v>7</v>
      </c>
      <c r="F1513" s="9">
        <v>1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3</v>
      </c>
      <c r="N1513" s="9">
        <v>4</v>
      </c>
      <c r="O1513" s="9">
        <v>0</v>
      </c>
      <c r="P1513" s="9">
        <v>0</v>
      </c>
      <c r="Q1513" s="9">
        <v>0</v>
      </c>
      <c r="R1513" s="9">
        <v>4</v>
      </c>
      <c r="S1513" s="9">
        <v>0</v>
      </c>
      <c r="T1513" s="9"/>
      <c r="U1513" s="9">
        <v>0</v>
      </c>
      <c r="V1513" s="9">
        <v>1</v>
      </c>
      <c r="W1513" s="9">
        <v>0</v>
      </c>
      <c r="X1513" s="9">
        <v>0</v>
      </c>
      <c r="Y1513" s="9">
        <v>1</v>
      </c>
      <c r="Z1513" s="9">
        <v>0</v>
      </c>
      <c r="AA1513" s="9">
        <v>0</v>
      </c>
      <c r="AB1513" s="9">
        <v>1</v>
      </c>
      <c r="AC1513" s="9"/>
      <c r="AD1513" s="9">
        <v>1</v>
      </c>
      <c r="AE1513" s="9"/>
      <c r="AF1513" s="9">
        <v>1</v>
      </c>
      <c r="AG1513" s="9">
        <v>1</v>
      </c>
      <c r="AH1513" s="9">
        <v>1</v>
      </c>
      <c r="AI1513" s="9">
        <v>1</v>
      </c>
      <c r="AJ1513" s="9">
        <v>0</v>
      </c>
      <c r="AK1513" s="9">
        <v>0</v>
      </c>
      <c r="AL1513" s="9"/>
      <c r="AM1513" s="9">
        <v>1</v>
      </c>
      <c r="AN1513" s="9">
        <v>1</v>
      </c>
      <c r="AO1513" s="9">
        <v>0</v>
      </c>
      <c r="AP1513" s="9">
        <v>0</v>
      </c>
      <c r="AQ1513" s="9">
        <v>0</v>
      </c>
      <c r="AR1513" s="9">
        <v>0</v>
      </c>
      <c r="AS1513" s="9"/>
      <c r="AT1513" s="9">
        <v>2</v>
      </c>
      <c r="AU1513" s="9">
        <v>1</v>
      </c>
      <c r="AV1513" s="75">
        <v>1</v>
      </c>
      <c r="AW1513" s="75">
        <v>2</v>
      </c>
      <c r="AX1513" s="75">
        <v>2</v>
      </c>
      <c r="AY1513" s="9" t="s">
        <v>125</v>
      </c>
      <c r="AZ1513" s="9">
        <v>2</v>
      </c>
      <c r="BA1513" s="9" t="s">
        <v>125</v>
      </c>
      <c r="BB1513" s="9" t="s">
        <v>125</v>
      </c>
      <c r="BC1513" s="9">
        <v>1</v>
      </c>
      <c r="BD1513" s="9">
        <v>1</v>
      </c>
      <c r="BE1513" s="9">
        <v>2</v>
      </c>
      <c r="BF1513" s="9">
        <v>1</v>
      </c>
      <c r="BG1513" s="9">
        <v>1</v>
      </c>
      <c r="BH1513">
        <v>2</v>
      </c>
      <c r="BI1513">
        <v>1</v>
      </c>
      <c r="BJ1513" s="58">
        <v>2</v>
      </c>
      <c r="BK1513">
        <v>2</v>
      </c>
      <c r="BL1513">
        <v>2</v>
      </c>
      <c r="BM1513">
        <v>2</v>
      </c>
      <c r="BN1513">
        <v>1</v>
      </c>
      <c r="BO1513">
        <v>2</v>
      </c>
      <c r="BP1513">
        <v>2</v>
      </c>
      <c r="BQ1513" t="s">
        <v>125</v>
      </c>
      <c r="BR1513">
        <v>2</v>
      </c>
      <c r="BS1513">
        <v>2</v>
      </c>
      <c r="BT1513" t="s">
        <v>125</v>
      </c>
      <c r="BU1513">
        <v>1</v>
      </c>
      <c r="BV1513">
        <v>2</v>
      </c>
      <c r="BW1513">
        <v>2</v>
      </c>
      <c r="BX1513">
        <v>2</v>
      </c>
      <c r="BY1513">
        <v>2</v>
      </c>
      <c r="BZ1513">
        <v>2</v>
      </c>
      <c r="CA1513">
        <v>2</v>
      </c>
      <c r="CB1513">
        <v>2</v>
      </c>
      <c r="CC1513">
        <v>2</v>
      </c>
      <c r="CD1513">
        <v>2</v>
      </c>
      <c r="CE1513">
        <v>2</v>
      </c>
      <c r="CF1513">
        <v>2</v>
      </c>
      <c r="CG1513">
        <v>2</v>
      </c>
      <c r="CH1513">
        <v>2</v>
      </c>
      <c r="CI1513">
        <v>2</v>
      </c>
      <c r="CJ1513">
        <v>1</v>
      </c>
      <c r="CK1513">
        <v>2</v>
      </c>
      <c r="CL1513">
        <v>1</v>
      </c>
      <c r="CM1513">
        <v>3</v>
      </c>
      <c r="CN1513">
        <v>4</v>
      </c>
      <c r="CO1513">
        <v>4</v>
      </c>
      <c r="CP1513">
        <v>4</v>
      </c>
      <c r="CQ1513">
        <v>4</v>
      </c>
      <c r="CR1513">
        <v>1</v>
      </c>
      <c r="CS1513">
        <v>4</v>
      </c>
      <c r="CT1513">
        <v>1</v>
      </c>
      <c r="CU1513">
        <v>3</v>
      </c>
      <c r="CV1513">
        <v>1</v>
      </c>
      <c r="CW1513">
        <v>1</v>
      </c>
      <c r="CX1513">
        <v>4</v>
      </c>
      <c r="CY1513">
        <v>3</v>
      </c>
      <c r="CZ1513">
        <v>0</v>
      </c>
      <c r="DA1513" s="57">
        <v>0</v>
      </c>
    </row>
    <row r="1514" spans="1:105">
      <c r="A1514">
        <v>1508</v>
      </c>
      <c r="B1514" s="9">
        <v>1</v>
      </c>
      <c r="C1514" s="9">
        <v>4</v>
      </c>
      <c r="D1514" s="9">
        <v>1</v>
      </c>
      <c r="E1514" s="9">
        <v>3</v>
      </c>
      <c r="F1514" s="9">
        <v>0</v>
      </c>
      <c r="G1514" s="9">
        <v>0</v>
      </c>
      <c r="H1514" s="9">
        <v>0</v>
      </c>
      <c r="I1514" s="9">
        <v>0</v>
      </c>
      <c r="J1514" s="9">
        <v>1</v>
      </c>
      <c r="K1514" s="9">
        <v>0</v>
      </c>
      <c r="L1514" s="9">
        <v>0</v>
      </c>
      <c r="M1514" s="9">
        <v>1</v>
      </c>
      <c r="N1514" s="9">
        <v>4</v>
      </c>
      <c r="O1514" s="9">
        <v>4</v>
      </c>
      <c r="P1514" s="9">
        <v>4</v>
      </c>
      <c r="Q1514" s="9">
        <v>4</v>
      </c>
      <c r="R1514" s="9">
        <v>4</v>
      </c>
      <c r="S1514" s="9">
        <v>4</v>
      </c>
      <c r="T1514" s="9"/>
      <c r="U1514" s="9">
        <v>1</v>
      </c>
      <c r="V1514" s="9">
        <v>1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  <c r="AC1514" s="9"/>
      <c r="AD1514" s="9">
        <v>3</v>
      </c>
      <c r="AE1514" s="9"/>
      <c r="AF1514" s="9">
        <v>1</v>
      </c>
      <c r="AG1514" s="9">
        <v>1</v>
      </c>
      <c r="AH1514" s="9">
        <v>0</v>
      </c>
      <c r="AI1514" s="9">
        <v>0</v>
      </c>
      <c r="AJ1514" s="9">
        <v>0</v>
      </c>
      <c r="AK1514" s="9">
        <v>0</v>
      </c>
      <c r="AL1514" s="9"/>
      <c r="AM1514" s="9">
        <v>1</v>
      </c>
      <c r="AN1514" s="9">
        <v>1</v>
      </c>
      <c r="AO1514" s="9">
        <v>1</v>
      </c>
      <c r="AP1514" s="9">
        <v>1</v>
      </c>
      <c r="AQ1514" s="9">
        <v>0</v>
      </c>
      <c r="AR1514" s="9">
        <v>0</v>
      </c>
      <c r="AS1514" s="9"/>
      <c r="AT1514" s="9">
        <v>3</v>
      </c>
      <c r="AU1514" s="9">
        <v>4</v>
      </c>
      <c r="AV1514" s="75">
        <v>1</v>
      </c>
      <c r="AW1514" s="75">
        <v>2</v>
      </c>
      <c r="AX1514" s="75">
        <v>1</v>
      </c>
      <c r="AY1514" s="9">
        <v>2</v>
      </c>
      <c r="AZ1514" s="9">
        <v>1</v>
      </c>
      <c r="BA1514" s="9">
        <v>1</v>
      </c>
      <c r="BB1514" s="9">
        <v>2</v>
      </c>
      <c r="BC1514" s="9">
        <v>1</v>
      </c>
      <c r="BD1514" s="9">
        <v>1</v>
      </c>
      <c r="BE1514" s="9">
        <v>2</v>
      </c>
      <c r="BF1514" s="9">
        <v>1</v>
      </c>
      <c r="BG1514" s="9">
        <v>1</v>
      </c>
      <c r="BH1514">
        <v>2</v>
      </c>
      <c r="BI1514">
        <v>2</v>
      </c>
      <c r="BJ1514" s="58">
        <v>2</v>
      </c>
      <c r="BK1514">
        <v>2</v>
      </c>
      <c r="BL1514">
        <v>1</v>
      </c>
      <c r="BM1514">
        <v>1</v>
      </c>
      <c r="BN1514">
        <v>1</v>
      </c>
      <c r="BO1514">
        <v>2</v>
      </c>
      <c r="BP1514">
        <v>2</v>
      </c>
      <c r="BQ1514" t="s">
        <v>125</v>
      </c>
      <c r="BR1514">
        <v>1</v>
      </c>
      <c r="BS1514">
        <v>2</v>
      </c>
      <c r="BT1514" t="s">
        <v>125</v>
      </c>
      <c r="BU1514">
        <v>1</v>
      </c>
      <c r="BV1514">
        <v>2</v>
      </c>
      <c r="BW1514">
        <v>1</v>
      </c>
      <c r="BX1514">
        <v>1</v>
      </c>
      <c r="BY1514">
        <v>2</v>
      </c>
      <c r="BZ1514">
        <v>2</v>
      </c>
      <c r="CA1514">
        <v>2</v>
      </c>
      <c r="CB1514">
        <v>2</v>
      </c>
      <c r="CC1514">
        <v>2</v>
      </c>
      <c r="CD1514">
        <v>1</v>
      </c>
      <c r="CE1514">
        <v>2</v>
      </c>
      <c r="CF1514">
        <v>2</v>
      </c>
      <c r="CG1514">
        <v>2</v>
      </c>
      <c r="CH1514">
        <v>2</v>
      </c>
      <c r="CI1514">
        <v>2</v>
      </c>
      <c r="CJ1514">
        <v>2</v>
      </c>
      <c r="CK1514">
        <v>2</v>
      </c>
      <c r="CL1514">
        <v>2</v>
      </c>
      <c r="CM1514" t="s">
        <v>125</v>
      </c>
      <c r="CN1514" t="s">
        <v>125</v>
      </c>
      <c r="CO1514">
        <v>4</v>
      </c>
      <c r="CP1514">
        <v>3</v>
      </c>
      <c r="CQ1514">
        <v>3</v>
      </c>
      <c r="CR1514">
        <v>3</v>
      </c>
      <c r="CS1514">
        <v>4</v>
      </c>
      <c r="CT1514">
        <v>3</v>
      </c>
      <c r="CU1514">
        <v>4</v>
      </c>
      <c r="CV1514">
        <v>3</v>
      </c>
      <c r="CW1514">
        <v>2</v>
      </c>
      <c r="CX1514">
        <v>3</v>
      </c>
      <c r="CY1514">
        <v>3</v>
      </c>
      <c r="CZ1514">
        <v>3</v>
      </c>
      <c r="DA1514" s="57" t="s">
        <v>125</v>
      </c>
    </row>
    <row r="1515" spans="1:105">
      <c r="A1515">
        <v>1509</v>
      </c>
      <c r="B1515" s="9">
        <v>1</v>
      </c>
      <c r="C1515" s="9">
        <v>5</v>
      </c>
      <c r="D1515" s="9">
        <v>1</v>
      </c>
      <c r="E1515" s="9">
        <v>7</v>
      </c>
      <c r="F1515" s="9">
        <v>0</v>
      </c>
      <c r="G1515" s="9">
        <v>0</v>
      </c>
      <c r="H1515" s="9">
        <v>0</v>
      </c>
      <c r="I1515" s="9">
        <v>1</v>
      </c>
      <c r="J1515" s="9">
        <v>0</v>
      </c>
      <c r="K1515" s="9">
        <v>0</v>
      </c>
      <c r="L1515" s="9">
        <v>0</v>
      </c>
      <c r="M1515" s="9">
        <v>2</v>
      </c>
      <c r="N1515" s="9">
        <v>0</v>
      </c>
      <c r="O1515" s="9">
        <v>0</v>
      </c>
      <c r="P1515" s="9">
        <v>0</v>
      </c>
      <c r="Q1515" s="9">
        <v>4</v>
      </c>
      <c r="R1515" s="9">
        <v>4</v>
      </c>
      <c r="S1515" s="9">
        <v>0</v>
      </c>
      <c r="T1515" s="9"/>
      <c r="U1515" s="9">
        <v>1</v>
      </c>
      <c r="V1515" s="9">
        <v>1</v>
      </c>
      <c r="W1515" s="9">
        <v>0</v>
      </c>
      <c r="X1515" s="9">
        <v>0</v>
      </c>
      <c r="Y1515" s="9">
        <v>1</v>
      </c>
      <c r="Z1515" s="9">
        <v>0</v>
      </c>
      <c r="AA1515" s="9">
        <v>0</v>
      </c>
      <c r="AB1515" s="9">
        <v>0</v>
      </c>
      <c r="AC1515" s="9"/>
      <c r="AD1515" s="9">
        <v>4</v>
      </c>
      <c r="AE1515" s="9"/>
      <c r="AF1515" s="9">
        <v>1</v>
      </c>
      <c r="AG1515" s="9">
        <v>1</v>
      </c>
      <c r="AH1515" s="9">
        <v>1</v>
      </c>
      <c r="AI1515" s="9">
        <v>1</v>
      </c>
      <c r="AJ1515" s="9">
        <v>0</v>
      </c>
      <c r="AK1515" s="9">
        <v>0</v>
      </c>
      <c r="AL1515" s="9"/>
      <c r="AM1515" s="9">
        <v>1</v>
      </c>
      <c r="AN1515" s="9">
        <v>1</v>
      </c>
      <c r="AO1515" s="9">
        <v>1</v>
      </c>
      <c r="AP1515" s="9">
        <v>1</v>
      </c>
      <c r="AQ1515" s="9">
        <v>0</v>
      </c>
      <c r="AR1515" s="9">
        <v>0</v>
      </c>
      <c r="AS1515" s="9"/>
      <c r="AT1515" s="9">
        <v>4</v>
      </c>
      <c r="AU1515" s="9">
        <v>3</v>
      </c>
      <c r="AV1515" s="75">
        <v>2</v>
      </c>
      <c r="AW1515" s="75">
        <v>1</v>
      </c>
      <c r="AX1515" s="75">
        <v>1</v>
      </c>
      <c r="AY1515" s="9">
        <v>2</v>
      </c>
      <c r="AZ1515" s="9">
        <v>1</v>
      </c>
      <c r="BA1515" s="9">
        <v>1</v>
      </c>
      <c r="BB1515" s="9">
        <v>2</v>
      </c>
      <c r="BC1515" s="9">
        <v>2</v>
      </c>
      <c r="BD1515" s="9">
        <v>1</v>
      </c>
      <c r="BE1515" s="9">
        <v>2</v>
      </c>
      <c r="BF1515" s="9">
        <v>1</v>
      </c>
      <c r="BG1515" s="9">
        <v>1</v>
      </c>
      <c r="BH1515">
        <v>2</v>
      </c>
      <c r="BI1515">
        <v>2</v>
      </c>
      <c r="BJ1515" s="58">
        <v>2</v>
      </c>
      <c r="BK1515">
        <v>2</v>
      </c>
      <c r="BL1515">
        <v>1</v>
      </c>
      <c r="BM1515">
        <v>2</v>
      </c>
      <c r="BN1515">
        <v>1</v>
      </c>
      <c r="BO1515">
        <v>2</v>
      </c>
      <c r="BP1515">
        <v>2</v>
      </c>
      <c r="BQ1515" t="s">
        <v>125</v>
      </c>
      <c r="BR1515">
        <v>2</v>
      </c>
      <c r="BS1515">
        <v>2</v>
      </c>
      <c r="BT1515" t="s">
        <v>125</v>
      </c>
      <c r="BU1515">
        <v>1</v>
      </c>
      <c r="BV1515">
        <v>2</v>
      </c>
      <c r="BW1515">
        <v>2</v>
      </c>
      <c r="BX1515">
        <v>2</v>
      </c>
      <c r="BY1515">
        <v>1</v>
      </c>
      <c r="BZ1515">
        <v>2</v>
      </c>
      <c r="CA1515">
        <v>2</v>
      </c>
      <c r="CB1515">
        <v>2</v>
      </c>
      <c r="CC1515">
        <v>2</v>
      </c>
      <c r="CD1515">
        <v>2</v>
      </c>
      <c r="CE1515">
        <v>2</v>
      </c>
      <c r="CF1515">
        <v>2</v>
      </c>
      <c r="CG1515">
        <v>2</v>
      </c>
      <c r="CH1515">
        <v>2</v>
      </c>
      <c r="CI1515">
        <v>2</v>
      </c>
      <c r="CJ1515">
        <v>1</v>
      </c>
      <c r="CK1515">
        <v>2</v>
      </c>
      <c r="CL1515">
        <v>1</v>
      </c>
      <c r="CM1515">
        <v>3</v>
      </c>
      <c r="CN1515">
        <v>4</v>
      </c>
      <c r="CO1515">
        <v>4</v>
      </c>
      <c r="CP1515">
        <v>2</v>
      </c>
      <c r="CQ1515">
        <v>3</v>
      </c>
      <c r="CR1515">
        <v>3</v>
      </c>
      <c r="CS1515">
        <v>3</v>
      </c>
      <c r="CT1515">
        <v>4</v>
      </c>
      <c r="CU1515">
        <v>3</v>
      </c>
      <c r="CV1515">
        <v>3</v>
      </c>
      <c r="CW1515">
        <v>1</v>
      </c>
      <c r="CX1515">
        <v>3</v>
      </c>
      <c r="CY1515">
        <v>3</v>
      </c>
      <c r="CZ1515">
        <v>3</v>
      </c>
      <c r="DA1515" s="57" t="s">
        <v>125</v>
      </c>
    </row>
    <row r="1516" spans="1:105">
      <c r="A1516">
        <v>1510</v>
      </c>
      <c r="B1516" s="9">
        <v>1</v>
      </c>
      <c r="C1516" s="9">
        <v>2</v>
      </c>
      <c r="D1516" s="9">
        <v>1</v>
      </c>
      <c r="E1516" s="9">
        <v>4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1</v>
      </c>
      <c r="M1516" s="9">
        <v>3</v>
      </c>
      <c r="N1516" s="9">
        <v>0</v>
      </c>
      <c r="O1516" s="9">
        <v>0</v>
      </c>
      <c r="P1516" s="9">
        <v>0</v>
      </c>
      <c r="Q1516" s="9">
        <v>0</v>
      </c>
      <c r="R1516" s="9">
        <v>3</v>
      </c>
      <c r="S1516" s="9">
        <v>0</v>
      </c>
      <c r="T1516" s="9"/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1</v>
      </c>
      <c r="AB1516" s="9">
        <v>0</v>
      </c>
      <c r="AC1516" s="9"/>
      <c r="AD1516" s="9">
        <v>5</v>
      </c>
      <c r="AE1516" s="9"/>
      <c r="AF1516" s="9">
        <v>1</v>
      </c>
      <c r="AG1516" s="9">
        <v>0</v>
      </c>
      <c r="AH1516" s="9">
        <v>1</v>
      </c>
      <c r="AI1516" s="9">
        <v>1</v>
      </c>
      <c r="AJ1516" s="9">
        <v>0</v>
      </c>
      <c r="AK1516" s="9">
        <v>0</v>
      </c>
      <c r="AL1516" s="9"/>
      <c r="AM1516" s="9">
        <v>1</v>
      </c>
      <c r="AN1516" s="9">
        <v>1</v>
      </c>
      <c r="AO1516" s="9">
        <v>0</v>
      </c>
      <c r="AP1516" s="9">
        <v>0</v>
      </c>
      <c r="AQ1516" s="9">
        <v>0</v>
      </c>
      <c r="AR1516" s="9">
        <v>0</v>
      </c>
      <c r="AS1516" s="9"/>
      <c r="AT1516" s="9">
        <v>3</v>
      </c>
      <c r="AU1516" s="9">
        <v>3</v>
      </c>
      <c r="AV1516" s="75">
        <v>2</v>
      </c>
      <c r="AW1516" s="75">
        <v>1</v>
      </c>
      <c r="AX1516" s="75">
        <v>2</v>
      </c>
      <c r="AY1516" s="9" t="s">
        <v>125</v>
      </c>
      <c r="AZ1516" s="9">
        <v>1</v>
      </c>
      <c r="BA1516" s="9">
        <v>2</v>
      </c>
      <c r="BB1516" s="9">
        <v>2</v>
      </c>
      <c r="BC1516" s="9">
        <v>2</v>
      </c>
      <c r="BD1516" s="9">
        <v>2</v>
      </c>
      <c r="BE1516" s="9" t="s">
        <v>125</v>
      </c>
      <c r="BF1516" s="9">
        <v>2</v>
      </c>
      <c r="BG1516" s="9" t="s">
        <v>125</v>
      </c>
      <c r="BH1516">
        <v>1</v>
      </c>
      <c r="BI1516">
        <v>1</v>
      </c>
      <c r="BJ1516" s="58">
        <v>1</v>
      </c>
      <c r="BK1516">
        <v>2</v>
      </c>
      <c r="BL1516">
        <v>1</v>
      </c>
      <c r="BM1516">
        <v>2</v>
      </c>
      <c r="BN1516">
        <v>1</v>
      </c>
      <c r="BO1516">
        <v>1</v>
      </c>
      <c r="BP1516">
        <v>2</v>
      </c>
      <c r="BQ1516" t="s">
        <v>125</v>
      </c>
      <c r="BR1516">
        <v>2</v>
      </c>
      <c r="BS1516">
        <v>2</v>
      </c>
      <c r="BT1516" t="s">
        <v>125</v>
      </c>
      <c r="BU1516">
        <v>1</v>
      </c>
      <c r="BV1516">
        <v>1</v>
      </c>
      <c r="BW1516">
        <v>1</v>
      </c>
      <c r="BX1516">
        <v>1</v>
      </c>
      <c r="BY1516">
        <v>1</v>
      </c>
      <c r="BZ1516">
        <v>2</v>
      </c>
      <c r="CA1516">
        <v>2</v>
      </c>
      <c r="CB1516">
        <v>2</v>
      </c>
      <c r="CC1516">
        <v>2</v>
      </c>
      <c r="CD1516">
        <v>2</v>
      </c>
      <c r="CE1516">
        <v>1</v>
      </c>
      <c r="CF1516">
        <v>2</v>
      </c>
      <c r="CG1516">
        <v>2</v>
      </c>
      <c r="CH1516">
        <v>2</v>
      </c>
      <c r="CI1516">
        <v>2</v>
      </c>
      <c r="CJ1516">
        <v>2</v>
      </c>
      <c r="CK1516">
        <v>2</v>
      </c>
      <c r="CL1516">
        <v>1</v>
      </c>
      <c r="CM1516">
        <v>3</v>
      </c>
      <c r="CN1516">
        <v>4</v>
      </c>
      <c r="CO1516">
        <v>3</v>
      </c>
      <c r="CP1516">
        <v>3</v>
      </c>
      <c r="CQ1516">
        <v>2</v>
      </c>
      <c r="CR1516">
        <v>2</v>
      </c>
      <c r="CS1516">
        <v>3</v>
      </c>
      <c r="CT1516">
        <v>2</v>
      </c>
      <c r="CU1516">
        <v>3</v>
      </c>
      <c r="CV1516">
        <v>1</v>
      </c>
      <c r="CW1516">
        <v>1</v>
      </c>
      <c r="CX1516">
        <v>2</v>
      </c>
      <c r="CY1516">
        <v>3</v>
      </c>
      <c r="CZ1516">
        <v>0</v>
      </c>
      <c r="DA1516" s="57" t="s">
        <v>125</v>
      </c>
    </row>
    <row r="1517" spans="1:105">
      <c r="A1517">
        <v>1511</v>
      </c>
      <c r="B1517" s="9">
        <v>2</v>
      </c>
      <c r="C1517" s="9">
        <v>4</v>
      </c>
      <c r="D1517" s="9">
        <v>3</v>
      </c>
      <c r="E1517" s="9">
        <v>11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1</v>
      </c>
      <c r="M1517" s="9">
        <v>2</v>
      </c>
      <c r="N1517" s="9">
        <v>0</v>
      </c>
      <c r="O1517" s="9">
        <v>0</v>
      </c>
      <c r="P1517" s="9">
        <v>0</v>
      </c>
      <c r="Q1517" s="9">
        <v>0</v>
      </c>
      <c r="R1517" s="9">
        <v>3</v>
      </c>
      <c r="S1517" s="9">
        <v>0</v>
      </c>
      <c r="T1517" s="9"/>
      <c r="U1517" s="9">
        <v>1</v>
      </c>
      <c r="V1517" s="9">
        <v>1</v>
      </c>
      <c r="W1517" s="9">
        <v>0</v>
      </c>
      <c r="X1517" s="9">
        <v>0</v>
      </c>
      <c r="Y1517" s="9">
        <v>1</v>
      </c>
      <c r="Z1517" s="9">
        <v>0</v>
      </c>
      <c r="AA1517" s="9">
        <v>0</v>
      </c>
      <c r="AB1517" s="9">
        <v>0</v>
      </c>
      <c r="AC1517" s="9"/>
      <c r="AD1517" s="9">
        <v>3</v>
      </c>
      <c r="AE1517" s="9"/>
      <c r="AF1517" s="9">
        <v>1</v>
      </c>
      <c r="AG1517" s="9">
        <v>0</v>
      </c>
      <c r="AH1517" s="9">
        <v>1</v>
      </c>
      <c r="AI1517" s="9">
        <v>0</v>
      </c>
      <c r="AJ1517" s="9">
        <v>0</v>
      </c>
      <c r="AK1517" s="9">
        <v>0</v>
      </c>
      <c r="AL1517" s="9"/>
      <c r="AM1517" s="9">
        <v>1</v>
      </c>
      <c r="AN1517" s="9">
        <v>1</v>
      </c>
      <c r="AO1517" s="9">
        <v>0</v>
      </c>
      <c r="AP1517" s="9">
        <v>0</v>
      </c>
      <c r="AQ1517" s="9">
        <v>0</v>
      </c>
      <c r="AR1517" s="9">
        <v>0</v>
      </c>
      <c r="AS1517" s="9"/>
      <c r="AT1517" s="9">
        <v>1</v>
      </c>
      <c r="AU1517" s="9">
        <v>4</v>
      </c>
      <c r="AV1517" s="75">
        <v>2</v>
      </c>
      <c r="AW1517" s="75">
        <v>2</v>
      </c>
      <c r="AX1517" s="75">
        <v>2</v>
      </c>
      <c r="AY1517" s="9" t="s">
        <v>125</v>
      </c>
      <c r="AZ1517" s="9">
        <v>1</v>
      </c>
      <c r="BA1517" s="9">
        <v>1</v>
      </c>
      <c r="BB1517" s="9">
        <v>2</v>
      </c>
      <c r="BC1517" s="9">
        <v>2</v>
      </c>
      <c r="BD1517" s="9">
        <v>1</v>
      </c>
      <c r="BE1517" s="9">
        <v>2</v>
      </c>
      <c r="BF1517" s="9">
        <v>1</v>
      </c>
      <c r="BG1517" s="9">
        <v>1</v>
      </c>
      <c r="BH1517">
        <v>2</v>
      </c>
      <c r="BI1517">
        <v>1</v>
      </c>
      <c r="BJ1517" s="58">
        <v>2</v>
      </c>
      <c r="BK1517">
        <v>2</v>
      </c>
      <c r="BL1517">
        <v>1</v>
      </c>
      <c r="BM1517">
        <v>2</v>
      </c>
      <c r="BN1517">
        <v>2</v>
      </c>
      <c r="BO1517">
        <v>2</v>
      </c>
      <c r="BP1517">
        <v>2</v>
      </c>
      <c r="BQ1517" t="s">
        <v>125</v>
      </c>
      <c r="BR1517">
        <v>2</v>
      </c>
      <c r="BS1517">
        <v>2</v>
      </c>
      <c r="BT1517" t="s">
        <v>125</v>
      </c>
      <c r="BU1517">
        <v>1</v>
      </c>
      <c r="BV1517">
        <v>2</v>
      </c>
      <c r="BW1517">
        <v>2</v>
      </c>
      <c r="BX1517">
        <v>2</v>
      </c>
      <c r="BY1517">
        <v>1</v>
      </c>
      <c r="BZ1517">
        <v>2</v>
      </c>
      <c r="CA1517">
        <v>2</v>
      </c>
      <c r="CB1517">
        <v>2</v>
      </c>
      <c r="CC1517">
        <v>2</v>
      </c>
      <c r="CD1517">
        <v>2</v>
      </c>
      <c r="CE1517">
        <v>2</v>
      </c>
      <c r="CF1517">
        <v>2</v>
      </c>
      <c r="CG1517">
        <v>2</v>
      </c>
      <c r="CH1517">
        <v>2</v>
      </c>
      <c r="CI1517">
        <v>2</v>
      </c>
      <c r="CJ1517">
        <v>1</v>
      </c>
      <c r="CK1517">
        <v>2</v>
      </c>
      <c r="CL1517">
        <v>2</v>
      </c>
      <c r="CM1517" t="s">
        <v>125</v>
      </c>
      <c r="CN1517" t="s">
        <v>125</v>
      </c>
      <c r="CO1517">
        <v>3</v>
      </c>
      <c r="CP1517">
        <v>1</v>
      </c>
      <c r="CQ1517">
        <v>3</v>
      </c>
      <c r="CR1517">
        <v>2</v>
      </c>
      <c r="CS1517">
        <v>3</v>
      </c>
      <c r="CT1517">
        <v>3</v>
      </c>
      <c r="CU1517">
        <v>3</v>
      </c>
      <c r="CV1517">
        <v>2</v>
      </c>
      <c r="CW1517">
        <v>1</v>
      </c>
      <c r="CX1517">
        <v>2</v>
      </c>
      <c r="CY1517">
        <v>3</v>
      </c>
      <c r="CZ1517">
        <v>0</v>
      </c>
      <c r="DA1517" s="57" t="s">
        <v>125</v>
      </c>
    </row>
    <row r="1518" spans="1:105">
      <c r="A1518">
        <v>1512</v>
      </c>
      <c r="B1518" s="9">
        <v>2</v>
      </c>
      <c r="C1518" s="9">
        <v>4</v>
      </c>
      <c r="D1518" s="9">
        <v>2</v>
      </c>
      <c r="E1518" s="9">
        <v>2</v>
      </c>
      <c r="F1518" s="9">
        <v>0</v>
      </c>
      <c r="G1518" s="9">
        <v>1</v>
      </c>
      <c r="H1518" s="9">
        <v>1</v>
      </c>
      <c r="I1518" s="9">
        <v>1</v>
      </c>
      <c r="J1518" s="9">
        <v>1</v>
      </c>
      <c r="K1518" s="9">
        <v>0</v>
      </c>
      <c r="L1518" s="9">
        <v>0</v>
      </c>
      <c r="M1518" s="9">
        <v>2</v>
      </c>
      <c r="N1518" s="9">
        <v>4</v>
      </c>
      <c r="O1518" s="9">
        <v>0</v>
      </c>
      <c r="P1518" s="9">
        <v>0</v>
      </c>
      <c r="Q1518" s="9">
        <v>0</v>
      </c>
      <c r="R1518" s="9">
        <v>4</v>
      </c>
      <c r="S1518" s="9">
        <v>0</v>
      </c>
      <c r="T1518" s="9"/>
      <c r="U1518" s="9">
        <v>0</v>
      </c>
      <c r="V1518" s="9">
        <v>0</v>
      </c>
      <c r="W1518" s="9">
        <v>0</v>
      </c>
      <c r="X1518" s="9">
        <v>0</v>
      </c>
      <c r="Y1518" s="9">
        <v>1</v>
      </c>
      <c r="Z1518" s="9">
        <v>0</v>
      </c>
      <c r="AA1518" s="9">
        <v>0</v>
      </c>
      <c r="AB1518" s="9">
        <v>0</v>
      </c>
      <c r="AC1518" s="9"/>
      <c r="AD1518" s="9">
        <v>3</v>
      </c>
      <c r="AE1518" s="9"/>
      <c r="AF1518" s="9">
        <v>1</v>
      </c>
      <c r="AG1518" s="9">
        <v>1</v>
      </c>
      <c r="AH1518" s="9">
        <v>1</v>
      </c>
      <c r="AI1518" s="9">
        <v>1</v>
      </c>
      <c r="AJ1518" s="9">
        <v>0</v>
      </c>
      <c r="AK1518" s="9">
        <v>0</v>
      </c>
      <c r="AL1518" s="9"/>
      <c r="AM1518" s="9">
        <v>0</v>
      </c>
      <c r="AN1518" s="9">
        <v>1</v>
      </c>
      <c r="AO1518" s="9">
        <v>0</v>
      </c>
      <c r="AP1518" s="9">
        <v>1</v>
      </c>
      <c r="AQ1518" s="9">
        <v>0</v>
      </c>
      <c r="AR1518" s="9">
        <v>0</v>
      </c>
      <c r="AS1518" s="9"/>
      <c r="AT1518" s="9">
        <v>3</v>
      </c>
      <c r="AU1518" s="9">
        <v>1</v>
      </c>
      <c r="AV1518" s="75">
        <v>2</v>
      </c>
      <c r="AW1518" s="75">
        <v>2</v>
      </c>
      <c r="AX1518" s="75">
        <v>1</v>
      </c>
      <c r="AY1518" s="9">
        <v>1</v>
      </c>
      <c r="AZ1518" s="9">
        <v>1</v>
      </c>
      <c r="BA1518" s="9">
        <v>1</v>
      </c>
      <c r="BB1518" s="9">
        <v>2</v>
      </c>
      <c r="BC1518" s="9">
        <v>2</v>
      </c>
      <c r="BD1518" s="9">
        <v>1</v>
      </c>
      <c r="BE1518" s="9">
        <v>2</v>
      </c>
      <c r="BF1518" s="9">
        <v>1</v>
      </c>
      <c r="BG1518" s="9">
        <v>1</v>
      </c>
      <c r="BH1518">
        <v>2</v>
      </c>
      <c r="BI1518">
        <v>1</v>
      </c>
      <c r="BJ1518" s="58">
        <v>1</v>
      </c>
      <c r="BK1518">
        <v>2</v>
      </c>
      <c r="BL1518">
        <v>1</v>
      </c>
      <c r="BM1518">
        <v>2</v>
      </c>
      <c r="BN1518">
        <v>1</v>
      </c>
      <c r="BO1518">
        <v>1</v>
      </c>
      <c r="BP1518">
        <v>1</v>
      </c>
      <c r="BQ1518">
        <v>1</v>
      </c>
      <c r="BR1518">
        <v>1</v>
      </c>
      <c r="BS1518">
        <v>2</v>
      </c>
      <c r="BT1518" t="s">
        <v>125</v>
      </c>
      <c r="BU1518">
        <v>1</v>
      </c>
      <c r="BV1518">
        <v>2</v>
      </c>
      <c r="BW1518">
        <v>2</v>
      </c>
      <c r="BX1518">
        <v>1</v>
      </c>
      <c r="BY1518">
        <v>1</v>
      </c>
      <c r="BZ1518">
        <v>2</v>
      </c>
      <c r="CA1518">
        <v>1</v>
      </c>
      <c r="CB1518">
        <v>2</v>
      </c>
      <c r="CC1518">
        <v>1</v>
      </c>
      <c r="CD1518">
        <v>1</v>
      </c>
      <c r="CE1518">
        <v>2</v>
      </c>
      <c r="CF1518">
        <v>1</v>
      </c>
      <c r="CG1518">
        <v>1</v>
      </c>
      <c r="CH1518">
        <v>1</v>
      </c>
      <c r="CI1518">
        <v>2</v>
      </c>
      <c r="CJ1518">
        <v>1</v>
      </c>
      <c r="CK1518">
        <v>2</v>
      </c>
      <c r="CL1518">
        <v>1</v>
      </c>
      <c r="CM1518">
        <v>3</v>
      </c>
      <c r="CO1518">
        <v>4</v>
      </c>
      <c r="CP1518">
        <v>2</v>
      </c>
      <c r="CQ1518">
        <v>3</v>
      </c>
      <c r="CR1518">
        <v>3</v>
      </c>
      <c r="CS1518">
        <v>3</v>
      </c>
      <c r="CT1518">
        <v>4</v>
      </c>
      <c r="CU1518">
        <v>3</v>
      </c>
      <c r="CV1518">
        <v>2</v>
      </c>
      <c r="CW1518">
        <v>1</v>
      </c>
      <c r="CX1518">
        <v>3</v>
      </c>
      <c r="CY1518">
        <v>3</v>
      </c>
      <c r="CZ1518">
        <v>3</v>
      </c>
      <c r="DA1518" s="57">
        <v>3</v>
      </c>
    </row>
    <row r="1519" spans="1:105">
      <c r="A1519">
        <v>1513</v>
      </c>
      <c r="B1519" s="9">
        <v>2</v>
      </c>
      <c r="C1519" s="9">
        <v>6</v>
      </c>
      <c r="D1519" s="9">
        <v>5</v>
      </c>
      <c r="E1519" s="9">
        <v>8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1</v>
      </c>
      <c r="L1519" s="9">
        <v>0</v>
      </c>
      <c r="M1519" s="9">
        <v>2</v>
      </c>
      <c r="N1519" s="9">
        <v>4</v>
      </c>
      <c r="O1519" s="9">
        <v>4</v>
      </c>
      <c r="P1519" s="9">
        <v>4</v>
      </c>
      <c r="Q1519" s="9">
        <v>3</v>
      </c>
      <c r="R1519" s="9">
        <v>3</v>
      </c>
      <c r="S1519" s="9">
        <v>3</v>
      </c>
      <c r="T1519" s="9"/>
      <c r="U1519" s="9">
        <v>0</v>
      </c>
      <c r="V1519" s="9">
        <v>0</v>
      </c>
      <c r="W1519" s="9">
        <v>0</v>
      </c>
      <c r="X1519" s="9">
        <v>0</v>
      </c>
      <c r="Y1519" s="9">
        <v>1</v>
      </c>
      <c r="Z1519" s="9">
        <v>1</v>
      </c>
      <c r="AA1519" s="9">
        <v>0</v>
      </c>
      <c r="AB1519" s="9">
        <v>0</v>
      </c>
      <c r="AC1519" s="9"/>
      <c r="AD1519" s="9">
        <v>4</v>
      </c>
      <c r="AE1519" s="9"/>
      <c r="AF1519" s="9">
        <v>1</v>
      </c>
      <c r="AG1519" s="9">
        <v>1</v>
      </c>
      <c r="AH1519" s="9">
        <v>0</v>
      </c>
      <c r="AI1519" s="9">
        <v>0</v>
      </c>
      <c r="AJ1519" s="9">
        <v>0</v>
      </c>
      <c r="AK1519" s="9">
        <v>0</v>
      </c>
      <c r="AL1519" s="9"/>
      <c r="AM1519" s="9">
        <v>1</v>
      </c>
      <c r="AN1519" s="9">
        <v>1</v>
      </c>
      <c r="AO1519" s="9">
        <v>1</v>
      </c>
      <c r="AP1519" s="9">
        <v>1</v>
      </c>
      <c r="AQ1519" s="9">
        <v>0</v>
      </c>
      <c r="AR1519" s="9">
        <v>0</v>
      </c>
      <c r="AS1519" s="9"/>
      <c r="AT1519" s="9">
        <v>3</v>
      </c>
      <c r="AU1519" s="9">
        <v>4</v>
      </c>
      <c r="AV1519" s="75">
        <v>1</v>
      </c>
      <c r="AW1519" s="75">
        <v>2</v>
      </c>
      <c r="AX1519" s="75">
        <v>1</v>
      </c>
      <c r="AY1519" s="9">
        <v>2</v>
      </c>
      <c r="AZ1519" s="9">
        <v>1</v>
      </c>
      <c r="BA1519" s="9">
        <v>1</v>
      </c>
      <c r="BB1519" s="9">
        <v>2</v>
      </c>
      <c r="BC1519" s="9">
        <v>2</v>
      </c>
      <c r="BD1519" s="9">
        <v>1</v>
      </c>
      <c r="BE1519" s="9">
        <v>2</v>
      </c>
      <c r="BF1519" s="9">
        <v>1</v>
      </c>
      <c r="BG1519" s="9">
        <v>1</v>
      </c>
      <c r="BH1519">
        <v>2</v>
      </c>
      <c r="BI1519">
        <v>2</v>
      </c>
      <c r="BJ1519" s="58">
        <v>2</v>
      </c>
      <c r="BK1519">
        <v>2</v>
      </c>
      <c r="BL1519">
        <v>2</v>
      </c>
      <c r="BM1519">
        <v>1</v>
      </c>
      <c r="BN1519">
        <v>2</v>
      </c>
      <c r="BO1519">
        <v>1</v>
      </c>
      <c r="BP1519">
        <v>2</v>
      </c>
      <c r="BQ1519" t="s">
        <v>125</v>
      </c>
      <c r="BR1519">
        <v>2</v>
      </c>
      <c r="BS1519">
        <v>2</v>
      </c>
      <c r="BT1519" t="s">
        <v>125</v>
      </c>
      <c r="BU1519">
        <v>2</v>
      </c>
      <c r="BV1519">
        <v>2</v>
      </c>
      <c r="BW1519">
        <v>2</v>
      </c>
      <c r="BX1519">
        <v>2</v>
      </c>
      <c r="BY1519">
        <v>2</v>
      </c>
      <c r="BZ1519">
        <v>2</v>
      </c>
      <c r="CA1519">
        <v>2</v>
      </c>
      <c r="CB1519">
        <v>2</v>
      </c>
      <c r="CC1519">
        <v>1</v>
      </c>
      <c r="CD1519">
        <v>2</v>
      </c>
      <c r="CE1519">
        <v>2</v>
      </c>
      <c r="CF1519">
        <v>1</v>
      </c>
      <c r="CG1519">
        <v>2</v>
      </c>
      <c r="CH1519">
        <v>2</v>
      </c>
      <c r="CI1519">
        <v>2</v>
      </c>
      <c r="CJ1519">
        <v>2</v>
      </c>
      <c r="CK1519">
        <v>2</v>
      </c>
      <c r="CL1519">
        <v>2</v>
      </c>
      <c r="CM1519" t="s">
        <v>125</v>
      </c>
      <c r="CN1519" t="s">
        <v>125</v>
      </c>
      <c r="CO1519">
        <v>4</v>
      </c>
      <c r="CP1519">
        <v>2</v>
      </c>
      <c r="CQ1519">
        <v>3</v>
      </c>
      <c r="CR1519">
        <v>3</v>
      </c>
      <c r="CS1519">
        <v>3</v>
      </c>
      <c r="CT1519">
        <v>4</v>
      </c>
      <c r="CU1519">
        <v>3</v>
      </c>
      <c r="CV1519">
        <v>3</v>
      </c>
      <c r="CW1519">
        <v>1</v>
      </c>
      <c r="CX1519">
        <v>2</v>
      </c>
      <c r="CY1519">
        <v>1</v>
      </c>
      <c r="CZ1519">
        <v>3</v>
      </c>
      <c r="DA1519" s="57" t="s">
        <v>125</v>
      </c>
    </row>
    <row r="1520" spans="1:105">
      <c r="A1520">
        <v>1514</v>
      </c>
      <c r="B1520" s="9">
        <v>2</v>
      </c>
      <c r="C1520" s="9">
        <v>4</v>
      </c>
      <c r="D1520" s="9">
        <v>1</v>
      </c>
      <c r="E1520" s="9">
        <v>2</v>
      </c>
      <c r="F1520" s="9">
        <v>0</v>
      </c>
      <c r="G1520" s="9">
        <v>0</v>
      </c>
      <c r="H1520" s="9">
        <v>0</v>
      </c>
      <c r="I1520" s="9">
        <v>1</v>
      </c>
      <c r="J1520" s="9">
        <v>0</v>
      </c>
      <c r="K1520" s="9">
        <v>0</v>
      </c>
      <c r="L1520" s="9">
        <v>0</v>
      </c>
      <c r="M1520" s="9">
        <v>1</v>
      </c>
      <c r="N1520" s="9">
        <v>0</v>
      </c>
      <c r="O1520" s="9">
        <v>0</v>
      </c>
      <c r="P1520" s="9">
        <v>0</v>
      </c>
      <c r="Q1520" s="9">
        <v>0</v>
      </c>
      <c r="R1520" s="9">
        <v>4</v>
      </c>
      <c r="S1520" s="9">
        <v>4</v>
      </c>
      <c r="T1520" s="9"/>
      <c r="U1520" s="9">
        <v>0</v>
      </c>
      <c r="V1520" s="9">
        <v>1</v>
      </c>
      <c r="W1520" s="9">
        <v>0</v>
      </c>
      <c r="X1520" s="9">
        <v>0</v>
      </c>
      <c r="Y1520" s="9">
        <v>1</v>
      </c>
      <c r="Z1520" s="9">
        <v>1</v>
      </c>
      <c r="AA1520" s="9">
        <v>0</v>
      </c>
      <c r="AB1520" s="9">
        <v>0</v>
      </c>
      <c r="AC1520" s="9"/>
      <c r="AD1520" s="9">
        <v>3</v>
      </c>
      <c r="AE1520" s="9"/>
      <c r="AF1520" s="9">
        <v>1</v>
      </c>
      <c r="AG1520" s="9">
        <v>0</v>
      </c>
      <c r="AH1520" s="9">
        <v>0</v>
      </c>
      <c r="AI1520" s="9">
        <v>0</v>
      </c>
      <c r="AJ1520" s="9">
        <v>0</v>
      </c>
      <c r="AK1520" s="9">
        <v>0</v>
      </c>
      <c r="AL1520" s="9"/>
      <c r="AM1520" s="9">
        <v>1</v>
      </c>
      <c r="AN1520" s="9">
        <v>1</v>
      </c>
      <c r="AO1520" s="9">
        <v>1</v>
      </c>
      <c r="AP1520" s="9">
        <v>1</v>
      </c>
      <c r="AQ1520" s="9">
        <v>0</v>
      </c>
      <c r="AR1520" s="9">
        <v>0</v>
      </c>
      <c r="AS1520" s="9"/>
      <c r="AT1520" s="9">
        <v>1</v>
      </c>
      <c r="AU1520" s="9">
        <v>1</v>
      </c>
      <c r="AV1520" s="75">
        <v>1</v>
      </c>
      <c r="AW1520" s="75">
        <v>1</v>
      </c>
      <c r="AX1520" s="75">
        <v>1</v>
      </c>
      <c r="AY1520" s="9">
        <v>1</v>
      </c>
      <c r="AZ1520" s="9">
        <v>1</v>
      </c>
      <c r="BA1520" s="9">
        <v>1</v>
      </c>
      <c r="BB1520" s="9">
        <v>2</v>
      </c>
      <c r="BC1520" s="9">
        <v>1</v>
      </c>
      <c r="BD1520" s="9">
        <v>1</v>
      </c>
      <c r="BE1520" s="9">
        <v>2</v>
      </c>
      <c r="BF1520" s="9">
        <v>1</v>
      </c>
      <c r="BG1520" s="9">
        <v>1</v>
      </c>
      <c r="BH1520">
        <v>1</v>
      </c>
      <c r="BI1520">
        <v>1</v>
      </c>
      <c r="BJ1520" s="58">
        <v>1</v>
      </c>
      <c r="BK1520">
        <v>1</v>
      </c>
      <c r="BL1520">
        <v>1</v>
      </c>
      <c r="BM1520">
        <v>1</v>
      </c>
      <c r="BN1520">
        <v>1</v>
      </c>
      <c r="BO1520">
        <v>2</v>
      </c>
      <c r="BP1520">
        <v>2</v>
      </c>
      <c r="BQ1520" t="s">
        <v>125</v>
      </c>
      <c r="BR1520">
        <v>2</v>
      </c>
      <c r="BS1520">
        <v>2</v>
      </c>
      <c r="BT1520" t="s">
        <v>125</v>
      </c>
      <c r="BU1520">
        <v>1</v>
      </c>
      <c r="BV1520">
        <v>1</v>
      </c>
      <c r="BW1520">
        <v>2</v>
      </c>
      <c r="BX1520">
        <v>2</v>
      </c>
      <c r="BY1520">
        <v>1</v>
      </c>
      <c r="BZ1520">
        <v>2</v>
      </c>
      <c r="CA1520">
        <v>2</v>
      </c>
      <c r="CB1520">
        <v>2</v>
      </c>
      <c r="CC1520">
        <v>2</v>
      </c>
      <c r="CD1520">
        <v>2</v>
      </c>
      <c r="CE1520">
        <v>2</v>
      </c>
      <c r="CF1520">
        <v>2</v>
      </c>
      <c r="CG1520">
        <v>2</v>
      </c>
      <c r="CH1520">
        <v>2</v>
      </c>
      <c r="CI1520">
        <v>1</v>
      </c>
      <c r="CJ1520">
        <v>1</v>
      </c>
      <c r="CK1520">
        <v>2</v>
      </c>
      <c r="CL1520">
        <v>2</v>
      </c>
      <c r="CM1520" t="s">
        <v>125</v>
      </c>
      <c r="CN1520" t="s">
        <v>125</v>
      </c>
      <c r="CO1520">
        <v>4</v>
      </c>
      <c r="CP1520">
        <v>2</v>
      </c>
      <c r="CQ1520">
        <v>4</v>
      </c>
      <c r="CR1520">
        <v>3</v>
      </c>
      <c r="CS1520">
        <v>3</v>
      </c>
      <c r="CT1520">
        <v>3</v>
      </c>
      <c r="CU1520">
        <v>4</v>
      </c>
      <c r="CV1520">
        <v>3</v>
      </c>
      <c r="CW1520">
        <v>1</v>
      </c>
      <c r="CX1520">
        <v>3</v>
      </c>
      <c r="CY1520">
        <v>1</v>
      </c>
      <c r="CZ1520">
        <v>4</v>
      </c>
      <c r="DA1520" s="57" t="s">
        <v>125</v>
      </c>
    </row>
    <row r="1521" spans="1:105">
      <c r="A1521">
        <v>1515</v>
      </c>
      <c r="B1521" s="9">
        <v>1</v>
      </c>
      <c r="C1521" s="9">
        <v>4</v>
      </c>
      <c r="D1521" s="9">
        <v>2</v>
      </c>
      <c r="E1521" s="9">
        <v>5</v>
      </c>
      <c r="F1521" s="9">
        <v>0</v>
      </c>
      <c r="G1521" s="9">
        <v>0</v>
      </c>
      <c r="H1521" s="9">
        <v>1</v>
      </c>
      <c r="I1521" s="9">
        <v>0</v>
      </c>
      <c r="J1521" s="9">
        <v>0</v>
      </c>
      <c r="K1521" s="9">
        <v>0</v>
      </c>
      <c r="L1521" s="9">
        <v>0</v>
      </c>
      <c r="M1521" s="9">
        <v>2</v>
      </c>
      <c r="N1521" s="9">
        <v>3</v>
      </c>
      <c r="O1521" s="9">
        <v>3</v>
      </c>
      <c r="P1521" s="9">
        <v>3</v>
      </c>
      <c r="Q1521" s="9">
        <v>3</v>
      </c>
      <c r="R1521" s="9">
        <v>4</v>
      </c>
      <c r="S1521" s="9">
        <v>3</v>
      </c>
      <c r="T1521" s="9"/>
      <c r="U1521" s="9">
        <v>0</v>
      </c>
      <c r="V1521" s="9">
        <v>0</v>
      </c>
      <c r="W1521" s="9">
        <v>0</v>
      </c>
      <c r="X1521" s="9">
        <v>1</v>
      </c>
      <c r="Y1521" s="9">
        <v>0</v>
      </c>
      <c r="Z1521" s="9">
        <v>0</v>
      </c>
      <c r="AA1521" s="9">
        <v>0</v>
      </c>
      <c r="AB1521" s="9">
        <v>0</v>
      </c>
      <c r="AC1521" s="9"/>
      <c r="AD1521" s="9">
        <v>2</v>
      </c>
      <c r="AE1521" s="9"/>
      <c r="AF1521" s="9">
        <v>0</v>
      </c>
      <c r="AG1521" s="9">
        <v>0</v>
      </c>
      <c r="AH1521" s="9">
        <v>0</v>
      </c>
      <c r="AI1521" s="9">
        <v>1</v>
      </c>
      <c r="AJ1521" s="9">
        <v>0</v>
      </c>
      <c r="AK1521" s="9">
        <v>0</v>
      </c>
      <c r="AL1521" s="9"/>
      <c r="AM1521" s="9">
        <v>1</v>
      </c>
      <c r="AN1521" s="9">
        <v>1</v>
      </c>
      <c r="AO1521" s="9">
        <v>1</v>
      </c>
      <c r="AP1521" s="9">
        <v>0</v>
      </c>
      <c r="AQ1521" s="9">
        <v>0</v>
      </c>
      <c r="AR1521" s="9">
        <v>0</v>
      </c>
      <c r="AS1521" s="9"/>
      <c r="AT1521" s="9">
        <v>1</v>
      </c>
      <c r="AU1521" s="9">
        <v>1</v>
      </c>
      <c r="AV1521" s="75">
        <v>1</v>
      </c>
      <c r="AW1521" s="75">
        <v>2</v>
      </c>
      <c r="AX1521" s="75">
        <v>1</v>
      </c>
      <c r="AY1521" s="9">
        <v>1</v>
      </c>
      <c r="AZ1521" s="9">
        <v>1</v>
      </c>
      <c r="BA1521" s="9">
        <v>1</v>
      </c>
      <c r="BB1521" s="9">
        <v>2</v>
      </c>
      <c r="BC1521" s="9">
        <v>2</v>
      </c>
      <c r="BD1521" s="9">
        <v>1</v>
      </c>
      <c r="BE1521" s="9">
        <v>2</v>
      </c>
      <c r="BF1521" s="9">
        <v>1</v>
      </c>
      <c r="BG1521" s="9">
        <v>1</v>
      </c>
      <c r="BH1521">
        <v>2</v>
      </c>
      <c r="BI1521">
        <v>2</v>
      </c>
      <c r="BJ1521" s="58">
        <v>1</v>
      </c>
      <c r="BK1521">
        <v>2</v>
      </c>
      <c r="BL1521">
        <v>1</v>
      </c>
      <c r="BM1521">
        <v>1</v>
      </c>
      <c r="BN1521">
        <v>1</v>
      </c>
      <c r="BO1521">
        <v>2</v>
      </c>
      <c r="BP1521">
        <v>1</v>
      </c>
      <c r="BQ1521">
        <v>1</v>
      </c>
      <c r="BR1521">
        <v>1</v>
      </c>
      <c r="BS1521">
        <v>1</v>
      </c>
      <c r="BT1521">
        <v>2</v>
      </c>
      <c r="BU1521">
        <v>1</v>
      </c>
      <c r="BV1521">
        <v>2</v>
      </c>
      <c r="BW1521">
        <v>1</v>
      </c>
      <c r="BX1521">
        <v>1</v>
      </c>
      <c r="BY1521">
        <v>2</v>
      </c>
      <c r="BZ1521">
        <v>2</v>
      </c>
      <c r="CA1521">
        <v>2</v>
      </c>
      <c r="CB1521">
        <v>2</v>
      </c>
      <c r="CC1521">
        <v>2</v>
      </c>
      <c r="CD1521">
        <v>2</v>
      </c>
      <c r="CE1521">
        <v>1</v>
      </c>
      <c r="CF1521">
        <v>2</v>
      </c>
      <c r="CG1521">
        <v>1</v>
      </c>
      <c r="CH1521">
        <v>2</v>
      </c>
      <c r="CI1521">
        <v>1</v>
      </c>
      <c r="CJ1521">
        <v>1</v>
      </c>
      <c r="CK1521">
        <v>2</v>
      </c>
      <c r="CL1521">
        <v>1</v>
      </c>
      <c r="CM1521">
        <v>3</v>
      </c>
      <c r="CN1521">
        <v>3</v>
      </c>
      <c r="CO1521">
        <v>4</v>
      </c>
      <c r="CP1521">
        <v>3</v>
      </c>
      <c r="CQ1521">
        <v>3</v>
      </c>
      <c r="CR1521">
        <v>3</v>
      </c>
      <c r="CS1521">
        <v>4</v>
      </c>
      <c r="CT1521">
        <v>3</v>
      </c>
      <c r="CU1521">
        <v>4</v>
      </c>
      <c r="CV1521">
        <v>4</v>
      </c>
      <c r="CW1521">
        <v>1</v>
      </c>
      <c r="CX1521">
        <v>3</v>
      </c>
      <c r="CY1521">
        <v>3</v>
      </c>
      <c r="CZ1521">
        <v>4</v>
      </c>
      <c r="DA1521" s="57">
        <v>4</v>
      </c>
    </row>
    <row r="1522" spans="1:105">
      <c r="A1522">
        <v>1516</v>
      </c>
      <c r="B1522" s="9">
        <v>1</v>
      </c>
      <c r="C1522" s="9">
        <v>8</v>
      </c>
      <c r="D1522" s="9">
        <v>7</v>
      </c>
      <c r="E1522" s="9">
        <v>2</v>
      </c>
      <c r="F1522" s="9">
        <v>0</v>
      </c>
      <c r="G1522" s="9">
        <v>0</v>
      </c>
      <c r="H1522" s="9">
        <v>0</v>
      </c>
      <c r="I1522" s="9">
        <v>1</v>
      </c>
      <c r="J1522" s="9">
        <v>0</v>
      </c>
      <c r="K1522" s="9">
        <v>0</v>
      </c>
      <c r="L1522" s="9">
        <v>0</v>
      </c>
      <c r="M1522" s="9">
        <v>2</v>
      </c>
      <c r="N1522" s="9">
        <v>3</v>
      </c>
      <c r="O1522" s="9"/>
      <c r="P1522" s="9">
        <v>3</v>
      </c>
      <c r="Q1522" s="9">
        <v>3</v>
      </c>
      <c r="R1522" s="9">
        <v>4</v>
      </c>
      <c r="S1522" s="9">
        <v>3</v>
      </c>
      <c r="T1522" s="9"/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1</v>
      </c>
      <c r="AB1522" s="9">
        <v>0</v>
      </c>
      <c r="AC1522" s="9"/>
      <c r="AD1522" s="9">
        <v>4</v>
      </c>
      <c r="AE1522" s="9"/>
      <c r="AF1522" s="9">
        <v>1</v>
      </c>
      <c r="AG1522" s="9">
        <v>0</v>
      </c>
      <c r="AH1522" s="9">
        <v>0</v>
      </c>
      <c r="AI1522" s="9">
        <v>0</v>
      </c>
      <c r="AJ1522" s="9">
        <v>0</v>
      </c>
      <c r="AK1522" s="9">
        <v>0</v>
      </c>
      <c r="AL1522" s="9"/>
      <c r="AM1522" s="9">
        <v>1</v>
      </c>
      <c r="AN1522" s="9">
        <v>1</v>
      </c>
      <c r="AO1522" s="9">
        <v>0</v>
      </c>
      <c r="AP1522" s="9">
        <v>0</v>
      </c>
      <c r="AQ1522" s="9">
        <v>0</v>
      </c>
      <c r="AR1522" s="9">
        <v>0</v>
      </c>
      <c r="AS1522" s="9"/>
      <c r="AT1522" s="9">
        <v>4</v>
      </c>
      <c r="AU1522" s="9">
        <v>1</v>
      </c>
      <c r="AV1522" s="75">
        <v>2</v>
      </c>
      <c r="AW1522" s="75">
        <v>2</v>
      </c>
      <c r="AX1522" s="75">
        <v>2</v>
      </c>
      <c r="AY1522" s="9" t="s">
        <v>125</v>
      </c>
      <c r="AZ1522" s="9">
        <v>2</v>
      </c>
      <c r="BA1522" s="9" t="s">
        <v>125</v>
      </c>
      <c r="BB1522" s="9" t="s">
        <v>125</v>
      </c>
      <c r="BC1522" s="9">
        <v>2</v>
      </c>
      <c r="BD1522" s="9">
        <v>1</v>
      </c>
      <c r="BE1522" s="9">
        <v>2</v>
      </c>
      <c r="BF1522" s="9">
        <v>1</v>
      </c>
      <c r="BG1522" s="9">
        <v>1</v>
      </c>
      <c r="BH1522">
        <v>2</v>
      </c>
      <c r="BI1522">
        <v>2</v>
      </c>
      <c r="BJ1522" s="58">
        <v>1</v>
      </c>
      <c r="BK1522">
        <v>2</v>
      </c>
      <c r="BL1522">
        <v>2</v>
      </c>
      <c r="BM1522">
        <v>1</v>
      </c>
      <c r="BN1522">
        <v>1</v>
      </c>
      <c r="BO1522">
        <v>2</v>
      </c>
      <c r="BP1522">
        <v>1</v>
      </c>
      <c r="BQ1522">
        <v>2</v>
      </c>
      <c r="BR1522">
        <v>2</v>
      </c>
      <c r="BS1522">
        <v>2</v>
      </c>
      <c r="BT1522" t="s">
        <v>125</v>
      </c>
      <c r="BU1522">
        <v>1</v>
      </c>
      <c r="BV1522">
        <v>1</v>
      </c>
      <c r="BW1522">
        <v>2</v>
      </c>
      <c r="BX1522">
        <v>1</v>
      </c>
      <c r="BY1522">
        <v>2</v>
      </c>
      <c r="BZ1522">
        <v>2</v>
      </c>
      <c r="CA1522">
        <v>2</v>
      </c>
      <c r="CB1522">
        <v>2</v>
      </c>
      <c r="CC1522">
        <v>1</v>
      </c>
      <c r="CD1522">
        <v>2</v>
      </c>
      <c r="CE1522">
        <v>2</v>
      </c>
      <c r="CF1522">
        <v>2</v>
      </c>
      <c r="CG1522">
        <v>2</v>
      </c>
      <c r="CH1522">
        <v>1</v>
      </c>
      <c r="CI1522">
        <v>1</v>
      </c>
      <c r="CJ1522">
        <v>1</v>
      </c>
      <c r="CK1522">
        <v>1</v>
      </c>
      <c r="CL1522">
        <v>1</v>
      </c>
      <c r="CM1522">
        <v>3</v>
      </c>
      <c r="CN1522">
        <v>4</v>
      </c>
      <c r="CO1522">
        <v>4</v>
      </c>
      <c r="CP1522">
        <v>3</v>
      </c>
      <c r="CQ1522">
        <v>4</v>
      </c>
      <c r="CR1522">
        <v>4</v>
      </c>
      <c r="CS1522">
        <v>4</v>
      </c>
      <c r="CT1522">
        <v>3</v>
      </c>
      <c r="CU1522">
        <v>3</v>
      </c>
      <c r="CV1522">
        <v>4</v>
      </c>
      <c r="CW1522">
        <v>3</v>
      </c>
      <c r="CX1522">
        <v>3</v>
      </c>
      <c r="CY1522">
        <v>1</v>
      </c>
      <c r="DA1522" s="57" t="s">
        <v>125</v>
      </c>
    </row>
    <row r="1523" spans="1:105">
      <c r="A1523">
        <v>1517</v>
      </c>
      <c r="B1523" s="9">
        <v>2</v>
      </c>
      <c r="C1523" s="9">
        <v>6</v>
      </c>
      <c r="D1523" s="9">
        <v>1</v>
      </c>
      <c r="E1523" s="9">
        <v>2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1</v>
      </c>
      <c r="M1523" s="9">
        <v>2</v>
      </c>
      <c r="N1523" s="9">
        <v>4</v>
      </c>
      <c r="O1523" s="9">
        <v>3</v>
      </c>
      <c r="P1523" s="9">
        <v>4</v>
      </c>
      <c r="Q1523" s="9">
        <v>4</v>
      </c>
      <c r="R1523" s="9">
        <v>4</v>
      </c>
      <c r="S1523" s="9">
        <v>4</v>
      </c>
      <c r="T1523" s="9"/>
      <c r="U1523" s="9">
        <v>0</v>
      </c>
      <c r="V1523" s="9">
        <v>1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  <c r="AC1523" s="9"/>
      <c r="AD1523" s="9">
        <v>1</v>
      </c>
      <c r="AE1523" s="9"/>
      <c r="AF1523" s="9">
        <v>1</v>
      </c>
      <c r="AG1523" s="9">
        <v>0</v>
      </c>
      <c r="AH1523" s="9">
        <v>0</v>
      </c>
      <c r="AI1523" s="9">
        <v>1</v>
      </c>
      <c r="AJ1523" s="9">
        <v>0</v>
      </c>
      <c r="AK1523" s="9">
        <v>0</v>
      </c>
      <c r="AL1523" s="9"/>
      <c r="AM1523" s="9">
        <v>1</v>
      </c>
      <c r="AN1523" s="9">
        <v>1</v>
      </c>
      <c r="AO1523" s="9">
        <v>1</v>
      </c>
      <c r="AP1523" s="9">
        <v>1</v>
      </c>
      <c r="AQ1523" s="9">
        <v>0</v>
      </c>
      <c r="AR1523" s="9">
        <v>0</v>
      </c>
      <c r="AS1523" s="9"/>
      <c r="AT1523" s="9">
        <v>3</v>
      </c>
      <c r="AU1523" s="9">
        <v>4</v>
      </c>
      <c r="AV1523" s="75">
        <v>1</v>
      </c>
      <c r="AW1523" s="75">
        <v>2</v>
      </c>
      <c r="AX1523" s="75">
        <v>1</v>
      </c>
      <c r="AY1523" s="9">
        <v>1</v>
      </c>
      <c r="AZ1523" s="9">
        <v>1</v>
      </c>
      <c r="BA1523" s="9">
        <v>1</v>
      </c>
      <c r="BB1523" s="9">
        <v>2</v>
      </c>
      <c r="BC1523" s="9">
        <v>2</v>
      </c>
      <c r="BD1523" s="9">
        <v>1</v>
      </c>
      <c r="BE1523" s="9">
        <v>2</v>
      </c>
      <c r="BF1523" s="9">
        <v>2</v>
      </c>
      <c r="BG1523" s="9" t="s">
        <v>125</v>
      </c>
      <c r="BH1523">
        <v>1</v>
      </c>
      <c r="BI1523">
        <v>2</v>
      </c>
      <c r="BJ1523" s="58">
        <v>2</v>
      </c>
      <c r="BK1523">
        <v>2</v>
      </c>
      <c r="BL1523">
        <v>1</v>
      </c>
      <c r="BM1523">
        <v>1</v>
      </c>
      <c r="BN1523">
        <v>1</v>
      </c>
      <c r="BO1523">
        <v>2</v>
      </c>
      <c r="BP1523">
        <v>1</v>
      </c>
      <c r="BQ1523">
        <v>1</v>
      </c>
      <c r="BR1523">
        <v>2</v>
      </c>
      <c r="BS1523">
        <v>1</v>
      </c>
      <c r="BT1523">
        <v>1</v>
      </c>
      <c r="BU1523">
        <v>1</v>
      </c>
      <c r="BV1523">
        <v>1</v>
      </c>
      <c r="BW1523">
        <v>2</v>
      </c>
      <c r="BX1523">
        <v>2</v>
      </c>
      <c r="BY1523">
        <v>2</v>
      </c>
      <c r="BZ1523">
        <v>2</v>
      </c>
      <c r="CA1523">
        <v>2</v>
      </c>
      <c r="CB1523">
        <v>2</v>
      </c>
      <c r="CC1523">
        <v>2</v>
      </c>
      <c r="CD1523">
        <v>2</v>
      </c>
      <c r="CE1523">
        <v>2</v>
      </c>
      <c r="CF1523">
        <v>2</v>
      </c>
      <c r="CG1523">
        <v>2</v>
      </c>
      <c r="CH1523">
        <v>2</v>
      </c>
      <c r="CI1523">
        <v>2</v>
      </c>
      <c r="CJ1523">
        <v>1</v>
      </c>
      <c r="CK1523">
        <v>2</v>
      </c>
      <c r="CL1523">
        <v>2</v>
      </c>
      <c r="CM1523" t="s">
        <v>125</v>
      </c>
      <c r="CN1523" t="s">
        <v>125</v>
      </c>
      <c r="CO1523">
        <v>4</v>
      </c>
      <c r="CP1523">
        <v>4</v>
      </c>
      <c r="CQ1523">
        <v>4</v>
      </c>
      <c r="CR1523">
        <v>4</v>
      </c>
      <c r="CS1523">
        <v>4</v>
      </c>
      <c r="CT1523">
        <v>3</v>
      </c>
      <c r="CV1523">
        <v>4</v>
      </c>
      <c r="CW1523">
        <v>1</v>
      </c>
      <c r="CX1523">
        <v>3</v>
      </c>
      <c r="CY1523">
        <v>3</v>
      </c>
      <c r="CZ1523">
        <v>4</v>
      </c>
      <c r="DA1523" s="57" t="s">
        <v>125</v>
      </c>
    </row>
    <row r="1524" spans="1:105">
      <c r="A1524">
        <v>1518</v>
      </c>
      <c r="B1524" s="9">
        <v>2</v>
      </c>
      <c r="C1524" s="9">
        <v>3</v>
      </c>
      <c r="D1524" s="9">
        <v>4</v>
      </c>
      <c r="E1524" s="9">
        <v>6</v>
      </c>
      <c r="F1524" s="9">
        <v>0</v>
      </c>
      <c r="G1524" s="9">
        <v>0</v>
      </c>
      <c r="H1524" s="9">
        <v>0</v>
      </c>
      <c r="I1524" s="9">
        <v>1</v>
      </c>
      <c r="J1524" s="9">
        <v>0</v>
      </c>
      <c r="K1524" s="9">
        <v>0</v>
      </c>
      <c r="L1524" s="9">
        <v>0</v>
      </c>
      <c r="M1524" s="9">
        <v>2</v>
      </c>
      <c r="N1524" s="9">
        <v>0</v>
      </c>
      <c r="O1524" s="9">
        <v>0</v>
      </c>
      <c r="P1524" s="9">
        <v>0</v>
      </c>
      <c r="Q1524" s="9">
        <v>0</v>
      </c>
      <c r="R1524" s="9">
        <v>4</v>
      </c>
      <c r="S1524" s="9">
        <v>0</v>
      </c>
      <c r="T1524" s="9"/>
      <c r="U1524" s="9">
        <v>0</v>
      </c>
      <c r="V1524" s="9">
        <v>0</v>
      </c>
      <c r="W1524" s="9">
        <v>0</v>
      </c>
      <c r="X1524" s="9">
        <v>0</v>
      </c>
      <c r="Y1524" s="9">
        <v>1</v>
      </c>
      <c r="Z1524" s="9">
        <v>1</v>
      </c>
      <c r="AA1524" s="9">
        <v>0</v>
      </c>
      <c r="AB1524" s="9">
        <v>0</v>
      </c>
      <c r="AC1524" s="9"/>
      <c r="AD1524" s="9">
        <v>1</v>
      </c>
      <c r="AE1524" s="9"/>
      <c r="AF1524" s="9">
        <v>1</v>
      </c>
      <c r="AG1524" s="9">
        <v>0</v>
      </c>
      <c r="AH1524" s="9">
        <v>1</v>
      </c>
      <c r="AI1524" s="9">
        <v>0</v>
      </c>
      <c r="AJ1524" s="9">
        <v>0</v>
      </c>
      <c r="AK1524" s="9">
        <v>0</v>
      </c>
      <c r="AL1524" s="9"/>
      <c r="AM1524" s="9">
        <v>1</v>
      </c>
      <c r="AN1524" s="9">
        <v>1</v>
      </c>
      <c r="AO1524" s="9">
        <v>0</v>
      </c>
      <c r="AP1524" s="9">
        <v>0</v>
      </c>
      <c r="AQ1524" s="9">
        <v>0</v>
      </c>
      <c r="AR1524" s="9">
        <v>0</v>
      </c>
      <c r="AS1524" s="9"/>
      <c r="AT1524" s="9">
        <v>4</v>
      </c>
      <c r="AU1524" s="9">
        <v>1</v>
      </c>
      <c r="AV1524" s="75">
        <v>2</v>
      </c>
      <c r="AW1524" s="75">
        <v>2</v>
      </c>
      <c r="AX1524" s="75">
        <v>2</v>
      </c>
      <c r="AY1524" s="9" t="s">
        <v>125</v>
      </c>
      <c r="AZ1524" s="9">
        <v>2</v>
      </c>
      <c r="BA1524" s="9" t="s">
        <v>125</v>
      </c>
      <c r="BB1524" s="9" t="s">
        <v>125</v>
      </c>
      <c r="BC1524" s="9">
        <v>2</v>
      </c>
      <c r="BD1524" s="9">
        <v>1</v>
      </c>
      <c r="BE1524" s="9">
        <v>2</v>
      </c>
      <c r="BF1524" s="9">
        <v>2</v>
      </c>
      <c r="BG1524" s="9" t="s">
        <v>125</v>
      </c>
      <c r="BH1524">
        <v>2</v>
      </c>
      <c r="BI1524">
        <v>2</v>
      </c>
      <c r="BJ1524" s="58">
        <v>2</v>
      </c>
      <c r="BK1524">
        <v>2</v>
      </c>
      <c r="BL1524">
        <v>2</v>
      </c>
      <c r="BM1524">
        <v>2</v>
      </c>
      <c r="BN1524">
        <v>2</v>
      </c>
      <c r="BO1524">
        <v>2</v>
      </c>
      <c r="BP1524">
        <v>1</v>
      </c>
      <c r="BQ1524">
        <v>1</v>
      </c>
      <c r="BR1524">
        <v>2</v>
      </c>
      <c r="BS1524">
        <v>2</v>
      </c>
      <c r="BT1524" t="s">
        <v>125</v>
      </c>
      <c r="BU1524">
        <v>1</v>
      </c>
      <c r="BV1524">
        <v>1</v>
      </c>
      <c r="BW1524">
        <v>2</v>
      </c>
      <c r="BX1524">
        <v>2</v>
      </c>
      <c r="BY1524">
        <v>2</v>
      </c>
      <c r="BZ1524">
        <v>2</v>
      </c>
      <c r="CA1524">
        <v>2</v>
      </c>
      <c r="CB1524">
        <v>2</v>
      </c>
      <c r="CC1524">
        <v>2</v>
      </c>
      <c r="CD1524">
        <v>2</v>
      </c>
      <c r="CE1524">
        <v>2</v>
      </c>
      <c r="CF1524">
        <v>2</v>
      </c>
      <c r="CG1524">
        <v>2</v>
      </c>
      <c r="CH1524">
        <v>2</v>
      </c>
      <c r="CI1524">
        <v>2</v>
      </c>
      <c r="CJ1524">
        <v>2</v>
      </c>
      <c r="CK1524">
        <v>2</v>
      </c>
      <c r="CL1524">
        <v>1</v>
      </c>
      <c r="CM1524">
        <v>4</v>
      </c>
      <c r="CN1524">
        <v>4</v>
      </c>
      <c r="CO1524">
        <v>4</v>
      </c>
      <c r="CP1524">
        <v>2</v>
      </c>
      <c r="CQ1524">
        <v>3</v>
      </c>
      <c r="CR1524">
        <v>4</v>
      </c>
      <c r="CS1524">
        <v>4</v>
      </c>
      <c r="CT1524">
        <v>3</v>
      </c>
      <c r="CU1524">
        <v>3</v>
      </c>
      <c r="CV1524">
        <v>2</v>
      </c>
      <c r="CW1524">
        <v>1</v>
      </c>
      <c r="CX1524">
        <v>4</v>
      </c>
      <c r="CY1524">
        <v>1</v>
      </c>
      <c r="CZ1524">
        <v>3</v>
      </c>
      <c r="DA1524" s="57" t="s">
        <v>125</v>
      </c>
    </row>
    <row r="1525" spans="1:105">
      <c r="A1525">
        <v>1519</v>
      </c>
      <c r="B1525" s="9">
        <v>2</v>
      </c>
      <c r="C1525" s="9">
        <v>7</v>
      </c>
      <c r="D1525" s="9">
        <v>5</v>
      </c>
      <c r="E1525" s="9">
        <v>2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1</v>
      </c>
      <c r="L1525" s="9">
        <v>0</v>
      </c>
      <c r="M1525" s="9">
        <v>2</v>
      </c>
      <c r="N1525" s="9">
        <v>4</v>
      </c>
      <c r="O1525" s="9">
        <v>4</v>
      </c>
      <c r="P1525" s="9">
        <v>4</v>
      </c>
      <c r="Q1525" s="9">
        <v>4</v>
      </c>
      <c r="R1525" s="9">
        <v>4</v>
      </c>
      <c r="S1525" s="9">
        <v>4</v>
      </c>
      <c r="T1525" s="9"/>
      <c r="U1525" s="9">
        <v>0</v>
      </c>
      <c r="V1525" s="9">
        <v>0</v>
      </c>
      <c r="W1525" s="9">
        <v>0</v>
      </c>
      <c r="X1525" s="9">
        <v>0</v>
      </c>
      <c r="Y1525" s="9">
        <v>1</v>
      </c>
      <c r="Z1525" s="9">
        <v>0</v>
      </c>
      <c r="AA1525" s="9">
        <v>0</v>
      </c>
      <c r="AB1525" s="9">
        <v>0</v>
      </c>
      <c r="AC1525" s="9"/>
      <c r="AD1525" s="9">
        <v>4</v>
      </c>
      <c r="AE1525" s="9"/>
      <c r="AF1525" s="9">
        <v>1</v>
      </c>
      <c r="AG1525" s="9">
        <v>0</v>
      </c>
      <c r="AH1525" s="9">
        <v>0</v>
      </c>
      <c r="AI1525" s="9">
        <v>0</v>
      </c>
      <c r="AJ1525" s="9">
        <v>0</v>
      </c>
      <c r="AK1525" s="9">
        <v>0</v>
      </c>
      <c r="AL1525" s="9"/>
      <c r="AM1525" s="9">
        <v>1</v>
      </c>
      <c r="AN1525" s="9">
        <v>1</v>
      </c>
      <c r="AO1525" s="9">
        <v>1</v>
      </c>
      <c r="AP1525" s="9">
        <v>0</v>
      </c>
      <c r="AQ1525" s="9">
        <v>0</v>
      </c>
      <c r="AR1525" s="9">
        <v>0</v>
      </c>
      <c r="AS1525" s="9"/>
      <c r="AT1525" s="9">
        <v>1</v>
      </c>
      <c r="AU1525" s="9">
        <v>4</v>
      </c>
      <c r="AV1525" s="75">
        <v>1</v>
      </c>
      <c r="AW1525" s="75">
        <v>2</v>
      </c>
      <c r="AX1525" s="75">
        <v>1</v>
      </c>
      <c r="AY1525" s="9">
        <v>1</v>
      </c>
      <c r="AZ1525" s="9">
        <v>1</v>
      </c>
      <c r="BA1525" s="9">
        <v>1</v>
      </c>
      <c r="BB1525" s="9">
        <v>2</v>
      </c>
      <c r="BC1525" s="9">
        <v>1</v>
      </c>
      <c r="BD1525" s="9">
        <v>1</v>
      </c>
      <c r="BE1525" s="9">
        <v>1</v>
      </c>
      <c r="BF1525" s="9">
        <v>1</v>
      </c>
      <c r="BG1525" s="9">
        <v>1</v>
      </c>
      <c r="BH1525">
        <v>1</v>
      </c>
      <c r="BI1525">
        <v>2</v>
      </c>
      <c r="BJ1525" s="58">
        <v>1</v>
      </c>
      <c r="BK1525">
        <v>1</v>
      </c>
      <c r="BL1525">
        <v>1</v>
      </c>
      <c r="BM1525">
        <v>1</v>
      </c>
      <c r="BN1525">
        <v>1</v>
      </c>
      <c r="BO1525">
        <v>2</v>
      </c>
      <c r="BP1525">
        <v>2</v>
      </c>
      <c r="BQ1525" t="s">
        <v>125</v>
      </c>
      <c r="BR1525">
        <v>1</v>
      </c>
      <c r="BS1525">
        <v>1</v>
      </c>
      <c r="BT1525">
        <v>1</v>
      </c>
      <c r="BU1525">
        <v>1</v>
      </c>
      <c r="BV1525">
        <v>1</v>
      </c>
      <c r="BW1525">
        <v>2</v>
      </c>
      <c r="BX1525">
        <v>2</v>
      </c>
      <c r="BY1525">
        <v>2</v>
      </c>
      <c r="BZ1525">
        <v>2</v>
      </c>
      <c r="CA1525">
        <v>2</v>
      </c>
      <c r="CB1525">
        <v>2</v>
      </c>
      <c r="CC1525">
        <v>2</v>
      </c>
      <c r="CD1525">
        <v>2</v>
      </c>
      <c r="CE1525">
        <v>2</v>
      </c>
      <c r="CF1525">
        <v>1</v>
      </c>
      <c r="CG1525">
        <v>2</v>
      </c>
      <c r="CH1525">
        <v>2</v>
      </c>
      <c r="CI1525">
        <v>2</v>
      </c>
      <c r="CJ1525">
        <v>1</v>
      </c>
      <c r="CK1525">
        <v>2</v>
      </c>
      <c r="CL1525">
        <v>1</v>
      </c>
      <c r="CM1525">
        <v>3</v>
      </c>
      <c r="CN1525">
        <v>3</v>
      </c>
      <c r="CO1525">
        <v>4</v>
      </c>
      <c r="CP1525">
        <v>3</v>
      </c>
      <c r="CQ1525">
        <v>4</v>
      </c>
      <c r="CR1525">
        <v>3</v>
      </c>
      <c r="CS1525">
        <v>3</v>
      </c>
      <c r="CT1525">
        <v>3</v>
      </c>
      <c r="CU1525">
        <v>3</v>
      </c>
      <c r="CV1525">
        <v>2</v>
      </c>
      <c r="CW1525">
        <v>2</v>
      </c>
      <c r="CX1525">
        <v>3</v>
      </c>
      <c r="CY1525">
        <v>4</v>
      </c>
      <c r="CZ1525">
        <v>4</v>
      </c>
      <c r="DA1525" s="57" t="s">
        <v>125</v>
      </c>
    </row>
    <row r="1526" spans="1:105">
      <c r="A1526">
        <v>1520</v>
      </c>
      <c r="B1526" s="9">
        <v>2</v>
      </c>
      <c r="C1526" s="9">
        <v>3</v>
      </c>
      <c r="D1526" s="9">
        <v>5</v>
      </c>
      <c r="E1526" s="9">
        <v>5</v>
      </c>
      <c r="F1526" s="9">
        <v>0</v>
      </c>
      <c r="G1526" s="9">
        <v>1</v>
      </c>
      <c r="H1526" s="9">
        <v>1</v>
      </c>
      <c r="I1526" s="9">
        <v>1</v>
      </c>
      <c r="J1526" s="9">
        <v>0</v>
      </c>
      <c r="K1526" s="9">
        <v>0</v>
      </c>
      <c r="L1526" s="9">
        <v>0</v>
      </c>
      <c r="M1526" s="9">
        <v>2</v>
      </c>
      <c r="N1526" s="9">
        <v>4</v>
      </c>
      <c r="O1526" s="9">
        <v>0</v>
      </c>
      <c r="P1526" s="9">
        <v>0</v>
      </c>
      <c r="Q1526" s="9">
        <v>0</v>
      </c>
      <c r="R1526" s="9">
        <v>3</v>
      </c>
      <c r="S1526" s="9">
        <v>4</v>
      </c>
      <c r="T1526" s="9"/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1</v>
      </c>
      <c r="AB1526" s="9">
        <v>0</v>
      </c>
      <c r="AC1526" s="9"/>
      <c r="AD1526" s="9">
        <v>1</v>
      </c>
      <c r="AE1526" s="9"/>
      <c r="AF1526" s="9">
        <v>1</v>
      </c>
      <c r="AG1526" s="9">
        <v>0</v>
      </c>
      <c r="AH1526" s="9">
        <v>1</v>
      </c>
      <c r="AI1526" s="9">
        <v>0</v>
      </c>
      <c r="AJ1526" s="9">
        <v>1</v>
      </c>
      <c r="AK1526" s="9">
        <v>0</v>
      </c>
      <c r="AL1526" s="9"/>
      <c r="AM1526" s="9">
        <v>1</v>
      </c>
      <c r="AN1526" s="9">
        <v>1</v>
      </c>
      <c r="AO1526" s="9">
        <v>1</v>
      </c>
      <c r="AP1526" s="9">
        <v>0</v>
      </c>
      <c r="AQ1526" s="9">
        <v>0</v>
      </c>
      <c r="AR1526" s="9">
        <v>0</v>
      </c>
      <c r="AS1526" s="9"/>
      <c r="AT1526" s="9">
        <v>1</v>
      </c>
      <c r="AU1526" s="9">
        <v>2</v>
      </c>
      <c r="AV1526" s="75">
        <v>1</v>
      </c>
      <c r="AW1526" s="75">
        <v>2</v>
      </c>
      <c r="AX1526" s="75">
        <v>1</v>
      </c>
      <c r="AY1526" s="9">
        <v>1</v>
      </c>
      <c r="AZ1526" s="9">
        <v>1</v>
      </c>
      <c r="BA1526" s="9">
        <v>1</v>
      </c>
      <c r="BB1526" s="9">
        <v>2</v>
      </c>
      <c r="BC1526" s="9">
        <v>1</v>
      </c>
      <c r="BD1526" s="9">
        <v>1</v>
      </c>
      <c r="BE1526" s="9">
        <v>1</v>
      </c>
      <c r="BF1526" s="9">
        <v>1</v>
      </c>
      <c r="BG1526" s="9">
        <v>1</v>
      </c>
      <c r="BH1526">
        <v>1</v>
      </c>
      <c r="BI1526">
        <v>2</v>
      </c>
      <c r="BJ1526" s="58">
        <v>1</v>
      </c>
      <c r="BK1526">
        <v>2</v>
      </c>
      <c r="BL1526">
        <v>1</v>
      </c>
      <c r="BM1526">
        <v>1</v>
      </c>
      <c r="BN1526">
        <v>2</v>
      </c>
      <c r="BO1526">
        <v>2</v>
      </c>
      <c r="BP1526">
        <v>1</v>
      </c>
      <c r="BQ1526">
        <v>1</v>
      </c>
      <c r="BR1526">
        <v>1</v>
      </c>
      <c r="BS1526">
        <v>1</v>
      </c>
      <c r="BT1526">
        <v>1</v>
      </c>
      <c r="BU1526">
        <v>1</v>
      </c>
      <c r="BV1526">
        <v>2</v>
      </c>
      <c r="BW1526">
        <v>2</v>
      </c>
      <c r="BX1526">
        <v>2</v>
      </c>
      <c r="BY1526">
        <v>1</v>
      </c>
      <c r="BZ1526">
        <v>2</v>
      </c>
      <c r="CA1526">
        <v>2</v>
      </c>
      <c r="CB1526">
        <v>2</v>
      </c>
      <c r="CC1526">
        <v>2</v>
      </c>
      <c r="CD1526">
        <v>2</v>
      </c>
      <c r="CE1526">
        <v>2</v>
      </c>
      <c r="CF1526">
        <v>1</v>
      </c>
      <c r="CG1526">
        <v>1</v>
      </c>
      <c r="CH1526">
        <v>1</v>
      </c>
      <c r="CI1526">
        <v>1</v>
      </c>
      <c r="CJ1526">
        <v>1</v>
      </c>
      <c r="CK1526">
        <v>2</v>
      </c>
      <c r="CL1526">
        <v>1</v>
      </c>
      <c r="CM1526">
        <v>2</v>
      </c>
      <c r="CN1526">
        <v>2</v>
      </c>
      <c r="CO1526">
        <v>4</v>
      </c>
      <c r="CP1526">
        <v>3</v>
      </c>
      <c r="CQ1526">
        <v>3</v>
      </c>
      <c r="CR1526">
        <v>2</v>
      </c>
      <c r="CS1526">
        <v>3</v>
      </c>
      <c r="CT1526">
        <v>3</v>
      </c>
      <c r="CU1526">
        <v>3</v>
      </c>
      <c r="CV1526">
        <v>2</v>
      </c>
      <c r="CW1526">
        <v>1</v>
      </c>
      <c r="CX1526">
        <v>3</v>
      </c>
      <c r="CY1526">
        <v>3</v>
      </c>
      <c r="CZ1526">
        <v>3</v>
      </c>
      <c r="DA1526" s="57">
        <v>3</v>
      </c>
    </row>
    <row r="1527" spans="1:105">
      <c r="A1527">
        <v>1521</v>
      </c>
      <c r="B1527" s="9">
        <v>2</v>
      </c>
      <c r="C1527" s="9">
        <v>4</v>
      </c>
      <c r="D1527" s="9">
        <v>4</v>
      </c>
      <c r="E1527" s="9">
        <v>14</v>
      </c>
      <c r="F1527" s="9">
        <v>0</v>
      </c>
      <c r="G1527" s="9">
        <v>0</v>
      </c>
      <c r="H1527" s="9">
        <v>1</v>
      </c>
      <c r="I1527" s="9">
        <v>0</v>
      </c>
      <c r="J1527" s="9">
        <v>0</v>
      </c>
      <c r="K1527" s="9">
        <v>0</v>
      </c>
      <c r="L1527" s="9">
        <v>0</v>
      </c>
      <c r="M1527" s="9">
        <v>1</v>
      </c>
      <c r="N1527" s="9">
        <v>4</v>
      </c>
      <c r="O1527" s="9">
        <v>0</v>
      </c>
      <c r="P1527" s="9">
        <v>0</v>
      </c>
      <c r="Q1527" s="9">
        <v>0</v>
      </c>
      <c r="R1527" s="9">
        <v>3</v>
      </c>
      <c r="S1527" s="9">
        <v>0</v>
      </c>
      <c r="T1527" s="9"/>
      <c r="U1527" s="9">
        <v>1</v>
      </c>
      <c r="V1527" s="9">
        <v>0</v>
      </c>
      <c r="W1527" s="9">
        <v>0</v>
      </c>
      <c r="X1527" s="9">
        <v>1</v>
      </c>
      <c r="Y1527" s="9">
        <v>1</v>
      </c>
      <c r="Z1527" s="9">
        <v>0</v>
      </c>
      <c r="AA1527" s="9">
        <v>0</v>
      </c>
      <c r="AB1527" s="9">
        <v>0</v>
      </c>
      <c r="AC1527" s="9"/>
      <c r="AD1527" s="9">
        <v>2</v>
      </c>
      <c r="AE1527" s="9"/>
      <c r="AF1527" s="9">
        <v>1</v>
      </c>
      <c r="AG1527" s="9">
        <v>1</v>
      </c>
      <c r="AH1527" s="9">
        <v>0</v>
      </c>
      <c r="AI1527" s="9">
        <v>0</v>
      </c>
      <c r="AJ1527" s="9">
        <v>1</v>
      </c>
      <c r="AK1527" s="9">
        <v>0</v>
      </c>
      <c r="AL1527" s="9"/>
      <c r="AM1527" s="9">
        <v>1</v>
      </c>
      <c r="AN1527" s="9">
        <v>1</v>
      </c>
      <c r="AO1527" s="9">
        <v>0</v>
      </c>
      <c r="AP1527" s="9">
        <v>1</v>
      </c>
      <c r="AQ1527" s="9">
        <v>0</v>
      </c>
      <c r="AR1527" s="9">
        <v>0</v>
      </c>
      <c r="AS1527" s="9"/>
      <c r="AT1527" s="9">
        <v>3</v>
      </c>
      <c r="AU1527" s="9">
        <v>3</v>
      </c>
      <c r="AV1527" s="75">
        <v>2</v>
      </c>
      <c r="AW1527" s="75">
        <v>2</v>
      </c>
      <c r="AX1527" s="75">
        <v>1</v>
      </c>
      <c r="AY1527" s="9">
        <v>2</v>
      </c>
      <c r="AZ1527" s="9">
        <v>1</v>
      </c>
      <c r="BA1527" s="9">
        <v>1</v>
      </c>
      <c r="BB1527" s="9">
        <v>1</v>
      </c>
      <c r="BC1527" s="9">
        <v>1</v>
      </c>
      <c r="BD1527" s="9">
        <v>1</v>
      </c>
      <c r="BE1527" s="9">
        <v>2</v>
      </c>
      <c r="BF1527" s="9">
        <v>1</v>
      </c>
      <c r="BG1527" s="9">
        <v>1</v>
      </c>
      <c r="BH1527">
        <v>1</v>
      </c>
      <c r="BI1527">
        <v>2</v>
      </c>
      <c r="BJ1527" s="58">
        <v>2</v>
      </c>
      <c r="BK1527">
        <v>2</v>
      </c>
      <c r="BL1527">
        <v>1</v>
      </c>
      <c r="BM1527">
        <v>1</v>
      </c>
      <c r="BN1527">
        <v>1</v>
      </c>
      <c r="BO1527">
        <v>2</v>
      </c>
      <c r="BP1527">
        <v>1</v>
      </c>
      <c r="BQ1527">
        <v>1</v>
      </c>
      <c r="BR1527">
        <v>2</v>
      </c>
      <c r="BS1527">
        <v>1</v>
      </c>
      <c r="BT1527">
        <v>1</v>
      </c>
      <c r="BU1527">
        <v>1</v>
      </c>
      <c r="BV1527">
        <v>2</v>
      </c>
      <c r="BW1527">
        <v>2</v>
      </c>
      <c r="BX1527">
        <v>2</v>
      </c>
      <c r="BY1527">
        <v>2</v>
      </c>
      <c r="BZ1527">
        <v>2</v>
      </c>
      <c r="CA1527">
        <v>2</v>
      </c>
      <c r="CB1527">
        <v>2</v>
      </c>
      <c r="CC1527">
        <v>2</v>
      </c>
      <c r="CD1527">
        <v>2</v>
      </c>
      <c r="CE1527">
        <v>2</v>
      </c>
      <c r="CF1527">
        <v>2</v>
      </c>
      <c r="CG1527">
        <v>2</v>
      </c>
      <c r="CH1527">
        <v>2</v>
      </c>
      <c r="CI1527">
        <v>1</v>
      </c>
      <c r="CJ1527">
        <v>1</v>
      </c>
      <c r="CK1527">
        <v>2</v>
      </c>
      <c r="CL1527">
        <v>1</v>
      </c>
      <c r="CM1527">
        <v>4</v>
      </c>
      <c r="CN1527">
        <v>3</v>
      </c>
      <c r="CO1527">
        <v>4</v>
      </c>
      <c r="CP1527">
        <v>3</v>
      </c>
      <c r="CQ1527">
        <v>3</v>
      </c>
      <c r="CR1527">
        <v>3</v>
      </c>
      <c r="CS1527">
        <v>4</v>
      </c>
      <c r="CT1527">
        <v>4</v>
      </c>
      <c r="CU1527">
        <v>3</v>
      </c>
      <c r="CV1527">
        <v>4</v>
      </c>
      <c r="CW1527">
        <v>1</v>
      </c>
      <c r="CX1527">
        <v>2</v>
      </c>
      <c r="CY1527">
        <v>3</v>
      </c>
      <c r="CZ1527">
        <v>4</v>
      </c>
      <c r="DA1527" s="57">
        <v>4</v>
      </c>
    </row>
    <row r="1528" spans="1:105">
      <c r="A1528">
        <v>1522</v>
      </c>
      <c r="B1528" s="9">
        <v>2</v>
      </c>
      <c r="C1528" s="9">
        <v>5</v>
      </c>
      <c r="D1528" s="9">
        <v>4</v>
      </c>
      <c r="E1528" s="9">
        <v>8</v>
      </c>
      <c r="F1528" s="9">
        <v>1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2</v>
      </c>
      <c r="N1528" s="9">
        <v>4</v>
      </c>
      <c r="O1528" s="9">
        <v>4</v>
      </c>
      <c r="P1528" s="9">
        <v>3</v>
      </c>
      <c r="Q1528" s="9">
        <v>3</v>
      </c>
      <c r="R1528" s="9">
        <v>4</v>
      </c>
      <c r="S1528" s="9">
        <v>3</v>
      </c>
      <c r="T1528" s="9"/>
      <c r="U1528" s="9">
        <v>1</v>
      </c>
      <c r="V1528" s="9">
        <v>0</v>
      </c>
      <c r="W1528" s="9">
        <v>1</v>
      </c>
      <c r="X1528" s="9">
        <v>0</v>
      </c>
      <c r="Y1528" s="9">
        <v>1</v>
      </c>
      <c r="Z1528" s="9">
        <v>0</v>
      </c>
      <c r="AA1528" s="9">
        <v>0</v>
      </c>
      <c r="AB1528" s="9">
        <v>0</v>
      </c>
      <c r="AC1528" s="9"/>
      <c r="AD1528" s="9">
        <v>1</v>
      </c>
      <c r="AE1528" s="9"/>
      <c r="AF1528" s="9">
        <v>1</v>
      </c>
      <c r="AG1528" s="9">
        <v>1</v>
      </c>
      <c r="AH1528" s="9">
        <v>0</v>
      </c>
      <c r="AI1528" s="9">
        <v>0</v>
      </c>
      <c r="AJ1528" s="9">
        <v>0</v>
      </c>
      <c r="AK1528" s="9">
        <v>0</v>
      </c>
      <c r="AL1528" s="9"/>
      <c r="AM1528" s="9">
        <v>1</v>
      </c>
      <c r="AN1528" s="9">
        <v>1</v>
      </c>
      <c r="AO1528" s="9">
        <v>1</v>
      </c>
      <c r="AP1528" s="9">
        <v>1</v>
      </c>
      <c r="AQ1528" s="9">
        <v>0</v>
      </c>
      <c r="AR1528" s="9">
        <v>0</v>
      </c>
      <c r="AS1528" s="9"/>
      <c r="AT1528" s="9">
        <v>3</v>
      </c>
      <c r="AU1528" s="9">
        <v>3</v>
      </c>
      <c r="AV1528" s="75">
        <v>1</v>
      </c>
      <c r="AW1528" s="75">
        <v>2</v>
      </c>
      <c r="AX1528" s="75">
        <v>1</v>
      </c>
      <c r="AY1528" s="9">
        <v>1</v>
      </c>
      <c r="AZ1528" s="9">
        <v>1</v>
      </c>
      <c r="BA1528" s="9">
        <v>1</v>
      </c>
      <c r="BB1528" s="9"/>
      <c r="BC1528" s="9">
        <v>2</v>
      </c>
      <c r="BD1528" s="9">
        <v>1</v>
      </c>
      <c r="BE1528" s="9">
        <v>2</v>
      </c>
      <c r="BF1528" s="9">
        <v>2</v>
      </c>
      <c r="BG1528" s="9" t="s">
        <v>125</v>
      </c>
      <c r="BH1528">
        <v>2</v>
      </c>
      <c r="BI1528">
        <v>2</v>
      </c>
      <c r="BJ1528" s="58">
        <v>2</v>
      </c>
      <c r="BK1528">
        <v>2</v>
      </c>
      <c r="BL1528">
        <v>1</v>
      </c>
      <c r="BM1528">
        <v>1</v>
      </c>
      <c r="BN1528">
        <v>1</v>
      </c>
      <c r="BO1528">
        <v>2</v>
      </c>
      <c r="BP1528">
        <v>1</v>
      </c>
      <c r="BQ1528">
        <v>1</v>
      </c>
      <c r="BR1528">
        <v>2</v>
      </c>
      <c r="BS1528">
        <v>2</v>
      </c>
      <c r="BT1528" t="s">
        <v>125</v>
      </c>
      <c r="BU1528">
        <v>1</v>
      </c>
      <c r="BV1528">
        <v>1</v>
      </c>
      <c r="BW1528">
        <v>1</v>
      </c>
      <c r="BX1528">
        <v>2</v>
      </c>
      <c r="BY1528">
        <v>1</v>
      </c>
      <c r="BZ1528">
        <v>2</v>
      </c>
      <c r="CA1528">
        <v>2</v>
      </c>
      <c r="CB1528">
        <v>2</v>
      </c>
      <c r="CC1528">
        <v>2</v>
      </c>
      <c r="CD1528">
        <v>2</v>
      </c>
      <c r="CE1528">
        <v>1</v>
      </c>
      <c r="CF1528">
        <v>1</v>
      </c>
      <c r="CG1528">
        <v>1</v>
      </c>
      <c r="CH1528">
        <v>2</v>
      </c>
      <c r="CI1528">
        <v>2</v>
      </c>
      <c r="CJ1528">
        <v>2</v>
      </c>
      <c r="CK1528">
        <v>2</v>
      </c>
      <c r="CL1528">
        <v>1</v>
      </c>
      <c r="CM1528">
        <v>3</v>
      </c>
      <c r="CN1528">
        <v>3</v>
      </c>
      <c r="CO1528">
        <v>4</v>
      </c>
      <c r="CP1528">
        <v>3</v>
      </c>
      <c r="CQ1528">
        <v>3</v>
      </c>
      <c r="CR1528">
        <v>3</v>
      </c>
      <c r="CS1528">
        <v>4</v>
      </c>
      <c r="CT1528">
        <v>2</v>
      </c>
      <c r="CU1528">
        <v>3</v>
      </c>
      <c r="CV1528">
        <v>3</v>
      </c>
      <c r="CW1528">
        <v>1</v>
      </c>
      <c r="CX1528">
        <v>4</v>
      </c>
      <c r="CY1528">
        <v>3</v>
      </c>
      <c r="CZ1528">
        <v>3</v>
      </c>
      <c r="DA1528" s="57">
        <v>3</v>
      </c>
    </row>
    <row r="1529" spans="1:105">
      <c r="A1529">
        <v>1523</v>
      </c>
      <c r="B1529" s="9">
        <v>2</v>
      </c>
      <c r="C1529" s="9">
        <v>3</v>
      </c>
      <c r="D1529" s="9">
        <v>4</v>
      </c>
      <c r="E1529" s="9">
        <v>5</v>
      </c>
      <c r="F1529" s="9">
        <v>1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1</v>
      </c>
      <c r="N1529" s="9">
        <v>4</v>
      </c>
      <c r="O1529" s="9">
        <v>0</v>
      </c>
      <c r="P1529" s="9">
        <v>0</v>
      </c>
      <c r="Q1529" s="9">
        <v>0</v>
      </c>
      <c r="R1529" s="9">
        <v>4</v>
      </c>
      <c r="S1529" s="9">
        <v>4</v>
      </c>
      <c r="T1529" s="9"/>
      <c r="U1529" s="9">
        <v>1</v>
      </c>
      <c r="V1529" s="9">
        <v>0</v>
      </c>
      <c r="W1529" s="9">
        <v>0</v>
      </c>
      <c r="X1529" s="9">
        <v>1</v>
      </c>
      <c r="Y1529" s="9">
        <v>0</v>
      </c>
      <c r="Z1529" s="9">
        <v>1</v>
      </c>
      <c r="AA1529" s="9">
        <v>0</v>
      </c>
      <c r="AB1529" s="9">
        <v>0</v>
      </c>
      <c r="AC1529" s="9"/>
      <c r="AD1529" s="9">
        <v>1</v>
      </c>
      <c r="AE1529" s="9"/>
      <c r="AF1529" s="9">
        <v>1</v>
      </c>
      <c r="AG1529" s="9">
        <v>0</v>
      </c>
      <c r="AH1529" s="9">
        <v>1</v>
      </c>
      <c r="AI1529" s="9">
        <v>0</v>
      </c>
      <c r="AJ1529" s="9">
        <v>0</v>
      </c>
      <c r="AK1529" s="9">
        <v>0</v>
      </c>
      <c r="AL1529" s="9"/>
      <c r="AM1529" s="9">
        <v>1</v>
      </c>
      <c r="AN1529" s="9">
        <v>1</v>
      </c>
      <c r="AO1529" s="9">
        <v>0</v>
      </c>
      <c r="AP1529" s="9">
        <v>1</v>
      </c>
      <c r="AQ1529" s="9">
        <v>0</v>
      </c>
      <c r="AR1529" s="9">
        <v>0</v>
      </c>
      <c r="AS1529" s="9"/>
      <c r="AT1529" s="9">
        <v>1</v>
      </c>
      <c r="AU1529" s="9">
        <v>2</v>
      </c>
      <c r="AV1529" s="75">
        <v>1</v>
      </c>
      <c r="AW1529" s="75">
        <v>1</v>
      </c>
      <c r="AX1529" s="75">
        <v>1</v>
      </c>
      <c r="AY1529" s="9">
        <v>1</v>
      </c>
      <c r="AZ1529" s="9">
        <v>1</v>
      </c>
      <c r="BA1529" s="9">
        <v>1</v>
      </c>
      <c r="BB1529" s="9">
        <v>2</v>
      </c>
      <c r="BC1529" s="9">
        <v>1</v>
      </c>
      <c r="BD1529" s="9">
        <v>1</v>
      </c>
      <c r="BE1529" s="9">
        <v>1</v>
      </c>
      <c r="BF1529" s="9">
        <v>1</v>
      </c>
      <c r="BG1529" s="9">
        <v>1</v>
      </c>
      <c r="BH1529">
        <v>1</v>
      </c>
      <c r="BI1529">
        <v>1</v>
      </c>
      <c r="BJ1529" s="58">
        <v>1</v>
      </c>
      <c r="BK1529">
        <v>2</v>
      </c>
      <c r="BL1529">
        <v>1</v>
      </c>
      <c r="BM1529">
        <v>1</v>
      </c>
      <c r="BN1529">
        <v>1</v>
      </c>
      <c r="BO1529">
        <v>2</v>
      </c>
      <c r="BP1529">
        <v>1</v>
      </c>
      <c r="BQ1529">
        <v>1</v>
      </c>
      <c r="BR1529">
        <v>1</v>
      </c>
      <c r="BS1529">
        <v>1</v>
      </c>
      <c r="BT1529">
        <v>1</v>
      </c>
      <c r="BU1529">
        <v>1</v>
      </c>
      <c r="BV1529">
        <v>2</v>
      </c>
      <c r="BW1529">
        <v>2</v>
      </c>
      <c r="BX1529">
        <v>2</v>
      </c>
      <c r="BY1529">
        <v>1</v>
      </c>
      <c r="BZ1529">
        <v>1</v>
      </c>
      <c r="CA1529">
        <v>1</v>
      </c>
      <c r="CB1529">
        <v>2</v>
      </c>
      <c r="CC1529">
        <v>1</v>
      </c>
      <c r="CD1529">
        <v>2</v>
      </c>
      <c r="CE1529">
        <v>2</v>
      </c>
      <c r="CF1529">
        <v>1</v>
      </c>
      <c r="CG1529">
        <v>1</v>
      </c>
      <c r="CH1529">
        <v>2</v>
      </c>
      <c r="CI1529">
        <v>2</v>
      </c>
      <c r="CJ1529">
        <v>1</v>
      </c>
      <c r="CK1529">
        <v>2</v>
      </c>
      <c r="CL1529">
        <v>1</v>
      </c>
      <c r="CM1529">
        <v>3</v>
      </c>
      <c r="CO1529">
        <v>4</v>
      </c>
      <c r="CP1529">
        <v>4</v>
      </c>
      <c r="CQ1529">
        <v>3</v>
      </c>
      <c r="CR1529">
        <v>2</v>
      </c>
      <c r="CS1529">
        <v>3</v>
      </c>
      <c r="CT1529">
        <v>4</v>
      </c>
      <c r="CU1529">
        <v>3</v>
      </c>
      <c r="CV1529">
        <v>4</v>
      </c>
      <c r="CW1529">
        <v>2</v>
      </c>
      <c r="CX1529">
        <v>3</v>
      </c>
      <c r="CY1529">
        <v>4</v>
      </c>
      <c r="CZ1529">
        <v>3</v>
      </c>
      <c r="DA1529" s="57">
        <v>3</v>
      </c>
    </row>
    <row r="1530" spans="1:105">
      <c r="A1530">
        <v>1524</v>
      </c>
      <c r="B1530" s="9">
        <v>2</v>
      </c>
      <c r="C1530" s="9">
        <v>4</v>
      </c>
      <c r="D1530" s="9">
        <v>5</v>
      </c>
      <c r="E1530" s="9">
        <v>14</v>
      </c>
      <c r="F1530" s="9">
        <v>0</v>
      </c>
      <c r="G1530" s="9">
        <v>0</v>
      </c>
      <c r="H1530" s="9">
        <v>1</v>
      </c>
      <c r="I1530" s="9">
        <v>1</v>
      </c>
      <c r="J1530" s="9">
        <v>0</v>
      </c>
      <c r="K1530" s="9">
        <v>0</v>
      </c>
      <c r="L1530" s="9">
        <v>0</v>
      </c>
      <c r="M1530" s="9">
        <v>1</v>
      </c>
      <c r="N1530" s="9">
        <v>4</v>
      </c>
      <c r="O1530" s="9">
        <v>3</v>
      </c>
      <c r="P1530" s="9">
        <v>3</v>
      </c>
      <c r="Q1530" s="9">
        <v>4</v>
      </c>
      <c r="R1530" s="9">
        <v>4</v>
      </c>
      <c r="S1530" s="9">
        <v>3</v>
      </c>
      <c r="T1530" s="9"/>
      <c r="U1530" s="9">
        <v>1</v>
      </c>
      <c r="V1530" s="9">
        <v>0</v>
      </c>
      <c r="W1530" s="9">
        <v>0</v>
      </c>
      <c r="X1530" s="9">
        <v>1</v>
      </c>
      <c r="Y1530" s="9">
        <v>1</v>
      </c>
      <c r="Z1530" s="9">
        <v>0</v>
      </c>
      <c r="AA1530" s="9">
        <v>0</v>
      </c>
      <c r="AB1530" s="9">
        <v>0</v>
      </c>
      <c r="AC1530" s="9"/>
      <c r="AD1530" s="9">
        <v>1</v>
      </c>
      <c r="AE1530" s="9"/>
      <c r="AF1530" s="9">
        <v>1</v>
      </c>
      <c r="AG1530" s="9">
        <v>1</v>
      </c>
      <c r="AH1530" s="9">
        <v>1</v>
      </c>
      <c r="AI1530" s="9">
        <v>1</v>
      </c>
      <c r="AJ1530" s="9">
        <v>1</v>
      </c>
      <c r="AK1530" s="9">
        <v>0</v>
      </c>
      <c r="AL1530" s="9"/>
      <c r="AM1530" s="9">
        <v>1</v>
      </c>
      <c r="AN1530" s="9">
        <v>1</v>
      </c>
      <c r="AO1530" s="9">
        <v>1</v>
      </c>
      <c r="AP1530" s="9">
        <v>1</v>
      </c>
      <c r="AQ1530" s="9">
        <v>0</v>
      </c>
      <c r="AR1530" s="9">
        <v>0</v>
      </c>
      <c r="AS1530" s="9"/>
      <c r="AT1530" s="9">
        <v>1</v>
      </c>
      <c r="AU1530" s="9">
        <v>4</v>
      </c>
      <c r="AV1530" s="75">
        <v>1</v>
      </c>
      <c r="AW1530" s="75">
        <v>1</v>
      </c>
      <c r="AX1530" s="75">
        <v>1</v>
      </c>
      <c r="AY1530" s="9">
        <v>2</v>
      </c>
      <c r="AZ1530" s="9">
        <v>1</v>
      </c>
      <c r="BA1530" s="9">
        <v>1</v>
      </c>
      <c r="BB1530" s="9">
        <v>1</v>
      </c>
      <c r="BC1530" s="9">
        <v>1</v>
      </c>
      <c r="BD1530" s="9">
        <v>1</v>
      </c>
      <c r="BE1530" s="9">
        <v>1</v>
      </c>
      <c r="BF1530" s="9">
        <v>1</v>
      </c>
      <c r="BG1530" s="9">
        <v>1</v>
      </c>
      <c r="BH1530">
        <v>1</v>
      </c>
      <c r="BI1530">
        <v>2</v>
      </c>
      <c r="BJ1530" s="58">
        <v>1</v>
      </c>
      <c r="BK1530">
        <v>1</v>
      </c>
      <c r="BL1530">
        <v>1</v>
      </c>
      <c r="BM1530">
        <v>2</v>
      </c>
      <c r="BN1530">
        <v>1</v>
      </c>
      <c r="BO1530">
        <v>2</v>
      </c>
      <c r="BP1530">
        <v>1</v>
      </c>
      <c r="BQ1530">
        <v>1</v>
      </c>
      <c r="BR1530">
        <v>1</v>
      </c>
      <c r="BS1530">
        <v>2</v>
      </c>
      <c r="BT1530" t="s">
        <v>125</v>
      </c>
      <c r="BU1530">
        <v>1</v>
      </c>
      <c r="BV1530">
        <v>2</v>
      </c>
      <c r="BW1530">
        <v>2</v>
      </c>
      <c r="BX1530">
        <v>2</v>
      </c>
      <c r="BY1530">
        <v>1</v>
      </c>
      <c r="BZ1530">
        <v>2</v>
      </c>
      <c r="CA1530">
        <v>2</v>
      </c>
      <c r="CB1530">
        <v>2</v>
      </c>
      <c r="CC1530">
        <v>1</v>
      </c>
      <c r="CD1530">
        <v>1</v>
      </c>
      <c r="CE1530">
        <v>2</v>
      </c>
      <c r="CF1530">
        <v>1</v>
      </c>
      <c r="CG1530">
        <v>1</v>
      </c>
      <c r="CH1530">
        <v>1</v>
      </c>
      <c r="CI1530">
        <v>1</v>
      </c>
      <c r="CJ1530">
        <v>1</v>
      </c>
      <c r="CK1530">
        <v>2</v>
      </c>
      <c r="CL1530">
        <v>1</v>
      </c>
      <c r="CM1530">
        <v>4</v>
      </c>
      <c r="CN1530">
        <v>4</v>
      </c>
      <c r="CO1530">
        <v>4</v>
      </c>
      <c r="CP1530">
        <v>3</v>
      </c>
      <c r="CQ1530">
        <v>4</v>
      </c>
      <c r="CR1530">
        <v>4</v>
      </c>
      <c r="CS1530">
        <v>4</v>
      </c>
      <c r="CT1530">
        <v>4</v>
      </c>
      <c r="CU1530">
        <v>3</v>
      </c>
      <c r="CV1530">
        <v>2</v>
      </c>
      <c r="CW1530">
        <v>1</v>
      </c>
      <c r="CX1530">
        <v>2</v>
      </c>
      <c r="CY1530">
        <v>3</v>
      </c>
      <c r="CZ1530">
        <v>3</v>
      </c>
      <c r="DA1530" s="57">
        <v>3</v>
      </c>
    </row>
    <row r="1531" spans="1:105">
      <c r="A1531">
        <v>1525</v>
      </c>
      <c r="B1531" s="9">
        <v>1</v>
      </c>
      <c r="C1531" s="9">
        <v>3</v>
      </c>
      <c r="D1531" s="9">
        <v>2</v>
      </c>
      <c r="E1531" s="9">
        <v>14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1</v>
      </c>
      <c r="L1531" s="9">
        <v>0</v>
      </c>
      <c r="M1531" s="9">
        <v>2</v>
      </c>
      <c r="N1531" s="9">
        <v>4</v>
      </c>
      <c r="O1531" s="9">
        <v>4</v>
      </c>
      <c r="P1531" s="9">
        <v>2</v>
      </c>
      <c r="Q1531" s="9">
        <v>2</v>
      </c>
      <c r="R1531" s="9">
        <v>4</v>
      </c>
      <c r="S1531" s="9">
        <v>1</v>
      </c>
      <c r="T1531" s="9"/>
      <c r="U1531" s="9">
        <v>0</v>
      </c>
      <c r="V1531" s="9">
        <v>0</v>
      </c>
      <c r="W1531" s="9">
        <v>0</v>
      </c>
      <c r="X1531" s="9">
        <v>0</v>
      </c>
      <c r="Y1531" s="9">
        <v>1</v>
      </c>
      <c r="Z1531" s="9">
        <v>0</v>
      </c>
      <c r="AA1531" s="9">
        <v>0</v>
      </c>
      <c r="AB1531" s="9">
        <v>0</v>
      </c>
      <c r="AC1531" s="9"/>
      <c r="AD1531" s="9"/>
      <c r="AE1531" s="9"/>
      <c r="AF1531" s="9">
        <v>1</v>
      </c>
      <c r="AG1531" s="9">
        <v>0</v>
      </c>
      <c r="AH1531" s="9">
        <v>1</v>
      </c>
      <c r="AI1531" s="9">
        <v>0</v>
      </c>
      <c r="AJ1531" s="9">
        <v>0</v>
      </c>
      <c r="AK1531" s="9">
        <v>0</v>
      </c>
      <c r="AL1531" s="9"/>
      <c r="AM1531" s="9">
        <v>1</v>
      </c>
      <c r="AN1531" s="9">
        <v>1</v>
      </c>
      <c r="AO1531" s="9">
        <v>1</v>
      </c>
      <c r="AP1531" s="9">
        <v>0</v>
      </c>
      <c r="AQ1531" s="9">
        <v>0</v>
      </c>
      <c r="AR1531" s="9">
        <v>0</v>
      </c>
      <c r="AS1531" s="9"/>
      <c r="AT1531" s="9">
        <v>1</v>
      </c>
      <c r="AU1531" s="9">
        <v>2</v>
      </c>
      <c r="AV1531" s="75">
        <v>2</v>
      </c>
      <c r="AW1531" s="75">
        <v>2</v>
      </c>
      <c r="AX1531" s="75">
        <v>1</v>
      </c>
      <c r="AY1531" s="9">
        <v>2</v>
      </c>
      <c r="AZ1531" s="9">
        <v>1</v>
      </c>
      <c r="BA1531" s="9">
        <v>2</v>
      </c>
      <c r="BB1531" s="9">
        <v>2</v>
      </c>
      <c r="BC1531" s="9">
        <v>2</v>
      </c>
      <c r="BD1531" s="9">
        <v>1</v>
      </c>
      <c r="BE1531" s="9">
        <v>2</v>
      </c>
      <c r="BF1531" s="9">
        <v>1</v>
      </c>
      <c r="BG1531" s="9">
        <v>1</v>
      </c>
      <c r="BH1531">
        <v>2</v>
      </c>
      <c r="BI1531">
        <v>2</v>
      </c>
      <c r="BJ1531" s="58">
        <v>1</v>
      </c>
      <c r="BK1531">
        <v>2</v>
      </c>
      <c r="BL1531">
        <v>1</v>
      </c>
      <c r="BM1531">
        <v>1</v>
      </c>
      <c r="BN1531">
        <v>2</v>
      </c>
      <c r="BO1531">
        <v>2</v>
      </c>
      <c r="BP1531">
        <v>2</v>
      </c>
      <c r="BQ1531" t="s">
        <v>125</v>
      </c>
      <c r="BR1531">
        <v>1</v>
      </c>
      <c r="BS1531">
        <v>2</v>
      </c>
      <c r="BT1531" t="s">
        <v>125</v>
      </c>
      <c r="BU1531">
        <v>1</v>
      </c>
      <c r="BV1531">
        <v>2</v>
      </c>
      <c r="BW1531">
        <v>1</v>
      </c>
      <c r="BX1531">
        <v>2</v>
      </c>
      <c r="BY1531">
        <v>1</v>
      </c>
      <c r="BZ1531">
        <v>2</v>
      </c>
      <c r="CA1531">
        <v>2</v>
      </c>
      <c r="CB1531">
        <v>2</v>
      </c>
      <c r="CC1531">
        <v>2</v>
      </c>
      <c r="CD1531">
        <v>2</v>
      </c>
      <c r="CE1531">
        <v>1</v>
      </c>
      <c r="CF1531">
        <v>1</v>
      </c>
      <c r="CG1531">
        <v>2</v>
      </c>
      <c r="CH1531">
        <v>2</v>
      </c>
      <c r="CI1531">
        <v>2</v>
      </c>
      <c r="CJ1531">
        <v>2</v>
      </c>
      <c r="CK1531">
        <v>2</v>
      </c>
      <c r="CL1531">
        <v>2</v>
      </c>
      <c r="CM1531" t="s">
        <v>125</v>
      </c>
      <c r="CN1531" t="s">
        <v>125</v>
      </c>
      <c r="CO1531">
        <v>4</v>
      </c>
      <c r="CP1531">
        <v>3</v>
      </c>
      <c r="CQ1531">
        <v>3</v>
      </c>
      <c r="CR1531">
        <v>3</v>
      </c>
      <c r="CS1531">
        <v>3</v>
      </c>
      <c r="CT1531">
        <v>3</v>
      </c>
      <c r="CU1531">
        <v>3</v>
      </c>
      <c r="CV1531">
        <v>2</v>
      </c>
      <c r="CW1531">
        <v>1</v>
      </c>
      <c r="CX1531">
        <v>3</v>
      </c>
      <c r="CY1531">
        <v>3</v>
      </c>
      <c r="CZ1531">
        <v>3</v>
      </c>
      <c r="DA1531" s="57" t="s">
        <v>125</v>
      </c>
    </row>
    <row r="1532" spans="1:105">
      <c r="A1532">
        <v>1526</v>
      </c>
      <c r="B1532" s="9">
        <v>1</v>
      </c>
      <c r="C1532" s="9">
        <v>5</v>
      </c>
      <c r="D1532" s="9">
        <v>1</v>
      </c>
      <c r="E1532" s="9">
        <v>16</v>
      </c>
      <c r="F1532" s="9">
        <v>0</v>
      </c>
      <c r="G1532" s="9">
        <v>0</v>
      </c>
      <c r="H1532" s="9">
        <v>0</v>
      </c>
      <c r="I1532" s="9">
        <v>1</v>
      </c>
      <c r="J1532" s="9">
        <v>0</v>
      </c>
      <c r="K1532" s="9">
        <v>0</v>
      </c>
      <c r="L1532" s="9">
        <v>0</v>
      </c>
      <c r="M1532" s="9">
        <v>2</v>
      </c>
      <c r="N1532" s="9">
        <v>3</v>
      </c>
      <c r="O1532" s="9">
        <v>3</v>
      </c>
      <c r="P1532" s="9">
        <v>4</v>
      </c>
      <c r="Q1532" s="9">
        <v>3</v>
      </c>
      <c r="R1532" s="9">
        <v>4</v>
      </c>
      <c r="S1532" s="9">
        <v>3</v>
      </c>
      <c r="T1532" s="9"/>
      <c r="U1532" s="9">
        <v>0</v>
      </c>
      <c r="V1532" s="9">
        <v>0</v>
      </c>
      <c r="W1532" s="9">
        <v>1</v>
      </c>
      <c r="X1532" s="9">
        <v>0</v>
      </c>
      <c r="Y1532" s="9">
        <v>0</v>
      </c>
      <c r="Z1532" s="9">
        <v>0</v>
      </c>
      <c r="AA1532" s="9">
        <v>0</v>
      </c>
      <c r="AB1532" s="9">
        <v>0</v>
      </c>
      <c r="AC1532" s="9"/>
      <c r="AD1532" s="9">
        <v>1</v>
      </c>
      <c r="AE1532" s="9"/>
      <c r="AF1532" s="9">
        <v>1</v>
      </c>
      <c r="AG1532" s="9">
        <v>1</v>
      </c>
      <c r="AH1532" s="9">
        <v>1</v>
      </c>
      <c r="AI1532" s="9">
        <v>0</v>
      </c>
      <c r="AJ1532" s="9">
        <v>0</v>
      </c>
      <c r="AK1532" s="9">
        <v>0</v>
      </c>
      <c r="AL1532" s="9"/>
      <c r="AM1532" s="9">
        <v>1</v>
      </c>
      <c r="AN1532" s="9">
        <v>0</v>
      </c>
      <c r="AO1532" s="9">
        <v>1</v>
      </c>
      <c r="AP1532" s="9">
        <v>1</v>
      </c>
      <c r="AQ1532" s="9">
        <v>0</v>
      </c>
      <c r="AR1532" s="9">
        <v>0</v>
      </c>
      <c r="AS1532" s="9"/>
      <c r="AT1532" s="9">
        <v>1</v>
      </c>
      <c r="AU1532" s="9">
        <v>2</v>
      </c>
      <c r="AV1532" s="75">
        <v>1</v>
      </c>
      <c r="AW1532" s="75">
        <v>2</v>
      </c>
      <c r="AX1532" s="75">
        <v>1</v>
      </c>
      <c r="AY1532" s="9">
        <v>1</v>
      </c>
      <c r="AZ1532" s="9">
        <v>1</v>
      </c>
      <c r="BA1532" s="9">
        <v>1</v>
      </c>
      <c r="BB1532" s="9">
        <v>2</v>
      </c>
      <c r="BC1532" s="9">
        <v>2</v>
      </c>
      <c r="BD1532" s="9">
        <v>1</v>
      </c>
      <c r="BE1532" s="9">
        <v>1</v>
      </c>
      <c r="BF1532" s="9">
        <v>1</v>
      </c>
      <c r="BG1532" s="9">
        <v>1</v>
      </c>
      <c r="BH1532">
        <v>1</v>
      </c>
      <c r="BI1532">
        <v>2</v>
      </c>
      <c r="BJ1532" s="58">
        <v>1</v>
      </c>
      <c r="BK1532">
        <v>2</v>
      </c>
      <c r="BL1532">
        <v>1</v>
      </c>
      <c r="BM1532">
        <v>2</v>
      </c>
      <c r="BN1532">
        <v>1</v>
      </c>
      <c r="BO1532">
        <v>2</v>
      </c>
      <c r="BP1532">
        <v>2</v>
      </c>
      <c r="BQ1532" t="s">
        <v>125</v>
      </c>
      <c r="BR1532">
        <v>1</v>
      </c>
      <c r="BS1532">
        <v>2</v>
      </c>
      <c r="BT1532" t="s">
        <v>125</v>
      </c>
      <c r="BU1532">
        <v>1</v>
      </c>
      <c r="BV1532">
        <v>2</v>
      </c>
      <c r="BW1532">
        <v>2</v>
      </c>
      <c r="BX1532">
        <v>2</v>
      </c>
      <c r="BY1532">
        <v>2</v>
      </c>
      <c r="BZ1532">
        <v>2</v>
      </c>
      <c r="CA1532">
        <v>2</v>
      </c>
      <c r="CB1532">
        <v>2</v>
      </c>
      <c r="CC1532">
        <v>2</v>
      </c>
      <c r="CD1532">
        <v>1</v>
      </c>
      <c r="CE1532">
        <v>2</v>
      </c>
      <c r="CF1532">
        <v>1</v>
      </c>
      <c r="CG1532">
        <v>2</v>
      </c>
      <c r="CH1532">
        <v>2</v>
      </c>
      <c r="CI1532">
        <v>2</v>
      </c>
      <c r="CJ1532">
        <v>2</v>
      </c>
      <c r="CK1532">
        <v>2</v>
      </c>
      <c r="CL1532">
        <v>1</v>
      </c>
      <c r="CM1532">
        <v>3</v>
      </c>
      <c r="CN1532">
        <v>3</v>
      </c>
      <c r="CO1532">
        <v>4</v>
      </c>
      <c r="CP1532">
        <v>4</v>
      </c>
      <c r="CQ1532">
        <v>4</v>
      </c>
      <c r="CR1532">
        <v>4</v>
      </c>
      <c r="CS1532">
        <v>3</v>
      </c>
      <c r="CT1532">
        <v>3</v>
      </c>
      <c r="CU1532">
        <v>3</v>
      </c>
      <c r="CV1532">
        <v>2</v>
      </c>
      <c r="CW1532">
        <v>1</v>
      </c>
      <c r="CX1532">
        <v>3</v>
      </c>
      <c r="CY1532">
        <v>3</v>
      </c>
      <c r="CZ1532">
        <v>0</v>
      </c>
      <c r="DA1532" s="57" t="s">
        <v>125</v>
      </c>
    </row>
    <row r="1533" spans="1:105">
      <c r="A1533">
        <v>1527</v>
      </c>
      <c r="B1533" s="9">
        <v>2</v>
      </c>
      <c r="C1533" s="9">
        <v>5</v>
      </c>
      <c r="D1533" s="9">
        <v>4</v>
      </c>
      <c r="E1533" s="9">
        <v>15</v>
      </c>
      <c r="F1533" s="9">
        <v>0</v>
      </c>
      <c r="G1533" s="9">
        <v>0</v>
      </c>
      <c r="H1533" s="9">
        <v>0</v>
      </c>
      <c r="I1533" s="9">
        <v>1</v>
      </c>
      <c r="J1533" s="9">
        <v>0</v>
      </c>
      <c r="K1533" s="9">
        <v>0</v>
      </c>
      <c r="L1533" s="9">
        <v>0</v>
      </c>
      <c r="M1533" s="9">
        <v>2</v>
      </c>
      <c r="N1533" s="9">
        <v>0</v>
      </c>
      <c r="O1533" s="9">
        <v>0</v>
      </c>
      <c r="P1533" s="9">
        <v>0</v>
      </c>
      <c r="Q1533" s="9">
        <v>0</v>
      </c>
      <c r="R1533" s="9">
        <v>3</v>
      </c>
      <c r="S1533" s="9">
        <v>0</v>
      </c>
      <c r="T1533" s="9"/>
      <c r="U1533" s="9">
        <v>1</v>
      </c>
      <c r="V1533" s="9">
        <v>0</v>
      </c>
      <c r="W1533" s="9">
        <v>0</v>
      </c>
      <c r="X1533" s="9">
        <v>1</v>
      </c>
      <c r="Y1533" s="9">
        <v>1</v>
      </c>
      <c r="Z1533" s="9">
        <v>0</v>
      </c>
      <c r="AA1533" s="9">
        <v>0</v>
      </c>
      <c r="AB1533" s="9">
        <v>0</v>
      </c>
      <c r="AC1533" s="9"/>
      <c r="AD1533" s="9">
        <v>1</v>
      </c>
      <c r="AE1533" s="9"/>
      <c r="AF1533" s="9">
        <v>1</v>
      </c>
      <c r="AG1533" s="9">
        <v>0</v>
      </c>
      <c r="AH1533" s="9">
        <v>0</v>
      </c>
      <c r="AI1533" s="9">
        <v>1</v>
      </c>
      <c r="AJ1533" s="9">
        <v>0</v>
      </c>
      <c r="AK1533" s="9">
        <v>0</v>
      </c>
      <c r="AL1533" s="9"/>
      <c r="AM1533" s="9">
        <v>1</v>
      </c>
      <c r="AN1533" s="9">
        <v>1</v>
      </c>
      <c r="AO1533" s="9">
        <v>0</v>
      </c>
      <c r="AP1533" s="9">
        <v>1</v>
      </c>
      <c r="AQ1533" s="9">
        <v>0</v>
      </c>
      <c r="AR1533" s="9">
        <v>0</v>
      </c>
      <c r="AS1533" s="9"/>
      <c r="AT1533" s="9">
        <v>1</v>
      </c>
      <c r="AU1533" s="9">
        <v>2</v>
      </c>
      <c r="AV1533" s="75">
        <v>2</v>
      </c>
      <c r="AW1533" s="75">
        <v>1</v>
      </c>
      <c r="AX1533" s="75">
        <v>1</v>
      </c>
      <c r="AY1533" s="9">
        <v>2</v>
      </c>
      <c r="AZ1533" s="9">
        <v>1</v>
      </c>
      <c r="BA1533" s="9">
        <v>1</v>
      </c>
      <c r="BB1533" s="9">
        <v>2</v>
      </c>
      <c r="BC1533" s="9">
        <v>1</v>
      </c>
      <c r="BD1533" s="9">
        <v>1</v>
      </c>
      <c r="BE1533" s="9">
        <v>2</v>
      </c>
      <c r="BF1533" s="9">
        <v>1</v>
      </c>
      <c r="BG1533" s="9">
        <v>1</v>
      </c>
      <c r="BH1533">
        <v>2</v>
      </c>
      <c r="BI1533">
        <v>1</v>
      </c>
      <c r="BJ1533" s="58">
        <v>1</v>
      </c>
      <c r="BK1533">
        <v>2</v>
      </c>
      <c r="BL1533">
        <v>1</v>
      </c>
      <c r="BM1533">
        <v>1</v>
      </c>
      <c r="BN1533">
        <v>2</v>
      </c>
      <c r="BO1533">
        <v>2</v>
      </c>
      <c r="BP1533">
        <v>2</v>
      </c>
      <c r="BQ1533" t="s">
        <v>125</v>
      </c>
      <c r="BR1533">
        <v>2</v>
      </c>
      <c r="BS1533">
        <v>2</v>
      </c>
      <c r="BT1533" t="s">
        <v>125</v>
      </c>
      <c r="BU1533">
        <v>1</v>
      </c>
      <c r="BV1533">
        <v>1</v>
      </c>
      <c r="BW1533">
        <v>1</v>
      </c>
      <c r="BX1533">
        <v>2</v>
      </c>
      <c r="BY1533">
        <v>2</v>
      </c>
      <c r="BZ1533">
        <v>2</v>
      </c>
      <c r="CA1533">
        <v>2</v>
      </c>
      <c r="CB1533">
        <v>2</v>
      </c>
      <c r="CC1533">
        <v>2</v>
      </c>
      <c r="CD1533">
        <v>2</v>
      </c>
      <c r="CE1533">
        <v>2</v>
      </c>
      <c r="CF1533">
        <v>1</v>
      </c>
      <c r="CG1533">
        <v>2</v>
      </c>
      <c r="CH1533">
        <v>2</v>
      </c>
      <c r="CI1533">
        <v>2</v>
      </c>
      <c r="CJ1533">
        <v>1</v>
      </c>
      <c r="CK1533">
        <v>2</v>
      </c>
      <c r="CL1533">
        <v>1</v>
      </c>
      <c r="CM1533">
        <v>4</v>
      </c>
      <c r="CN1533">
        <v>3</v>
      </c>
      <c r="CO1533">
        <v>4</v>
      </c>
      <c r="CP1533">
        <v>2</v>
      </c>
      <c r="CQ1533">
        <v>2</v>
      </c>
      <c r="CR1533">
        <v>3</v>
      </c>
      <c r="CS1533">
        <v>3</v>
      </c>
      <c r="CT1533">
        <v>4</v>
      </c>
      <c r="CU1533">
        <v>3</v>
      </c>
      <c r="CV1533">
        <v>2</v>
      </c>
      <c r="CW1533">
        <v>1</v>
      </c>
      <c r="CX1533">
        <v>3</v>
      </c>
      <c r="CY1533">
        <v>3</v>
      </c>
      <c r="DA1533" s="57" t="s">
        <v>125</v>
      </c>
    </row>
    <row r="1534" spans="1:105">
      <c r="A1534">
        <v>1528</v>
      </c>
      <c r="B1534" s="9">
        <v>2</v>
      </c>
      <c r="C1534" s="9">
        <v>2</v>
      </c>
      <c r="D1534" s="9">
        <v>1</v>
      </c>
      <c r="E1534" s="9">
        <v>8</v>
      </c>
      <c r="F1534" s="9">
        <v>0</v>
      </c>
      <c r="G1534" s="9">
        <v>0</v>
      </c>
      <c r="H1534" s="9">
        <v>0</v>
      </c>
      <c r="I1534" s="9">
        <v>1</v>
      </c>
      <c r="J1534" s="9">
        <v>0</v>
      </c>
      <c r="K1534" s="9">
        <v>0</v>
      </c>
      <c r="L1534" s="9">
        <v>0</v>
      </c>
      <c r="M1534" s="9">
        <v>2</v>
      </c>
      <c r="N1534" s="9"/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/>
      <c r="U1534" s="9">
        <v>0</v>
      </c>
      <c r="V1534" s="9">
        <v>1</v>
      </c>
      <c r="W1534" s="9">
        <v>1</v>
      </c>
      <c r="X1534" s="9">
        <v>0</v>
      </c>
      <c r="Y1534" s="9">
        <v>1</v>
      </c>
      <c r="Z1534" s="9">
        <v>0</v>
      </c>
      <c r="AA1534" s="9">
        <v>0</v>
      </c>
      <c r="AB1534" s="9">
        <v>0</v>
      </c>
      <c r="AC1534" s="9"/>
      <c r="AD1534" s="9">
        <v>1</v>
      </c>
      <c r="AE1534" s="9"/>
      <c r="AF1534" s="9">
        <v>1</v>
      </c>
      <c r="AG1534" s="9">
        <v>0</v>
      </c>
      <c r="AH1534" s="9">
        <v>1</v>
      </c>
      <c r="AI1534" s="9">
        <v>0</v>
      </c>
      <c r="AJ1534" s="9">
        <v>0</v>
      </c>
      <c r="AK1534" s="9">
        <v>0</v>
      </c>
      <c r="AL1534" s="9"/>
      <c r="AM1534" s="9">
        <v>1</v>
      </c>
      <c r="AN1534" s="9">
        <v>1</v>
      </c>
      <c r="AO1534" s="9">
        <v>1</v>
      </c>
      <c r="AP1534" s="9">
        <v>0</v>
      </c>
      <c r="AQ1534" s="9">
        <v>0</v>
      </c>
      <c r="AR1534" s="9">
        <v>0</v>
      </c>
      <c r="AS1534" s="9"/>
      <c r="AT1534" s="9">
        <v>3</v>
      </c>
      <c r="AU1534" s="9">
        <v>2</v>
      </c>
      <c r="AV1534" s="75">
        <v>1</v>
      </c>
      <c r="AW1534" s="75">
        <v>2</v>
      </c>
      <c r="AX1534" s="75">
        <v>2</v>
      </c>
      <c r="AY1534" s="9" t="s">
        <v>125</v>
      </c>
      <c r="AZ1534" s="9">
        <v>1</v>
      </c>
      <c r="BA1534" s="9">
        <v>2</v>
      </c>
      <c r="BB1534" s="9"/>
      <c r="BC1534" s="9">
        <v>1</v>
      </c>
      <c r="BD1534" s="9">
        <v>1</v>
      </c>
      <c r="BE1534" s="9">
        <v>1</v>
      </c>
      <c r="BF1534" s="9">
        <v>2</v>
      </c>
      <c r="BG1534" s="9" t="s">
        <v>125</v>
      </c>
      <c r="BH1534">
        <v>2</v>
      </c>
      <c r="BI1534">
        <v>2</v>
      </c>
      <c r="BJ1534" s="58">
        <v>2</v>
      </c>
      <c r="BK1534">
        <v>2</v>
      </c>
      <c r="BL1534">
        <v>1</v>
      </c>
      <c r="BM1534">
        <v>2</v>
      </c>
      <c r="BN1534">
        <v>1</v>
      </c>
      <c r="BO1534">
        <v>2</v>
      </c>
      <c r="BP1534">
        <v>2</v>
      </c>
      <c r="BQ1534" t="s">
        <v>125</v>
      </c>
      <c r="BR1534">
        <v>2</v>
      </c>
      <c r="BS1534">
        <v>2</v>
      </c>
      <c r="BT1534" t="s">
        <v>125</v>
      </c>
      <c r="BU1534">
        <v>1</v>
      </c>
      <c r="BV1534">
        <v>1</v>
      </c>
      <c r="BW1534">
        <v>1</v>
      </c>
      <c r="BX1534">
        <v>2</v>
      </c>
      <c r="BY1534">
        <v>2</v>
      </c>
      <c r="BZ1534">
        <v>2</v>
      </c>
      <c r="CA1534">
        <v>2</v>
      </c>
      <c r="CB1534">
        <v>2</v>
      </c>
      <c r="CC1534">
        <v>2</v>
      </c>
      <c r="CD1534">
        <v>2</v>
      </c>
      <c r="CE1534">
        <v>1</v>
      </c>
      <c r="CF1534">
        <v>2</v>
      </c>
      <c r="CG1534">
        <v>2</v>
      </c>
      <c r="CH1534">
        <v>2</v>
      </c>
      <c r="CI1534">
        <v>2</v>
      </c>
      <c r="CJ1534">
        <v>2</v>
      </c>
      <c r="CK1534">
        <v>2</v>
      </c>
      <c r="CL1534">
        <v>2</v>
      </c>
      <c r="CM1534" t="s">
        <v>125</v>
      </c>
      <c r="CN1534" t="s">
        <v>125</v>
      </c>
      <c r="CO1534">
        <v>4</v>
      </c>
      <c r="CP1534">
        <v>2</v>
      </c>
      <c r="CQ1534">
        <v>3</v>
      </c>
      <c r="CR1534">
        <v>2</v>
      </c>
      <c r="CS1534">
        <v>3</v>
      </c>
      <c r="CT1534">
        <v>3</v>
      </c>
      <c r="CU1534">
        <v>2</v>
      </c>
      <c r="CV1534">
        <v>2</v>
      </c>
      <c r="CW1534">
        <v>1</v>
      </c>
      <c r="CX1534">
        <v>3</v>
      </c>
      <c r="CY1534">
        <v>3</v>
      </c>
      <c r="CZ1534">
        <v>0</v>
      </c>
      <c r="DA1534" s="57" t="s">
        <v>125</v>
      </c>
    </row>
    <row r="1535" spans="1:105">
      <c r="A1535">
        <v>1529</v>
      </c>
      <c r="B1535" s="9">
        <v>1</v>
      </c>
      <c r="C1535" s="9">
        <v>4</v>
      </c>
      <c r="D1535" s="9">
        <v>1</v>
      </c>
      <c r="E1535" s="9">
        <v>8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1</v>
      </c>
      <c r="M1535" s="9">
        <v>3</v>
      </c>
      <c r="N1535" s="9">
        <v>3</v>
      </c>
      <c r="O1535" s="9">
        <v>4</v>
      </c>
      <c r="P1535" s="9">
        <v>4</v>
      </c>
      <c r="Q1535" s="9">
        <v>4</v>
      </c>
      <c r="R1535" s="9">
        <v>4</v>
      </c>
      <c r="S1535" s="9">
        <v>3</v>
      </c>
      <c r="T1535" s="9"/>
      <c r="U1535" s="9">
        <v>0</v>
      </c>
      <c r="V1535" s="9">
        <v>1</v>
      </c>
      <c r="W1535" s="9">
        <v>0</v>
      </c>
      <c r="X1535" s="9">
        <v>0</v>
      </c>
      <c r="Y1535" s="9">
        <v>1</v>
      </c>
      <c r="Z1535" s="9">
        <v>1</v>
      </c>
      <c r="AA1535" s="9">
        <v>0</v>
      </c>
      <c r="AB1535" s="9">
        <v>0</v>
      </c>
      <c r="AC1535" s="9"/>
      <c r="AD1535" s="9">
        <v>1</v>
      </c>
      <c r="AE1535" s="9"/>
      <c r="AF1535" s="9">
        <v>0</v>
      </c>
      <c r="AG1535" s="9">
        <v>0</v>
      </c>
      <c r="AH1535" s="9">
        <v>1</v>
      </c>
      <c r="AI1535" s="9">
        <v>0</v>
      </c>
      <c r="AJ1535" s="9">
        <v>0</v>
      </c>
      <c r="AK1535" s="9">
        <v>0</v>
      </c>
      <c r="AL1535" s="9"/>
      <c r="AM1535" s="9">
        <v>1</v>
      </c>
      <c r="AN1535" s="9">
        <v>1</v>
      </c>
      <c r="AO1535" s="9">
        <v>0</v>
      </c>
      <c r="AP1535" s="9">
        <v>0</v>
      </c>
      <c r="AQ1535" s="9">
        <v>0</v>
      </c>
      <c r="AR1535" s="9">
        <v>0</v>
      </c>
      <c r="AS1535" s="9"/>
      <c r="AT1535" s="9">
        <v>2</v>
      </c>
      <c r="AU1535" s="9">
        <v>1</v>
      </c>
      <c r="AV1535" s="75">
        <v>2</v>
      </c>
      <c r="AW1535" s="75">
        <v>2</v>
      </c>
      <c r="AX1535" s="75">
        <v>1</v>
      </c>
      <c r="AY1535" s="9">
        <v>2</v>
      </c>
      <c r="AZ1535" s="9">
        <v>2</v>
      </c>
      <c r="BA1535" s="9" t="s">
        <v>125</v>
      </c>
      <c r="BB1535" s="9" t="s">
        <v>125</v>
      </c>
      <c r="BC1535" s="9">
        <v>2</v>
      </c>
      <c r="BD1535" s="9">
        <v>2</v>
      </c>
      <c r="BE1535" s="9" t="s">
        <v>125</v>
      </c>
      <c r="BF1535" s="9">
        <v>1</v>
      </c>
      <c r="BG1535" s="9">
        <v>1</v>
      </c>
      <c r="BH1535">
        <v>2</v>
      </c>
      <c r="BI1535">
        <v>1</v>
      </c>
      <c r="BJ1535" s="58">
        <v>2</v>
      </c>
      <c r="BK1535">
        <v>2</v>
      </c>
      <c r="BL1535">
        <v>2</v>
      </c>
      <c r="BM1535">
        <v>2</v>
      </c>
      <c r="BN1535">
        <v>1</v>
      </c>
      <c r="BO1535">
        <v>2</v>
      </c>
      <c r="BP1535">
        <v>2</v>
      </c>
      <c r="BQ1535" t="s">
        <v>125</v>
      </c>
      <c r="BR1535">
        <v>1</v>
      </c>
      <c r="BS1535">
        <v>2</v>
      </c>
      <c r="BT1535" t="s">
        <v>125</v>
      </c>
      <c r="BU1535">
        <v>1</v>
      </c>
      <c r="BV1535">
        <v>2</v>
      </c>
      <c r="BW1535">
        <v>1</v>
      </c>
      <c r="BX1535">
        <v>2</v>
      </c>
      <c r="BY1535">
        <v>2</v>
      </c>
      <c r="BZ1535">
        <v>2</v>
      </c>
      <c r="CA1535">
        <v>1</v>
      </c>
      <c r="CB1535">
        <v>2</v>
      </c>
      <c r="CC1535">
        <v>2</v>
      </c>
      <c r="CD1535">
        <v>1</v>
      </c>
      <c r="CE1535">
        <v>1</v>
      </c>
      <c r="CF1535">
        <v>2</v>
      </c>
      <c r="CG1535">
        <v>2</v>
      </c>
      <c r="CH1535">
        <v>2</v>
      </c>
      <c r="CI1535">
        <v>2</v>
      </c>
      <c r="CJ1535">
        <v>1</v>
      </c>
      <c r="CK1535">
        <v>2</v>
      </c>
      <c r="CL1535">
        <v>2</v>
      </c>
      <c r="CM1535" t="s">
        <v>125</v>
      </c>
      <c r="CN1535" t="s">
        <v>125</v>
      </c>
      <c r="CO1535">
        <v>3</v>
      </c>
      <c r="CP1535">
        <v>3</v>
      </c>
      <c r="CQ1535">
        <v>4</v>
      </c>
      <c r="CR1535">
        <v>3</v>
      </c>
      <c r="CS1535">
        <v>3</v>
      </c>
      <c r="CT1535">
        <v>4</v>
      </c>
      <c r="CU1535">
        <v>3</v>
      </c>
      <c r="CV1535">
        <v>3</v>
      </c>
      <c r="CW1535">
        <v>3</v>
      </c>
      <c r="CX1535">
        <v>2</v>
      </c>
      <c r="CY1535">
        <v>3</v>
      </c>
      <c r="CZ1535">
        <v>3</v>
      </c>
      <c r="DA1535" s="57" t="s">
        <v>125</v>
      </c>
    </row>
    <row r="1536" spans="1:105">
      <c r="A1536">
        <v>1530</v>
      </c>
      <c r="B1536" s="9">
        <v>2</v>
      </c>
      <c r="C1536" s="9">
        <v>8</v>
      </c>
      <c r="D1536" s="9">
        <v>3</v>
      </c>
      <c r="E1536" s="9">
        <v>9</v>
      </c>
      <c r="F1536" s="9">
        <v>0</v>
      </c>
      <c r="G1536" s="9">
        <v>0</v>
      </c>
      <c r="H1536" s="9">
        <v>0</v>
      </c>
      <c r="I1536" s="9">
        <v>1</v>
      </c>
      <c r="J1536" s="9">
        <v>0</v>
      </c>
      <c r="K1536" s="9">
        <v>0</v>
      </c>
      <c r="L1536" s="9">
        <v>0</v>
      </c>
      <c r="M1536" s="9">
        <v>2</v>
      </c>
      <c r="N1536" s="9">
        <v>4</v>
      </c>
      <c r="O1536" s="9">
        <v>4</v>
      </c>
      <c r="P1536" s="9">
        <v>4</v>
      </c>
      <c r="Q1536" s="9">
        <v>4</v>
      </c>
      <c r="R1536" s="9">
        <v>4</v>
      </c>
      <c r="S1536" s="9">
        <v>4</v>
      </c>
      <c r="T1536" s="9"/>
      <c r="U1536" s="9">
        <v>0</v>
      </c>
      <c r="V1536" s="9">
        <v>1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  <c r="AC1536" s="9"/>
      <c r="AD1536" s="9">
        <v>3</v>
      </c>
      <c r="AE1536" s="9"/>
      <c r="AF1536" s="9">
        <v>1</v>
      </c>
      <c r="AG1536" s="9">
        <v>1</v>
      </c>
      <c r="AH1536" s="9">
        <v>0</v>
      </c>
      <c r="AI1536" s="9">
        <v>0</v>
      </c>
      <c r="AJ1536" s="9">
        <v>1</v>
      </c>
      <c r="AK1536" s="9">
        <v>0</v>
      </c>
      <c r="AL1536" s="9"/>
      <c r="AM1536" s="9">
        <v>1</v>
      </c>
      <c r="AN1536" s="9">
        <v>1</v>
      </c>
      <c r="AO1536" s="9">
        <v>1</v>
      </c>
      <c r="AP1536" s="9">
        <v>1</v>
      </c>
      <c r="AQ1536" s="9">
        <v>0</v>
      </c>
      <c r="AR1536" s="9">
        <v>0</v>
      </c>
      <c r="AS1536" s="9"/>
      <c r="AT1536" s="9">
        <v>3</v>
      </c>
      <c r="AU1536" s="9">
        <v>2</v>
      </c>
      <c r="AV1536" s="75">
        <v>2</v>
      </c>
      <c r="AW1536" s="75">
        <v>1</v>
      </c>
      <c r="AX1536" s="75">
        <v>1</v>
      </c>
      <c r="AY1536" s="9">
        <v>1</v>
      </c>
      <c r="AZ1536" s="9">
        <v>1</v>
      </c>
      <c r="BA1536" s="9">
        <v>1</v>
      </c>
      <c r="BB1536" s="9">
        <v>1</v>
      </c>
      <c r="BC1536" s="9">
        <v>2</v>
      </c>
      <c r="BD1536" s="9">
        <v>1</v>
      </c>
      <c r="BE1536" s="9">
        <v>2</v>
      </c>
      <c r="BF1536" s="9">
        <v>1</v>
      </c>
      <c r="BG1536" s="9">
        <v>1</v>
      </c>
      <c r="BH1536">
        <v>2</v>
      </c>
      <c r="BI1536">
        <v>2</v>
      </c>
      <c r="BJ1536" s="58">
        <v>1</v>
      </c>
      <c r="BK1536">
        <v>2</v>
      </c>
      <c r="BL1536">
        <v>1</v>
      </c>
      <c r="BM1536">
        <v>1</v>
      </c>
      <c r="BN1536">
        <v>1</v>
      </c>
      <c r="BO1536">
        <v>2</v>
      </c>
      <c r="BP1536">
        <v>2</v>
      </c>
      <c r="BQ1536" t="s">
        <v>125</v>
      </c>
      <c r="BR1536">
        <v>2</v>
      </c>
      <c r="BS1536">
        <v>2</v>
      </c>
      <c r="BT1536" t="s">
        <v>125</v>
      </c>
      <c r="BU1536">
        <v>1</v>
      </c>
      <c r="BV1536">
        <v>1</v>
      </c>
      <c r="BW1536">
        <v>1</v>
      </c>
      <c r="BX1536">
        <v>2</v>
      </c>
      <c r="BY1536">
        <v>2</v>
      </c>
      <c r="BZ1536">
        <v>2</v>
      </c>
      <c r="CA1536">
        <v>2</v>
      </c>
      <c r="CB1536">
        <v>2</v>
      </c>
      <c r="CC1536">
        <v>2</v>
      </c>
      <c r="CD1536">
        <v>2</v>
      </c>
      <c r="CE1536">
        <v>2</v>
      </c>
      <c r="CF1536">
        <v>2</v>
      </c>
      <c r="CG1536">
        <v>2</v>
      </c>
      <c r="CH1536">
        <v>2</v>
      </c>
      <c r="CI1536">
        <v>2</v>
      </c>
      <c r="CJ1536">
        <v>1</v>
      </c>
      <c r="CK1536">
        <v>2</v>
      </c>
      <c r="CL1536">
        <v>1</v>
      </c>
      <c r="CM1536">
        <v>3</v>
      </c>
      <c r="CN1536">
        <v>4</v>
      </c>
      <c r="CO1536">
        <v>4</v>
      </c>
      <c r="CP1536">
        <v>2</v>
      </c>
      <c r="CQ1536">
        <v>4</v>
      </c>
      <c r="CR1536">
        <v>4</v>
      </c>
      <c r="CS1536">
        <v>4</v>
      </c>
      <c r="CT1536">
        <v>2</v>
      </c>
      <c r="CU1536">
        <v>3</v>
      </c>
      <c r="CV1536">
        <v>2</v>
      </c>
      <c r="CW1536">
        <v>1</v>
      </c>
      <c r="CX1536">
        <v>2</v>
      </c>
      <c r="CY1536">
        <v>1</v>
      </c>
      <c r="CZ1536">
        <v>4</v>
      </c>
      <c r="DA1536" s="57" t="s">
        <v>125</v>
      </c>
    </row>
    <row r="1537" spans="1:105">
      <c r="A1537">
        <v>1531</v>
      </c>
      <c r="B1537" s="9">
        <v>1</v>
      </c>
      <c r="C1537" s="9">
        <v>9</v>
      </c>
      <c r="D1537" s="9">
        <v>7</v>
      </c>
      <c r="E1537" s="9">
        <v>7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1</v>
      </c>
      <c r="L1537" s="9">
        <v>0</v>
      </c>
      <c r="M1537" s="9">
        <v>2</v>
      </c>
      <c r="N1537" s="9"/>
      <c r="O1537" s="9"/>
      <c r="P1537" s="9"/>
      <c r="Q1537" s="9"/>
      <c r="R1537" s="9">
        <v>4</v>
      </c>
      <c r="S1537" s="9"/>
      <c r="T1537" s="9"/>
      <c r="U1537" s="9">
        <v>1</v>
      </c>
      <c r="V1537" s="9">
        <v>1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  <c r="AC1537" s="9"/>
      <c r="AD1537" s="9">
        <v>1</v>
      </c>
      <c r="AE1537" s="9"/>
      <c r="AF1537" s="9">
        <v>1</v>
      </c>
      <c r="AG1537" s="9">
        <v>1</v>
      </c>
      <c r="AH1537" s="9">
        <v>0</v>
      </c>
      <c r="AI1537" s="9">
        <v>0</v>
      </c>
      <c r="AJ1537" s="9">
        <v>0</v>
      </c>
      <c r="AK1537" s="9">
        <v>0</v>
      </c>
      <c r="AL1537" s="9"/>
      <c r="AM1537" s="9">
        <v>1</v>
      </c>
      <c r="AN1537" s="9">
        <v>1</v>
      </c>
      <c r="AO1537" s="9">
        <v>0</v>
      </c>
      <c r="AP1537" s="9">
        <v>0</v>
      </c>
      <c r="AQ1537" s="9">
        <v>0</v>
      </c>
      <c r="AR1537" s="9">
        <v>0</v>
      </c>
      <c r="AS1537" s="9"/>
      <c r="AT1537" s="9">
        <v>3</v>
      </c>
      <c r="AU1537" s="9">
        <v>1</v>
      </c>
      <c r="AV1537" s="75">
        <v>1</v>
      </c>
      <c r="AW1537" s="75">
        <v>1</v>
      </c>
      <c r="AX1537" s="75">
        <v>1</v>
      </c>
      <c r="AY1537" s="9">
        <v>2</v>
      </c>
      <c r="AZ1537" s="9">
        <v>1</v>
      </c>
      <c r="BA1537" s="9">
        <v>1</v>
      </c>
      <c r="BB1537" s="9">
        <v>2</v>
      </c>
      <c r="BC1537" s="9"/>
      <c r="BD1537" s="9">
        <v>2</v>
      </c>
      <c r="BE1537" s="9" t="s">
        <v>125</v>
      </c>
      <c r="BF1537" s="9">
        <v>1</v>
      </c>
      <c r="BG1537" s="9">
        <v>1</v>
      </c>
      <c r="BH1537">
        <v>2</v>
      </c>
      <c r="BI1537">
        <v>2</v>
      </c>
      <c r="BJ1537" s="58">
        <v>2</v>
      </c>
      <c r="BK1537">
        <v>1</v>
      </c>
      <c r="BL1537">
        <v>1</v>
      </c>
      <c r="BM1537">
        <v>2</v>
      </c>
      <c r="BN1537">
        <v>2</v>
      </c>
      <c r="BO1537">
        <v>2</v>
      </c>
      <c r="BP1537">
        <v>2</v>
      </c>
      <c r="BQ1537" t="s">
        <v>125</v>
      </c>
      <c r="BR1537">
        <v>2</v>
      </c>
      <c r="BS1537">
        <v>2</v>
      </c>
      <c r="BT1537" t="s">
        <v>125</v>
      </c>
      <c r="BU1537">
        <v>2</v>
      </c>
      <c r="BV1537">
        <v>2</v>
      </c>
      <c r="BW1537">
        <v>1</v>
      </c>
      <c r="BX1537">
        <v>2</v>
      </c>
      <c r="BY1537">
        <v>1</v>
      </c>
      <c r="BZ1537">
        <v>1</v>
      </c>
      <c r="CA1537">
        <v>2</v>
      </c>
      <c r="CB1537">
        <v>2</v>
      </c>
      <c r="CC1537">
        <v>2</v>
      </c>
      <c r="CD1537">
        <v>2</v>
      </c>
      <c r="CE1537">
        <v>2</v>
      </c>
      <c r="CF1537">
        <v>2</v>
      </c>
      <c r="CG1537">
        <v>2</v>
      </c>
      <c r="CH1537">
        <v>2</v>
      </c>
      <c r="CI1537">
        <v>2</v>
      </c>
      <c r="CJ1537">
        <v>1</v>
      </c>
      <c r="CK1537">
        <v>2</v>
      </c>
      <c r="CL1537">
        <v>1</v>
      </c>
      <c r="CM1537">
        <v>4</v>
      </c>
      <c r="CN1537">
        <v>4</v>
      </c>
      <c r="CO1537">
        <v>4</v>
      </c>
      <c r="CP1537">
        <v>4</v>
      </c>
      <c r="CQ1537">
        <v>4</v>
      </c>
      <c r="CR1537">
        <v>4</v>
      </c>
      <c r="CS1537">
        <v>4</v>
      </c>
      <c r="CT1537">
        <v>2</v>
      </c>
      <c r="CU1537">
        <v>3</v>
      </c>
      <c r="CV1537">
        <v>2</v>
      </c>
      <c r="CW1537">
        <v>1</v>
      </c>
      <c r="CX1537">
        <v>2</v>
      </c>
      <c r="CY1537">
        <v>3</v>
      </c>
      <c r="DA1537" s="57" t="s">
        <v>125</v>
      </c>
    </row>
    <row r="1538" spans="1:105">
      <c r="A1538">
        <v>1532</v>
      </c>
      <c r="B1538" s="9">
        <v>1</v>
      </c>
      <c r="C1538" s="9">
        <v>4</v>
      </c>
      <c r="D1538" s="9">
        <v>1</v>
      </c>
      <c r="E1538" s="9">
        <v>1</v>
      </c>
      <c r="F1538" s="9">
        <v>0</v>
      </c>
      <c r="G1538" s="9">
        <v>0</v>
      </c>
      <c r="H1538" s="9">
        <v>0</v>
      </c>
      <c r="I1538" s="9">
        <v>0</v>
      </c>
      <c r="J1538" s="9">
        <v>1</v>
      </c>
      <c r="K1538" s="9">
        <v>0</v>
      </c>
      <c r="L1538" s="9">
        <v>0</v>
      </c>
      <c r="M1538" s="9">
        <v>2</v>
      </c>
      <c r="N1538" s="9">
        <v>3</v>
      </c>
      <c r="O1538" s="9">
        <v>4</v>
      </c>
      <c r="P1538" s="9">
        <v>4</v>
      </c>
      <c r="Q1538" s="9">
        <v>4</v>
      </c>
      <c r="R1538" s="9">
        <v>4</v>
      </c>
      <c r="S1538" s="9">
        <v>4</v>
      </c>
      <c r="T1538" s="9"/>
      <c r="U1538" s="9">
        <v>1</v>
      </c>
      <c r="V1538" s="9">
        <v>1</v>
      </c>
      <c r="W1538" s="9">
        <v>1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  <c r="AC1538" s="9"/>
      <c r="AD1538" s="9">
        <v>1</v>
      </c>
      <c r="AE1538" s="9"/>
      <c r="AF1538" s="9">
        <v>1</v>
      </c>
      <c r="AG1538" s="9">
        <v>0</v>
      </c>
      <c r="AH1538" s="9">
        <v>1</v>
      </c>
      <c r="AI1538" s="9">
        <v>1</v>
      </c>
      <c r="AJ1538" s="9">
        <v>1</v>
      </c>
      <c r="AK1538" s="9">
        <v>1</v>
      </c>
      <c r="AL1538" s="9"/>
      <c r="AM1538" s="9">
        <v>0</v>
      </c>
      <c r="AN1538" s="9">
        <v>1</v>
      </c>
      <c r="AO1538" s="9">
        <v>1</v>
      </c>
      <c r="AP1538" s="9">
        <v>1</v>
      </c>
      <c r="AQ1538" s="9">
        <v>0</v>
      </c>
      <c r="AR1538" s="9">
        <v>1</v>
      </c>
      <c r="AS1538" s="9"/>
      <c r="AT1538" s="9">
        <v>1</v>
      </c>
      <c r="AU1538" s="9">
        <v>4</v>
      </c>
      <c r="AV1538" s="75">
        <v>1</v>
      </c>
      <c r="AW1538" s="75">
        <v>1</v>
      </c>
      <c r="AX1538" s="75">
        <v>1</v>
      </c>
      <c r="AY1538" s="9">
        <v>1</v>
      </c>
      <c r="AZ1538" s="9">
        <v>1</v>
      </c>
      <c r="BA1538" s="9">
        <v>1</v>
      </c>
      <c r="BB1538" s="9">
        <v>1</v>
      </c>
      <c r="BC1538" s="9">
        <v>1</v>
      </c>
      <c r="BD1538" s="9">
        <v>1</v>
      </c>
      <c r="BE1538" s="9">
        <v>1</v>
      </c>
      <c r="BF1538" s="9">
        <v>1</v>
      </c>
      <c r="BG1538" s="9">
        <v>1</v>
      </c>
      <c r="BH1538">
        <v>1</v>
      </c>
      <c r="BI1538">
        <v>2</v>
      </c>
      <c r="BJ1538" s="58">
        <v>1</v>
      </c>
      <c r="BK1538">
        <v>2</v>
      </c>
      <c r="BL1538">
        <v>1</v>
      </c>
      <c r="BM1538">
        <v>2</v>
      </c>
      <c r="BN1538">
        <v>1</v>
      </c>
      <c r="BO1538">
        <v>2</v>
      </c>
      <c r="BP1538">
        <v>2</v>
      </c>
      <c r="BQ1538" t="s">
        <v>125</v>
      </c>
      <c r="BR1538">
        <v>1</v>
      </c>
      <c r="BS1538">
        <v>1</v>
      </c>
      <c r="BT1538">
        <v>1</v>
      </c>
      <c r="BU1538">
        <v>1</v>
      </c>
      <c r="BV1538">
        <v>2</v>
      </c>
      <c r="BW1538">
        <v>1</v>
      </c>
      <c r="BX1538">
        <v>1</v>
      </c>
      <c r="BY1538">
        <v>2</v>
      </c>
      <c r="BZ1538">
        <v>2</v>
      </c>
      <c r="CA1538">
        <v>1</v>
      </c>
      <c r="CB1538">
        <v>2</v>
      </c>
      <c r="CC1538">
        <v>1</v>
      </c>
      <c r="CD1538">
        <v>2</v>
      </c>
      <c r="CE1538">
        <v>1</v>
      </c>
      <c r="CF1538">
        <v>2</v>
      </c>
      <c r="CG1538">
        <v>2</v>
      </c>
      <c r="CH1538">
        <v>2</v>
      </c>
      <c r="CI1538">
        <v>2</v>
      </c>
      <c r="CJ1538">
        <v>1</v>
      </c>
      <c r="CK1538">
        <v>2</v>
      </c>
      <c r="CL1538">
        <v>1</v>
      </c>
      <c r="CM1538">
        <v>4</v>
      </c>
      <c r="CN1538">
        <v>3</v>
      </c>
      <c r="CO1538">
        <v>4</v>
      </c>
      <c r="CP1538">
        <v>4</v>
      </c>
      <c r="CQ1538">
        <v>4</v>
      </c>
      <c r="CR1538">
        <v>3</v>
      </c>
      <c r="CS1538">
        <v>3</v>
      </c>
      <c r="CT1538">
        <v>3</v>
      </c>
      <c r="CU1538">
        <v>4</v>
      </c>
      <c r="CV1538">
        <v>3</v>
      </c>
      <c r="CW1538">
        <v>2</v>
      </c>
      <c r="CX1538">
        <v>3</v>
      </c>
      <c r="CY1538">
        <v>4</v>
      </c>
      <c r="CZ1538">
        <v>3</v>
      </c>
      <c r="DA1538" s="57" t="s">
        <v>125</v>
      </c>
    </row>
    <row r="1539" spans="1:105">
      <c r="A1539">
        <v>1533</v>
      </c>
      <c r="B1539" s="9">
        <v>2</v>
      </c>
      <c r="C1539" s="9">
        <v>2</v>
      </c>
      <c r="D1539" s="9">
        <v>1</v>
      </c>
      <c r="E1539" s="9">
        <v>4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1</v>
      </c>
      <c r="M1539" s="9">
        <v>3</v>
      </c>
      <c r="N1539" s="9">
        <v>0</v>
      </c>
      <c r="O1539" s="9">
        <v>0</v>
      </c>
      <c r="P1539" s="9">
        <v>0</v>
      </c>
      <c r="Q1539" s="9">
        <v>0</v>
      </c>
      <c r="R1539" s="9">
        <v>4</v>
      </c>
      <c r="S1539" s="9">
        <v>4</v>
      </c>
      <c r="T1539" s="9"/>
      <c r="U1539" s="9">
        <v>0</v>
      </c>
      <c r="V1539" s="9">
        <v>1</v>
      </c>
      <c r="W1539" s="9">
        <v>0</v>
      </c>
      <c r="X1539" s="9">
        <v>0</v>
      </c>
      <c r="Y1539" s="9">
        <v>1</v>
      </c>
      <c r="Z1539" s="9">
        <v>1</v>
      </c>
      <c r="AA1539" s="9">
        <v>0</v>
      </c>
      <c r="AB1539" s="9">
        <v>0</v>
      </c>
      <c r="AC1539" s="9"/>
      <c r="AD1539" s="9">
        <v>1</v>
      </c>
      <c r="AE1539" s="9"/>
      <c r="AF1539" s="9">
        <v>0</v>
      </c>
      <c r="AG1539" s="9">
        <v>0</v>
      </c>
      <c r="AH1539" s="9">
        <v>1</v>
      </c>
      <c r="AI1539" s="9">
        <v>1</v>
      </c>
      <c r="AJ1539" s="9">
        <v>0</v>
      </c>
      <c r="AK1539" s="9">
        <v>0</v>
      </c>
      <c r="AL1539" s="9"/>
      <c r="AM1539" s="9">
        <v>1</v>
      </c>
      <c r="AN1539" s="9">
        <v>1</v>
      </c>
      <c r="AO1539" s="9">
        <v>1</v>
      </c>
      <c r="AP1539" s="9">
        <v>1</v>
      </c>
      <c r="AQ1539" s="9">
        <v>0</v>
      </c>
      <c r="AR1539" s="9">
        <v>0</v>
      </c>
      <c r="AS1539" s="9"/>
      <c r="AT1539" s="9">
        <v>2</v>
      </c>
      <c r="AU1539" s="9">
        <v>4</v>
      </c>
      <c r="AV1539" s="75">
        <v>2</v>
      </c>
      <c r="AW1539" s="75">
        <v>2</v>
      </c>
      <c r="AX1539" s="75">
        <v>1</v>
      </c>
      <c r="AY1539" s="9">
        <v>1</v>
      </c>
      <c r="AZ1539" s="9">
        <v>1</v>
      </c>
      <c r="BA1539" s="9">
        <v>1</v>
      </c>
      <c r="BB1539" s="9">
        <v>2</v>
      </c>
      <c r="BC1539" s="9">
        <v>1</v>
      </c>
      <c r="BD1539" s="9">
        <v>1</v>
      </c>
      <c r="BE1539" s="9">
        <v>2</v>
      </c>
      <c r="BF1539" s="9">
        <v>1</v>
      </c>
      <c r="BG1539" s="9">
        <v>1</v>
      </c>
      <c r="BH1539">
        <v>2</v>
      </c>
      <c r="BI1539">
        <v>2</v>
      </c>
      <c r="BJ1539" s="58">
        <v>2</v>
      </c>
      <c r="BK1539">
        <v>2</v>
      </c>
      <c r="BL1539">
        <v>1</v>
      </c>
      <c r="BM1539">
        <v>1</v>
      </c>
      <c r="BN1539">
        <v>1</v>
      </c>
      <c r="BO1539">
        <v>2</v>
      </c>
      <c r="BP1539">
        <v>2</v>
      </c>
      <c r="BQ1539" t="s">
        <v>125</v>
      </c>
      <c r="BR1539">
        <v>1</v>
      </c>
      <c r="BS1539">
        <v>2</v>
      </c>
      <c r="BT1539" t="s">
        <v>125</v>
      </c>
      <c r="BU1539">
        <v>1</v>
      </c>
      <c r="BV1539">
        <v>1</v>
      </c>
      <c r="BW1539">
        <v>2</v>
      </c>
      <c r="BX1539">
        <v>2</v>
      </c>
      <c r="BY1539">
        <v>1</v>
      </c>
      <c r="BZ1539">
        <v>2</v>
      </c>
      <c r="CA1539">
        <v>2</v>
      </c>
      <c r="CB1539">
        <v>2</v>
      </c>
      <c r="CC1539">
        <v>2</v>
      </c>
      <c r="CD1539">
        <v>2</v>
      </c>
      <c r="CE1539">
        <v>2</v>
      </c>
      <c r="CF1539">
        <v>2</v>
      </c>
      <c r="CG1539">
        <v>2</v>
      </c>
      <c r="CH1539">
        <v>2</v>
      </c>
      <c r="CI1539">
        <v>2</v>
      </c>
      <c r="CJ1539">
        <v>1</v>
      </c>
      <c r="CK1539">
        <v>2</v>
      </c>
      <c r="CL1539">
        <v>2</v>
      </c>
      <c r="CM1539" t="s">
        <v>125</v>
      </c>
      <c r="CN1539" t="s">
        <v>125</v>
      </c>
      <c r="CO1539">
        <v>3</v>
      </c>
      <c r="CP1539">
        <v>2</v>
      </c>
      <c r="CQ1539">
        <v>4</v>
      </c>
      <c r="CR1539">
        <v>3</v>
      </c>
      <c r="CS1539">
        <v>2</v>
      </c>
      <c r="CT1539">
        <v>4</v>
      </c>
      <c r="CU1539">
        <v>4</v>
      </c>
      <c r="CV1539">
        <v>3</v>
      </c>
      <c r="CW1539">
        <v>1</v>
      </c>
      <c r="CX1539">
        <v>2</v>
      </c>
      <c r="CY1539">
        <v>3</v>
      </c>
      <c r="CZ1539">
        <v>0</v>
      </c>
      <c r="DA1539" s="57" t="s">
        <v>125</v>
      </c>
    </row>
    <row r="1540" spans="1:105">
      <c r="A1540">
        <v>1534</v>
      </c>
      <c r="B1540" s="9">
        <v>1</v>
      </c>
      <c r="C1540" s="9">
        <v>4</v>
      </c>
      <c r="D1540" s="9">
        <v>7</v>
      </c>
      <c r="E1540" s="9">
        <v>11</v>
      </c>
      <c r="F1540" s="9">
        <v>1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2</v>
      </c>
      <c r="N1540" s="9">
        <v>4</v>
      </c>
      <c r="O1540" s="9">
        <v>0</v>
      </c>
      <c r="P1540" s="9">
        <v>3</v>
      </c>
      <c r="Q1540" s="9">
        <v>0</v>
      </c>
      <c r="R1540" s="9">
        <v>4</v>
      </c>
      <c r="S1540" s="9">
        <v>0</v>
      </c>
      <c r="T1540" s="9"/>
      <c r="U1540" s="9">
        <v>1</v>
      </c>
      <c r="V1540" s="9">
        <v>1</v>
      </c>
      <c r="W1540" s="9">
        <v>0</v>
      </c>
      <c r="X1540" s="9">
        <v>0</v>
      </c>
      <c r="Y1540" s="9">
        <v>1</v>
      </c>
      <c r="Z1540" s="9">
        <v>0</v>
      </c>
      <c r="AA1540" s="9">
        <v>0</v>
      </c>
      <c r="AB1540" s="9">
        <v>0</v>
      </c>
      <c r="AC1540" s="9"/>
      <c r="AD1540" s="9">
        <v>1</v>
      </c>
      <c r="AE1540" s="9"/>
      <c r="AF1540" s="9">
        <v>1</v>
      </c>
      <c r="AG1540" s="9">
        <v>0</v>
      </c>
      <c r="AH1540" s="9">
        <v>1</v>
      </c>
      <c r="AI1540" s="9">
        <v>0</v>
      </c>
      <c r="AJ1540" s="9">
        <v>0</v>
      </c>
      <c r="AK1540" s="9">
        <v>0</v>
      </c>
      <c r="AL1540" s="9"/>
      <c r="AM1540" s="9">
        <v>1</v>
      </c>
      <c r="AN1540" s="9">
        <v>1</v>
      </c>
      <c r="AO1540" s="9">
        <v>1</v>
      </c>
      <c r="AP1540" s="9">
        <v>1</v>
      </c>
      <c r="AQ1540" s="9">
        <v>0</v>
      </c>
      <c r="AR1540" s="9">
        <v>0</v>
      </c>
      <c r="AS1540" s="9"/>
      <c r="AT1540" s="9">
        <v>3</v>
      </c>
      <c r="AU1540" s="9">
        <v>4</v>
      </c>
      <c r="AV1540" s="75">
        <v>2</v>
      </c>
      <c r="AW1540" s="75">
        <v>1</v>
      </c>
      <c r="AX1540" s="75">
        <v>2</v>
      </c>
      <c r="AY1540" s="9" t="s">
        <v>125</v>
      </c>
      <c r="AZ1540" s="9">
        <v>1</v>
      </c>
      <c r="BA1540" s="9">
        <v>1</v>
      </c>
      <c r="BB1540" s="9">
        <v>2</v>
      </c>
      <c r="BC1540" s="9">
        <v>1</v>
      </c>
      <c r="BD1540" s="9">
        <v>1</v>
      </c>
      <c r="BE1540" s="9">
        <v>1</v>
      </c>
      <c r="BF1540" s="9">
        <v>1</v>
      </c>
      <c r="BG1540" s="9">
        <v>1</v>
      </c>
      <c r="BH1540">
        <v>1</v>
      </c>
      <c r="BI1540">
        <v>1</v>
      </c>
      <c r="BJ1540" s="58">
        <v>1</v>
      </c>
      <c r="BK1540">
        <v>2</v>
      </c>
      <c r="BL1540">
        <v>2</v>
      </c>
      <c r="BM1540">
        <v>1</v>
      </c>
      <c r="BN1540">
        <v>2</v>
      </c>
      <c r="BO1540">
        <v>2</v>
      </c>
      <c r="BP1540">
        <v>1</v>
      </c>
      <c r="BQ1540">
        <v>1</v>
      </c>
      <c r="BR1540">
        <v>2</v>
      </c>
      <c r="BS1540">
        <v>2</v>
      </c>
      <c r="BT1540" t="s">
        <v>125</v>
      </c>
      <c r="BU1540">
        <v>1</v>
      </c>
      <c r="BV1540">
        <v>1</v>
      </c>
      <c r="BW1540">
        <v>2</v>
      </c>
      <c r="BX1540">
        <v>2</v>
      </c>
      <c r="BY1540">
        <v>2</v>
      </c>
      <c r="BZ1540">
        <v>2</v>
      </c>
      <c r="CA1540">
        <v>2</v>
      </c>
      <c r="CB1540">
        <v>2</v>
      </c>
      <c r="CC1540">
        <v>1</v>
      </c>
      <c r="CD1540">
        <v>2</v>
      </c>
      <c r="CE1540">
        <v>2</v>
      </c>
      <c r="CF1540">
        <v>1</v>
      </c>
      <c r="CG1540">
        <v>1</v>
      </c>
      <c r="CH1540">
        <v>1</v>
      </c>
      <c r="CI1540">
        <v>1</v>
      </c>
      <c r="CJ1540">
        <v>1</v>
      </c>
      <c r="CK1540">
        <v>2</v>
      </c>
      <c r="CL1540">
        <v>2</v>
      </c>
      <c r="CM1540" t="s">
        <v>125</v>
      </c>
      <c r="CN1540" t="s">
        <v>125</v>
      </c>
      <c r="CO1540">
        <v>4</v>
      </c>
      <c r="CP1540">
        <v>4</v>
      </c>
      <c r="CQ1540">
        <v>4</v>
      </c>
      <c r="CR1540">
        <v>4</v>
      </c>
      <c r="CS1540">
        <v>4</v>
      </c>
      <c r="CT1540">
        <v>4</v>
      </c>
      <c r="CU1540">
        <v>3</v>
      </c>
      <c r="CV1540">
        <v>2</v>
      </c>
      <c r="CW1540">
        <v>1</v>
      </c>
      <c r="CX1540">
        <v>3</v>
      </c>
      <c r="CY1540">
        <v>1</v>
      </c>
      <c r="CZ1540">
        <v>3</v>
      </c>
      <c r="DA1540" s="57">
        <v>3</v>
      </c>
    </row>
    <row r="1541" spans="1:105">
      <c r="A1541">
        <v>1535</v>
      </c>
      <c r="B1541" s="9">
        <v>2</v>
      </c>
      <c r="C1541" s="9">
        <v>5</v>
      </c>
      <c r="D1541" s="9">
        <v>4</v>
      </c>
      <c r="E1541" s="9">
        <v>9</v>
      </c>
      <c r="F1541" s="9">
        <v>1</v>
      </c>
      <c r="G1541" s="9">
        <v>1</v>
      </c>
      <c r="H1541" s="9">
        <v>0</v>
      </c>
      <c r="I1541" s="9">
        <v>1</v>
      </c>
      <c r="J1541" s="9">
        <v>0</v>
      </c>
      <c r="K1541" s="9">
        <v>0</v>
      </c>
      <c r="L1541" s="9">
        <v>0</v>
      </c>
      <c r="M1541" s="9">
        <v>2</v>
      </c>
      <c r="N1541" s="9"/>
      <c r="O1541" s="9"/>
      <c r="P1541" s="9"/>
      <c r="Q1541" s="9"/>
      <c r="R1541" s="9">
        <v>4</v>
      </c>
      <c r="S1541" s="9"/>
      <c r="T1541" s="9"/>
      <c r="U1541" s="9">
        <v>1</v>
      </c>
      <c r="V1541" s="9">
        <v>0</v>
      </c>
      <c r="W1541" s="9">
        <v>1</v>
      </c>
      <c r="X1541" s="9">
        <v>0</v>
      </c>
      <c r="Y1541" s="9">
        <v>1</v>
      </c>
      <c r="Z1541" s="9">
        <v>0</v>
      </c>
      <c r="AA1541" s="9">
        <v>0</v>
      </c>
      <c r="AB1541" s="9">
        <v>0</v>
      </c>
      <c r="AC1541" s="9"/>
      <c r="AD1541" s="9">
        <v>1</v>
      </c>
      <c r="AE1541" s="9"/>
      <c r="AF1541" s="9">
        <v>1</v>
      </c>
      <c r="AG1541" s="9">
        <v>0</v>
      </c>
      <c r="AH1541" s="9">
        <v>1</v>
      </c>
      <c r="AI1541" s="9">
        <v>0</v>
      </c>
      <c r="AJ1541" s="9">
        <v>0</v>
      </c>
      <c r="AK1541" s="9">
        <v>0</v>
      </c>
      <c r="AL1541" s="9"/>
      <c r="AM1541" s="9">
        <v>1</v>
      </c>
      <c r="AN1541" s="9">
        <v>1</v>
      </c>
      <c r="AO1541" s="9">
        <v>0</v>
      </c>
      <c r="AP1541" s="9">
        <v>1</v>
      </c>
      <c r="AQ1541" s="9">
        <v>0</v>
      </c>
      <c r="AR1541" s="9">
        <v>0</v>
      </c>
      <c r="AS1541" s="9"/>
      <c r="AT1541" s="9">
        <v>3</v>
      </c>
      <c r="AU1541" s="9">
        <v>4</v>
      </c>
      <c r="AV1541" s="75">
        <v>1</v>
      </c>
      <c r="AW1541" s="75">
        <v>2</v>
      </c>
      <c r="AX1541" s="75">
        <v>1</v>
      </c>
      <c r="AY1541" s="9">
        <v>2</v>
      </c>
      <c r="AZ1541" s="9">
        <v>1</v>
      </c>
      <c r="BA1541" s="9">
        <v>2</v>
      </c>
      <c r="BB1541" s="9"/>
      <c r="BC1541" s="9">
        <v>2</v>
      </c>
      <c r="BD1541" s="9">
        <v>1</v>
      </c>
      <c r="BE1541" s="9">
        <v>1</v>
      </c>
      <c r="BF1541" s="9">
        <v>1</v>
      </c>
      <c r="BG1541" s="9">
        <v>1</v>
      </c>
      <c r="BH1541">
        <v>2</v>
      </c>
      <c r="BI1541">
        <v>2</v>
      </c>
      <c r="BJ1541" s="58">
        <v>2</v>
      </c>
      <c r="BK1541">
        <v>2</v>
      </c>
      <c r="BL1541">
        <v>1</v>
      </c>
      <c r="BM1541">
        <v>1</v>
      </c>
      <c r="BN1541">
        <v>2</v>
      </c>
      <c r="BO1541">
        <v>2</v>
      </c>
      <c r="BP1541">
        <v>2</v>
      </c>
      <c r="BQ1541" t="s">
        <v>125</v>
      </c>
      <c r="BR1541">
        <v>2</v>
      </c>
      <c r="BS1541">
        <v>2</v>
      </c>
      <c r="BT1541" t="s">
        <v>125</v>
      </c>
      <c r="BU1541">
        <v>2</v>
      </c>
      <c r="BV1541">
        <v>2</v>
      </c>
      <c r="BW1541">
        <v>1</v>
      </c>
      <c r="BX1541">
        <v>2</v>
      </c>
      <c r="BY1541">
        <v>2</v>
      </c>
      <c r="BZ1541">
        <v>2</v>
      </c>
      <c r="CA1541">
        <v>2</v>
      </c>
      <c r="CB1541">
        <v>2</v>
      </c>
      <c r="CC1541">
        <v>2</v>
      </c>
      <c r="CD1541">
        <v>2</v>
      </c>
      <c r="CE1541">
        <v>2</v>
      </c>
      <c r="CF1541">
        <v>1</v>
      </c>
      <c r="CG1541">
        <v>2</v>
      </c>
      <c r="CH1541">
        <v>2</v>
      </c>
      <c r="CI1541">
        <v>2</v>
      </c>
      <c r="CJ1541">
        <v>2</v>
      </c>
      <c r="CK1541">
        <v>2</v>
      </c>
      <c r="CL1541">
        <v>1</v>
      </c>
      <c r="CM1541">
        <v>4</v>
      </c>
      <c r="CN1541">
        <v>3</v>
      </c>
      <c r="CO1541">
        <v>4</v>
      </c>
      <c r="CP1541">
        <v>3</v>
      </c>
      <c r="CQ1541">
        <v>3</v>
      </c>
      <c r="CR1541">
        <v>4</v>
      </c>
      <c r="CS1541">
        <v>4</v>
      </c>
      <c r="CT1541">
        <v>3</v>
      </c>
      <c r="CU1541">
        <v>3</v>
      </c>
      <c r="CV1541">
        <v>4</v>
      </c>
      <c r="CW1541">
        <v>1</v>
      </c>
      <c r="CX1541">
        <v>2</v>
      </c>
      <c r="CY1541">
        <v>1</v>
      </c>
      <c r="CZ1541">
        <v>3</v>
      </c>
      <c r="DA1541" s="57">
        <v>3</v>
      </c>
    </row>
    <row r="1542" spans="1:105">
      <c r="A1542">
        <v>1536</v>
      </c>
      <c r="B1542" s="9">
        <v>1</v>
      </c>
      <c r="C1542" s="9">
        <v>8</v>
      </c>
      <c r="D1542" s="9">
        <v>4</v>
      </c>
      <c r="E1542" s="9">
        <v>12</v>
      </c>
      <c r="F1542" s="9">
        <v>1</v>
      </c>
      <c r="G1542" s="9">
        <v>0</v>
      </c>
      <c r="H1542" s="9">
        <v>0</v>
      </c>
      <c r="I1542" s="9">
        <v>1</v>
      </c>
      <c r="J1542" s="9">
        <v>0</v>
      </c>
      <c r="K1542" s="9">
        <v>0</v>
      </c>
      <c r="L1542" s="9">
        <v>0</v>
      </c>
      <c r="M1542" s="9">
        <v>1</v>
      </c>
      <c r="N1542" s="9">
        <v>0</v>
      </c>
      <c r="O1542" s="9">
        <v>4</v>
      </c>
      <c r="P1542" s="9">
        <v>0</v>
      </c>
      <c r="Q1542" s="9">
        <v>0</v>
      </c>
      <c r="R1542" s="9">
        <v>4</v>
      </c>
      <c r="S1542" s="9">
        <v>0</v>
      </c>
      <c r="T1542" s="9"/>
      <c r="U1542" s="9">
        <v>1</v>
      </c>
      <c r="V1542" s="9">
        <v>1</v>
      </c>
      <c r="W1542" s="9">
        <v>0</v>
      </c>
      <c r="X1542" s="9">
        <v>0</v>
      </c>
      <c r="Y1542" s="9">
        <v>1</v>
      </c>
      <c r="Z1542" s="9">
        <v>0</v>
      </c>
      <c r="AA1542" s="9">
        <v>0</v>
      </c>
      <c r="AB1542" s="9">
        <v>0</v>
      </c>
      <c r="AC1542" s="9"/>
      <c r="AD1542" s="9">
        <v>4</v>
      </c>
      <c r="AE1542" s="9"/>
      <c r="AF1542" s="9">
        <v>1</v>
      </c>
      <c r="AG1542" s="9">
        <v>1</v>
      </c>
      <c r="AH1542" s="9">
        <v>1</v>
      </c>
      <c r="AI1542" s="9">
        <v>0</v>
      </c>
      <c r="AJ1542" s="9">
        <v>0</v>
      </c>
      <c r="AK1542" s="9">
        <v>1</v>
      </c>
      <c r="AL1542" s="9"/>
      <c r="AM1542" s="9">
        <v>1</v>
      </c>
      <c r="AN1542" s="9">
        <v>1</v>
      </c>
      <c r="AO1542" s="9">
        <v>1</v>
      </c>
      <c r="AP1542" s="9">
        <v>1</v>
      </c>
      <c r="AQ1542" s="9">
        <v>0</v>
      </c>
      <c r="AR1542" s="9">
        <v>1</v>
      </c>
      <c r="AS1542" s="9"/>
      <c r="AT1542" s="9">
        <v>3</v>
      </c>
      <c r="AU1542" s="9">
        <v>3</v>
      </c>
      <c r="AV1542" s="75">
        <v>2</v>
      </c>
      <c r="AW1542" s="75">
        <v>2</v>
      </c>
      <c r="AX1542" s="75">
        <v>1</v>
      </c>
      <c r="AY1542" s="9">
        <v>2</v>
      </c>
      <c r="AZ1542" s="9">
        <v>1</v>
      </c>
      <c r="BA1542" s="9">
        <v>1</v>
      </c>
      <c r="BB1542" s="9">
        <v>2</v>
      </c>
      <c r="BC1542" s="9">
        <v>1</v>
      </c>
      <c r="BD1542" s="9">
        <v>1</v>
      </c>
      <c r="BE1542" s="9">
        <v>1</v>
      </c>
      <c r="BF1542" s="9">
        <v>1</v>
      </c>
      <c r="BG1542" s="9">
        <v>1</v>
      </c>
      <c r="BH1542">
        <v>1</v>
      </c>
      <c r="BI1542">
        <v>2</v>
      </c>
      <c r="BJ1542" s="58">
        <v>1</v>
      </c>
      <c r="BK1542">
        <v>2</v>
      </c>
      <c r="BL1542">
        <v>1</v>
      </c>
      <c r="BM1542">
        <v>2</v>
      </c>
      <c r="BN1542">
        <v>2</v>
      </c>
      <c r="BO1542">
        <v>1</v>
      </c>
      <c r="BQ1542" t="s">
        <v>125</v>
      </c>
      <c r="BR1542">
        <v>2</v>
      </c>
      <c r="BS1542">
        <v>2</v>
      </c>
      <c r="BT1542" t="s">
        <v>125</v>
      </c>
      <c r="BU1542">
        <v>1</v>
      </c>
      <c r="BV1542">
        <v>1</v>
      </c>
      <c r="BW1542">
        <v>1</v>
      </c>
      <c r="BX1542">
        <v>2</v>
      </c>
      <c r="BY1542">
        <v>2</v>
      </c>
      <c r="BZ1542">
        <v>2</v>
      </c>
      <c r="CA1542">
        <v>2</v>
      </c>
      <c r="CB1542">
        <v>2</v>
      </c>
      <c r="CC1542">
        <v>1</v>
      </c>
      <c r="CD1542">
        <v>2</v>
      </c>
      <c r="CE1542">
        <v>2</v>
      </c>
      <c r="CF1542">
        <v>1</v>
      </c>
      <c r="CG1542">
        <v>2</v>
      </c>
      <c r="CH1542">
        <v>2</v>
      </c>
      <c r="CI1542">
        <v>2</v>
      </c>
      <c r="CJ1542">
        <v>1</v>
      </c>
      <c r="CK1542">
        <v>2</v>
      </c>
      <c r="CL1542">
        <v>1</v>
      </c>
      <c r="CM1542">
        <v>2</v>
      </c>
      <c r="CO1542">
        <v>4</v>
      </c>
      <c r="CP1542">
        <v>3</v>
      </c>
      <c r="CQ1542">
        <v>3</v>
      </c>
      <c r="CR1542">
        <v>2</v>
      </c>
      <c r="CS1542">
        <v>4</v>
      </c>
      <c r="CT1542">
        <v>2</v>
      </c>
      <c r="CU1542">
        <v>1</v>
      </c>
      <c r="CV1542">
        <v>1</v>
      </c>
      <c r="CW1542">
        <v>1</v>
      </c>
      <c r="CX1542">
        <v>4</v>
      </c>
      <c r="CY1542">
        <v>1</v>
      </c>
      <c r="CZ1542">
        <v>2</v>
      </c>
      <c r="DA1542" s="57">
        <v>2</v>
      </c>
    </row>
    <row r="1543" spans="1:105">
      <c r="A1543">
        <v>1537</v>
      </c>
      <c r="B1543" s="9">
        <v>2</v>
      </c>
      <c r="C1543" s="9">
        <v>7</v>
      </c>
      <c r="D1543" s="9">
        <v>4</v>
      </c>
      <c r="E1543" s="9">
        <v>11</v>
      </c>
      <c r="F1543" s="9">
        <v>0</v>
      </c>
      <c r="G1543" s="9">
        <v>0</v>
      </c>
      <c r="H1543" s="9">
        <v>0</v>
      </c>
      <c r="I1543" s="9">
        <v>0</v>
      </c>
      <c r="J1543" s="9">
        <v>1</v>
      </c>
      <c r="K1543" s="9">
        <v>0</v>
      </c>
      <c r="L1543" s="9">
        <v>0</v>
      </c>
      <c r="M1543" s="9">
        <v>2</v>
      </c>
      <c r="N1543" s="9">
        <v>3</v>
      </c>
      <c r="O1543" s="9">
        <v>3</v>
      </c>
      <c r="P1543" s="9">
        <v>3</v>
      </c>
      <c r="Q1543" s="9">
        <v>3</v>
      </c>
      <c r="R1543" s="9">
        <v>4</v>
      </c>
      <c r="S1543" s="9">
        <v>3</v>
      </c>
      <c r="T1543" s="9"/>
      <c r="U1543" s="9">
        <v>0</v>
      </c>
      <c r="V1543" s="9">
        <v>0</v>
      </c>
      <c r="W1543" s="9">
        <v>0</v>
      </c>
      <c r="X1543" s="9">
        <v>0</v>
      </c>
      <c r="Y1543" s="9">
        <v>1</v>
      </c>
      <c r="Z1543" s="9">
        <v>0</v>
      </c>
      <c r="AA1543" s="9">
        <v>0</v>
      </c>
      <c r="AB1543" s="9">
        <v>0</v>
      </c>
      <c r="AC1543" s="9"/>
      <c r="AD1543" s="9">
        <v>3</v>
      </c>
      <c r="AE1543" s="9"/>
      <c r="AF1543" s="9">
        <v>1</v>
      </c>
      <c r="AG1543" s="9">
        <v>1</v>
      </c>
      <c r="AH1543" s="9">
        <v>0</v>
      </c>
      <c r="AI1543" s="9">
        <v>0</v>
      </c>
      <c r="AJ1543" s="9">
        <v>0</v>
      </c>
      <c r="AK1543" s="9">
        <v>0</v>
      </c>
      <c r="AL1543" s="9"/>
      <c r="AM1543" s="9">
        <v>1</v>
      </c>
      <c r="AN1543" s="9">
        <v>1</v>
      </c>
      <c r="AO1543" s="9">
        <v>0</v>
      </c>
      <c r="AP1543" s="9">
        <v>1</v>
      </c>
      <c r="AQ1543" s="9">
        <v>0</v>
      </c>
      <c r="AR1543" s="9">
        <v>0</v>
      </c>
      <c r="AS1543" s="9"/>
      <c r="AT1543" s="9"/>
      <c r="AU1543" s="9">
        <v>3</v>
      </c>
      <c r="AV1543" s="75">
        <v>1</v>
      </c>
      <c r="AW1543" s="75">
        <v>2</v>
      </c>
      <c r="AX1543" s="75">
        <v>1</v>
      </c>
      <c r="AY1543" s="9">
        <v>1</v>
      </c>
      <c r="AZ1543" s="9">
        <v>1</v>
      </c>
      <c r="BA1543" s="9">
        <v>1</v>
      </c>
      <c r="BB1543" s="9">
        <v>2</v>
      </c>
      <c r="BC1543" s="9">
        <v>1</v>
      </c>
      <c r="BD1543" s="9">
        <v>1</v>
      </c>
      <c r="BE1543" s="9">
        <v>2</v>
      </c>
      <c r="BF1543" s="9"/>
      <c r="BG1543" s="9" t="s">
        <v>125</v>
      </c>
      <c r="BH1543">
        <v>1</v>
      </c>
      <c r="BI1543">
        <v>1</v>
      </c>
      <c r="BJ1543" s="58">
        <v>1</v>
      </c>
      <c r="BK1543">
        <v>2</v>
      </c>
      <c r="BL1543">
        <v>2</v>
      </c>
      <c r="BM1543">
        <v>2</v>
      </c>
      <c r="BN1543">
        <v>1</v>
      </c>
      <c r="BO1543">
        <v>2</v>
      </c>
      <c r="BP1543">
        <v>2</v>
      </c>
      <c r="BQ1543" t="s">
        <v>125</v>
      </c>
      <c r="BR1543">
        <v>2</v>
      </c>
      <c r="BS1543">
        <v>2</v>
      </c>
      <c r="BT1543" t="s">
        <v>125</v>
      </c>
      <c r="BU1543">
        <v>1</v>
      </c>
      <c r="BV1543">
        <v>1</v>
      </c>
      <c r="BW1543">
        <v>1</v>
      </c>
      <c r="BX1543">
        <v>2</v>
      </c>
      <c r="BY1543">
        <v>2</v>
      </c>
      <c r="BZ1543">
        <v>2</v>
      </c>
      <c r="CA1543">
        <v>2</v>
      </c>
      <c r="CB1543">
        <v>2</v>
      </c>
      <c r="CC1543">
        <v>2</v>
      </c>
      <c r="CD1543">
        <v>2</v>
      </c>
      <c r="CE1543">
        <v>2</v>
      </c>
      <c r="CF1543">
        <v>1</v>
      </c>
      <c r="CG1543">
        <v>2</v>
      </c>
      <c r="CH1543">
        <v>2</v>
      </c>
      <c r="CI1543">
        <v>2</v>
      </c>
      <c r="CJ1543">
        <v>1</v>
      </c>
      <c r="CK1543">
        <v>2</v>
      </c>
      <c r="CL1543">
        <v>1</v>
      </c>
      <c r="CM1543">
        <v>3</v>
      </c>
      <c r="CN1543">
        <v>3</v>
      </c>
      <c r="CO1543">
        <v>4</v>
      </c>
      <c r="CP1543">
        <v>2</v>
      </c>
      <c r="CQ1543">
        <v>3</v>
      </c>
      <c r="CR1543">
        <v>3</v>
      </c>
      <c r="CS1543">
        <v>3</v>
      </c>
      <c r="CT1543">
        <v>3</v>
      </c>
      <c r="CU1543">
        <v>3</v>
      </c>
      <c r="CV1543">
        <v>2</v>
      </c>
      <c r="CW1543">
        <v>1</v>
      </c>
      <c r="CY1543">
        <v>3</v>
      </c>
      <c r="CZ1543">
        <v>3</v>
      </c>
      <c r="DA1543" s="57" t="s">
        <v>125</v>
      </c>
    </row>
    <row r="1544" spans="1:105">
      <c r="A1544">
        <v>1538</v>
      </c>
      <c r="B1544" s="9">
        <v>1</v>
      </c>
      <c r="C1544" s="9">
        <v>2</v>
      </c>
      <c r="D1544" s="9">
        <v>7</v>
      </c>
      <c r="E1544" s="9">
        <v>8</v>
      </c>
      <c r="F1544" s="9">
        <v>0</v>
      </c>
      <c r="G1544" s="9">
        <v>0</v>
      </c>
      <c r="H1544" s="9">
        <v>1</v>
      </c>
      <c r="I1544" s="9">
        <v>1</v>
      </c>
      <c r="J1544" s="9">
        <v>0</v>
      </c>
      <c r="K1544" s="9">
        <v>0</v>
      </c>
      <c r="L1544" s="9">
        <v>0</v>
      </c>
      <c r="M1544" s="9">
        <v>1</v>
      </c>
      <c r="N1544" s="9">
        <v>4</v>
      </c>
      <c r="O1544" s="9">
        <v>0</v>
      </c>
      <c r="P1544" s="9">
        <v>0</v>
      </c>
      <c r="Q1544" s="9">
        <v>0</v>
      </c>
      <c r="R1544" s="9">
        <v>4</v>
      </c>
      <c r="S1544" s="9">
        <v>4</v>
      </c>
      <c r="T1544" s="9"/>
      <c r="U1544" s="9">
        <v>0</v>
      </c>
      <c r="V1544" s="9">
        <v>0</v>
      </c>
      <c r="W1544" s="9">
        <v>0</v>
      </c>
      <c r="X1544" s="9">
        <v>0</v>
      </c>
      <c r="Y1544" s="9">
        <v>1</v>
      </c>
      <c r="Z1544" s="9">
        <v>0</v>
      </c>
      <c r="AA1544" s="9">
        <v>0</v>
      </c>
      <c r="AB1544" s="9">
        <v>0</v>
      </c>
      <c r="AC1544" s="9"/>
      <c r="AD1544" s="9">
        <v>2</v>
      </c>
      <c r="AE1544" s="9"/>
      <c r="AF1544" s="9">
        <v>1</v>
      </c>
      <c r="AG1544" s="9">
        <v>0</v>
      </c>
      <c r="AH1544" s="9">
        <v>1</v>
      </c>
      <c r="AI1544" s="9">
        <v>0</v>
      </c>
      <c r="AJ1544" s="9">
        <v>0</v>
      </c>
      <c r="AK1544" s="9">
        <v>0</v>
      </c>
      <c r="AL1544" s="9"/>
      <c r="AM1544" s="9">
        <v>1</v>
      </c>
      <c r="AN1544" s="9">
        <v>1</v>
      </c>
      <c r="AO1544" s="9">
        <v>1</v>
      </c>
      <c r="AP1544" s="9">
        <v>1</v>
      </c>
      <c r="AQ1544" s="9">
        <v>0</v>
      </c>
      <c r="AR1544" s="9">
        <v>0</v>
      </c>
      <c r="AS1544" s="9"/>
      <c r="AT1544" s="9">
        <v>1</v>
      </c>
      <c r="AU1544" s="9">
        <v>3</v>
      </c>
      <c r="AV1544" s="75">
        <v>1</v>
      </c>
      <c r="AW1544" s="75">
        <v>2</v>
      </c>
      <c r="AX1544" s="75">
        <v>1</v>
      </c>
      <c r="AY1544" s="9">
        <v>2</v>
      </c>
      <c r="AZ1544" s="9">
        <v>1</v>
      </c>
      <c r="BA1544" s="9">
        <v>2</v>
      </c>
      <c r="BB1544" s="9"/>
      <c r="BC1544" s="9">
        <v>2</v>
      </c>
      <c r="BD1544" s="9">
        <v>1</v>
      </c>
      <c r="BE1544" s="9">
        <v>2</v>
      </c>
      <c r="BF1544" s="9">
        <v>1</v>
      </c>
      <c r="BG1544" s="9">
        <v>1</v>
      </c>
      <c r="BH1544">
        <v>2</v>
      </c>
      <c r="BI1544">
        <v>2</v>
      </c>
      <c r="BJ1544" s="58">
        <v>2</v>
      </c>
      <c r="BK1544">
        <v>2</v>
      </c>
      <c r="BL1544">
        <v>1</v>
      </c>
      <c r="BM1544">
        <v>1</v>
      </c>
      <c r="BN1544">
        <v>2</v>
      </c>
      <c r="BO1544">
        <v>2</v>
      </c>
      <c r="BP1544">
        <v>2</v>
      </c>
      <c r="BQ1544" t="s">
        <v>125</v>
      </c>
      <c r="BR1544">
        <v>2</v>
      </c>
      <c r="BS1544">
        <v>2</v>
      </c>
      <c r="BT1544" t="s">
        <v>125</v>
      </c>
      <c r="BU1544">
        <v>1</v>
      </c>
      <c r="BV1544">
        <v>1</v>
      </c>
      <c r="BW1544">
        <v>2</v>
      </c>
      <c r="BX1544">
        <v>2</v>
      </c>
      <c r="BY1544">
        <v>1</v>
      </c>
      <c r="BZ1544">
        <v>2</v>
      </c>
      <c r="CA1544">
        <v>1</v>
      </c>
      <c r="CB1544">
        <v>2</v>
      </c>
      <c r="CC1544">
        <v>2</v>
      </c>
      <c r="CD1544">
        <v>2</v>
      </c>
      <c r="CE1544">
        <v>2</v>
      </c>
      <c r="CF1544">
        <v>2</v>
      </c>
      <c r="CG1544">
        <v>2</v>
      </c>
      <c r="CH1544">
        <v>2</v>
      </c>
      <c r="CI1544">
        <v>2</v>
      </c>
      <c r="CJ1544">
        <v>2</v>
      </c>
      <c r="CK1544">
        <v>2</v>
      </c>
      <c r="CL1544">
        <v>1</v>
      </c>
      <c r="CM1544">
        <v>4</v>
      </c>
      <c r="CN1544">
        <v>4</v>
      </c>
      <c r="CO1544">
        <v>4</v>
      </c>
      <c r="CP1544">
        <v>1</v>
      </c>
      <c r="CQ1544">
        <v>4</v>
      </c>
      <c r="CR1544">
        <v>1</v>
      </c>
      <c r="CS1544">
        <v>1</v>
      </c>
      <c r="CT1544">
        <v>4</v>
      </c>
      <c r="CU1544">
        <v>4</v>
      </c>
      <c r="CV1544">
        <v>2</v>
      </c>
      <c r="CW1544">
        <v>1</v>
      </c>
      <c r="CX1544">
        <v>4</v>
      </c>
      <c r="CY1544">
        <v>3</v>
      </c>
      <c r="CZ1544">
        <v>4</v>
      </c>
      <c r="DA1544" s="57">
        <v>4</v>
      </c>
    </row>
    <row r="1545" spans="1:105">
      <c r="A1545">
        <v>1539</v>
      </c>
      <c r="B1545" s="9">
        <v>1</v>
      </c>
      <c r="C1545" s="9">
        <v>9</v>
      </c>
      <c r="D1545" s="9">
        <v>7</v>
      </c>
      <c r="E1545" s="9">
        <v>3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1</v>
      </c>
      <c r="L1545" s="9">
        <v>0</v>
      </c>
      <c r="M1545" s="9">
        <v>1</v>
      </c>
      <c r="N1545" s="9">
        <v>3</v>
      </c>
      <c r="O1545" s="9">
        <v>3</v>
      </c>
      <c r="P1545" s="9">
        <v>2</v>
      </c>
      <c r="Q1545" s="9">
        <v>0</v>
      </c>
      <c r="R1545" s="9">
        <v>2</v>
      </c>
      <c r="S1545" s="9">
        <v>3</v>
      </c>
      <c r="T1545" s="9"/>
      <c r="U1545" s="9">
        <v>0</v>
      </c>
      <c r="V1545" s="9">
        <v>0</v>
      </c>
      <c r="W1545" s="9">
        <v>0</v>
      </c>
      <c r="X1545" s="9">
        <v>0</v>
      </c>
      <c r="Y1545" s="9">
        <v>1</v>
      </c>
      <c r="Z1545" s="9">
        <v>1</v>
      </c>
      <c r="AA1545" s="9">
        <v>0</v>
      </c>
      <c r="AB1545" s="9">
        <v>0</v>
      </c>
      <c r="AC1545" s="9"/>
      <c r="AD1545" s="9">
        <v>2</v>
      </c>
      <c r="AE1545" s="9"/>
      <c r="AF1545" s="9">
        <v>1</v>
      </c>
      <c r="AG1545" s="9">
        <v>1</v>
      </c>
      <c r="AH1545" s="9">
        <v>0</v>
      </c>
      <c r="AI1545" s="9">
        <v>0</v>
      </c>
      <c r="AJ1545" s="9">
        <v>0</v>
      </c>
      <c r="AK1545" s="9">
        <v>0</v>
      </c>
      <c r="AL1545" s="9"/>
      <c r="AM1545" s="9">
        <v>1</v>
      </c>
      <c r="AN1545" s="9">
        <v>1</v>
      </c>
      <c r="AO1545" s="9">
        <v>1</v>
      </c>
      <c r="AP1545" s="9">
        <v>0</v>
      </c>
      <c r="AQ1545" s="9">
        <v>0</v>
      </c>
      <c r="AR1545" s="9">
        <v>0</v>
      </c>
      <c r="AS1545" s="9"/>
      <c r="AT1545" s="9">
        <v>3</v>
      </c>
      <c r="AU1545" s="9">
        <v>3</v>
      </c>
      <c r="AV1545" s="75">
        <v>1</v>
      </c>
      <c r="AW1545" s="75">
        <v>1</v>
      </c>
      <c r="AX1545" s="75">
        <v>1</v>
      </c>
      <c r="AY1545" s="9">
        <v>2</v>
      </c>
      <c r="AZ1545" s="9">
        <v>1</v>
      </c>
      <c r="BA1545" s="9">
        <v>1</v>
      </c>
      <c r="BB1545" s="9">
        <v>1</v>
      </c>
      <c r="BC1545" s="9">
        <v>1</v>
      </c>
      <c r="BD1545" s="9">
        <v>1</v>
      </c>
      <c r="BE1545" s="9">
        <v>1</v>
      </c>
      <c r="BF1545" s="9">
        <v>1</v>
      </c>
      <c r="BG1545" s="9">
        <v>1</v>
      </c>
      <c r="BH1545">
        <v>1</v>
      </c>
      <c r="BI1545">
        <v>1</v>
      </c>
      <c r="BJ1545" s="58">
        <v>1</v>
      </c>
      <c r="BK1545">
        <v>1</v>
      </c>
      <c r="BL1545">
        <v>1</v>
      </c>
      <c r="BM1545">
        <v>1</v>
      </c>
      <c r="BN1545">
        <v>2</v>
      </c>
      <c r="BO1545">
        <v>2</v>
      </c>
      <c r="BP1545">
        <v>2</v>
      </c>
      <c r="BQ1545" t="s">
        <v>125</v>
      </c>
      <c r="BR1545">
        <v>1</v>
      </c>
      <c r="BS1545">
        <v>1</v>
      </c>
      <c r="BT1545">
        <v>2</v>
      </c>
      <c r="BU1545">
        <v>1</v>
      </c>
      <c r="BV1545">
        <v>1</v>
      </c>
      <c r="BW1545">
        <v>1</v>
      </c>
      <c r="BX1545">
        <v>1</v>
      </c>
      <c r="BY1545">
        <v>1</v>
      </c>
      <c r="BZ1545">
        <v>2</v>
      </c>
      <c r="CA1545">
        <v>1</v>
      </c>
      <c r="CB1545">
        <v>2</v>
      </c>
      <c r="CC1545">
        <v>1</v>
      </c>
      <c r="CD1545">
        <v>1</v>
      </c>
      <c r="CE1545">
        <v>2</v>
      </c>
      <c r="CF1545">
        <v>1</v>
      </c>
      <c r="CG1545">
        <v>1</v>
      </c>
      <c r="CH1545">
        <v>1</v>
      </c>
      <c r="CK1545">
        <v>2</v>
      </c>
      <c r="CL1545">
        <v>1</v>
      </c>
      <c r="CM1545">
        <v>3</v>
      </c>
      <c r="CO1545">
        <v>4</v>
      </c>
      <c r="CP1545">
        <v>3</v>
      </c>
      <c r="CQ1545">
        <v>4</v>
      </c>
      <c r="CR1545">
        <v>3</v>
      </c>
      <c r="CS1545">
        <v>3</v>
      </c>
      <c r="CT1545">
        <v>3</v>
      </c>
      <c r="CU1545">
        <v>3</v>
      </c>
      <c r="CV1545">
        <v>2</v>
      </c>
      <c r="CW1545">
        <v>1</v>
      </c>
      <c r="CX1545">
        <v>2</v>
      </c>
      <c r="CY1545">
        <v>1</v>
      </c>
      <c r="CZ1545">
        <v>2</v>
      </c>
      <c r="DA1545" s="57" t="s">
        <v>125</v>
      </c>
    </row>
    <row r="1546" spans="1:105">
      <c r="A1546">
        <v>1540</v>
      </c>
      <c r="B1546" s="9">
        <v>1</v>
      </c>
      <c r="C1546" s="9">
        <v>5</v>
      </c>
      <c r="D1546" s="9">
        <v>1</v>
      </c>
      <c r="E1546" s="9">
        <v>9</v>
      </c>
      <c r="F1546" s="9">
        <v>0</v>
      </c>
      <c r="G1546" s="9">
        <v>0</v>
      </c>
      <c r="H1546" s="9">
        <v>0</v>
      </c>
      <c r="I1546" s="9">
        <v>1</v>
      </c>
      <c r="J1546" s="9">
        <v>0</v>
      </c>
      <c r="K1546" s="9">
        <v>0</v>
      </c>
      <c r="L1546" s="9">
        <v>0</v>
      </c>
      <c r="M1546" s="9">
        <v>1</v>
      </c>
      <c r="N1546" s="9">
        <v>3</v>
      </c>
      <c r="O1546" s="9">
        <v>3</v>
      </c>
      <c r="P1546" s="9">
        <v>3</v>
      </c>
      <c r="Q1546" s="9">
        <v>1</v>
      </c>
      <c r="R1546" s="9">
        <v>3</v>
      </c>
      <c r="S1546" s="9">
        <v>3</v>
      </c>
      <c r="T1546" s="9"/>
      <c r="U1546" s="9">
        <v>0</v>
      </c>
      <c r="V1546" s="9">
        <v>0</v>
      </c>
      <c r="W1546" s="9">
        <v>1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  <c r="AC1546" s="9"/>
      <c r="AD1546" s="9">
        <v>1</v>
      </c>
      <c r="AE1546" s="9"/>
      <c r="AF1546" s="9">
        <v>1</v>
      </c>
      <c r="AG1546" s="9">
        <v>0</v>
      </c>
      <c r="AH1546" s="9">
        <v>1</v>
      </c>
      <c r="AI1546" s="9">
        <v>0</v>
      </c>
      <c r="AJ1546" s="9">
        <v>0</v>
      </c>
      <c r="AK1546" s="9">
        <v>0</v>
      </c>
      <c r="AL1546" s="9"/>
      <c r="AM1546" s="9">
        <v>1</v>
      </c>
      <c r="AN1546" s="9">
        <v>0</v>
      </c>
      <c r="AO1546" s="9">
        <v>0</v>
      </c>
      <c r="AP1546" s="9">
        <v>0</v>
      </c>
      <c r="AQ1546" s="9">
        <v>0</v>
      </c>
      <c r="AR1546" s="9">
        <v>0</v>
      </c>
      <c r="AS1546" s="9"/>
      <c r="AT1546" s="9">
        <v>1</v>
      </c>
      <c r="AU1546" s="9">
        <v>2</v>
      </c>
      <c r="AV1546" s="75">
        <v>1</v>
      </c>
      <c r="AW1546" s="75">
        <v>2</v>
      </c>
      <c r="AX1546" s="75"/>
      <c r="AY1546" s="9" t="s">
        <v>125</v>
      </c>
      <c r="AZ1546" s="9">
        <v>1</v>
      </c>
      <c r="BA1546" s="9">
        <v>1</v>
      </c>
      <c r="BB1546" s="9">
        <v>1</v>
      </c>
      <c r="BC1546" s="9">
        <v>1</v>
      </c>
      <c r="BD1546" s="9">
        <v>1</v>
      </c>
      <c r="BE1546" s="9">
        <v>2</v>
      </c>
      <c r="BF1546" s="9">
        <v>1</v>
      </c>
      <c r="BG1546" s="9">
        <v>1</v>
      </c>
      <c r="BH1546">
        <v>2</v>
      </c>
      <c r="BI1546">
        <v>2</v>
      </c>
      <c r="BJ1546" s="58">
        <v>1</v>
      </c>
      <c r="BK1546">
        <v>2</v>
      </c>
      <c r="BL1546">
        <v>1</v>
      </c>
      <c r="BM1546">
        <v>1</v>
      </c>
      <c r="BN1546">
        <v>1</v>
      </c>
      <c r="BO1546">
        <v>2</v>
      </c>
      <c r="BP1546">
        <v>2</v>
      </c>
      <c r="BQ1546" t="s">
        <v>125</v>
      </c>
      <c r="BR1546">
        <v>2</v>
      </c>
      <c r="BS1546">
        <v>2</v>
      </c>
      <c r="BT1546" t="s">
        <v>125</v>
      </c>
      <c r="BU1546">
        <v>1</v>
      </c>
      <c r="BV1546">
        <v>1</v>
      </c>
      <c r="BW1546">
        <v>1</v>
      </c>
      <c r="BX1546">
        <v>1</v>
      </c>
      <c r="BY1546">
        <v>2</v>
      </c>
      <c r="BZ1546">
        <v>2</v>
      </c>
      <c r="CA1546">
        <v>2</v>
      </c>
      <c r="CB1546">
        <v>2</v>
      </c>
      <c r="CC1546">
        <v>2</v>
      </c>
      <c r="CD1546">
        <v>2</v>
      </c>
      <c r="CE1546">
        <v>2</v>
      </c>
      <c r="CF1546">
        <v>1</v>
      </c>
      <c r="CG1546">
        <v>1</v>
      </c>
      <c r="CH1546">
        <v>2</v>
      </c>
      <c r="CI1546">
        <v>1</v>
      </c>
      <c r="CJ1546">
        <v>1</v>
      </c>
      <c r="CK1546">
        <v>2</v>
      </c>
      <c r="CL1546">
        <v>2</v>
      </c>
      <c r="CM1546" t="s">
        <v>125</v>
      </c>
      <c r="CN1546" t="s">
        <v>125</v>
      </c>
      <c r="CO1546">
        <v>3</v>
      </c>
      <c r="CP1546">
        <v>3</v>
      </c>
      <c r="CQ1546">
        <v>3</v>
      </c>
      <c r="CR1546">
        <v>3</v>
      </c>
      <c r="CS1546">
        <v>3</v>
      </c>
      <c r="CT1546">
        <v>3</v>
      </c>
      <c r="CU1546">
        <v>3</v>
      </c>
      <c r="CV1546">
        <v>2</v>
      </c>
      <c r="CW1546">
        <v>2</v>
      </c>
      <c r="CX1546">
        <v>3</v>
      </c>
      <c r="CY1546">
        <v>3</v>
      </c>
      <c r="CZ1546">
        <v>3</v>
      </c>
      <c r="DA1546" s="57" t="s">
        <v>125</v>
      </c>
    </row>
    <row r="1547" spans="1:105">
      <c r="A1547">
        <v>1541</v>
      </c>
      <c r="B1547" s="9">
        <v>1</v>
      </c>
      <c r="C1547" s="9">
        <v>6</v>
      </c>
      <c r="D1547" s="9">
        <v>1</v>
      </c>
      <c r="E1547" s="9">
        <v>12</v>
      </c>
      <c r="F1547" s="9">
        <v>0</v>
      </c>
      <c r="G1547" s="9">
        <v>0</v>
      </c>
      <c r="H1547" s="9">
        <v>0</v>
      </c>
      <c r="I1547" s="9">
        <v>1</v>
      </c>
      <c r="J1547" s="9">
        <v>0</v>
      </c>
      <c r="K1547" s="9">
        <v>0</v>
      </c>
      <c r="L1547" s="9">
        <v>0</v>
      </c>
      <c r="M1547" s="9">
        <v>2</v>
      </c>
      <c r="N1547" s="9">
        <v>2</v>
      </c>
      <c r="O1547" s="9">
        <v>3</v>
      </c>
      <c r="P1547" s="9">
        <v>3</v>
      </c>
      <c r="Q1547" s="9">
        <v>3</v>
      </c>
      <c r="R1547" s="9">
        <v>4</v>
      </c>
      <c r="S1547" s="9">
        <v>2</v>
      </c>
      <c r="T1547" s="9"/>
      <c r="U1547" s="9">
        <v>1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  <c r="AC1547" s="9"/>
      <c r="AD1547" s="9">
        <v>1</v>
      </c>
      <c r="AE1547" s="9"/>
      <c r="AF1547" s="9">
        <v>0</v>
      </c>
      <c r="AG1547" s="9">
        <v>0</v>
      </c>
      <c r="AH1547" s="9">
        <v>0</v>
      </c>
      <c r="AI1547" s="9">
        <v>1</v>
      </c>
      <c r="AJ1547" s="9">
        <v>0</v>
      </c>
      <c r="AK1547" s="9">
        <v>0</v>
      </c>
      <c r="AL1547" s="9"/>
      <c r="AM1547" s="9">
        <v>1</v>
      </c>
      <c r="AN1547" s="9">
        <v>1</v>
      </c>
      <c r="AO1547" s="9">
        <v>0</v>
      </c>
      <c r="AP1547" s="9">
        <v>1</v>
      </c>
      <c r="AQ1547" s="9">
        <v>0</v>
      </c>
      <c r="AR1547" s="9">
        <v>0</v>
      </c>
      <c r="AS1547" s="9"/>
      <c r="AT1547" s="9">
        <v>1</v>
      </c>
      <c r="AU1547" s="9">
        <v>3</v>
      </c>
      <c r="AV1547" s="75">
        <v>1</v>
      </c>
      <c r="AW1547" s="75">
        <v>2</v>
      </c>
      <c r="AX1547" s="75">
        <v>1</v>
      </c>
      <c r="AY1547" s="9">
        <v>2</v>
      </c>
      <c r="AZ1547" s="9">
        <v>1</v>
      </c>
      <c r="BA1547" s="9">
        <v>1</v>
      </c>
      <c r="BB1547" s="9">
        <v>1</v>
      </c>
      <c r="BC1547" s="9">
        <v>2</v>
      </c>
      <c r="BD1547" s="9">
        <v>1</v>
      </c>
      <c r="BE1547" s="9">
        <v>1</v>
      </c>
      <c r="BF1547" s="9">
        <v>2</v>
      </c>
      <c r="BG1547" s="9" t="s">
        <v>125</v>
      </c>
      <c r="BH1547">
        <v>1</v>
      </c>
      <c r="BI1547">
        <v>2</v>
      </c>
      <c r="BJ1547" s="58">
        <v>2</v>
      </c>
      <c r="BK1547">
        <v>2</v>
      </c>
      <c r="BL1547">
        <v>2</v>
      </c>
      <c r="BM1547">
        <v>2</v>
      </c>
      <c r="BN1547">
        <v>2</v>
      </c>
      <c r="BO1547">
        <v>1</v>
      </c>
      <c r="BP1547">
        <v>2</v>
      </c>
      <c r="BQ1547" t="s">
        <v>125</v>
      </c>
      <c r="BR1547">
        <v>2</v>
      </c>
      <c r="BS1547">
        <v>2</v>
      </c>
      <c r="BT1547" t="s">
        <v>125</v>
      </c>
      <c r="BU1547">
        <v>1</v>
      </c>
      <c r="BV1547">
        <v>2</v>
      </c>
      <c r="BW1547">
        <v>2</v>
      </c>
      <c r="BX1547">
        <v>2</v>
      </c>
      <c r="BY1547">
        <v>1</v>
      </c>
      <c r="BZ1547">
        <v>2</v>
      </c>
      <c r="CA1547">
        <v>2</v>
      </c>
      <c r="CB1547">
        <v>2</v>
      </c>
      <c r="CC1547">
        <v>2</v>
      </c>
      <c r="CD1547">
        <v>1</v>
      </c>
      <c r="CE1547">
        <v>2</v>
      </c>
      <c r="CF1547">
        <v>2</v>
      </c>
      <c r="CG1547">
        <v>2</v>
      </c>
      <c r="CH1547">
        <v>2</v>
      </c>
      <c r="CI1547">
        <v>2</v>
      </c>
      <c r="CJ1547">
        <v>1</v>
      </c>
      <c r="CK1547">
        <v>2</v>
      </c>
      <c r="CL1547">
        <v>2</v>
      </c>
      <c r="CM1547" t="s">
        <v>125</v>
      </c>
      <c r="CN1547" t="s">
        <v>125</v>
      </c>
      <c r="CO1547">
        <v>4</v>
      </c>
      <c r="CP1547">
        <v>2</v>
      </c>
      <c r="CQ1547">
        <v>3</v>
      </c>
      <c r="CR1547">
        <v>3</v>
      </c>
      <c r="CS1547">
        <v>3</v>
      </c>
      <c r="CT1547">
        <v>4</v>
      </c>
      <c r="CU1547">
        <v>3</v>
      </c>
      <c r="CV1547">
        <v>2</v>
      </c>
      <c r="CW1547">
        <v>1</v>
      </c>
      <c r="CX1547">
        <v>2</v>
      </c>
      <c r="CY1547">
        <v>1</v>
      </c>
      <c r="CZ1547">
        <v>2</v>
      </c>
      <c r="DA1547" s="57" t="s">
        <v>125</v>
      </c>
    </row>
    <row r="1548" spans="1:105">
      <c r="A1548">
        <v>1542</v>
      </c>
      <c r="B1548" s="9">
        <v>1</v>
      </c>
      <c r="C1548" s="9">
        <v>3</v>
      </c>
      <c r="D1548" s="9">
        <v>1</v>
      </c>
      <c r="E1548" s="9">
        <v>5</v>
      </c>
      <c r="F1548" s="9">
        <v>0</v>
      </c>
      <c r="G1548" s="9">
        <v>0</v>
      </c>
      <c r="H1548" s="9">
        <v>0</v>
      </c>
      <c r="I1548" s="9">
        <v>0</v>
      </c>
      <c r="J1548" s="9">
        <v>1</v>
      </c>
      <c r="K1548" s="9">
        <v>0</v>
      </c>
      <c r="L1548" s="9">
        <v>0</v>
      </c>
      <c r="M1548" s="9">
        <v>2</v>
      </c>
      <c r="N1548" s="9">
        <v>0</v>
      </c>
      <c r="O1548" s="9">
        <v>4</v>
      </c>
      <c r="P1548" s="9">
        <v>3</v>
      </c>
      <c r="Q1548" s="9">
        <v>3</v>
      </c>
      <c r="R1548" s="9">
        <v>1</v>
      </c>
      <c r="S1548" s="9">
        <v>3</v>
      </c>
      <c r="T1548" s="9"/>
      <c r="U1548" s="9">
        <v>0</v>
      </c>
      <c r="V1548" s="9">
        <v>0</v>
      </c>
      <c r="W1548" s="9">
        <v>0</v>
      </c>
      <c r="X1548" s="9">
        <v>0</v>
      </c>
      <c r="Y1548" s="9">
        <v>1</v>
      </c>
      <c r="Z1548" s="9">
        <v>0</v>
      </c>
      <c r="AA1548" s="9">
        <v>0</v>
      </c>
      <c r="AB1548" s="9">
        <v>0</v>
      </c>
      <c r="AC1548" s="9"/>
      <c r="AD1548" s="9">
        <v>3</v>
      </c>
      <c r="AE1548" s="9"/>
      <c r="AF1548" s="9">
        <v>1</v>
      </c>
      <c r="AG1548" s="9">
        <v>0</v>
      </c>
      <c r="AH1548" s="9">
        <v>1</v>
      </c>
      <c r="AI1548" s="9">
        <v>0</v>
      </c>
      <c r="AJ1548" s="9">
        <v>0</v>
      </c>
      <c r="AK1548" s="9">
        <v>0</v>
      </c>
      <c r="AL1548" s="9"/>
      <c r="AM1548" s="9">
        <v>1</v>
      </c>
      <c r="AN1548" s="9">
        <v>1</v>
      </c>
      <c r="AO1548" s="9">
        <v>0</v>
      </c>
      <c r="AP1548" s="9">
        <v>0</v>
      </c>
      <c r="AQ1548" s="9">
        <v>0</v>
      </c>
      <c r="AR1548" s="9">
        <v>0</v>
      </c>
      <c r="AS1548" s="9"/>
      <c r="AT1548" s="9">
        <v>1</v>
      </c>
      <c r="AU1548" s="9">
        <v>4</v>
      </c>
      <c r="AV1548" s="75">
        <v>1</v>
      </c>
      <c r="AW1548" s="75">
        <v>2</v>
      </c>
      <c r="AX1548" s="75">
        <v>1</v>
      </c>
      <c r="AY1548" s="9">
        <v>2</v>
      </c>
      <c r="AZ1548" s="9">
        <v>1</v>
      </c>
      <c r="BA1548" s="9">
        <v>1</v>
      </c>
      <c r="BB1548" s="9">
        <v>2</v>
      </c>
      <c r="BC1548" s="9">
        <v>1</v>
      </c>
      <c r="BD1548" s="9">
        <v>1</v>
      </c>
      <c r="BE1548" s="9">
        <v>1</v>
      </c>
      <c r="BF1548" s="9">
        <v>1</v>
      </c>
      <c r="BG1548" s="9">
        <v>1</v>
      </c>
      <c r="BH1548">
        <v>2</v>
      </c>
      <c r="BI1548">
        <v>1</v>
      </c>
      <c r="BJ1548" s="58">
        <v>2</v>
      </c>
      <c r="BK1548">
        <v>2</v>
      </c>
      <c r="BL1548">
        <v>2</v>
      </c>
      <c r="BM1548">
        <v>2</v>
      </c>
      <c r="BN1548">
        <v>2</v>
      </c>
      <c r="BO1548">
        <v>2</v>
      </c>
      <c r="BP1548">
        <v>2</v>
      </c>
      <c r="BQ1548" t="s">
        <v>125</v>
      </c>
      <c r="BR1548">
        <v>2</v>
      </c>
      <c r="BS1548">
        <v>2</v>
      </c>
      <c r="BT1548" t="s">
        <v>125</v>
      </c>
      <c r="BU1548">
        <v>1</v>
      </c>
      <c r="BV1548">
        <v>2</v>
      </c>
      <c r="BW1548">
        <v>1</v>
      </c>
      <c r="BX1548">
        <v>1</v>
      </c>
      <c r="BY1548">
        <v>1</v>
      </c>
      <c r="BZ1548">
        <v>2</v>
      </c>
      <c r="CA1548">
        <v>2</v>
      </c>
      <c r="CB1548">
        <v>2</v>
      </c>
      <c r="CC1548">
        <v>2</v>
      </c>
      <c r="CD1548">
        <v>2</v>
      </c>
      <c r="CE1548">
        <v>2</v>
      </c>
      <c r="CF1548">
        <v>1</v>
      </c>
      <c r="CG1548">
        <v>2</v>
      </c>
      <c r="CH1548">
        <v>2</v>
      </c>
      <c r="CI1548">
        <v>2</v>
      </c>
      <c r="CJ1548">
        <v>2</v>
      </c>
      <c r="CK1548">
        <v>2</v>
      </c>
      <c r="CL1548">
        <v>2</v>
      </c>
      <c r="CM1548" t="s">
        <v>125</v>
      </c>
      <c r="CN1548" t="s">
        <v>125</v>
      </c>
      <c r="CO1548">
        <v>3</v>
      </c>
      <c r="CP1548">
        <v>3</v>
      </c>
      <c r="CQ1548">
        <v>3</v>
      </c>
      <c r="CR1548">
        <v>4</v>
      </c>
      <c r="CS1548">
        <v>4</v>
      </c>
      <c r="CT1548">
        <v>3</v>
      </c>
      <c r="CU1548">
        <v>3</v>
      </c>
      <c r="CV1548">
        <v>1</v>
      </c>
      <c r="CW1548">
        <v>1</v>
      </c>
      <c r="CX1548">
        <v>2</v>
      </c>
      <c r="CY1548">
        <v>1</v>
      </c>
      <c r="CZ1548">
        <v>3</v>
      </c>
      <c r="DA1548" s="57" t="s">
        <v>125</v>
      </c>
    </row>
    <row r="1549" spans="1:105">
      <c r="A1549">
        <v>1543</v>
      </c>
      <c r="B1549" s="9">
        <v>2</v>
      </c>
      <c r="C1549" s="9">
        <v>4</v>
      </c>
      <c r="D1549" s="9">
        <v>4</v>
      </c>
      <c r="E1549" s="9">
        <v>8</v>
      </c>
      <c r="F1549" s="9">
        <v>0</v>
      </c>
      <c r="G1549" s="9">
        <v>0</v>
      </c>
      <c r="H1549" s="9">
        <v>0</v>
      </c>
      <c r="I1549" s="9">
        <v>1</v>
      </c>
      <c r="J1549" s="9">
        <v>0</v>
      </c>
      <c r="K1549" s="9">
        <v>0</v>
      </c>
      <c r="L1549" s="9">
        <v>0</v>
      </c>
      <c r="M1549" s="9">
        <v>3</v>
      </c>
      <c r="N1549" s="9">
        <v>0</v>
      </c>
      <c r="O1549" s="9">
        <v>4</v>
      </c>
      <c r="P1549" s="9">
        <v>0</v>
      </c>
      <c r="Q1549" s="9">
        <v>0</v>
      </c>
      <c r="R1549" s="9">
        <v>4</v>
      </c>
      <c r="S1549" s="9">
        <v>0</v>
      </c>
      <c r="T1549" s="9"/>
      <c r="U1549" s="9">
        <v>0</v>
      </c>
      <c r="V1549" s="9">
        <v>0</v>
      </c>
      <c r="W1549" s="9">
        <v>0</v>
      </c>
      <c r="X1549" s="9">
        <v>0</v>
      </c>
      <c r="Y1549" s="9">
        <v>1</v>
      </c>
      <c r="Z1549" s="9">
        <v>0</v>
      </c>
      <c r="AA1549" s="9">
        <v>0</v>
      </c>
      <c r="AB1549" s="9">
        <v>0</v>
      </c>
      <c r="AC1549" s="9"/>
      <c r="AD1549" s="9">
        <v>1</v>
      </c>
      <c r="AE1549" s="9"/>
      <c r="AF1549" s="9">
        <v>1</v>
      </c>
      <c r="AG1549" s="9">
        <v>0</v>
      </c>
      <c r="AH1549" s="9">
        <v>0</v>
      </c>
      <c r="AI1549" s="9">
        <v>0</v>
      </c>
      <c r="AJ1549" s="9">
        <v>0</v>
      </c>
      <c r="AK1549" s="9">
        <v>0</v>
      </c>
      <c r="AL1549" s="9"/>
      <c r="AM1549" s="9">
        <v>1</v>
      </c>
      <c r="AN1549" s="9">
        <v>1</v>
      </c>
      <c r="AO1549" s="9">
        <v>1</v>
      </c>
      <c r="AP1549" s="9">
        <v>1</v>
      </c>
      <c r="AQ1549" s="9">
        <v>0</v>
      </c>
      <c r="AR1549" s="9">
        <v>0</v>
      </c>
      <c r="AS1549" s="9"/>
      <c r="AT1549" s="9">
        <v>2</v>
      </c>
      <c r="AU1549" s="9">
        <v>3</v>
      </c>
      <c r="AV1549" s="75">
        <v>2</v>
      </c>
      <c r="AW1549" s="75">
        <v>1</v>
      </c>
      <c r="AX1549" s="75">
        <v>1</v>
      </c>
      <c r="AY1549" s="9">
        <v>2</v>
      </c>
      <c r="AZ1549" s="9">
        <v>1</v>
      </c>
      <c r="BA1549" s="9">
        <v>1</v>
      </c>
      <c r="BB1549" s="9">
        <v>1</v>
      </c>
      <c r="BC1549" s="9">
        <v>1</v>
      </c>
      <c r="BD1549" s="9">
        <v>1</v>
      </c>
      <c r="BE1549" s="9">
        <v>2</v>
      </c>
      <c r="BF1549" s="9">
        <v>2</v>
      </c>
      <c r="BG1549" s="9" t="s">
        <v>125</v>
      </c>
      <c r="BH1549">
        <v>2</v>
      </c>
      <c r="BI1549">
        <v>2</v>
      </c>
      <c r="BJ1549" s="58">
        <v>1</v>
      </c>
      <c r="BK1549">
        <v>2</v>
      </c>
      <c r="BL1549">
        <v>1</v>
      </c>
      <c r="BM1549">
        <v>1</v>
      </c>
      <c r="BN1549">
        <v>2</v>
      </c>
      <c r="BO1549">
        <v>2</v>
      </c>
      <c r="BP1549">
        <v>2</v>
      </c>
      <c r="BQ1549" t="s">
        <v>125</v>
      </c>
      <c r="BR1549">
        <v>1</v>
      </c>
      <c r="BS1549">
        <v>1</v>
      </c>
      <c r="BT1549">
        <v>1</v>
      </c>
      <c r="BU1549">
        <v>1</v>
      </c>
      <c r="BV1549">
        <v>2</v>
      </c>
      <c r="BW1549">
        <v>2</v>
      </c>
      <c r="BX1549">
        <v>2</v>
      </c>
      <c r="BY1549">
        <v>2</v>
      </c>
      <c r="BZ1549">
        <v>2</v>
      </c>
      <c r="CA1549">
        <v>2</v>
      </c>
      <c r="CB1549">
        <v>2</v>
      </c>
      <c r="CC1549">
        <v>1</v>
      </c>
      <c r="CD1549">
        <v>2</v>
      </c>
      <c r="CE1549">
        <v>2</v>
      </c>
      <c r="CF1549">
        <v>1</v>
      </c>
      <c r="CG1549">
        <v>2</v>
      </c>
      <c r="CH1549">
        <v>2</v>
      </c>
      <c r="CI1549">
        <v>2</v>
      </c>
      <c r="CJ1549">
        <v>2</v>
      </c>
      <c r="CK1549">
        <v>2</v>
      </c>
      <c r="CL1549">
        <v>2</v>
      </c>
      <c r="CM1549" t="s">
        <v>125</v>
      </c>
      <c r="CN1549" t="s">
        <v>125</v>
      </c>
      <c r="CO1549">
        <v>4</v>
      </c>
      <c r="CP1549">
        <v>3</v>
      </c>
      <c r="CQ1549">
        <v>4</v>
      </c>
      <c r="CR1549">
        <v>3</v>
      </c>
      <c r="CS1549">
        <v>3</v>
      </c>
      <c r="CT1549">
        <v>4</v>
      </c>
      <c r="CU1549">
        <v>3</v>
      </c>
      <c r="CV1549">
        <v>3</v>
      </c>
      <c r="CW1549">
        <v>1</v>
      </c>
      <c r="CX1549">
        <v>2</v>
      </c>
      <c r="CY1549">
        <v>1</v>
      </c>
      <c r="CZ1549">
        <v>0</v>
      </c>
      <c r="DA1549" s="57" t="s">
        <v>125</v>
      </c>
    </row>
    <row r="1550" spans="1:105">
      <c r="A1550">
        <v>1544</v>
      </c>
      <c r="B1550" s="9">
        <v>1</v>
      </c>
      <c r="C1550" s="9">
        <v>4</v>
      </c>
      <c r="D1550" s="9">
        <v>1</v>
      </c>
      <c r="E1550" s="9">
        <v>6</v>
      </c>
      <c r="F1550" s="9">
        <v>0</v>
      </c>
      <c r="G1550" s="9">
        <v>0</v>
      </c>
      <c r="H1550" s="9">
        <v>1</v>
      </c>
      <c r="I1550" s="9">
        <v>0</v>
      </c>
      <c r="J1550" s="9">
        <v>0</v>
      </c>
      <c r="K1550" s="9">
        <v>0</v>
      </c>
      <c r="L1550" s="9">
        <v>0</v>
      </c>
      <c r="M1550" s="9">
        <v>2</v>
      </c>
      <c r="N1550" s="9">
        <v>2</v>
      </c>
      <c r="O1550" s="9">
        <v>0</v>
      </c>
      <c r="P1550" s="9">
        <v>0</v>
      </c>
      <c r="Q1550" s="9">
        <v>0</v>
      </c>
      <c r="R1550" s="9">
        <v>4</v>
      </c>
      <c r="S1550" s="9">
        <v>0</v>
      </c>
      <c r="T1550" s="9"/>
      <c r="U1550" s="9">
        <v>1</v>
      </c>
      <c r="V1550" s="9">
        <v>0</v>
      </c>
      <c r="W1550" s="9">
        <v>0</v>
      </c>
      <c r="X1550" s="9">
        <v>1</v>
      </c>
      <c r="Y1550" s="9">
        <v>0</v>
      </c>
      <c r="Z1550" s="9">
        <v>0</v>
      </c>
      <c r="AA1550" s="9">
        <v>0</v>
      </c>
      <c r="AB1550" s="9">
        <v>0</v>
      </c>
      <c r="AC1550" s="9"/>
      <c r="AD1550" s="9">
        <v>2</v>
      </c>
      <c r="AE1550" s="9"/>
      <c r="AF1550" s="9">
        <v>1</v>
      </c>
      <c r="AG1550" s="9">
        <v>0</v>
      </c>
      <c r="AH1550" s="9">
        <v>1</v>
      </c>
      <c r="AI1550" s="9">
        <v>0</v>
      </c>
      <c r="AJ1550" s="9">
        <v>0</v>
      </c>
      <c r="AK1550" s="9">
        <v>0</v>
      </c>
      <c r="AL1550" s="9"/>
      <c r="AM1550" s="9">
        <v>1</v>
      </c>
      <c r="AN1550" s="9">
        <v>1</v>
      </c>
      <c r="AO1550" s="9">
        <v>1</v>
      </c>
      <c r="AP1550" s="9">
        <v>0</v>
      </c>
      <c r="AQ1550" s="9">
        <v>0</v>
      </c>
      <c r="AR1550" s="9">
        <v>0</v>
      </c>
      <c r="AS1550" s="9"/>
      <c r="AT1550" s="9">
        <v>1</v>
      </c>
      <c r="AU1550" s="9">
        <v>3</v>
      </c>
      <c r="AV1550" s="75">
        <v>1</v>
      </c>
      <c r="AW1550" s="75">
        <v>1</v>
      </c>
      <c r="AX1550" s="75">
        <v>1</v>
      </c>
      <c r="AY1550" s="9">
        <v>2</v>
      </c>
      <c r="AZ1550" s="9">
        <v>1</v>
      </c>
      <c r="BA1550" s="9">
        <v>2</v>
      </c>
      <c r="BB1550" s="9"/>
      <c r="BC1550" s="9">
        <v>1</v>
      </c>
      <c r="BD1550" s="9">
        <v>1</v>
      </c>
      <c r="BE1550" s="9">
        <v>2</v>
      </c>
      <c r="BF1550" s="9">
        <v>1</v>
      </c>
      <c r="BG1550" s="9">
        <v>1</v>
      </c>
      <c r="BH1550">
        <v>2</v>
      </c>
      <c r="BI1550">
        <v>2</v>
      </c>
      <c r="BJ1550" s="58">
        <v>1</v>
      </c>
      <c r="BK1550">
        <v>2</v>
      </c>
      <c r="BL1550">
        <v>2</v>
      </c>
      <c r="BM1550">
        <v>2</v>
      </c>
      <c r="BN1550">
        <v>1</v>
      </c>
      <c r="BO1550">
        <v>2</v>
      </c>
      <c r="BP1550">
        <v>1</v>
      </c>
      <c r="BQ1550">
        <v>1</v>
      </c>
      <c r="BR1550">
        <v>2</v>
      </c>
      <c r="BS1550">
        <v>2</v>
      </c>
      <c r="BT1550" t="s">
        <v>125</v>
      </c>
      <c r="BU1550">
        <v>2</v>
      </c>
      <c r="BV1550">
        <v>2</v>
      </c>
      <c r="BW1550">
        <v>2</v>
      </c>
      <c r="BX1550">
        <v>2</v>
      </c>
      <c r="BY1550">
        <v>2</v>
      </c>
      <c r="BZ1550">
        <v>2</v>
      </c>
      <c r="CA1550">
        <v>2</v>
      </c>
      <c r="CB1550">
        <v>2</v>
      </c>
      <c r="CC1550">
        <v>2</v>
      </c>
      <c r="CD1550">
        <v>2</v>
      </c>
      <c r="CE1550">
        <v>2</v>
      </c>
      <c r="CF1550">
        <v>2</v>
      </c>
      <c r="CG1550">
        <v>1</v>
      </c>
      <c r="CH1550">
        <v>2</v>
      </c>
      <c r="CI1550">
        <v>2</v>
      </c>
      <c r="CJ1550">
        <v>2</v>
      </c>
      <c r="CK1550">
        <v>2</v>
      </c>
      <c r="CL1550">
        <v>1</v>
      </c>
      <c r="CM1550">
        <v>4</v>
      </c>
      <c r="CN1550">
        <v>4</v>
      </c>
      <c r="CO1550">
        <v>4</v>
      </c>
      <c r="CP1550">
        <v>1</v>
      </c>
      <c r="CQ1550">
        <v>1</v>
      </c>
      <c r="CR1550">
        <v>1</v>
      </c>
      <c r="CS1550">
        <v>4</v>
      </c>
      <c r="CT1550">
        <v>1</v>
      </c>
      <c r="CU1550">
        <v>4</v>
      </c>
      <c r="CV1550">
        <v>1</v>
      </c>
      <c r="CW1550">
        <v>1</v>
      </c>
      <c r="CX1550">
        <v>4</v>
      </c>
      <c r="CY1550">
        <v>3</v>
      </c>
      <c r="CZ1550">
        <v>1</v>
      </c>
      <c r="DA1550" s="57">
        <v>1</v>
      </c>
    </row>
    <row r="1551" spans="1:105">
      <c r="A1551">
        <v>1545</v>
      </c>
      <c r="B1551" s="9">
        <v>1</v>
      </c>
      <c r="C1551" s="9">
        <v>9</v>
      </c>
      <c r="D1551" s="9">
        <v>7</v>
      </c>
      <c r="E1551" s="9">
        <v>12</v>
      </c>
      <c r="F1551" s="9">
        <v>0</v>
      </c>
      <c r="G1551" s="9">
        <v>0</v>
      </c>
      <c r="H1551" s="9">
        <v>0</v>
      </c>
      <c r="I1551" s="9">
        <v>0</v>
      </c>
      <c r="J1551" s="9">
        <v>1</v>
      </c>
      <c r="K1551" s="9">
        <v>1</v>
      </c>
      <c r="L1551" s="9">
        <v>0</v>
      </c>
      <c r="M1551" s="9">
        <v>2</v>
      </c>
      <c r="N1551" s="9">
        <v>3</v>
      </c>
      <c r="O1551" s="9">
        <v>3</v>
      </c>
      <c r="P1551" s="9">
        <v>3</v>
      </c>
      <c r="Q1551" s="9">
        <v>3</v>
      </c>
      <c r="R1551" s="9">
        <v>3</v>
      </c>
      <c r="S1551" s="9">
        <v>3</v>
      </c>
      <c r="T1551" s="9"/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1</v>
      </c>
      <c r="AB1551" s="9">
        <v>0</v>
      </c>
      <c r="AC1551" s="9"/>
      <c r="AD1551" s="9">
        <v>2</v>
      </c>
      <c r="AE1551" s="9"/>
      <c r="AF1551" s="9">
        <v>1</v>
      </c>
      <c r="AG1551" s="9">
        <v>0</v>
      </c>
      <c r="AH1551" s="9">
        <v>1</v>
      </c>
      <c r="AI1551" s="9">
        <v>0</v>
      </c>
      <c r="AJ1551" s="9">
        <v>1</v>
      </c>
      <c r="AK1551" s="9">
        <v>0</v>
      </c>
      <c r="AL1551" s="9"/>
      <c r="AM1551" s="9">
        <v>1</v>
      </c>
      <c r="AN1551" s="9">
        <v>1</v>
      </c>
      <c r="AO1551" s="9">
        <v>1</v>
      </c>
      <c r="AP1551" s="9">
        <v>1</v>
      </c>
      <c r="AQ1551" s="9">
        <v>0</v>
      </c>
      <c r="AR1551" s="9">
        <v>0</v>
      </c>
      <c r="AS1551" s="9"/>
      <c r="AT1551" s="9">
        <v>1</v>
      </c>
      <c r="AU1551" s="9">
        <v>1</v>
      </c>
      <c r="AV1551" s="75">
        <v>1</v>
      </c>
      <c r="AW1551" s="75">
        <v>1</v>
      </c>
      <c r="AX1551" s="75">
        <v>1</v>
      </c>
      <c r="AY1551" s="9">
        <v>1</v>
      </c>
      <c r="AZ1551" s="9">
        <v>2</v>
      </c>
      <c r="BA1551" s="9" t="s">
        <v>125</v>
      </c>
      <c r="BB1551" s="9" t="s">
        <v>125</v>
      </c>
      <c r="BC1551" s="9">
        <v>1</v>
      </c>
      <c r="BD1551" s="9">
        <v>2</v>
      </c>
      <c r="BE1551" s="9" t="s">
        <v>125</v>
      </c>
      <c r="BF1551" s="9">
        <v>1</v>
      </c>
      <c r="BG1551" s="9">
        <v>1</v>
      </c>
      <c r="BH1551">
        <v>2</v>
      </c>
      <c r="BI1551">
        <v>2</v>
      </c>
      <c r="BJ1551" s="58">
        <v>1</v>
      </c>
      <c r="BK1551">
        <v>2</v>
      </c>
      <c r="BL1551">
        <v>1</v>
      </c>
      <c r="BM1551">
        <v>1</v>
      </c>
      <c r="BN1551">
        <v>1</v>
      </c>
      <c r="BO1551">
        <v>2</v>
      </c>
      <c r="BP1551">
        <v>2</v>
      </c>
      <c r="BQ1551" t="s">
        <v>125</v>
      </c>
      <c r="BR1551">
        <v>1</v>
      </c>
      <c r="BS1551">
        <v>2</v>
      </c>
      <c r="BT1551" t="s">
        <v>125</v>
      </c>
      <c r="BU1551">
        <v>1</v>
      </c>
      <c r="BV1551">
        <v>1</v>
      </c>
      <c r="BW1551">
        <v>1</v>
      </c>
      <c r="BX1551">
        <v>2</v>
      </c>
      <c r="BY1551">
        <v>1</v>
      </c>
      <c r="CA1551">
        <v>1</v>
      </c>
      <c r="CB1551">
        <v>2</v>
      </c>
      <c r="CC1551">
        <v>1</v>
      </c>
      <c r="CD1551">
        <v>1</v>
      </c>
      <c r="CE1551">
        <v>1</v>
      </c>
      <c r="CF1551">
        <v>1</v>
      </c>
      <c r="CG1551">
        <v>2</v>
      </c>
      <c r="CH1551">
        <v>2</v>
      </c>
      <c r="CI1551">
        <v>1</v>
      </c>
      <c r="CJ1551">
        <v>1</v>
      </c>
      <c r="CK1551">
        <v>2</v>
      </c>
      <c r="CL1551">
        <v>1</v>
      </c>
      <c r="CM1551">
        <v>4</v>
      </c>
      <c r="CN1551">
        <v>4</v>
      </c>
      <c r="CO1551">
        <v>4</v>
      </c>
      <c r="CP1551">
        <v>4</v>
      </c>
      <c r="CQ1551">
        <v>4</v>
      </c>
      <c r="CR1551">
        <v>4</v>
      </c>
      <c r="CS1551">
        <v>4</v>
      </c>
      <c r="CT1551">
        <v>3</v>
      </c>
      <c r="CU1551">
        <v>3</v>
      </c>
      <c r="CV1551">
        <v>3</v>
      </c>
      <c r="CW1551">
        <v>1</v>
      </c>
      <c r="CX1551">
        <v>4</v>
      </c>
      <c r="CY1551">
        <v>3</v>
      </c>
      <c r="CZ1551">
        <v>3</v>
      </c>
      <c r="DA1551" s="57" t="s">
        <v>125</v>
      </c>
    </row>
    <row r="1552" spans="1:105">
      <c r="A1552">
        <v>1546</v>
      </c>
      <c r="B1552" s="9">
        <v>2</v>
      </c>
      <c r="C1552" s="9">
        <v>2</v>
      </c>
      <c r="D1552" s="9">
        <v>1</v>
      </c>
      <c r="E1552" s="9">
        <v>13</v>
      </c>
      <c r="F1552" s="9">
        <v>0</v>
      </c>
      <c r="G1552" s="9">
        <v>0</v>
      </c>
      <c r="H1552" s="9">
        <v>0</v>
      </c>
      <c r="I1552" s="9">
        <v>0</v>
      </c>
      <c r="J1552" s="9">
        <v>1</v>
      </c>
      <c r="K1552" s="9">
        <v>0</v>
      </c>
      <c r="L1552" s="9">
        <v>0</v>
      </c>
      <c r="M1552" s="9">
        <v>1</v>
      </c>
      <c r="N1552" s="9">
        <v>4</v>
      </c>
      <c r="O1552" s="9">
        <v>4</v>
      </c>
      <c r="P1552" s="9">
        <v>4</v>
      </c>
      <c r="Q1552" s="9">
        <v>3</v>
      </c>
      <c r="R1552" s="9">
        <v>3</v>
      </c>
      <c r="S1552" s="9">
        <v>4</v>
      </c>
      <c r="T1552" s="9"/>
      <c r="U1552" s="9">
        <v>0</v>
      </c>
      <c r="V1552" s="9">
        <v>0</v>
      </c>
      <c r="W1552" s="9">
        <v>1</v>
      </c>
      <c r="X1552" s="9">
        <v>1</v>
      </c>
      <c r="Y1552" s="9">
        <v>1</v>
      </c>
      <c r="Z1552" s="9">
        <v>0</v>
      </c>
      <c r="AA1552" s="9">
        <v>0</v>
      </c>
      <c r="AB1552" s="9">
        <v>0</v>
      </c>
      <c r="AC1552" s="9"/>
      <c r="AD1552" s="9">
        <v>1</v>
      </c>
      <c r="AE1552" s="9"/>
      <c r="AF1552" s="9">
        <v>1</v>
      </c>
      <c r="AG1552" s="9">
        <v>0</v>
      </c>
      <c r="AH1552" s="9">
        <v>1</v>
      </c>
      <c r="AI1552" s="9">
        <v>0</v>
      </c>
      <c r="AJ1552" s="9">
        <v>0</v>
      </c>
      <c r="AK1552" s="9">
        <v>0</v>
      </c>
      <c r="AL1552" s="9"/>
      <c r="AM1552" s="9">
        <v>1</v>
      </c>
      <c r="AN1552" s="9">
        <v>1</v>
      </c>
      <c r="AO1552" s="9">
        <v>1</v>
      </c>
      <c r="AP1552" s="9">
        <v>1</v>
      </c>
      <c r="AQ1552" s="9">
        <v>0</v>
      </c>
      <c r="AR1552" s="9">
        <v>0</v>
      </c>
      <c r="AS1552" s="9"/>
      <c r="AT1552" s="9">
        <v>4</v>
      </c>
      <c r="AU1552" s="9">
        <v>3</v>
      </c>
      <c r="AV1552" s="75">
        <v>1</v>
      </c>
      <c r="AW1552" s="75">
        <v>2</v>
      </c>
      <c r="AX1552" s="75">
        <v>1</v>
      </c>
      <c r="AY1552" s="9">
        <v>1</v>
      </c>
      <c r="AZ1552" s="9">
        <v>1</v>
      </c>
      <c r="BA1552" s="9">
        <v>1</v>
      </c>
      <c r="BB1552" s="9">
        <v>2</v>
      </c>
      <c r="BC1552" s="9">
        <v>2</v>
      </c>
      <c r="BD1552" s="9">
        <v>1</v>
      </c>
      <c r="BE1552" s="9">
        <v>1</v>
      </c>
      <c r="BF1552" s="9">
        <v>2</v>
      </c>
      <c r="BG1552" s="9" t="s">
        <v>125</v>
      </c>
      <c r="BH1552">
        <v>1</v>
      </c>
      <c r="BI1552">
        <v>2</v>
      </c>
      <c r="BJ1552" s="58">
        <v>2</v>
      </c>
      <c r="BK1552">
        <v>2</v>
      </c>
      <c r="BL1552">
        <v>2</v>
      </c>
      <c r="BM1552">
        <v>1</v>
      </c>
      <c r="BN1552">
        <v>1</v>
      </c>
      <c r="BO1552">
        <v>2</v>
      </c>
      <c r="BP1552">
        <v>2</v>
      </c>
      <c r="BQ1552" t="s">
        <v>125</v>
      </c>
      <c r="BR1552">
        <v>2</v>
      </c>
      <c r="BS1552">
        <v>2</v>
      </c>
      <c r="BT1552" t="s">
        <v>125</v>
      </c>
      <c r="BU1552">
        <v>1</v>
      </c>
      <c r="BV1552">
        <v>1</v>
      </c>
      <c r="BW1552">
        <v>2</v>
      </c>
      <c r="BX1552">
        <v>2</v>
      </c>
      <c r="BY1552">
        <v>2</v>
      </c>
      <c r="BZ1552">
        <v>2</v>
      </c>
      <c r="CA1552">
        <v>2</v>
      </c>
      <c r="CB1552">
        <v>2</v>
      </c>
      <c r="CC1552">
        <v>2</v>
      </c>
      <c r="CD1552">
        <v>2</v>
      </c>
      <c r="CE1552">
        <v>2</v>
      </c>
      <c r="CF1552">
        <v>1</v>
      </c>
      <c r="CG1552">
        <v>2</v>
      </c>
      <c r="CH1552">
        <v>2</v>
      </c>
      <c r="CI1552">
        <v>2</v>
      </c>
      <c r="CJ1552">
        <v>2</v>
      </c>
      <c r="CK1552">
        <v>2</v>
      </c>
      <c r="CL1552">
        <v>1</v>
      </c>
      <c r="CM1552">
        <v>3</v>
      </c>
      <c r="CO1552">
        <v>4</v>
      </c>
      <c r="CP1552">
        <v>2</v>
      </c>
      <c r="CQ1552">
        <v>3</v>
      </c>
      <c r="CR1552">
        <v>3</v>
      </c>
      <c r="CS1552">
        <v>3</v>
      </c>
      <c r="CT1552">
        <v>3</v>
      </c>
      <c r="CU1552">
        <v>1</v>
      </c>
      <c r="CV1552">
        <v>2</v>
      </c>
      <c r="CW1552">
        <v>1</v>
      </c>
      <c r="CX1552">
        <v>3</v>
      </c>
      <c r="CY1552">
        <v>3</v>
      </c>
      <c r="CZ1552">
        <v>1</v>
      </c>
      <c r="DA1552" s="57" t="s">
        <v>125</v>
      </c>
    </row>
    <row r="1553" spans="1:105">
      <c r="A1553">
        <v>1547</v>
      </c>
      <c r="B1553" s="9">
        <v>2</v>
      </c>
      <c r="C1553" s="9">
        <v>4</v>
      </c>
      <c r="D1553" s="9">
        <v>5</v>
      </c>
      <c r="E1553" s="9">
        <v>3</v>
      </c>
      <c r="F1553" s="9">
        <v>1</v>
      </c>
      <c r="G1553" s="9">
        <v>1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2</v>
      </c>
      <c r="N1553" s="9">
        <v>4</v>
      </c>
      <c r="O1553" s="9"/>
      <c r="P1553" s="9"/>
      <c r="Q1553" s="9"/>
      <c r="R1553" s="9">
        <v>4</v>
      </c>
      <c r="S1553" s="9">
        <v>4</v>
      </c>
      <c r="T1553" s="9"/>
      <c r="U1553" s="9">
        <v>0</v>
      </c>
      <c r="V1553" s="9">
        <v>0</v>
      </c>
      <c r="W1553" s="9">
        <v>0</v>
      </c>
      <c r="X1553" s="9">
        <v>0</v>
      </c>
      <c r="Y1553" s="9">
        <v>1</v>
      </c>
      <c r="Z1553" s="9">
        <v>0</v>
      </c>
      <c r="AA1553" s="9">
        <v>0</v>
      </c>
      <c r="AB1553" s="9">
        <v>0</v>
      </c>
      <c r="AC1553" s="9"/>
      <c r="AD1553" s="9">
        <v>2</v>
      </c>
      <c r="AE1553" s="9"/>
      <c r="AF1553" s="9">
        <v>1</v>
      </c>
      <c r="AG1553" s="9">
        <v>1</v>
      </c>
      <c r="AH1553" s="9">
        <v>1</v>
      </c>
      <c r="AI1553" s="9">
        <v>0</v>
      </c>
      <c r="AJ1553" s="9">
        <v>0</v>
      </c>
      <c r="AK1553" s="9">
        <v>0</v>
      </c>
      <c r="AL1553" s="9"/>
      <c r="AM1553" s="9">
        <v>1</v>
      </c>
      <c r="AN1553" s="9">
        <v>1</v>
      </c>
      <c r="AO1553" s="9">
        <v>0</v>
      </c>
      <c r="AP1553" s="9">
        <v>1</v>
      </c>
      <c r="AQ1553" s="9">
        <v>0</v>
      </c>
      <c r="AR1553" s="9">
        <v>0</v>
      </c>
      <c r="AS1553" s="9"/>
      <c r="AT1553" s="9">
        <v>3</v>
      </c>
      <c r="AU1553" s="9">
        <v>3</v>
      </c>
      <c r="AV1553" s="75">
        <v>1</v>
      </c>
      <c r="AW1553" s="75">
        <v>2</v>
      </c>
      <c r="AX1553" s="75">
        <v>1</v>
      </c>
      <c r="AY1553" s="9">
        <v>2</v>
      </c>
      <c r="AZ1553" s="9">
        <v>1</v>
      </c>
      <c r="BA1553" s="9">
        <v>2</v>
      </c>
      <c r="BB1553" s="9">
        <v>1</v>
      </c>
      <c r="BC1553" s="9">
        <v>1</v>
      </c>
      <c r="BD1553" s="9">
        <v>1</v>
      </c>
      <c r="BE1553" s="9">
        <v>2</v>
      </c>
      <c r="BF1553" s="9">
        <v>1</v>
      </c>
      <c r="BG1553" s="9">
        <v>1</v>
      </c>
      <c r="BH1553">
        <v>2</v>
      </c>
      <c r="BI1553">
        <v>2</v>
      </c>
      <c r="BJ1553" s="58">
        <v>2</v>
      </c>
      <c r="BK1553">
        <v>1</v>
      </c>
      <c r="BM1553">
        <v>1</v>
      </c>
      <c r="BN1553">
        <v>1</v>
      </c>
      <c r="BO1553">
        <v>2</v>
      </c>
      <c r="BP1553">
        <v>1</v>
      </c>
      <c r="BR1553">
        <v>2</v>
      </c>
      <c r="BS1553">
        <v>2</v>
      </c>
      <c r="BT1553" t="s">
        <v>125</v>
      </c>
      <c r="BU1553">
        <v>1</v>
      </c>
      <c r="BV1553">
        <v>2</v>
      </c>
      <c r="BW1553">
        <v>2</v>
      </c>
      <c r="BX1553">
        <v>2</v>
      </c>
      <c r="BY1553">
        <v>1</v>
      </c>
      <c r="BZ1553">
        <v>2</v>
      </c>
      <c r="CA1553">
        <v>2</v>
      </c>
      <c r="CB1553">
        <v>2</v>
      </c>
      <c r="CC1553">
        <v>2</v>
      </c>
      <c r="CD1553">
        <v>1</v>
      </c>
      <c r="CE1553">
        <v>2</v>
      </c>
      <c r="CF1553">
        <v>2</v>
      </c>
      <c r="CG1553">
        <v>2</v>
      </c>
      <c r="CH1553">
        <v>2</v>
      </c>
      <c r="CI1553">
        <v>2</v>
      </c>
      <c r="CJ1553">
        <v>1</v>
      </c>
      <c r="CK1553">
        <v>2</v>
      </c>
      <c r="CL1553">
        <v>2</v>
      </c>
      <c r="CM1553" t="s">
        <v>125</v>
      </c>
      <c r="CN1553" t="s">
        <v>125</v>
      </c>
      <c r="CO1553">
        <v>4</v>
      </c>
      <c r="CP1553">
        <v>3</v>
      </c>
      <c r="CQ1553">
        <v>3</v>
      </c>
      <c r="CR1553">
        <v>3</v>
      </c>
      <c r="CS1553">
        <v>3</v>
      </c>
      <c r="CT1553">
        <v>2</v>
      </c>
      <c r="CU1553">
        <v>3</v>
      </c>
      <c r="CV1553">
        <v>3</v>
      </c>
      <c r="CW1553">
        <v>1</v>
      </c>
      <c r="CY1553">
        <v>3</v>
      </c>
      <c r="CZ1553">
        <v>3</v>
      </c>
      <c r="DA1553" s="57">
        <v>3</v>
      </c>
    </row>
    <row r="1554" spans="1:105">
      <c r="A1554">
        <v>1548</v>
      </c>
      <c r="B1554" s="9">
        <v>2</v>
      </c>
      <c r="C1554" s="9">
        <v>4</v>
      </c>
      <c r="D1554" s="9">
        <v>5</v>
      </c>
      <c r="E1554" s="9">
        <v>11</v>
      </c>
      <c r="F1554" s="9">
        <v>1</v>
      </c>
      <c r="G1554" s="9">
        <v>1</v>
      </c>
      <c r="H1554" s="9">
        <v>0</v>
      </c>
      <c r="I1554" s="9">
        <v>0</v>
      </c>
      <c r="J1554" s="9">
        <v>1</v>
      </c>
      <c r="K1554" s="9">
        <v>0</v>
      </c>
      <c r="L1554" s="9">
        <v>0</v>
      </c>
      <c r="M1554" s="9">
        <v>1</v>
      </c>
      <c r="N1554" s="9">
        <v>4</v>
      </c>
      <c r="O1554" s="9">
        <v>4</v>
      </c>
      <c r="P1554" s="9">
        <v>0</v>
      </c>
      <c r="Q1554" s="9">
        <v>0</v>
      </c>
      <c r="R1554" s="9">
        <v>4</v>
      </c>
      <c r="S1554" s="9">
        <v>0</v>
      </c>
      <c r="T1554" s="9"/>
      <c r="U1554" s="9">
        <v>0</v>
      </c>
      <c r="V1554" s="9">
        <v>0</v>
      </c>
      <c r="W1554" s="9">
        <v>0</v>
      </c>
      <c r="X1554" s="9">
        <v>1</v>
      </c>
      <c r="Y1554" s="9">
        <v>1</v>
      </c>
      <c r="Z1554" s="9">
        <v>1</v>
      </c>
      <c r="AA1554" s="9">
        <v>0</v>
      </c>
      <c r="AB1554" s="9">
        <v>0</v>
      </c>
      <c r="AC1554" s="9"/>
      <c r="AD1554" s="9">
        <v>3</v>
      </c>
      <c r="AE1554" s="9"/>
      <c r="AF1554" s="9">
        <v>1</v>
      </c>
      <c r="AG1554" s="9">
        <v>0</v>
      </c>
      <c r="AH1554" s="9">
        <v>0</v>
      </c>
      <c r="AI1554" s="9">
        <v>1</v>
      </c>
      <c r="AJ1554" s="9">
        <v>0</v>
      </c>
      <c r="AK1554" s="9">
        <v>0</v>
      </c>
      <c r="AL1554" s="9"/>
      <c r="AM1554" s="9">
        <v>1</v>
      </c>
      <c r="AN1554" s="9">
        <v>1</v>
      </c>
      <c r="AO1554" s="9">
        <v>1</v>
      </c>
      <c r="AP1554" s="9">
        <v>1</v>
      </c>
      <c r="AQ1554" s="9">
        <v>0</v>
      </c>
      <c r="AR1554" s="9">
        <v>0</v>
      </c>
      <c r="AS1554" s="9"/>
      <c r="AT1554" s="9">
        <v>3</v>
      </c>
      <c r="AU1554" s="9">
        <v>2</v>
      </c>
      <c r="AV1554" s="75">
        <v>2</v>
      </c>
      <c r="AW1554" s="75">
        <v>1</v>
      </c>
      <c r="AX1554" s="75">
        <v>2</v>
      </c>
      <c r="AY1554" s="9" t="s">
        <v>125</v>
      </c>
      <c r="AZ1554" s="9">
        <v>1</v>
      </c>
      <c r="BA1554" s="9">
        <v>1</v>
      </c>
      <c r="BB1554" s="9">
        <v>2</v>
      </c>
      <c r="BC1554" s="9">
        <v>1</v>
      </c>
      <c r="BD1554" s="9">
        <v>1</v>
      </c>
      <c r="BE1554" s="9">
        <v>2</v>
      </c>
      <c r="BF1554" s="9">
        <v>1</v>
      </c>
      <c r="BG1554" s="9">
        <v>2</v>
      </c>
      <c r="BH1554">
        <v>1</v>
      </c>
      <c r="BI1554">
        <v>1</v>
      </c>
      <c r="BJ1554" s="58">
        <v>1</v>
      </c>
      <c r="BK1554">
        <v>2</v>
      </c>
      <c r="BL1554">
        <v>1</v>
      </c>
      <c r="BM1554">
        <v>1</v>
      </c>
      <c r="BN1554">
        <v>1</v>
      </c>
      <c r="BO1554">
        <v>2</v>
      </c>
      <c r="BP1554">
        <v>1</v>
      </c>
      <c r="BQ1554">
        <v>1</v>
      </c>
      <c r="BR1554">
        <v>2</v>
      </c>
      <c r="BS1554">
        <v>1</v>
      </c>
      <c r="BT1554">
        <v>1</v>
      </c>
      <c r="BU1554">
        <v>1</v>
      </c>
      <c r="BV1554">
        <v>2</v>
      </c>
      <c r="BW1554">
        <v>2</v>
      </c>
      <c r="BX1554">
        <v>2</v>
      </c>
      <c r="BY1554">
        <v>2</v>
      </c>
      <c r="BZ1554">
        <v>2</v>
      </c>
      <c r="CA1554">
        <v>2</v>
      </c>
      <c r="CB1554">
        <v>2</v>
      </c>
      <c r="CC1554">
        <v>1</v>
      </c>
      <c r="CD1554">
        <v>2</v>
      </c>
      <c r="CE1554">
        <v>2</v>
      </c>
      <c r="CF1554">
        <v>1</v>
      </c>
      <c r="CG1554">
        <v>2</v>
      </c>
      <c r="CH1554">
        <v>2</v>
      </c>
      <c r="CI1554">
        <v>2</v>
      </c>
      <c r="CJ1554">
        <v>1</v>
      </c>
      <c r="CK1554">
        <v>2</v>
      </c>
      <c r="CL1554">
        <v>1</v>
      </c>
      <c r="CM1554">
        <v>3</v>
      </c>
      <c r="CN1554">
        <v>4</v>
      </c>
      <c r="CO1554">
        <v>3</v>
      </c>
      <c r="CP1554">
        <v>3</v>
      </c>
      <c r="CQ1554">
        <v>3</v>
      </c>
      <c r="CR1554">
        <v>3</v>
      </c>
      <c r="CS1554">
        <v>4</v>
      </c>
      <c r="CT1554">
        <v>3</v>
      </c>
      <c r="CU1554">
        <v>3</v>
      </c>
      <c r="CV1554">
        <v>3</v>
      </c>
      <c r="CW1554">
        <v>1</v>
      </c>
      <c r="CX1554">
        <v>1</v>
      </c>
      <c r="CY1554">
        <v>3</v>
      </c>
      <c r="CZ1554">
        <v>4</v>
      </c>
      <c r="DA1554" s="57">
        <v>4</v>
      </c>
    </row>
    <row r="1555" spans="1:105">
      <c r="A1555">
        <v>1549</v>
      </c>
      <c r="B1555" s="9">
        <v>2</v>
      </c>
      <c r="C1555" s="9">
        <v>3</v>
      </c>
      <c r="D1555" s="9">
        <v>1</v>
      </c>
      <c r="E1555" s="9">
        <v>16</v>
      </c>
      <c r="F1555" s="9">
        <v>0</v>
      </c>
      <c r="G1555" s="9">
        <v>1</v>
      </c>
      <c r="H1555" s="9">
        <v>0</v>
      </c>
      <c r="I1555" s="9">
        <v>1</v>
      </c>
      <c r="J1555" s="9">
        <v>1</v>
      </c>
      <c r="K1555" s="9">
        <v>0</v>
      </c>
      <c r="L1555" s="9">
        <v>0</v>
      </c>
      <c r="M1555" s="9">
        <v>1</v>
      </c>
      <c r="N1555" s="9">
        <v>4</v>
      </c>
      <c r="O1555" s="9">
        <v>4</v>
      </c>
      <c r="P1555" s="9">
        <v>4</v>
      </c>
      <c r="Q1555" s="9">
        <v>4</v>
      </c>
      <c r="R1555" s="9">
        <v>4</v>
      </c>
      <c r="S1555" s="9">
        <v>4</v>
      </c>
      <c r="T1555" s="9"/>
      <c r="U1555" s="9">
        <v>1</v>
      </c>
      <c r="V1555" s="9">
        <v>0</v>
      </c>
      <c r="W1555" s="9">
        <v>1</v>
      </c>
      <c r="X1555" s="9">
        <v>0</v>
      </c>
      <c r="Y1555" s="9">
        <v>1</v>
      </c>
      <c r="Z1555" s="9">
        <v>0</v>
      </c>
      <c r="AA1555" s="9">
        <v>0</v>
      </c>
      <c r="AB1555" s="9">
        <v>0</v>
      </c>
      <c r="AC1555" s="9"/>
      <c r="AD1555" s="9">
        <v>1</v>
      </c>
      <c r="AE1555" s="9"/>
      <c r="AF1555" s="9">
        <v>1</v>
      </c>
      <c r="AG1555" s="9">
        <v>0</v>
      </c>
      <c r="AH1555" s="9">
        <v>1</v>
      </c>
      <c r="AI1555" s="9">
        <v>0</v>
      </c>
      <c r="AJ1555" s="9">
        <v>0</v>
      </c>
      <c r="AK1555" s="9">
        <v>0</v>
      </c>
      <c r="AL1555" s="9"/>
      <c r="AM1555" s="9">
        <v>1</v>
      </c>
      <c r="AN1555" s="9">
        <v>1</v>
      </c>
      <c r="AO1555" s="9">
        <v>1</v>
      </c>
      <c r="AP1555" s="9">
        <v>1</v>
      </c>
      <c r="AQ1555" s="9">
        <v>0</v>
      </c>
      <c r="AR1555" s="9">
        <v>0</v>
      </c>
      <c r="AS1555" s="9"/>
      <c r="AT1555" s="9">
        <v>3</v>
      </c>
      <c r="AU1555" s="9">
        <v>4</v>
      </c>
      <c r="AV1555" s="75">
        <v>2</v>
      </c>
      <c r="AW1555" s="75">
        <v>2</v>
      </c>
      <c r="AX1555" s="75">
        <v>1</v>
      </c>
      <c r="AY1555" s="9">
        <v>2</v>
      </c>
      <c r="AZ1555" s="9">
        <v>1</v>
      </c>
      <c r="BA1555" s="9">
        <v>1</v>
      </c>
      <c r="BB1555" s="9">
        <v>2</v>
      </c>
      <c r="BC1555" s="9">
        <v>1</v>
      </c>
      <c r="BD1555" s="9">
        <v>1</v>
      </c>
      <c r="BE1555" s="9">
        <v>2</v>
      </c>
      <c r="BF1555" s="9">
        <v>1</v>
      </c>
      <c r="BG1555" s="9">
        <v>1</v>
      </c>
      <c r="BH1555">
        <v>1</v>
      </c>
      <c r="BI1555">
        <v>1</v>
      </c>
      <c r="BJ1555" s="58">
        <v>2</v>
      </c>
      <c r="BK1555">
        <v>2</v>
      </c>
      <c r="BL1555">
        <v>1</v>
      </c>
      <c r="BM1555">
        <v>1</v>
      </c>
      <c r="BN1555">
        <v>2</v>
      </c>
      <c r="BO1555">
        <v>2</v>
      </c>
      <c r="BP1555">
        <v>1</v>
      </c>
      <c r="BQ1555">
        <v>1</v>
      </c>
      <c r="BR1555">
        <v>2</v>
      </c>
      <c r="BS1555">
        <v>1</v>
      </c>
      <c r="BT1555">
        <v>1</v>
      </c>
      <c r="BU1555">
        <v>1</v>
      </c>
      <c r="BV1555">
        <v>1</v>
      </c>
      <c r="BW1555">
        <v>1</v>
      </c>
      <c r="BX1555">
        <v>2</v>
      </c>
      <c r="BY1555">
        <v>1</v>
      </c>
      <c r="BZ1555">
        <v>2</v>
      </c>
      <c r="CA1555">
        <v>1</v>
      </c>
      <c r="CB1555">
        <v>2</v>
      </c>
      <c r="CC1555">
        <v>2</v>
      </c>
      <c r="CD1555">
        <v>1</v>
      </c>
      <c r="CE1555">
        <v>2</v>
      </c>
      <c r="CF1555">
        <v>2</v>
      </c>
      <c r="CG1555">
        <v>2</v>
      </c>
      <c r="CH1555">
        <v>2</v>
      </c>
      <c r="CI1555">
        <v>2</v>
      </c>
      <c r="CJ1555">
        <v>1</v>
      </c>
      <c r="CK1555">
        <v>2</v>
      </c>
      <c r="CL1555">
        <v>2</v>
      </c>
      <c r="CM1555" t="s">
        <v>125</v>
      </c>
      <c r="CN1555" t="s">
        <v>125</v>
      </c>
      <c r="CO1555">
        <v>3</v>
      </c>
      <c r="CP1555">
        <v>3</v>
      </c>
      <c r="CQ1555">
        <v>4</v>
      </c>
      <c r="CR1555">
        <v>4</v>
      </c>
      <c r="CS1555">
        <v>4</v>
      </c>
      <c r="CT1555">
        <v>4</v>
      </c>
      <c r="CU1555">
        <v>3</v>
      </c>
      <c r="CV1555">
        <v>1</v>
      </c>
      <c r="CW1555">
        <v>1</v>
      </c>
      <c r="CX1555">
        <v>3</v>
      </c>
      <c r="CY1555">
        <v>3</v>
      </c>
      <c r="CZ1555">
        <v>3</v>
      </c>
      <c r="DA1555" s="57">
        <v>3</v>
      </c>
    </row>
    <row r="1556" spans="1:105">
      <c r="A1556">
        <v>1550</v>
      </c>
      <c r="B1556" s="9">
        <v>1</v>
      </c>
      <c r="C1556" s="9">
        <v>3</v>
      </c>
      <c r="D1556" s="9">
        <v>1</v>
      </c>
      <c r="E1556" s="9">
        <v>12</v>
      </c>
      <c r="F1556" s="9">
        <v>0</v>
      </c>
      <c r="G1556" s="9">
        <v>1</v>
      </c>
      <c r="H1556" s="9">
        <v>1</v>
      </c>
      <c r="I1556" s="9">
        <v>0</v>
      </c>
      <c r="J1556" s="9">
        <v>0</v>
      </c>
      <c r="K1556" s="9">
        <v>0</v>
      </c>
      <c r="L1556" s="9">
        <v>0</v>
      </c>
      <c r="M1556" s="9">
        <v>2</v>
      </c>
      <c r="N1556" s="9">
        <v>3</v>
      </c>
      <c r="O1556" s="9">
        <v>0</v>
      </c>
      <c r="P1556" s="9">
        <v>0</v>
      </c>
      <c r="Q1556" s="9">
        <v>0</v>
      </c>
      <c r="R1556" s="9">
        <v>3</v>
      </c>
      <c r="S1556" s="9">
        <v>0</v>
      </c>
      <c r="T1556" s="9"/>
      <c r="U1556" s="9">
        <v>0</v>
      </c>
      <c r="V1556" s="9">
        <v>0</v>
      </c>
      <c r="W1556" s="9">
        <v>1</v>
      </c>
      <c r="X1556" s="9">
        <v>1</v>
      </c>
      <c r="Y1556" s="9">
        <v>1</v>
      </c>
      <c r="Z1556" s="9">
        <v>0</v>
      </c>
      <c r="AA1556" s="9">
        <v>0</v>
      </c>
      <c r="AB1556" s="9">
        <v>0</v>
      </c>
      <c r="AC1556" s="9"/>
      <c r="AD1556" s="9">
        <v>1</v>
      </c>
      <c r="AE1556" s="9"/>
      <c r="AF1556" s="9">
        <v>1</v>
      </c>
      <c r="AG1556" s="9">
        <v>0</v>
      </c>
      <c r="AH1556" s="9">
        <v>1</v>
      </c>
      <c r="AI1556" s="9">
        <v>1</v>
      </c>
      <c r="AJ1556" s="9">
        <v>0</v>
      </c>
      <c r="AK1556" s="9">
        <v>0</v>
      </c>
      <c r="AL1556" s="9"/>
      <c r="AM1556" s="9">
        <v>1</v>
      </c>
      <c r="AN1556" s="9">
        <v>1</v>
      </c>
      <c r="AO1556" s="9">
        <v>1</v>
      </c>
      <c r="AP1556" s="9">
        <v>1</v>
      </c>
      <c r="AQ1556" s="9">
        <v>0</v>
      </c>
      <c r="AR1556" s="9">
        <v>0</v>
      </c>
      <c r="AS1556" s="9"/>
      <c r="AT1556" s="9">
        <v>1</v>
      </c>
      <c r="AU1556" s="9">
        <v>4</v>
      </c>
      <c r="AV1556" s="75">
        <v>1</v>
      </c>
      <c r="AW1556" s="75">
        <v>1</v>
      </c>
      <c r="AX1556" s="75">
        <v>1</v>
      </c>
      <c r="AY1556" s="9">
        <v>2</v>
      </c>
      <c r="AZ1556" s="9">
        <v>1</v>
      </c>
      <c r="BA1556" s="9">
        <v>1</v>
      </c>
      <c r="BB1556" s="9">
        <v>2</v>
      </c>
      <c r="BC1556" s="9">
        <v>1</v>
      </c>
      <c r="BD1556" s="9">
        <v>1</v>
      </c>
      <c r="BE1556" s="9">
        <v>2</v>
      </c>
      <c r="BF1556" s="9">
        <v>1</v>
      </c>
      <c r="BG1556" s="9">
        <v>1</v>
      </c>
      <c r="BH1556">
        <v>1</v>
      </c>
      <c r="BI1556">
        <v>2</v>
      </c>
      <c r="BJ1556" s="58">
        <v>1</v>
      </c>
      <c r="BK1556">
        <v>2</v>
      </c>
      <c r="BL1556">
        <v>1</v>
      </c>
      <c r="BM1556">
        <v>1</v>
      </c>
      <c r="BN1556">
        <v>1</v>
      </c>
      <c r="BO1556">
        <v>2</v>
      </c>
      <c r="BP1556">
        <v>1</v>
      </c>
      <c r="BQ1556">
        <v>1</v>
      </c>
      <c r="BR1556">
        <v>2</v>
      </c>
      <c r="BS1556">
        <v>2</v>
      </c>
      <c r="BT1556" t="s">
        <v>125</v>
      </c>
      <c r="BU1556">
        <v>1</v>
      </c>
      <c r="BV1556">
        <v>1</v>
      </c>
      <c r="BW1556">
        <v>2</v>
      </c>
      <c r="BX1556">
        <v>2</v>
      </c>
      <c r="BY1556">
        <v>1</v>
      </c>
      <c r="BZ1556">
        <v>2</v>
      </c>
      <c r="CA1556">
        <v>1</v>
      </c>
      <c r="CB1556">
        <v>2</v>
      </c>
      <c r="CC1556">
        <v>2</v>
      </c>
      <c r="CD1556">
        <v>2</v>
      </c>
      <c r="CE1556">
        <v>2</v>
      </c>
      <c r="CF1556">
        <v>2</v>
      </c>
      <c r="CG1556">
        <v>2</v>
      </c>
      <c r="CH1556">
        <v>2</v>
      </c>
      <c r="CI1556">
        <v>1</v>
      </c>
      <c r="CJ1556">
        <v>1</v>
      </c>
      <c r="CK1556">
        <v>2</v>
      </c>
      <c r="CL1556">
        <v>1</v>
      </c>
      <c r="CM1556">
        <v>3</v>
      </c>
      <c r="CN1556">
        <v>3</v>
      </c>
      <c r="CO1556">
        <v>3</v>
      </c>
      <c r="CP1556">
        <v>3</v>
      </c>
      <c r="CQ1556">
        <v>3</v>
      </c>
      <c r="CR1556">
        <v>3</v>
      </c>
      <c r="CS1556">
        <v>3</v>
      </c>
      <c r="CT1556">
        <v>4</v>
      </c>
      <c r="CU1556">
        <v>3</v>
      </c>
      <c r="CV1556">
        <v>3</v>
      </c>
      <c r="CW1556">
        <v>1</v>
      </c>
      <c r="CX1556">
        <v>3</v>
      </c>
      <c r="CY1556">
        <v>3</v>
      </c>
      <c r="CZ1556">
        <v>3</v>
      </c>
      <c r="DA1556" s="57">
        <v>3</v>
      </c>
    </row>
    <row r="1557" spans="1:105">
      <c r="A1557">
        <v>1551</v>
      </c>
      <c r="B1557" s="9">
        <v>2</v>
      </c>
      <c r="C1557" s="9">
        <v>5</v>
      </c>
      <c r="D1557" s="9">
        <v>4</v>
      </c>
      <c r="E1557" s="9">
        <v>12</v>
      </c>
      <c r="F1557" s="9">
        <v>0</v>
      </c>
      <c r="G1557" s="9">
        <v>0</v>
      </c>
      <c r="H1557" s="9">
        <v>1</v>
      </c>
      <c r="I1557" s="9">
        <v>1</v>
      </c>
      <c r="J1557" s="9">
        <v>0</v>
      </c>
      <c r="K1557" s="9">
        <v>0</v>
      </c>
      <c r="L1557" s="9">
        <v>0</v>
      </c>
      <c r="M1557" s="9">
        <v>2</v>
      </c>
      <c r="N1557" s="9">
        <v>4</v>
      </c>
      <c r="O1557" s="9">
        <v>4</v>
      </c>
      <c r="P1557" s="9">
        <v>4</v>
      </c>
      <c r="Q1557" s="9">
        <v>4</v>
      </c>
      <c r="R1557" s="9">
        <v>4</v>
      </c>
      <c r="S1557" s="9">
        <v>4</v>
      </c>
      <c r="T1557" s="9"/>
      <c r="U1557" s="9">
        <v>1</v>
      </c>
      <c r="V1557" s="9">
        <v>1</v>
      </c>
      <c r="W1557" s="9">
        <v>0</v>
      </c>
      <c r="X1557" s="9">
        <v>1</v>
      </c>
      <c r="Y1557" s="9">
        <v>0</v>
      </c>
      <c r="Z1557" s="9">
        <v>0</v>
      </c>
      <c r="AA1557" s="9">
        <v>0</v>
      </c>
      <c r="AB1557" s="9">
        <v>0</v>
      </c>
      <c r="AC1557" s="9"/>
      <c r="AD1557" s="9">
        <v>2</v>
      </c>
      <c r="AE1557" s="9"/>
      <c r="AF1557" s="9">
        <v>1</v>
      </c>
      <c r="AG1557" s="9">
        <v>1</v>
      </c>
      <c r="AH1557" s="9">
        <v>1</v>
      </c>
      <c r="AI1557" s="9">
        <v>0</v>
      </c>
      <c r="AJ1557" s="9">
        <v>0</v>
      </c>
      <c r="AK1557" s="9">
        <v>0</v>
      </c>
      <c r="AL1557" s="9"/>
      <c r="AM1557" s="9">
        <v>1</v>
      </c>
      <c r="AN1557" s="9">
        <v>1</v>
      </c>
      <c r="AO1557" s="9">
        <v>1</v>
      </c>
      <c r="AP1557" s="9">
        <v>1</v>
      </c>
      <c r="AQ1557" s="9">
        <v>0</v>
      </c>
      <c r="AR1557" s="9">
        <v>1</v>
      </c>
      <c r="AS1557" s="9"/>
      <c r="AT1557" s="9">
        <v>1</v>
      </c>
      <c r="AU1557" s="9">
        <v>3</v>
      </c>
      <c r="AV1557" s="75">
        <v>1</v>
      </c>
      <c r="AW1557" s="75">
        <v>1</v>
      </c>
      <c r="AX1557" s="75">
        <v>1</v>
      </c>
      <c r="AY1557" s="9">
        <v>2</v>
      </c>
      <c r="AZ1557" s="9">
        <v>1</v>
      </c>
      <c r="BA1557" s="9">
        <v>1</v>
      </c>
      <c r="BB1557" s="9">
        <v>2</v>
      </c>
      <c r="BC1557" s="9">
        <v>1</v>
      </c>
      <c r="BD1557" s="9">
        <v>1</v>
      </c>
      <c r="BE1557" s="9">
        <v>1</v>
      </c>
      <c r="BF1557" s="9">
        <v>1</v>
      </c>
      <c r="BG1557" s="9">
        <v>1</v>
      </c>
      <c r="BH1557">
        <v>2</v>
      </c>
      <c r="BI1557">
        <v>1</v>
      </c>
      <c r="BJ1557" s="58">
        <v>1</v>
      </c>
      <c r="BK1557">
        <v>1</v>
      </c>
      <c r="BL1557">
        <v>2</v>
      </c>
      <c r="BM1557">
        <v>1</v>
      </c>
      <c r="BN1557">
        <v>2</v>
      </c>
      <c r="BO1557">
        <v>2</v>
      </c>
      <c r="BP1557">
        <v>1</v>
      </c>
      <c r="BQ1557">
        <v>1</v>
      </c>
      <c r="BR1557">
        <v>1</v>
      </c>
      <c r="BS1557">
        <v>1</v>
      </c>
      <c r="BT1557">
        <v>1</v>
      </c>
      <c r="BU1557">
        <v>1</v>
      </c>
      <c r="BV1557">
        <v>2</v>
      </c>
      <c r="BW1557">
        <v>1</v>
      </c>
      <c r="BX1557">
        <v>2</v>
      </c>
      <c r="BY1557">
        <v>2</v>
      </c>
      <c r="BZ1557">
        <v>2</v>
      </c>
      <c r="CA1557">
        <v>1</v>
      </c>
      <c r="CB1557">
        <v>1</v>
      </c>
      <c r="CC1557">
        <v>2</v>
      </c>
      <c r="CD1557">
        <v>2</v>
      </c>
      <c r="CE1557">
        <v>2</v>
      </c>
      <c r="CF1557">
        <v>1</v>
      </c>
      <c r="CG1557">
        <v>1</v>
      </c>
      <c r="CH1557">
        <v>2</v>
      </c>
      <c r="CI1557">
        <v>1</v>
      </c>
      <c r="CJ1557">
        <v>1</v>
      </c>
      <c r="CK1557">
        <v>1</v>
      </c>
      <c r="CL1557">
        <v>2</v>
      </c>
      <c r="CM1557" t="s">
        <v>125</v>
      </c>
      <c r="CN1557" t="s">
        <v>125</v>
      </c>
      <c r="CO1557">
        <v>4</v>
      </c>
      <c r="CP1557">
        <v>3</v>
      </c>
      <c r="CQ1557">
        <v>4</v>
      </c>
      <c r="CR1557">
        <v>3</v>
      </c>
      <c r="CS1557">
        <v>3</v>
      </c>
      <c r="CT1557">
        <v>4</v>
      </c>
      <c r="CU1557">
        <v>2</v>
      </c>
      <c r="CV1557">
        <v>1</v>
      </c>
      <c r="CW1557">
        <v>2</v>
      </c>
      <c r="CX1557">
        <v>3</v>
      </c>
      <c r="CY1557">
        <v>4</v>
      </c>
      <c r="CZ1557">
        <v>3</v>
      </c>
      <c r="DA1557" s="57">
        <v>3</v>
      </c>
    </row>
    <row r="1558" spans="1:105">
      <c r="A1558">
        <v>1552</v>
      </c>
      <c r="B1558" s="9">
        <v>1</v>
      </c>
      <c r="C1558" s="9">
        <v>6</v>
      </c>
      <c r="D1558" s="9">
        <v>7</v>
      </c>
      <c r="E1558" s="9">
        <v>10</v>
      </c>
      <c r="F1558" s="9">
        <v>0</v>
      </c>
      <c r="G1558" s="9">
        <v>0</v>
      </c>
      <c r="H1558" s="9">
        <v>0</v>
      </c>
      <c r="I1558" s="9">
        <v>1</v>
      </c>
      <c r="J1558" s="9">
        <v>0</v>
      </c>
      <c r="K1558" s="9">
        <v>0</v>
      </c>
      <c r="L1558" s="9">
        <v>0</v>
      </c>
      <c r="M1558" s="9">
        <v>1</v>
      </c>
      <c r="N1558" s="9">
        <v>0</v>
      </c>
      <c r="O1558" s="9">
        <v>0</v>
      </c>
      <c r="P1558" s="9">
        <v>0</v>
      </c>
      <c r="Q1558" s="9">
        <v>3</v>
      </c>
      <c r="R1558" s="9">
        <v>4</v>
      </c>
      <c r="S1558" s="9">
        <v>0</v>
      </c>
      <c r="T1558" s="9"/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1</v>
      </c>
      <c r="AB1558" s="9">
        <v>0</v>
      </c>
      <c r="AC1558" s="9"/>
      <c r="AD1558" s="9">
        <v>4</v>
      </c>
      <c r="AE1558" s="9"/>
      <c r="AF1558" s="9">
        <v>1</v>
      </c>
      <c r="AG1558" s="9">
        <v>1</v>
      </c>
      <c r="AH1558" s="9">
        <v>1</v>
      </c>
      <c r="AI1558" s="9">
        <v>0</v>
      </c>
      <c r="AJ1558" s="9">
        <v>0</v>
      </c>
      <c r="AK1558" s="9">
        <v>0</v>
      </c>
      <c r="AL1558" s="9"/>
      <c r="AM1558" s="9">
        <v>0</v>
      </c>
      <c r="AN1558" s="9">
        <v>1</v>
      </c>
      <c r="AO1558" s="9">
        <v>1</v>
      </c>
      <c r="AP1558" s="9">
        <v>0</v>
      </c>
      <c r="AQ1558" s="9">
        <v>0</v>
      </c>
      <c r="AR1558" s="9">
        <v>0</v>
      </c>
      <c r="AS1558" s="9"/>
      <c r="AT1558" s="9">
        <v>2</v>
      </c>
      <c r="AU1558" s="9">
        <v>1</v>
      </c>
      <c r="AV1558" s="75">
        <v>2</v>
      </c>
      <c r="AW1558" s="75">
        <v>2</v>
      </c>
      <c r="AX1558" s="75">
        <v>1</v>
      </c>
      <c r="AY1558" s="9">
        <v>2</v>
      </c>
      <c r="AZ1558" s="9">
        <v>1</v>
      </c>
      <c r="BA1558" s="9">
        <v>1</v>
      </c>
      <c r="BB1558" s="9">
        <v>2</v>
      </c>
      <c r="BC1558" s="9">
        <v>2</v>
      </c>
      <c r="BD1558" s="9">
        <v>1</v>
      </c>
      <c r="BE1558" s="9">
        <v>2</v>
      </c>
      <c r="BF1558" s="9">
        <v>1</v>
      </c>
      <c r="BG1558" s="9">
        <v>1</v>
      </c>
      <c r="BH1558">
        <v>1</v>
      </c>
      <c r="BI1558">
        <v>2</v>
      </c>
      <c r="BJ1558" s="58">
        <v>1</v>
      </c>
      <c r="BK1558">
        <v>2</v>
      </c>
      <c r="BL1558">
        <v>1</v>
      </c>
      <c r="BM1558">
        <v>1</v>
      </c>
      <c r="BN1558">
        <v>2</v>
      </c>
      <c r="BO1558">
        <v>2</v>
      </c>
      <c r="BP1558">
        <v>2</v>
      </c>
      <c r="BQ1558" t="s">
        <v>125</v>
      </c>
      <c r="BR1558">
        <v>2</v>
      </c>
      <c r="BS1558">
        <v>1</v>
      </c>
      <c r="BT1558">
        <v>1</v>
      </c>
      <c r="BU1558">
        <v>1</v>
      </c>
      <c r="BV1558">
        <v>2</v>
      </c>
      <c r="BW1558">
        <v>2</v>
      </c>
      <c r="BX1558">
        <v>2</v>
      </c>
      <c r="BY1558">
        <v>1</v>
      </c>
      <c r="BZ1558">
        <v>2</v>
      </c>
      <c r="CA1558">
        <v>2</v>
      </c>
      <c r="CB1558">
        <v>2</v>
      </c>
      <c r="CC1558">
        <v>2</v>
      </c>
      <c r="CD1558">
        <v>1</v>
      </c>
      <c r="CE1558">
        <v>2</v>
      </c>
      <c r="CF1558">
        <v>2</v>
      </c>
      <c r="CG1558">
        <v>1</v>
      </c>
      <c r="CH1558">
        <v>2</v>
      </c>
      <c r="CI1558">
        <v>2</v>
      </c>
      <c r="CJ1558">
        <v>2</v>
      </c>
      <c r="CK1558">
        <v>2</v>
      </c>
      <c r="CL1558">
        <v>1</v>
      </c>
      <c r="CM1558">
        <v>3</v>
      </c>
      <c r="CN1558">
        <v>3</v>
      </c>
      <c r="CO1558">
        <v>4</v>
      </c>
      <c r="CP1558">
        <v>4</v>
      </c>
      <c r="CQ1558">
        <v>4</v>
      </c>
      <c r="CR1558">
        <v>4</v>
      </c>
      <c r="CS1558">
        <v>4</v>
      </c>
      <c r="CT1558">
        <v>4</v>
      </c>
      <c r="CU1558">
        <v>3</v>
      </c>
      <c r="CV1558">
        <v>2</v>
      </c>
      <c r="CW1558">
        <v>1</v>
      </c>
      <c r="CX1558">
        <v>3</v>
      </c>
      <c r="CY1558">
        <v>1</v>
      </c>
      <c r="CZ1558">
        <v>0</v>
      </c>
      <c r="DA1558" s="57" t="s">
        <v>125</v>
      </c>
    </row>
    <row r="1559" spans="1:105">
      <c r="A1559">
        <v>1553</v>
      </c>
      <c r="B1559" s="9">
        <v>2</v>
      </c>
      <c r="C1559" s="9">
        <v>3</v>
      </c>
      <c r="D1559" s="9">
        <v>5</v>
      </c>
      <c r="E1559" s="9">
        <v>8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1</v>
      </c>
      <c r="L1559" s="9">
        <v>0</v>
      </c>
      <c r="M1559" s="9">
        <v>3</v>
      </c>
      <c r="N1559" s="9">
        <v>4</v>
      </c>
      <c r="O1559" s="9">
        <v>4</v>
      </c>
      <c r="P1559" s="9">
        <v>3</v>
      </c>
      <c r="Q1559" s="9">
        <v>3</v>
      </c>
      <c r="R1559" s="9">
        <v>4</v>
      </c>
      <c r="S1559" s="9">
        <v>4</v>
      </c>
      <c r="T1559" s="9"/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0</v>
      </c>
      <c r="AB1559" s="9">
        <v>1</v>
      </c>
      <c r="AC1559" s="9"/>
      <c r="AD1559" s="9">
        <v>1</v>
      </c>
      <c r="AE1559" s="9"/>
      <c r="AF1559" s="9">
        <v>1</v>
      </c>
      <c r="AG1559" s="9">
        <v>0</v>
      </c>
      <c r="AH1559" s="9">
        <v>1</v>
      </c>
      <c r="AI1559" s="9">
        <v>0</v>
      </c>
      <c r="AJ1559" s="9">
        <v>0</v>
      </c>
      <c r="AK1559" s="9">
        <v>0</v>
      </c>
      <c r="AL1559" s="9"/>
      <c r="AM1559" s="9">
        <v>1</v>
      </c>
      <c r="AN1559" s="9">
        <v>1</v>
      </c>
      <c r="AO1559" s="9">
        <v>1</v>
      </c>
      <c r="AP1559" s="9">
        <v>1</v>
      </c>
      <c r="AQ1559" s="9">
        <v>0</v>
      </c>
      <c r="AR1559" s="9">
        <v>0</v>
      </c>
      <c r="AS1559" s="9"/>
      <c r="AT1559" s="9">
        <v>1</v>
      </c>
      <c r="AU1559" s="9">
        <v>2</v>
      </c>
      <c r="AV1559" s="75">
        <v>1</v>
      </c>
      <c r="AW1559" s="75">
        <v>2</v>
      </c>
      <c r="AX1559" s="75">
        <v>2</v>
      </c>
      <c r="AY1559" s="9" t="s">
        <v>125</v>
      </c>
      <c r="AZ1559" s="9">
        <v>1</v>
      </c>
      <c r="BA1559" s="9">
        <v>1</v>
      </c>
      <c r="BB1559" s="9">
        <v>2</v>
      </c>
      <c r="BC1559" s="9">
        <v>1</v>
      </c>
      <c r="BD1559" s="9">
        <v>1</v>
      </c>
      <c r="BE1559" s="9">
        <v>2</v>
      </c>
      <c r="BF1559" s="9">
        <v>1</v>
      </c>
      <c r="BG1559" s="9">
        <v>1</v>
      </c>
      <c r="BH1559">
        <v>2</v>
      </c>
      <c r="BI1559">
        <v>2</v>
      </c>
      <c r="BJ1559" s="58">
        <v>1</v>
      </c>
      <c r="BK1559">
        <v>2</v>
      </c>
      <c r="BL1559">
        <v>1</v>
      </c>
      <c r="BM1559">
        <v>1</v>
      </c>
      <c r="BN1559">
        <v>1</v>
      </c>
      <c r="BO1559">
        <v>2</v>
      </c>
      <c r="BP1559">
        <v>2</v>
      </c>
      <c r="BQ1559" t="s">
        <v>125</v>
      </c>
      <c r="BR1559">
        <v>1</v>
      </c>
      <c r="BS1559">
        <v>2</v>
      </c>
      <c r="BT1559" t="s">
        <v>125</v>
      </c>
      <c r="BU1559">
        <v>1</v>
      </c>
      <c r="BV1559">
        <v>2</v>
      </c>
      <c r="BW1559">
        <v>2</v>
      </c>
      <c r="BX1559">
        <v>2</v>
      </c>
      <c r="BY1559">
        <v>1</v>
      </c>
      <c r="BZ1559">
        <v>2</v>
      </c>
      <c r="CA1559">
        <v>1</v>
      </c>
      <c r="CB1559">
        <v>2</v>
      </c>
      <c r="CC1559">
        <v>2</v>
      </c>
      <c r="CD1559">
        <v>2</v>
      </c>
      <c r="CE1559">
        <v>2</v>
      </c>
      <c r="CF1559">
        <v>2</v>
      </c>
      <c r="CG1559">
        <v>2</v>
      </c>
      <c r="CH1559">
        <v>2</v>
      </c>
      <c r="CI1559">
        <v>2</v>
      </c>
      <c r="CJ1559">
        <v>1</v>
      </c>
      <c r="CK1559">
        <v>2</v>
      </c>
      <c r="CL1559">
        <v>1</v>
      </c>
      <c r="CM1559">
        <v>3</v>
      </c>
      <c r="CN1559">
        <v>3</v>
      </c>
      <c r="CO1559">
        <v>4</v>
      </c>
      <c r="CP1559">
        <v>3</v>
      </c>
      <c r="CQ1559">
        <v>4</v>
      </c>
      <c r="CR1559">
        <v>3</v>
      </c>
      <c r="CS1559">
        <v>3</v>
      </c>
      <c r="CT1559">
        <v>3</v>
      </c>
      <c r="CU1559">
        <v>3</v>
      </c>
      <c r="CV1559">
        <v>2</v>
      </c>
      <c r="CW1559">
        <v>1</v>
      </c>
      <c r="CX1559">
        <v>4</v>
      </c>
      <c r="CY1559">
        <v>3</v>
      </c>
      <c r="CZ1559">
        <v>3</v>
      </c>
      <c r="DA1559" s="57" t="s">
        <v>125</v>
      </c>
    </row>
    <row r="1560" spans="1:105">
      <c r="A1560">
        <v>1554</v>
      </c>
      <c r="B1560" s="9">
        <v>1</v>
      </c>
      <c r="C1560" s="9">
        <v>6</v>
      </c>
      <c r="D1560" s="9">
        <v>7</v>
      </c>
      <c r="E1560" s="9">
        <v>9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1</v>
      </c>
      <c r="M1560" s="9">
        <v>2</v>
      </c>
      <c r="N1560" s="9">
        <v>0</v>
      </c>
      <c r="O1560" s="9">
        <v>3</v>
      </c>
      <c r="P1560" s="9">
        <v>4</v>
      </c>
      <c r="Q1560" s="9">
        <v>0</v>
      </c>
      <c r="R1560" s="9">
        <v>4</v>
      </c>
      <c r="S1560" s="9">
        <v>0</v>
      </c>
      <c r="T1560" s="9"/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1</v>
      </c>
      <c r="AB1560" s="9">
        <v>0</v>
      </c>
      <c r="AC1560" s="9"/>
      <c r="AD1560" s="9">
        <v>2</v>
      </c>
      <c r="AE1560" s="9"/>
      <c r="AF1560" s="9">
        <v>1</v>
      </c>
      <c r="AG1560" s="9">
        <v>0</v>
      </c>
      <c r="AH1560" s="9">
        <v>0</v>
      </c>
      <c r="AI1560" s="9">
        <v>0</v>
      </c>
      <c r="AJ1560" s="9">
        <v>0</v>
      </c>
      <c r="AK1560" s="9">
        <v>0</v>
      </c>
      <c r="AL1560" s="9"/>
      <c r="AM1560" s="9">
        <v>0</v>
      </c>
      <c r="AN1560" s="9">
        <v>1</v>
      </c>
      <c r="AO1560" s="9">
        <v>0</v>
      </c>
      <c r="AP1560" s="9">
        <v>0</v>
      </c>
      <c r="AQ1560" s="9">
        <v>0</v>
      </c>
      <c r="AR1560" s="9">
        <v>0</v>
      </c>
      <c r="AS1560" s="9"/>
      <c r="AT1560" s="9">
        <v>1</v>
      </c>
      <c r="AU1560" s="9">
        <v>2</v>
      </c>
      <c r="AV1560" s="75">
        <v>2</v>
      </c>
      <c r="AW1560" s="75">
        <v>2</v>
      </c>
      <c r="AX1560" s="75">
        <v>1</v>
      </c>
      <c r="AY1560" s="9">
        <v>2</v>
      </c>
      <c r="AZ1560" s="9">
        <v>1</v>
      </c>
      <c r="BA1560" s="9">
        <v>1</v>
      </c>
      <c r="BB1560" s="9">
        <v>2</v>
      </c>
      <c r="BC1560" s="9">
        <v>2</v>
      </c>
      <c r="BD1560" s="9">
        <v>1</v>
      </c>
      <c r="BE1560" s="9">
        <v>2</v>
      </c>
      <c r="BF1560" s="9">
        <v>1</v>
      </c>
      <c r="BG1560" s="9">
        <v>1</v>
      </c>
      <c r="BH1560">
        <v>1</v>
      </c>
      <c r="BI1560">
        <v>2</v>
      </c>
      <c r="BJ1560" s="58">
        <v>1</v>
      </c>
      <c r="BK1560">
        <v>1</v>
      </c>
      <c r="BL1560">
        <v>1</v>
      </c>
      <c r="BM1560">
        <v>2</v>
      </c>
      <c r="BN1560">
        <v>1</v>
      </c>
      <c r="BO1560">
        <v>2</v>
      </c>
      <c r="BP1560">
        <v>2</v>
      </c>
      <c r="BQ1560" t="s">
        <v>125</v>
      </c>
      <c r="BR1560">
        <v>1</v>
      </c>
      <c r="BS1560">
        <v>2</v>
      </c>
      <c r="BT1560" t="s">
        <v>125</v>
      </c>
      <c r="BU1560">
        <v>1</v>
      </c>
      <c r="BV1560">
        <v>2</v>
      </c>
      <c r="BW1560">
        <v>2</v>
      </c>
      <c r="BX1560">
        <v>2</v>
      </c>
      <c r="BY1560">
        <v>1</v>
      </c>
      <c r="BZ1560">
        <v>2</v>
      </c>
      <c r="CA1560">
        <v>2</v>
      </c>
      <c r="CB1560">
        <v>2</v>
      </c>
      <c r="CC1560">
        <v>2</v>
      </c>
      <c r="CD1560">
        <v>2</v>
      </c>
      <c r="CE1560">
        <v>2</v>
      </c>
      <c r="CF1560">
        <v>1</v>
      </c>
      <c r="CG1560">
        <v>1</v>
      </c>
      <c r="CH1560">
        <v>1</v>
      </c>
      <c r="CI1560">
        <v>2</v>
      </c>
      <c r="CJ1560">
        <v>1</v>
      </c>
      <c r="CK1560">
        <v>2</v>
      </c>
      <c r="CL1560">
        <v>1</v>
      </c>
      <c r="CM1560">
        <v>3</v>
      </c>
      <c r="CN1560">
        <v>4</v>
      </c>
      <c r="CO1560">
        <v>3</v>
      </c>
      <c r="CP1560">
        <v>2</v>
      </c>
      <c r="CQ1560">
        <v>4</v>
      </c>
      <c r="CR1560">
        <v>2</v>
      </c>
      <c r="CS1560">
        <v>3</v>
      </c>
      <c r="CT1560">
        <v>3</v>
      </c>
      <c r="CU1560">
        <v>3</v>
      </c>
      <c r="CV1560">
        <v>2</v>
      </c>
      <c r="CW1560">
        <v>3</v>
      </c>
      <c r="CX1560">
        <v>4</v>
      </c>
      <c r="CY1560">
        <v>3</v>
      </c>
      <c r="CZ1560">
        <v>3</v>
      </c>
      <c r="DA1560" s="57" t="s">
        <v>125</v>
      </c>
    </row>
    <row r="1561" spans="1:105">
      <c r="A1561">
        <v>1555</v>
      </c>
      <c r="B1561" s="9">
        <v>1</v>
      </c>
      <c r="C1561" s="9">
        <v>2</v>
      </c>
      <c r="D1561" s="9">
        <v>7</v>
      </c>
      <c r="E1561" s="9">
        <v>3</v>
      </c>
      <c r="F1561" s="9">
        <v>0</v>
      </c>
      <c r="G1561" s="9">
        <v>0</v>
      </c>
      <c r="H1561" s="9">
        <v>0</v>
      </c>
      <c r="I1561" s="9">
        <v>1</v>
      </c>
      <c r="J1561" s="9">
        <v>0</v>
      </c>
      <c r="K1561" s="9">
        <v>0</v>
      </c>
      <c r="L1561" s="9">
        <v>0</v>
      </c>
      <c r="M1561" s="9">
        <v>1</v>
      </c>
      <c r="N1561" s="9">
        <v>3</v>
      </c>
      <c r="O1561" s="9">
        <v>4</v>
      </c>
      <c r="P1561" s="9">
        <v>4</v>
      </c>
      <c r="Q1561" s="9">
        <v>3</v>
      </c>
      <c r="R1561" s="9">
        <v>4</v>
      </c>
      <c r="S1561" s="9">
        <v>3</v>
      </c>
      <c r="T1561" s="9"/>
      <c r="U1561" s="9">
        <v>0</v>
      </c>
      <c r="V1561" s="9">
        <v>1</v>
      </c>
      <c r="W1561" s="9">
        <v>0</v>
      </c>
      <c r="X1561" s="9">
        <v>0</v>
      </c>
      <c r="Y1561" s="9">
        <v>1</v>
      </c>
      <c r="Z1561" s="9">
        <v>0</v>
      </c>
      <c r="AA1561" s="9">
        <v>0</v>
      </c>
      <c r="AB1561" s="9">
        <v>0</v>
      </c>
      <c r="AC1561" s="9"/>
      <c r="AD1561" s="9">
        <v>4</v>
      </c>
      <c r="AE1561" s="9"/>
      <c r="AF1561" s="9">
        <v>1</v>
      </c>
      <c r="AG1561" s="9">
        <v>0</v>
      </c>
      <c r="AH1561" s="9">
        <v>1</v>
      </c>
      <c r="AI1561" s="9">
        <v>1</v>
      </c>
      <c r="AJ1561" s="9">
        <v>0</v>
      </c>
      <c r="AK1561" s="9">
        <v>0</v>
      </c>
      <c r="AL1561" s="9"/>
      <c r="AM1561" s="9">
        <v>1</v>
      </c>
      <c r="AN1561" s="9">
        <v>1</v>
      </c>
      <c r="AO1561" s="9">
        <v>1</v>
      </c>
      <c r="AP1561" s="9">
        <v>1</v>
      </c>
      <c r="AQ1561" s="9">
        <v>0</v>
      </c>
      <c r="AR1561" s="9">
        <v>0</v>
      </c>
      <c r="AS1561" s="9"/>
      <c r="AT1561" s="9">
        <v>1</v>
      </c>
      <c r="AU1561" s="9">
        <v>1</v>
      </c>
      <c r="AV1561" s="75">
        <v>1</v>
      </c>
      <c r="AW1561" s="75">
        <v>2</v>
      </c>
      <c r="AX1561" s="75">
        <v>1</v>
      </c>
      <c r="AY1561" s="9">
        <v>1</v>
      </c>
      <c r="AZ1561" s="9">
        <v>2</v>
      </c>
      <c r="BA1561" s="9" t="s">
        <v>125</v>
      </c>
      <c r="BB1561" s="9" t="s">
        <v>125</v>
      </c>
      <c r="BC1561" s="9">
        <v>2</v>
      </c>
      <c r="BD1561" s="9">
        <v>1</v>
      </c>
      <c r="BE1561" s="9">
        <v>1</v>
      </c>
      <c r="BF1561" s="9">
        <v>1</v>
      </c>
      <c r="BG1561" s="9">
        <v>1</v>
      </c>
      <c r="BH1561">
        <v>1</v>
      </c>
      <c r="BI1561">
        <v>2</v>
      </c>
      <c r="BJ1561" s="58">
        <v>1</v>
      </c>
      <c r="BK1561">
        <v>2</v>
      </c>
      <c r="BL1561">
        <v>1</v>
      </c>
      <c r="BM1561">
        <v>2</v>
      </c>
      <c r="BN1561">
        <v>1</v>
      </c>
      <c r="BO1561">
        <v>2</v>
      </c>
      <c r="BP1561">
        <v>2</v>
      </c>
      <c r="BQ1561" t="s">
        <v>125</v>
      </c>
      <c r="BR1561">
        <v>1</v>
      </c>
      <c r="BS1561">
        <v>1</v>
      </c>
      <c r="BT1561">
        <v>1</v>
      </c>
      <c r="BU1561">
        <v>1</v>
      </c>
      <c r="BV1561">
        <v>1</v>
      </c>
      <c r="BW1561">
        <v>2</v>
      </c>
      <c r="BX1561">
        <v>2</v>
      </c>
      <c r="BY1561">
        <v>1</v>
      </c>
      <c r="BZ1561">
        <v>2</v>
      </c>
      <c r="CA1561">
        <v>1</v>
      </c>
      <c r="CB1561">
        <v>2</v>
      </c>
      <c r="CC1561">
        <v>1</v>
      </c>
      <c r="CD1561">
        <v>2</v>
      </c>
      <c r="CE1561">
        <v>1</v>
      </c>
      <c r="CF1561">
        <v>1</v>
      </c>
      <c r="CG1561">
        <v>1</v>
      </c>
      <c r="CH1561">
        <v>2</v>
      </c>
      <c r="CI1561">
        <v>2</v>
      </c>
      <c r="CJ1561">
        <v>2</v>
      </c>
      <c r="CK1561">
        <v>2</v>
      </c>
      <c r="CL1561">
        <v>1</v>
      </c>
      <c r="CM1561">
        <v>4</v>
      </c>
      <c r="CN1561">
        <v>4</v>
      </c>
      <c r="CO1561">
        <v>4</v>
      </c>
      <c r="CP1561">
        <v>3</v>
      </c>
      <c r="CQ1561">
        <v>3</v>
      </c>
      <c r="CR1561">
        <v>3</v>
      </c>
      <c r="CS1561">
        <v>3</v>
      </c>
      <c r="CT1561">
        <v>4</v>
      </c>
      <c r="CU1561">
        <v>3</v>
      </c>
      <c r="CV1561">
        <v>3</v>
      </c>
      <c r="CW1561">
        <v>2</v>
      </c>
      <c r="CX1561">
        <v>3</v>
      </c>
      <c r="CY1561">
        <v>4</v>
      </c>
      <c r="CZ1561">
        <v>3</v>
      </c>
      <c r="DA1561" s="57" t="s">
        <v>125</v>
      </c>
    </row>
    <row r="1562" spans="1:105">
      <c r="A1562">
        <v>1556</v>
      </c>
      <c r="B1562" s="9">
        <v>1</v>
      </c>
      <c r="C1562" s="9">
        <v>4</v>
      </c>
      <c r="D1562" s="9">
        <v>7</v>
      </c>
      <c r="E1562" s="9">
        <v>14</v>
      </c>
      <c r="F1562" s="9">
        <v>0</v>
      </c>
      <c r="G1562" s="9">
        <v>0</v>
      </c>
      <c r="H1562" s="9">
        <v>0</v>
      </c>
      <c r="I1562" s="9">
        <v>0</v>
      </c>
      <c r="J1562" s="9">
        <v>1</v>
      </c>
      <c r="K1562" s="9">
        <v>0</v>
      </c>
      <c r="L1562" s="9">
        <v>0</v>
      </c>
      <c r="M1562" s="9">
        <v>1</v>
      </c>
      <c r="N1562" s="9">
        <v>1</v>
      </c>
      <c r="O1562" s="9">
        <v>3</v>
      </c>
      <c r="P1562" s="9">
        <v>4</v>
      </c>
      <c r="Q1562" s="9">
        <v>3</v>
      </c>
      <c r="R1562" s="9">
        <v>4</v>
      </c>
      <c r="S1562" s="9">
        <v>4</v>
      </c>
      <c r="T1562" s="9"/>
      <c r="U1562" s="9">
        <v>0</v>
      </c>
      <c r="V1562" s="9">
        <v>0</v>
      </c>
      <c r="W1562" s="9">
        <v>0</v>
      </c>
      <c r="X1562" s="9">
        <v>0</v>
      </c>
      <c r="Y1562" s="9">
        <v>1</v>
      </c>
      <c r="Z1562" s="9">
        <v>1</v>
      </c>
      <c r="AA1562" s="9">
        <v>0</v>
      </c>
      <c r="AB1562" s="9">
        <v>0</v>
      </c>
      <c r="AC1562" s="9"/>
      <c r="AD1562" s="9">
        <v>1</v>
      </c>
      <c r="AE1562" s="9"/>
      <c r="AF1562" s="9">
        <v>1</v>
      </c>
      <c r="AG1562" s="9">
        <v>0</v>
      </c>
      <c r="AH1562" s="9">
        <v>0</v>
      </c>
      <c r="AI1562" s="9">
        <v>0</v>
      </c>
      <c r="AJ1562" s="9">
        <v>0</v>
      </c>
      <c r="AK1562" s="9">
        <v>0</v>
      </c>
      <c r="AL1562" s="9"/>
      <c r="AM1562" s="9">
        <v>1</v>
      </c>
      <c r="AN1562" s="9">
        <v>1</v>
      </c>
      <c r="AO1562" s="9">
        <v>0</v>
      </c>
      <c r="AP1562" s="9">
        <v>1</v>
      </c>
      <c r="AQ1562" s="9">
        <v>0</v>
      </c>
      <c r="AR1562" s="9">
        <v>0</v>
      </c>
      <c r="AS1562" s="9"/>
      <c r="AT1562" s="9">
        <v>3</v>
      </c>
      <c r="AU1562" s="9">
        <v>4</v>
      </c>
      <c r="AV1562" s="75">
        <v>2</v>
      </c>
      <c r="AW1562" s="75">
        <v>2</v>
      </c>
      <c r="AX1562" s="75">
        <v>1</v>
      </c>
      <c r="AY1562" s="9">
        <v>1</v>
      </c>
      <c r="AZ1562" s="9">
        <v>1</v>
      </c>
      <c r="BA1562" s="9">
        <v>1</v>
      </c>
      <c r="BB1562" s="9">
        <v>2</v>
      </c>
      <c r="BC1562" s="9">
        <v>2</v>
      </c>
      <c r="BD1562" s="9">
        <v>1</v>
      </c>
      <c r="BE1562" s="9">
        <v>2</v>
      </c>
      <c r="BF1562" s="9">
        <v>2</v>
      </c>
      <c r="BG1562" s="9" t="s">
        <v>125</v>
      </c>
      <c r="BH1562">
        <v>1</v>
      </c>
      <c r="BI1562">
        <v>2</v>
      </c>
      <c r="BJ1562" s="58">
        <v>1</v>
      </c>
      <c r="BK1562">
        <v>2</v>
      </c>
      <c r="BL1562">
        <v>1</v>
      </c>
      <c r="BM1562">
        <v>2</v>
      </c>
      <c r="BN1562">
        <v>2</v>
      </c>
      <c r="BO1562">
        <v>2</v>
      </c>
      <c r="BP1562">
        <v>1</v>
      </c>
      <c r="BQ1562">
        <v>1</v>
      </c>
      <c r="BR1562">
        <v>1</v>
      </c>
      <c r="BS1562">
        <v>2</v>
      </c>
      <c r="BT1562" t="s">
        <v>125</v>
      </c>
      <c r="BU1562">
        <v>1</v>
      </c>
      <c r="BV1562">
        <v>1</v>
      </c>
      <c r="BW1562">
        <v>2</v>
      </c>
      <c r="BX1562">
        <v>2</v>
      </c>
      <c r="BY1562">
        <v>1</v>
      </c>
      <c r="BZ1562">
        <v>1</v>
      </c>
      <c r="CA1562">
        <v>1</v>
      </c>
      <c r="CB1562">
        <v>2</v>
      </c>
      <c r="CC1562">
        <v>2</v>
      </c>
      <c r="CD1562">
        <v>1</v>
      </c>
      <c r="CE1562">
        <v>2</v>
      </c>
      <c r="CF1562">
        <v>1</v>
      </c>
      <c r="CG1562">
        <v>2</v>
      </c>
      <c r="CH1562">
        <v>2</v>
      </c>
      <c r="CI1562">
        <v>2</v>
      </c>
      <c r="CJ1562">
        <v>1</v>
      </c>
      <c r="CK1562">
        <v>2</v>
      </c>
      <c r="CL1562">
        <v>1</v>
      </c>
      <c r="CM1562">
        <v>3</v>
      </c>
      <c r="CN1562">
        <v>3</v>
      </c>
      <c r="CO1562">
        <v>3</v>
      </c>
      <c r="CP1562">
        <v>3</v>
      </c>
      <c r="CQ1562">
        <v>4</v>
      </c>
      <c r="CR1562">
        <v>2</v>
      </c>
      <c r="CS1562">
        <v>3</v>
      </c>
      <c r="CT1562">
        <v>4</v>
      </c>
      <c r="CU1562">
        <v>3</v>
      </c>
      <c r="CV1562">
        <v>2</v>
      </c>
      <c r="CW1562">
        <v>1</v>
      </c>
      <c r="CX1562">
        <v>3</v>
      </c>
      <c r="CY1562">
        <v>3</v>
      </c>
      <c r="CZ1562">
        <v>3</v>
      </c>
      <c r="DA1562" s="57" t="s">
        <v>125</v>
      </c>
    </row>
    <row r="1563" spans="1:105">
      <c r="A1563">
        <v>1557</v>
      </c>
      <c r="B1563" s="9">
        <v>1</v>
      </c>
      <c r="C1563" s="9">
        <v>2</v>
      </c>
      <c r="D1563" s="9">
        <v>6</v>
      </c>
      <c r="E1563" s="9">
        <v>5</v>
      </c>
      <c r="F1563" s="9">
        <v>0</v>
      </c>
      <c r="G1563" s="9">
        <v>0</v>
      </c>
      <c r="H1563" s="9">
        <v>0</v>
      </c>
      <c r="I1563" s="9">
        <v>1</v>
      </c>
      <c r="J1563" s="9">
        <v>0</v>
      </c>
      <c r="K1563" s="9">
        <v>0</v>
      </c>
      <c r="L1563" s="9">
        <v>0</v>
      </c>
      <c r="M1563" s="9">
        <v>2</v>
      </c>
      <c r="N1563" s="9">
        <v>0</v>
      </c>
      <c r="O1563" s="9">
        <v>0</v>
      </c>
      <c r="P1563" s="9">
        <v>0</v>
      </c>
      <c r="Q1563" s="9">
        <v>0</v>
      </c>
      <c r="R1563" s="9">
        <v>3</v>
      </c>
      <c r="S1563" s="9">
        <v>0</v>
      </c>
      <c r="T1563" s="9"/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1</v>
      </c>
      <c r="AC1563" s="9"/>
      <c r="AD1563" s="9">
        <v>1</v>
      </c>
      <c r="AE1563" s="9"/>
      <c r="AF1563" s="9">
        <v>0</v>
      </c>
      <c r="AG1563" s="9">
        <v>0</v>
      </c>
      <c r="AH1563" s="9">
        <v>1</v>
      </c>
      <c r="AI1563" s="9">
        <v>0</v>
      </c>
      <c r="AJ1563" s="9">
        <v>0</v>
      </c>
      <c r="AK1563" s="9">
        <v>0</v>
      </c>
      <c r="AL1563" s="9"/>
      <c r="AM1563" s="9">
        <v>1</v>
      </c>
      <c r="AN1563" s="9">
        <v>1</v>
      </c>
      <c r="AO1563" s="9">
        <v>1</v>
      </c>
      <c r="AP1563" s="9">
        <v>0</v>
      </c>
      <c r="AQ1563" s="9">
        <v>0</v>
      </c>
      <c r="AR1563" s="9">
        <v>0</v>
      </c>
      <c r="AS1563" s="9"/>
      <c r="AT1563" s="9">
        <v>2</v>
      </c>
      <c r="AU1563" s="9">
        <v>3</v>
      </c>
      <c r="AV1563" s="75">
        <v>1</v>
      </c>
      <c r="AW1563" s="75">
        <v>2</v>
      </c>
      <c r="AX1563" s="75">
        <v>1</v>
      </c>
      <c r="AY1563" s="9">
        <v>1</v>
      </c>
      <c r="AZ1563" s="9">
        <v>1</v>
      </c>
      <c r="BA1563" s="9">
        <v>1</v>
      </c>
      <c r="BB1563" s="9">
        <v>2</v>
      </c>
      <c r="BC1563" s="9">
        <v>1</v>
      </c>
      <c r="BD1563" s="9">
        <v>1</v>
      </c>
      <c r="BE1563" s="9">
        <v>1</v>
      </c>
      <c r="BF1563" s="9">
        <v>1</v>
      </c>
      <c r="BG1563" s="9">
        <v>1</v>
      </c>
      <c r="BH1563">
        <v>1</v>
      </c>
      <c r="BI1563">
        <v>2</v>
      </c>
      <c r="BJ1563" s="58">
        <v>2</v>
      </c>
      <c r="BK1563">
        <v>2</v>
      </c>
      <c r="BL1563">
        <v>1</v>
      </c>
      <c r="BM1563">
        <v>2</v>
      </c>
      <c r="BN1563">
        <v>2</v>
      </c>
      <c r="BO1563">
        <v>2</v>
      </c>
      <c r="BP1563">
        <v>2</v>
      </c>
      <c r="BQ1563" t="s">
        <v>125</v>
      </c>
      <c r="BR1563">
        <v>1</v>
      </c>
      <c r="BS1563">
        <v>2</v>
      </c>
      <c r="BT1563" t="s">
        <v>125</v>
      </c>
      <c r="BU1563">
        <v>1</v>
      </c>
      <c r="BV1563">
        <v>2</v>
      </c>
      <c r="BW1563">
        <v>2</v>
      </c>
      <c r="BX1563">
        <v>1</v>
      </c>
      <c r="BY1563">
        <v>2</v>
      </c>
      <c r="BZ1563">
        <v>2</v>
      </c>
      <c r="CA1563">
        <v>1</v>
      </c>
      <c r="CB1563">
        <v>2</v>
      </c>
      <c r="CC1563">
        <v>2</v>
      </c>
      <c r="CD1563">
        <v>1</v>
      </c>
      <c r="CE1563">
        <v>1</v>
      </c>
      <c r="CF1563">
        <v>2</v>
      </c>
      <c r="CG1563">
        <v>2</v>
      </c>
      <c r="CH1563">
        <v>2</v>
      </c>
      <c r="CI1563">
        <v>2</v>
      </c>
      <c r="CJ1563">
        <v>1</v>
      </c>
      <c r="CK1563">
        <v>2</v>
      </c>
      <c r="CL1563">
        <v>2</v>
      </c>
      <c r="CM1563" t="s">
        <v>125</v>
      </c>
      <c r="CN1563" t="s">
        <v>125</v>
      </c>
      <c r="CO1563">
        <v>4</v>
      </c>
      <c r="CP1563">
        <v>4</v>
      </c>
      <c r="CQ1563">
        <v>4</v>
      </c>
      <c r="CR1563">
        <v>4</v>
      </c>
      <c r="CS1563">
        <v>4</v>
      </c>
      <c r="CT1563">
        <v>4</v>
      </c>
      <c r="CU1563">
        <v>4</v>
      </c>
      <c r="CV1563">
        <v>4</v>
      </c>
      <c r="CW1563">
        <v>3</v>
      </c>
      <c r="CX1563">
        <v>4</v>
      </c>
      <c r="CY1563">
        <v>4</v>
      </c>
      <c r="CZ1563">
        <v>4</v>
      </c>
      <c r="DA1563" s="57" t="s">
        <v>125</v>
      </c>
    </row>
    <row r="1564" spans="1:105">
      <c r="A1564">
        <v>1558</v>
      </c>
      <c r="B1564" s="9">
        <v>1</v>
      </c>
      <c r="C1564" s="9">
        <v>2</v>
      </c>
      <c r="D1564" s="9">
        <v>1</v>
      </c>
      <c r="E1564" s="9">
        <v>4</v>
      </c>
      <c r="F1564" s="9">
        <v>1</v>
      </c>
      <c r="G1564" s="9">
        <v>0</v>
      </c>
      <c r="H1564" s="9">
        <v>0</v>
      </c>
      <c r="I1564" s="9">
        <v>1</v>
      </c>
      <c r="J1564" s="9">
        <v>0</v>
      </c>
      <c r="K1564" s="9">
        <v>0</v>
      </c>
      <c r="L1564" s="9">
        <v>0</v>
      </c>
      <c r="M1564" s="9">
        <v>2</v>
      </c>
      <c r="N1564" s="9">
        <v>4</v>
      </c>
      <c r="O1564" s="9">
        <v>4</v>
      </c>
      <c r="P1564" s="9">
        <v>4</v>
      </c>
      <c r="Q1564" s="9">
        <v>4</v>
      </c>
      <c r="R1564" s="9">
        <v>4</v>
      </c>
      <c r="S1564" s="9">
        <v>4</v>
      </c>
      <c r="T1564" s="9"/>
      <c r="U1564" s="9">
        <v>0</v>
      </c>
      <c r="V1564" s="9">
        <v>0</v>
      </c>
      <c r="W1564" s="9">
        <v>1</v>
      </c>
      <c r="X1564" s="9">
        <v>0</v>
      </c>
      <c r="Y1564" s="9">
        <v>1</v>
      </c>
      <c r="Z1564" s="9">
        <v>0</v>
      </c>
      <c r="AA1564" s="9">
        <v>0</v>
      </c>
      <c r="AB1564" s="9">
        <v>0</v>
      </c>
      <c r="AC1564" s="9"/>
      <c r="AD1564" s="9">
        <v>1</v>
      </c>
      <c r="AE1564" s="9"/>
      <c r="AF1564" s="9">
        <v>1</v>
      </c>
      <c r="AG1564" s="9">
        <v>0</v>
      </c>
      <c r="AH1564" s="9">
        <v>0</v>
      </c>
      <c r="AI1564" s="9">
        <v>1</v>
      </c>
      <c r="AJ1564" s="9">
        <v>0</v>
      </c>
      <c r="AK1564" s="9">
        <v>0</v>
      </c>
      <c r="AL1564" s="9"/>
      <c r="AM1564" s="9">
        <v>1</v>
      </c>
      <c r="AN1564" s="9">
        <v>1</v>
      </c>
      <c r="AO1564" s="9">
        <v>1</v>
      </c>
      <c r="AP1564" s="9">
        <v>1</v>
      </c>
      <c r="AQ1564" s="9">
        <v>0</v>
      </c>
      <c r="AR1564" s="9">
        <v>0</v>
      </c>
      <c r="AS1564" s="9"/>
      <c r="AT1564" s="9">
        <v>4</v>
      </c>
      <c r="AU1564" s="9">
        <v>4</v>
      </c>
      <c r="AV1564" s="75">
        <v>2</v>
      </c>
      <c r="AW1564" s="75">
        <v>2</v>
      </c>
      <c r="AX1564" s="75">
        <v>1</v>
      </c>
      <c r="AY1564" s="9">
        <v>2</v>
      </c>
      <c r="AZ1564" s="9">
        <v>1</v>
      </c>
      <c r="BA1564" s="9">
        <v>1</v>
      </c>
      <c r="BB1564" s="9">
        <v>1</v>
      </c>
      <c r="BC1564" s="9">
        <v>1</v>
      </c>
      <c r="BD1564" s="9">
        <v>1</v>
      </c>
      <c r="BE1564" s="9">
        <v>2</v>
      </c>
      <c r="BF1564" s="9">
        <v>1</v>
      </c>
      <c r="BG1564" s="9">
        <v>1</v>
      </c>
      <c r="BH1564">
        <v>1</v>
      </c>
      <c r="BI1564">
        <v>2</v>
      </c>
      <c r="BJ1564" s="58">
        <v>1</v>
      </c>
      <c r="BK1564">
        <v>2</v>
      </c>
      <c r="BL1564">
        <v>1</v>
      </c>
      <c r="BM1564">
        <v>1</v>
      </c>
      <c r="BN1564">
        <v>1</v>
      </c>
      <c r="BO1564">
        <v>2</v>
      </c>
      <c r="BP1564">
        <v>1</v>
      </c>
      <c r="BQ1564">
        <v>1</v>
      </c>
      <c r="BR1564">
        <v>1</v>
      </c>
      <c r="BS1564">
        <v>1</v>
      </c>
      <c r="BT1564">
        <v>1</v>
      </c>
      <c r="BU1564">
        <v>1</v>
      </c>
      <c r="BV1564">
        <v>1</v>
      </c>
      <c r="BW1564">
        <v>1</v>
      </c>
      <c r="BX1564">
        <v>2</v>
      </c>
      <c r="BY1564">
        <v>1</v>
      </c>
      <c r="BZ1564">
        <v>1</v>
      </c>
      <c r="CA1564">
        <v>2</v>
      </c>
      <c r="CB1564">
        <v>2</v>
      </c>
      <c r="CC1564">
        <v>2</v>
      </c>
      <c r="CD1564">
        <v>1</v>
      </c>
      <c r="CE1564">
        <v>2</v>
      </c>
      <c r="CF1564">
        <v>1</v>
      </c>
      <c r="CG1564">
        <v>2</v>
      </c>
      <c r="CH1564">
        <v>2</v>
      </c>
      <c r="CI1564">
        <v>2</v>
      </c>
      <c r="CJ1564">
        <v>2</v>
      </c>
      <c r="CK1564">
        <v>2</v>
      </c>
      <c r="CL1564">
        <v>1</v>
      </c>
      <c r="CM1564">
        <v>3</v>
      </c>
      <c r="CN1564">
        <v>3</v>
      </c>
      <c r="CO1564">
        <v>4</v>
      </c>
      <c r="CP1564">
        <v>3</v>
      </c>
      <c r="CQ1564">
        <v>3</v>
      </c>
      <c r="CR1564">
        <v>3</v>
      </c>
      <c r="CS1564">
        <v>3</v>
      </c>
      <c r="CT1564">
        <v>2</v>
      </c>
      <c r="CU1564">
        <v>3</v>
      </c>
      <c r="CV1564">
        <v>3</v>
      </c>
      <c r="CW1564">
        <v>3</v>
      </c>
      <c r="CX1564">
        <v>3</v>
      </c>
      <c r="CY1564">
        <v>3</v>
      </c>
      <c r="CZ1564">
        <v>3</v>
      </c>
      <c r="DA1564" s="57">
        <v>3</v>
      </c>
    </row>
    <row r="1565" spans="1:105">
      <c r="A1565">
        <v>1559</v>
      </c>
      <c r="B1565" s="9">
        <v>2</v>
      </c>
      <c r="C1565" s="9">
        <v>9</v>
      </c>
      <c r="D1565" s="9">
        <v>5</v>
      </c>
      <c r="E1565" s="9">
        <v>15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1</v>
      </c>
      <c r="M1565" s="9">
        <v>2</v>
      </c>
      <c r="N1565" s="9">
        <v>4</v>
      </c>
      <c r="O1565" s="9">
        <v>4</v>
      </c>
      <c r="P1565" s="9">
        <v>4</v>
      </c>
      <c r="Q1565" s="9">
        <v>4</v>
      </c>
      <c r="R1565" s="9">
        <v>4</v>
      </c>
      <c r="S1565" s="9">
        <v>4</v>
      </c>
      <c r="T1565" s="9"/>
      <c r="U1565" s="9">
        <v>0</v>
      </c>
      <c r="V1565" s="9">
        <v>0</v>
      </c>
      <c r="W1565" s="9">
        <v>0</v>
      </c>
      <c r="X1565" s="9">
        <v>0</v>
      </c>
      <c r="Y1565" s="9">
        <v>1</v>
      </c>
      <c r="Z1565" s="9">
        <v>1</v>
      </c>
      <c r="AA1565" s="9">
        <v>0</v>
      </c>
      <c r="AB1565" s="9">
        <v>0</v>
      </c>
      <c r="AC1565" s="9"/>
      <c r="AD1565" s="9">
        <v>4</v>
      </c>
      <c r="AE1565" s="9"/>
      <c r="AF1565" s="9">
        <v>1</v>
      </c>
      <c r="AG1565" s="9">
        <v>1</v>
      </c>
      <c r="AH1565" s="9">
        <v>0</v>
      </c>
      <c r="AI1565" s="9">
        <v>0</v>
      </c>
      <c r="AJ1565" s="9">
        <v>1</v>
      </c>
      <c r="AK1565" s="9">
        <v>0</v>
      </c>
      <c r="AL1565" s="9"/>
      <c r="AM1565" s="9">
        <v>1</v>
      </c>
      <c r="AN1565" s="9">
        <v>1</v>
      </c>
      <c r="AO1565" s="9">
        <v>0</v>
      </c>
      <c r="AP1565" s="9">
        <v>1</v>
      </c>
      <c r="AQ1565" s="9">
        <v>0</v>
      </c>
      <c r="AR1565" s="9">
        <v>0</v>
      </c>
      <c r="AS1565" s="9"/>
      <c r="AT1565" s="9">
        <v>3</v>
      </c>
      <c r="AU1565" s="9">
        <v>1</v>
      </c>
      <c r="AV1565" s="75">
        <v>2</v>
      </c>
      <c r="AW1565" s="75">
        <v>2</v>
      </c>
      <c r="AX1565" s="75">
        <v>1</v>
      </c>
      <c r="AY1565" s="9">
        <v>2</v>
      </c>
      <c r="AZ1565" s="9">
        <v>2</v>
      </c>
      <c r="BA1565" s="9" t="s">
        <v>125</v>
      </c>
      <c r="BB1565" s="9" t="s">
        <v>125</v>
      </c>
      <c r="BC1565" s="9">
        <v>2</v>
      </c>
      <c r="BD1565" s="9">
        <v>2</v>
      </c>
      <c r="BE1565" s="9" t="s">
        <v>125</v>
      </c>
      <c r="BF1565" s="9">
        <v>2</v>
      </c>
      <c r="BG1565" s="9" t="s">
        <v>125</v>
      </c>
      <c r="BH1565">
        <v>1</v>
      </c>
      <c r="BI1565">
        <v>2</v>
      </c>
      <c r="BJ1565" s="58">
        <v>2</v>
      </c>
      <c r="BK1565">
        <v>2</v>
      </c>
      <c r="BM1565">
        <v>2</v>
      </c>
      <c r="BN1565">
        <v>2</v>
      </c>
      <c r="BO1565">
        <v>2</v>
      </c>
      <c r="BP1565">
        <v>2</v>
      </c>
      <c r="BQ1565" t="s">
        <v>125</v>
      </c>
      <c r="BR1565">
        <v>2</v>
      </c>
      <c r="BS1565">
        <v>2</v>
      </c>
      <c r="BT1565" t="s">
        <v>125</v>
      </c>
      <c r="BU1565">
        <v>1</v>
      </c>
      <c r="BV1565">
        <v>1</v>
      </c>
      <c r="BW1565">
        <v>2</v>
      </c>
      <c r="BX1565">
        <v>2</v>
      </c>
      <c r="BY1565">
        <v>2</v>
      </c>
      <c r="BZ1565">
        <v>2</v>
      </c>
      <c r="CA1565">
        <v>2</v>
      </c>
      <c r="CB1565">
        <v>2</v>
      </c>
      <c r="CC1565">
        <v>2</v>
      </c>
      <c r="CD1565">
        <v>2</v>
      </c>
      <c r="CE1565">
        <v>1</v>
      </c>
      <c r="CF1565">
        <v>1</v>
      </c>
      <c r="CG1565">
        <v>1</v>
      </c>
      <c r="CH1565">
        <v>2</v>
      </c>
      <c r="CI1565">
        <v>1</v>
      </c>
      <c r="CJ1565">
        <v>1</v>
      </c>
      <c r="CK1565">
        <v>2</v>
      </c>
      <c r="CL1565">
        <v>1</v>
      </c>
      <c r="CM1565">
        <v>4</v>
      </c>
      <c r="CN1565">
        <v>4</v>
      </c>
      <c r="CO1565">
        <v>4</v>
      </c>
      <c r="CP1565">
        <v>3</v>
      </c>
      <c r="CQ1565">
        <v>3</v>
      </c>
      <c r="CR1565">
        <v>4</v>
      </c>
      <c r="CS1565">
        <v>4</v>
      </c>
      <c r="CT1565">
        <v>1</v>
      </c>
      <c r="CU1565">
        <v>3</v>
      </c>
      <c r="CV1565">
        <v>2</v>
      </c>
      <c r="CW1565">
        <v>1</v>
      </c>
      <c r="CX1565">
        <v>3</v>
      </c>
      <c r="CY1565">
        <v>1</v>
      </c>
      <c r="CZ1565">
        <v>3</v>
      </c>
      <c r="DA1565" s="57" t="s">
        <v>125</v>
      </c>
    </row>
    <row r="1566" spans="1:105">
      <c r="A1566">
        <v>1560</v>
      </c>
      <c r="B1566" s="9">
        <v>2</v>
      </c>
      <c r="C1566" s="9">
        <v>9</v>
      </c>
      <c r="D1566" s="9">
        <v>7</v>
      </c>
      <c r="E1566" s="9">
        <v>5</v>
      </c>
      <c r="F1566" s="9">
        <v>0</v>
      </c>
      <c r="G1566" s="9">
        <v>0</v>
      </c>
      <c r="H1566" s="9">
        <v>0</v>
      </c>
      <c r="I1566" s="9">
        <v>0</v>
      </c>
      <c r="J1566" s="9">
        <v>0</v>
      </c>
      <c r="K1566" s="9">
        <v>1</v>
      </c>
      <c r="L1566" s="9">
        <v>0</v>
      </c>
      <c r="M1566" s="9">
        <v>1</v>
      </c>
      <c r="N1566" s="9"/>
      <c r="O1566" s="9">
        <v>4</v>
      </c>
      <c r="P1566" s="9"/>
      <c r="Q1566" s="9">
        <v>4</v>
      </c>
      <c r="R1566" s="9"/>
      <c r="S1566" s="9"/>
      <c r="T1566" s="9"/>
      <c r="U1566" s="9">
        <v>0</v>
      </c>
      <c r="V1566" s="9">
        <v>0</v>
      </c>
      <c r="W1566" s="9">
        <v>0</v>
      </c>
      <c r="X1566" s="9">
        <v>0</v>
      </c>
      <c r="Y1566" s="9">
        <v>1</v>
      </c>
      <c r="Z1566" s="9">
        <v>0</v>
      </c>
      <c r="AA1566" s="9">
        <v>0</v>
      </c>
      <c r="AB1566" s="9">
        <v>0</v>
      </c>
      <c r="AC1566" s="9"/>
      <c r="AD1566" s="9">
        <v>1</v>
      </c>
      <c r="AE1566" s="9"/>
      <c r="AF1566" s="9">
        <v>1</v>
      </c>
      <c r="AG1566" s="9">
        <v>0</v>
      </c>
      <c r="AH1566" s="9">
        <v>0</v>
      </c>
      <c r="AI1566" s="9">
        <v>0</v>
      </c>
      <c r="AJ1566" s="9">
        <v>1</v>
      </c>
      <c r="AK1566" s="9">
        <v>0</v>
      </c>
      <c r="AL1566" s="9"/>
      <c r="AM1566" s="9">
        <v>1</v>
      </c>
      <c r="AN1566" s="9">
        <v>1</v>
      </c>
      <c r="AO1566" s="9">
        <v>0</v>
      </c>
      <c r="AP1566" s="9">
        <v>1</v>
      </c>
      <c r="AQ1566" s="9">
        <v>0</v>
      </c>
      <c r="AR1566" s="9">
        <v>0</v>
      </c>
      <c r="AS1566" s="9"/>
      <c r="AT1566" s="9">
        <v>4</v>
      </c>
      <c r="AU1566" s="9">
        <v>4</v>
      </c>
      <c r="AV1566" s="75">
        <v>2</v>
      </c>
      <c r="AW1566" s="75">
        <v>1</v>
      </c>
      <c r="AX1566" s="75">
        <v>1</v>
      </c>
      <c r="AY1566" s="9">
        <v>2</v>
      </c>
      <c r="AZ1566" s="9">
        <v>2</v>
      </c>
      <c r="BA1566" s="9" t="s">
        <v>125</v>
      </c>
      <c r="BB1566" s="9" t="s">
        <v>125</v>
      </c>
      <c r="BC1566" s="9">
        <v>2</v>
      </c>
      <c r="BD1566" s="9">
        <v>2</v>
      </c>
      <c r="BE1566" s="9" t="s">
        <v>125</v>
      </c>
      <c r="BF1566" s="9">
        <v>1</v>
      </c>
      <c r="BG1566" s="9">
        <v>1</v>
      </c>
      <c r="BH1566">
        <v>1</v>
      </c>
      <c r="BI1566">
        <v>2</v>
      </c>
      <c r="BJ1566" s="58">
        <v>1</v>
      </c>
      <c r="BK1566">
        <v>2</v>
      </c>
      <c r="BL1566">
        <v>2</v>
      </c>
      <c r="BM1566">
        <v>2</v>
      </c>
      <c r="BN1566">
        <v>1</v>
      </c>
      <c r="BO1566">
        <v>2</v>
      </c>
      <c r="BP1566">
        <v>2</v>
      </c>
      <c r="BQ1566" t="s">
        <v>125</v>
      </c>
      <c r="BR1566">
        <v>2</v>
      </c>
      <c r="BS1566">
        <v>2</v>
      </c>
      <c r="BT1566" t="s">
        <v>125</v>
      </c>
      <c r="BU1566">
        <v>2</v>
      </c>
      <c r="BV1566">
        <v>2</v>
      </c>
      <c r="BW1566">
        <v>2</v>
      </c>
      <c r="BX1566">
        <v>2</v>
      </c>
      <c r="BY1566">
        <v>2</v>
      </c>
      <c r="BZ1566">
        <v>2</v>
      </c>
      <c r="CA1566">
        <v>2</v>
      </c>
      <c r="CB1566">
        <v>2</v>
      </c>
      <c r="CC1566">
        <v>2</v>
      </c>
      <c r="CD1566">
        <v>2</v>
      </c>
      <c r="CE1566">
        <v>2</v>
      </c>
      <c r="CF1566">
        <v>2</v>
      </c>
      <c r="CG1566">
        <v>2</v>
      </c>
      <c r="CH1566">
        <v>2</v>
      </c>
      <c r="CI1566">
        <v>2</v>
      </c>
      <c r="CJ1566">
        <v>1</v>
      </c>
      <c r="CK1566">
        <v>2</v>
      </c>
      <c r="CL1566">
        <v>1</v>
      </c>
      <c r="CM1566">
        <v>4</v>
      </c>
      <c r="CN1566">
        <v>4</v>
      </c>
      <c r="CO1566">
        <v>4</v>
      </c>
      <c r="CP1566">
        <v>3</v>
      </c>
      <c r="CQ1566">
        <v>4</v>
      </c>
      <c r="CR1566">
        <v>4</v>
      </c>
      <c r="CS1566">
        <v>4</v>
      </c>
      <c r="CT1566">
        <v>3</v>
      </c>
      <c r="CU1566">
        <v>3</v>
      </c>
      <c r="CV1566">
        <v>3</v>
      </c>
      <c r="CW1566">
        <v>1</v>
      </c>
      <c r="CX1566">
        <v>2</v>
      </c>
      <c r="CY1566">
        <v>4</v>
      </c>
      <c r="CZ1566">
        <v>3</v>
      </c>
      <c r="DA1566" s="57" t="s">
        <v>125</v>
      </c>
    </row>
    <row r="1567" spans="1:105">
      <c r="A1567">
        <v>1561</v>
      </c>
      <c r="B1567" s="9">
        <v>1</v>
      </c>
      <c r="C1567" s="9">
        <v>9</v>
      </c>
      <c r="D1567" s="9">
        <v>7</v>
      </c>
      <c r="E1567" s="9">
        <v>6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1</v>
      </c>
      <c r="L1567" s="9">
        <v>0</v>
      </c>
      <c r="M1567" s="9">
        <v>2</v>
      </c>
      <c r="N1567" s="9"/>
      <c r="O1567" s="9">
        <v>4</v>
      </c>
      <c r="P1567" s="9"/>
      <c r="Q1567" s="9">
        <v>3</v>
      </c>
      <c r="R1567" s="9"/>
      <c r="S1567" s="9"/>
      <c r="T1567" s="9"/>
      <c r="U1567" s="9">
        <v>0</v>
      </c>
      <c r="V1567" s="9">
        <v>0</v>
      </c>
      <c r="W1567" s="9">
        <v>1</v>
      </c>
      <c r="X1567" s="9">
        <v>0</v>
      </c>
      <c r="Y1567" s="9">
        <v>1</v>
      </c>
      <c r="Z1567" s="9">
        <v>1</v>
      </c>
      <c r="AA1567" s="9">
        <v>0</v>
      </c>
      <c r="AB1567" s="9">
        <v>0</v>
      </c>
      <c r="AC1567" s="9"/>
      <c r="AD1567" s="9">
        <v>4</v>
      </c>
      <c r="AE1567" s="9"/>
      <c r="AF1567" s="9">
        <v>1</v>
      </c>
      <c r="AG1567" s="9">
        <v>1</v>
      </c>
      <c r="AH1567" s="9">
        <v>0</v>
      </c>
      <c r="AI1567" s="9">
        <v>0</v>
      </c>
      <c r="AJ1567" s="9">
        <v>1</v>
      </c>
      <c r="AK1567" s="9">
        <v>0</v>
      </c>
      <c r="AL1567" s="9"/>
      <c r="AM1567" s="9">
        <v>1</v>
      </c>
      <c r="AN1567" s="9">
        <v>1</v>
      </c>
      <c r="AO1567" s="9">
        <v>1</v>
      </c>
      <c r="AP1567" s="9">
        <v>1</v>
      </c>
      <c r="AQ1567" s="9">
        <v>0</v>
      </c>
      <c r="AR1567" s="9">
        <v>1</v>
      </c>
      <c r="AS1567" s="9"/>
      <c r="AT1567" s="9">
        <v>4</v>
      </c>
      <c r="AU1567" s="9">
        <v>1</v>
      </c>
      <c r="AV1567" s="75"/>
      <c r="AW1567" s="75"/>
      <c r="AX1567" s="75">
        <v>1</v>
      </c>
      <c r="AY1567" s="9">
        <v>1</v>
      </c>
      <c r="AZ1567" s="9">
        <v>1</v>
      </c>
      <c r="BA1567" s="9">
        <v>1</v>
      </c>
      <c r="BB1567" s="9"/>
      <c r="BC1567" s="9">
        <v>2</v>
      </c>
      <c r="BD1567" s="9">
        <v>1</v>
      </c>
      <c r="BE1567" s="9">
        <v>2</v>
      </c>
      <c r="BF1567" s="9">
        <v>2</v>
      </c>
      <c r="BG1567" s="9" t="s">
        <v>125</v>
      </c>
      <c r="BI1567">
        <v>2</v>
      </c>
      <c r="BJ1567" s="58">
        <v>1</v>
      </c>
      <c r="BK1567">
        <v>1</v>
      </c>
      <c r="BL1567">
        <v>1</v>
      </c>
      <c r="BM1567">
        <v>1</v>
      </c>
      <c r="BN1567">
        <v>1</v>
      </c>
      <c r="BO1567">
        <v>2</v>
      </c>
      <c r="BP1567">
        <v>2</v>
      </c>
      <c r="BQ1567" t="s">
        <v>125</v>
      </c>
      <c r="BR1567">
        <v>2</v>
      </c>
      <c r="BS1567">
        <v>2</v>
      </c>
      <c r="BT1567" t="s">
        <v>125</v>
      </c>
      <c r="BU1567">
        <v>1</v>
      </c>
      <c r="BV1567">
        <v>2</v>
      </c>
      <c r="BW1567">
        <v>2</v>
      </c>
      <c r="BX1567">
        <v>2</v>
      </c>
      <c r="BY1567">
        <v>2</v>
      </c>
      <c r="BZ1567">
        <v>2</v>
      </c>
      <c r="CA1567">
        <v>2</v>
      </c>
      <c r="CB1567">
        <v>2</v>
      </c>
      <c r="CC1567">
        <v>2</v>
      </c>
      <c r="CE1567">
        <v>2</v>
      </c>
      <c r="CF1567">
        <v>2</v>
      </c>
      <c r="CG1567">
        <v>2</v>
      </c>
      <c r="CH1567">
        <v>2</v>
      </c>
      <c r="CI1567">
        <v>2</v>
      </c>
      <c r="CJ1567">
        <v>1</v>
      </c>
      <c r="CK1567">
        <v>2</v>
      </c>
      <c r="CL1567">
        <v>2</v>
      </c>
      <c r="CM1567" t="s">
        <v>125</v>
      </c>
      <c r="CN1567" t="s">
        <v>125</v>
      </c>
      <c r="CO1567">
        <v>4</v>
      </c>
      <c r="CP1567">
        <v>4</v>
      </c>
      <c r="CQ1567">
        <v>4</v>
      </c>
      <c r="CR1567">
        <v>4</v>
      </c>
      <c r="CS1567">
        <v>4</v>
      </c>
      <c r="CT1567">
        <v>3</v>
      </c>
      <c r="CU1567">
        <v>3</v>
      </c>
      <c r="CV1567">
        <v>4</v>
      </c>
      <c r="CW1567">
        <v>1</v>
      </c>
      <c r="CX1567">
        <v>2</v>
      </c>
      <c r="CY1567">
        <v>1</v>
      </c>
      <c r="CZ1567">
        <v>2</v>
      </c>
      <c r="DA1567" s="57" t="s">
        <v>125</v>
      </c>
    </row>
    <row r="1568" spans="1:105">
      <c r="A1568">
        <v>1562</v>
      </c>
      <c r="B1568" s="9">
        <v>2</v>
      </c>
      <c r="C1568" s="9">
        <v>5</v>
      </c>
      <c r="D1568" s="9">
        <v>4</v>
      </c>
      <c r="E1568" s="9">
        <v>9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1</v>
      </c>
      <c r="L1568" s="9">
        <v>0</v>
      </c>
      <c r="M1568" s="9">
        <v>2</v>
      </c>
      <c r="N1568" s="9">
        <v>4</v>
      </c>
      <c r="O1568" s="9">
        <v>4</v>
      </c>
      <c r="P1568" s="9">
        <v>4</v>
      </c>
      <c r="Q1568" s="9">
        <v>4</v>
      </c>
      <c r="R1568" s="9">
        <v>4</v>
      </c>
      <c r="S1568" s="9">
        <v>4</v>
      </c>
      <c r="T1568" s="9"/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1</v>
      </c>
      <c r="AB1568" s="9">
        <v>0</v>
      </c>
      <c r="AC1568" s="9"/>
      <c r="AD1568" s="9">
        <v>2</v>
      </c>
      <c r="AE1568" s="9"/>
      <c r="AF1568" s="9">
        <v>0</v>
      </c>
      <c r="AG1568" s="9">
        <v>1</v>
      </c>
      <c r="AH1568" s="9">
        <v>1</v>
      </c>
      <c r="AI1568" s="9">
        <v>0</v>
      </c>
      <c r="AJ1568" s="9">
        <v>0</v>
      </c>
      <c r="AK1568" s="9">
        <v>0</v>
      </c>
      <c r="AL1568" s="9"/>
      <c r="AM1568" s="9">
        <v>1</v>
      </c>
      <c r="AN1568" s="9">
        <v>1</v>
      </c>
      <c r="AO1568" s="9">
        <v>1</v>
      </c>
      <c r="AP1568" s="9">
        <v>1</v>
      </c>
      <c r="AQ1568" s="9">
        <v>0</v>
      </c>
      <c r="AR1568" s="9">
        <v>0</v>
      </c>
      <c r="AS1568" s="9"/>
      <c r="AT1568" s="9">
        <v>1</v>
      </c>
      <c r="AU1568" s="9">
        <v>2</v>
      </c>
      <c r="AV1568" s="75">
        <v>2</v>
      </c>
      <c r="AW1568" s="75">
        <v>1</v>
      </c>
      <c r="AX1568" s="75">
        <v>1</v>
      </c>
      <c r="AY1568" s="9">
        <v>1</v>
      </c>
      <c r="AZ1568" s="9">
        <v>1</v>
      </c>
      <c r="BA1568" s="9">
        <v>1</v>
      </c>
      <c r="BB1568" s="9">
        <v>2</v>
      </c>
      <c r="BC1568" s="9">
        <v>1</v>
      </c>
      <c r="BD1568" s="9">
        <v>1</v>
      </c>
      <c r="BE1568" s="9">
        <v>1</v>
      </c>
      <c r="BF1568" s="9">
        <v>2</v>
      </c>
      <c r="BG1568" s="9" t="s">
        <v>125</v>
      </c>
      <c r="BH1568">
        <v>1</v>
      </c>
      <c r="BI1568">
        <v>2</v>
      </c>
      <c r="BJ1568" s="58">
        <v>1</v>
      </c>
      <c r="BK1568">
        <v>1</v>
      </c>
      <c r="BL1568">
        <v>1</v>
      </c>
      <c r="BM1568">
        <v>2</v>
      </c>
      <c r="BN1568">
        <v>1</v>
      </c>
      <c r="BO1568">
        <v>2</v>
      </c>
      <c r="BP1568">
        <v>2</v>
      </c>
      <c r="BQ1568" t="s">
        <v>125</v>
      </c>
      <c r="BR1568">
        <v>1</v>
      </c>
      <c r="BS1568">
        <v>1</v>
      </c>
      <c r="BT1568">
        <v>1</v>
      </c>
      <c r="BU1568">
        <v>1</v>
      </c>
      <c r="BV1568">
        <v>1</v>
      </c>
      <c r="BW1568">
        <v>1</v>
      </c>
      <c r="BX1568">
        <v>2</v>
      </c>
      <c r="BY1568">
        <v>1</v>
      </c>
      <c r="BZ1568">
        <v>2</v>
      </c>
      <c r="CA1568">
        <v>2</v>
      </c>
      <c r="CB1568">
        <v>2</v>
      </c>
      <c r="CC1568">
        <v>2</v>
      </c>
      <c r="CD1568">
        <v>1</v>
      </c>
      <c r="CE1568">
        <v>2</v>
      </c>
      <c r="CF1568">
        <v>1</v>
      </c>
      <c r="CG1568">
        <v>2</v>
      </c>
      <c r="CH1568">
        <v>1</v>
      </c>
      <c r="CI1568">
        <v>1</v>
      </c>
      <c r="CJ1568">
        <v>1</v>
      </c>
      <c r="CK1568">
        <v>2</v>
      </c>
      <c r="CL1568">
        <v>1</v>
      </c>
      <c r="CM1568">
        <v>3</v>
      </c>
      <c r="CN1568">
        <v>4</v>
      </c>
      <c r="CO1568">
        <v>4</v>
      </c>
      <c r="CP1568">
        <v>3</v>
      </c>
      <c r="CQ1568">
        <v>3</v>
      </c>
      <c r="CR1568">
        <v>3</v>
      </c>
      <c r="CS1568">
        <v>3</v>
      </c>
      <c r="CT1568">
        <v>3</v>
      </c>
      <c r="CU1568">
        <v>3</v>
      </c>
      <c r="CV1568">
        <v>3</v>
      </c>
      <c r="CW1568">
        <v>1</v>
      </c>
      <c r="CX1568">
        <v>2</v>
      </c>
      <c r="CY1568">
        <v>3</v>
      </c>
      <c r="CZ1568">
        <v>0</v>
      </c>
      <c r="DA1568" s="57" t="s">
        <v>125</v>
      </c>
    </row>
    <row r="1569" spans="1:105">
      <c r="A1569">
        <v>1563</v>
      </c>
      <c r="B1569" s="9">
        <v>1</v>
      </c>
      <c r="C1569" s="9">
        <v>6</v>
      </c>
      <c r="D1569" s="9">
        <v>7</v>
      </c>
      <c r="E1569" s="9">
        <v>15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1</v>
      </c>
      <c r="L1569" s="9">
        <v>0</v>
      </c>
      <c r="M1569" s="9">
        <v>2</v>
      </c>
      <c r="N1569" s="9">
        <v>0</v>
      </c>
      <c r="O1569" s="9">
        <v>0</v>
      </c>
      <c r="P1569" s="9">
        <v>0</v>
      </c>
      <c r="Q1569" s="9">
        <v>0</v>
      </c>
      <c r="R1569" s="9">
        <v>3</v>
      </c>
      <c r="S1569" s="9">
        <v>4</v>
      </c>
      <c r="T1569" s="9"/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1</v>
      </c>
      <c r="AB1569" s="9">
        <v>0</v>
      </c>
      <c r="AC1569" s="9"/>
      <c r="AD1569" s="9">
        <v>3</v>
      </c>
      <c r="AE1569" s="9"/>
      <c r="AF1569" s="9">
        <v>1</v>
      </c>
      <c r="AG1569" s="9">
        <v>1</v>
      </c>
      <c r="AH1569" s="9">
        <v>1</v>
      </c>
      <c r="AI1569" s="9">
        <v>0</v>
      </c>
      <c r="AJ1569" s="9">
        <v>0</v>
      </c>
      <c r="AK1569" s="9">
        <v>0</v>
      </c>
      <c r="AL1569" s="9"/>
      <c r="AM1569" s="9">
        <v>1</v>
      </c>
      <c r="AN1569" s="9">
        <v>1</v>
      </c>
      <c r="AO1569" s="9">
        <v>0</v>
      </c>
      <c r="AP1569" s="9">
        <v>0</v>
      </c>
      <c r="AQ1569" s="9">
        <v>0</v>
      </c>
      <c r="AR1569" s="9">
        <v>0</v>
      </c>
      <c r="AS1569" s="9"/>
      <c r="AT1569" s="9">
        <v>1</v>
      </c>
      <c r="AU1569" s="9">
        <v>2</v>
      </c>
      <c r="AV1569" s="75">
        <v>1</v>
      </c>
      <c r="AW1569" s="75">
        <v>2</v>
      </c>
      <c r="AX1569" s="75">
        <v>1</v>
      </c>
      <c r="AY1569" s="9">
        <v>1</v>
      </c>
      <c r="AZ1569" s="9">
        <v>1</v>
      </c>
      <c r="BA1569" s="9">
        <v>1</v>
      </c>
      <c r="BB1569" s="9">
        <v>1</v>
      </c>
      <c r="BC1569" s="9">
        <v>1</v>
      </c>
      <c r="BD1569" s="9">
        <v>1</v>
      </c>
      <c r="BE1569" s="9">
        <v>1</v>
      </c>
      <c r="BF1569" s="9">
        <v>2</v>
      </c>
      <c r="BG1569" s="9" t="s">
        <v>125</v>
      </c>
      <c r="BH1569">
        <v>2</v>
      </c>
      <c r="BI1569">
        <v>2</v>
      </c>
      <c r="BJ1569" s="58">
        <v>2</v>
      </c>
      <c r="BK1569">
        <v>1</v>
      </c>
      <c r="BL1569">
        <v>1</v>
      </c>
      <c r="BM1569">
        <v>1</v>
      </c>
      <c r="BN1569">
        <v>1</v>
      </c>
      <c r="BO1569">
        <v>2</v>
      </c>
      <c r="BP1569">
        <v>2</v>
      </c>
      <c r="BQ1569" t="s">
        <v>125</v>
      </c>
      <c r="BR1569">
        <v>2</v>
      </c>
      <c r="BS1569">
        <v>2</v>
      </c>
      <c r="BT1569" t="s">
        <v>125</v>
      </c>
      <c r="BU1569">
        <v>1</v>
      </c>
      <c r="BV1569">
        <v>1</v>
      </c>
      <c r="BW1569">
        <v>1</v>
      </c>
      <c r="BX1569">
        <v>1</v>
      </c>
      <c r="BY1569">
        <v>1</v>
      </c>
      <c r="BZ1569">
        <v>2</v>
      </c>
      <c r="CA1569">
        <v>1</v>
      </c>
      <c r="CB1569">
        <v>2</v>
      </c>
      <c r="CC1569">
        <v>1</v>
      </c>
      <c r="CD1569">
        <v>2</v>
      </c>
      <c r="CE1569">
        <v>2</v>
      </c>
      <c r="CF1569">
        <v>1</v>
      </c>
      <c r="CG1569">
        <v>2</v>
      </c>
      <c r="CH1569">
        <v>2</v>
      </c>
      <c r="CI1569">
        <v>2</v>
      </c>
      <c r="CJ1569">
        <v>1</v>
      </c>
      <c r="CK1569">
        <v>2</v>
      </c>
      <c r="CL1569">
        <v>2</v>
      </c>
      <c r="CM1569" t="s">
        <v>125</v>
      </c>
      <c r="CN1569" t="s">
        <v>125</v>
      </c>
      <c r="CO1569">
        <v>4</v>
      </c>
      <c r="CP1569">
        <v>4</v>
      </c>
      <c r="CQ1569">
        <v>4</v>
      </c>
      <c r="CR1569">
        <v>4</v>
      </c>
      <c r="CS1569">
        <v>4</v>
      </c>
      <c r="CT1569">
        <v>4</v>
      </c>
      <c r="CU1569">
        <v>4</v>
      </c>
      <c r="CV1569">
        <v>3</v>
      </c>
      <c r="CW1569">
        <v>2</v>
      </c>
      <c r="CX1569">
        <v>4</v>
      </c>
      <c r="CY1569">
        <v>1</v>
      </c>
      <c r="CZ1569">
        <v>3</v>
      </c>
      <c r="DA1569" s="57" t="s">
        <v>125</v>
      </c>
    </row>
    <row r="1570" spans="1:105">
      <c r="A1570">
        <v>1564</v>
      </c>
      <c r="B1570" s="9">
        <v>2</v>
      </c>
      <c r="C1570" s="9">
        <v>3</v>
      </c>
      <c r="D1570" s="9"/>
      <c r="E1570" s="9">
        <v>5</v>
      </c>
      <c r="F1570" s="9">
        <v>0</v>
      </c>
      <c r="G1570" s="9">
        <v>0</v>
      </c>
      <c r="H1570" s="9">
        <v>0</v>
      </c>
      <c r="I1570" s="9">
        <v>0</v>
      </c>
      <c r="J1570" s="9">
        <v>1</v>
      </c>
      <c r="K1570" s="9">
        <v>0</v>
      </c>
      <c r="L1570" s="9">
        <v>0</v>
      </c>
      <c r="M1570" s="9">
        <v>1</v>
      </c>
      <c r="N1570" s="9">
        <v>0</v>
      </c>
      <c r="O1570" s="9">
        <v>3</v>
      </c>
      <c r="P1570" s="9">
        <v>0</v>
      </c>
      <c r="Q1570" s="9">
        <v>4</v>
      </c>
      <c r="R1570" s="9">
        <v>2</v>
      </c>
      <c r="S1570" s="9">
        <v>3</v>
      </c>
      <c r="T1570" s="9"/>
      <c r="U1570" s="9">
        <v>0</v>
      </c>
      <c r="V1570" s="9">
        <v>1</v>
      </c>
      <c r="W1570" s="9">
        <v>1</v>
      </c>
      <c r="X1570" s="9">
        <v>0</v>
      </c>
      <c r="Y1570" s="9">
        <v>1</v>
      </c>
      <c r="Z1570" s="9">
        <v>0</v>
      </c>
      <c r="AA1570" s="9">
        <v>0</v>
      </c>
      <c r="AB1570" s="9">
        <v>0</v>
      </c>
      <c r="AC1570" s="9"/>
      <c r="AD1570" s="9">
        <v>2</v>
      </c>
      <c r="AE1570" s="9"/>
      <c r="AF1570" s="9">
        <v>1</v>
      </c>
      <c r="AG1570" s="9">
        <v>0</v>
      </c>
      <c r="AH1570" s="9">
        <v>1</v>
      </c>
      <c r="AI1570" s="9">
        <v>0</v>
      </c>
      <c r="AJ1570" s="9">
        <v>0</v>
      </c>
      <c r="AK1570" s="9">
        <v>0</v>
      </c>
      <c r="AL1570" s="9"/>
      <c r="AM1570" s="9">
        <v>1</v>
      </c>
      <c r="AN1570" s="9">
        <v>1</v>
      </c>
      <c r="AO1570" s="9">
        <v>1</v>
      </c>
      <c r="AP1570" s="9">
        <v>0</v>
      </c>
      <c r="AQ1570" s="9">
        <v>0</v>
      </c>
      <c r="AR1570" s="9">
        <v>0</v>
      </c>
      <c r="AS1570" s="9"/>
      <c r="AT1570" s="9">
        <v>1</v>
      </c>
      <c r="AU1570" s="9">
        <v>4</v>
      </c>
      <c r="AV1570" s="75">
        <v>1</v>
      </c>
      <c r="AW1570" s="75">
        <v>2</v>
      </c>
      <c r="AX1570" s="75">
        <v>1</v>
      </c>
      <c r="AY1570" s="9">
        <v>1</v>
      </c>
      <c r="AZ1570" s="9">
        <v>1</v>
      </c>
      <c r="BA1570" s="9">
        <v>1</v>
      </c>
      <c r="BB1570" s="9">
        <v>2</v>
      </c>
      <c r="BC1570" s="9">
        <v>1</v>
      </c>
      <c r="BD1570" s="9">
        <v>1</v>
      </c>
      <c r="BE1570" s="9">
        <v>1</v>
      </c>
      <c r="BF1570" s="9">
        <v>1</v>
      </c>
      <c r="BG1570" s="9">
        <v>1</v>
      </c>
      <c r="BH1570">
        <v>1</v>
      </c>
      <c r="BI1570">
        <v>2</v>
      </c>
      <c r="BJ1570" s="58">
        <v>1</v>
      </c>
      <c r="BK1570">
        <v>2</v>
      </c>
      <c r="BL1570">
        <v>1</v>
      </c>
      <c r="BM1570">
        <v>1</v>
      </c>
      <c r="BN1570">
        <v>1</v>
      </c>
      <c r="BO1570">
        <v>2</v>
      </c>
      <c r="BP1570">
        <v>2</v>
      </c>
      <c r="BQ1570" t="s">
        <v>125</v>
      </c>
      <c r="BR1570">
        <v>1</v>
      </c>
      <c r="BT1570" t="s">
        <v>125</v>
      </c>
      <c r="BU1570">
        <v>1</v>
      </c>
      <c r="BV1570">
        <v>2</v>
      </c>
      <c r="BX1570">
        <v>2</v>
      </c>
      <c r="BY1570">
        <v>1</v>
      </c>
      <c r="BZ1570">
        <v>2</v>
      </c>
      <c r="CA1570">
        <v>2</v>
      </c>
      <c r="CB1570">
        <v>2</v>
      </c>
      <c r="CC1570">
        <v>1</v>
      </c>
      <c r="CD1570">
        <v>1</v>
      </c>
      <c r="CE1570">
        <v>2</v>
      </c>
      <c r="CF1570">
        <v>1</v>
      </c>
      <c r="CG1570">
        <v>2</v>
      </c>
      <c r="CH1570">
        <v>2</v>
      </c>
      <c r="CI1570">
        <v>1</v>
      </c>
      <c r="CJ1570">
        <v>1</v>
      </c>
      <c r="CK1570">
        <v>2</v>
      </c>
      <c r="CL1570">
        <v>1</v>
      </c>
      <c r="CN1570">
        <v>2</v>
      </c>
      <c r="CO1570">
        <v>4</v>
      </c>
      <c r="CP1570">
        <v>2</v>
      </c>
      <c r="CQ1570">
        <v>4</v>
      </c>
      <c r="CR1570">
        <v>3</v>
      </c>
      <c r="CS1570">
        <v>3</v>
      </c>
      <c r="CT1570">
        <v>4</v>
      </c>
      <c r="CV1570">
        <v>1</v>
      </c>
      <c r="CW1570">
        <v>1</v>
      </c>
      <c r="CY1570">
        <v>3</v>
      </c>
      <c r="CZ1570">
        <v>0</v>
      </c>
      <c r="DA1570" s="57" t="s">
        <v>125</v>
      </c>
    </row>
    <row r="1571" spans="1:105">
      <c r="A1571">
        <v>1565</v>
      </c>
      <c r="B1571" s="9">
        <v>1</v>
      </c>
      <c r="C1571" s="9">
        <v>4</v>
      </c>
      <c r="D1571" s="9">
        <v>1</v>
      </c>
      <c r="E1571" s="9">
        <v>5</v>
      </c>
      <c r="F1571" s="9">
        <v>1</v>
      </c>
      <c r="G1571" s="9">
        <v>1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3</v>
      </c>
      <c r="N1571" s="9">
        <v>4</v>
      </c>
      <c r="O1571" s="9">
        <v>0</v>
      </c>
      <c r="P1571" s="9">
        <v>0</v>
      </c>
      <c r="Q1571" s="9">
        <v>0</v>
      </c>
      <c r="R1571" s="9">
        <v>4</v>
      </c>
      <c r="S1571" s="9">
        <v>0</v>
      </c>
      <c r="T1571" s="9"/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1</v>
      </c>
      <c r="AA1571" s="9">
        <v>0</v>
      </c>
      <c r="AB1571" s="9">
        <v>0</v>
      </c>
      <c r="AC1571" s="9"/>
      <c r="AD1571" s="9">
        <v>3</v>
      </c>
      <c r="AE1571" s="9"/>
      <c r="AF1571" s="9">
        <v>1</v>
      </c>
      <c r="AG1571" s="9">
        <v>0</v>
      </c>
      <c r="AH1571" s="9">
        <v>1</v>
      </c>
      <c r="AI1571" s="9">
        <v>0</v>
      </c>
      <c r="AJ1571" s="9">
        <v>0</v>
      </c>
      <c r="AK1571" s="9">
        <v>0</v>
      </c>
      <c r="AL1571" s="9"/>
      <c r="AM1571" s="9">
        <v>1</v>
      </c>
      <c r="AN1571" s="9">
        <v>1</v>
      </c>
      <c r="AO1571" s="9">
        <v>1</v>
      </c>
      <c r="AP1571" s="9">
        <v>0</v>
      </c>
      <c r="AQ1571" s="9">
        <v>0</v>
      </c>
      <c r="AR1571" s="9">
        <v>0</v>
      </c>
      <c r="AS1571" s="9"/>
      <c r="AT1571" s="9">
        <v>1</v>
      </c>
      <c r="AU1571" s="9">
        <v>1</v>
      </c>
      <c r="AV1571" s="75">
        <v>1</v>
      </c>
      <c r="AW1571" s="75">
        <v>1</v>
      </c>
      <c r="AX1571" s="75">
        <v>2</v>
      </c>
      <c r="AY1571" s="9" t="s">
        <v>125</v>
      </c>
      <c r="AZ1571" s="9">
        <v>1</v>
      </c>
      <c r="BA1571" s="9">
        <v>1</v>
      </c>
      <c r="BB1571" s="9"/>
      <c r="BC1571" s="9">
        <v>1</v>
      </c>
      <c r="BD1571" s="9">
        <v>1</v>
      </c>
      <c r="BE1571" s="9">
        <v>2</v>
      </c>
      <c r="BF1571" s="9">
        <v>1</v>
      </c>
      <c r="BG1571" s="9">
        <v>2</v>
      </c>
      <c r="BH1571">
        <v>1</v>
      </c>
      <c r="BI1571">
        <v>1</v>
      </c>
      <c r="BJ1571" s="58">
        <v>1</v>
      </c>
      <c r="BK1571">
        <v>1</v>
      </c>
      <c r="BL1571">
        <v>1</v>
      </c>
      <c r="BM1571">
        <v>1</v>
      </c>
      <c r="BN1571">
        <v>1</v>
      </c>
      <c r="BO1571">
        <v>1</v>
      </c>
      <c r="BP1571">
        <v>1</v>
      </c>
      <c r="BQ1571">
        <v>1</v>
      </c>
      <c r="BR1571">
        <v>1</v>
      </c>
      <c r="BS1571">
        <v>1</v>
      </c>
      <c r="BT1571">
        <v>1</v>
      </c>
      <c r="BU1571">
        <v>1</v>
      </c>
      <c r="BV1571">
        <v>1</v>
      </c>
      <c r="BW1571">
        <v>1</v>
      </c>
      <c r="BX1571">
        <v>2</v>
      </c>
      <c r="BY1571">
        <v>1</v>
      </c>
      <c r="BZ1571">
        <v>1</v>
      </c>
      <c r="CA1571">
        <v>1</v>
      </c>
      <c r="CB1571">
        <v>2</v>
      </c>
      <c r="CC1571">
        <v>2</v>
      </c>
      <c r="CD1571">
        <v>2</v>
      </c>
      <c r="CE1571">
        <v>2</v>
      </c>
      <c r="CF1571">
        <v>1</v>
      </c>
      <c r="CG1571">
        <v>1</v>
      </c>
      <c r="CH1571">
        <v>2</v>
      </c>
      <c r="CI1571">
        <v>2</v>
      </c>
      <c r="CJ1571">
        <v>1</v>
      </c>
      <c r="CK1571">
        <v>2</v>
      </c>
      <c r="CL1571">
        <v>1</v>
      </c>
      <c r="CM1571">
        <v>3</v>
      </c>
      <c r="CN1571">
        <v>4</v>
      </c>
      <c r="CO1571">
        <v>4</v>
      </c>
      <c r="CP1571">
        <v>3</v>
      </c>
      <c r="CQ1571">
        <v>3</v>
      </c>
      <c r="CR1571">
        <v>3</v>
      </c>
      <c r="CS1571">
        <v>4</v>
      </c>
      <c r="CT1571">
        <v>4</v>
      </c>
      <c r="CU1571">
        <v>3</v>
      </c>
      <c r="CV1571">
        <v>2</v>
      </c>
      <c r="CW1571">
        <v>1</v>
      </c>
      <c r="CX1571">
        <v>2</v>
      </c>
      <c r="CY1571">
        <v>4</v>
      </c>
      <c r="CZ1571">
        <v>4</v>
      </c>
      <c r="DA1571" s="57">
        <v>4</v>
      </c>
    </row>
    <row r="1572" spans="1:105">
      <c r="A1572">
        <v>1566</v>
      </c>
      <c r="B1572" s="9">
        <v>2</v>
      </c>
      <c r="C1572" s="9">
        <v>3</v>
      </c>
      <c r="D1572" s="9">
        <v>5</v>
      </c>
      <c r="E1572" s="9">
        <v>11</v>
      </c>
      <c r="F1572" s="9">
        <v>1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3</v>
      </c>
      <c r="N1572" s="9">
        <v>4</v>
      </c>
      <c r="O1572" s="9">
        <v>4</v>
      </c>
      <c r="P1572" s="9">
        <v>4</v>
      </c>
      <c r="Q1572" s="9">
        <v>4</v>
      </c>
      <c r="R1572" s="9">
        <v>4</v>
      </c>
      <c r="S1572" s="9">
        <v>4</v>
      </c>
      <c r="T1572" s="9"/>
      <c r="U1572" s="9">
        <v>0</v>
      </c>
      <c r="V1572" s="9">
        <v>0</v>
      </c>
      <c r="W1572" s="9">
        <v>0</v>
      </c>
      <c r="X1572" s="9">
        <v>1</v>
      </c>
      <c r="Y1572" s="9">
        <v>1</v>
      </c>
      <c r="Z1572" s="9">
        <v>1</v>
      </c>
      <c r="AA1572" s="9">
        <v>0</v>
      </c>
      <c r="AB1572" s="9">
        <v>0</v>
      </c>
      <c r="AC1572" s="9"/>
      <c r="AD1572" s="9">
        <v>1</v>
      </c>
      <c r="AE1572" s="9"/>
      <c r="AF1572" s="9">
        <v>0</v>
      </c>
      <c r="AG1572" s="9">
        <v>0</v>
      </c>
      <c r="AH1572" s="9">
        <v>1</v>
      </c>
      <c r="AI1572" s="9">
        <v>1</v>
      </c>
      <c r="AJ1572" s="9">
        <v>0</v>
      </c>
      <c r="AK1572" s="9">
        <v>0</v>
      </c>
      <c r="AL1572" s="9"/>
      <c r="AM1572" s="9">
        <v>1</v>
      </c>
      <c r="AN1572" s="9">
        <v>1</v>
      </c>
      <c r="AO1572" s="9">
        <v>1</v>
      </c>
      <c r="AP1572" s="9">
        <v>0</v>
      </c>
      <c r="AQ1572" s="9">
        <v>0</v>
      </c>
      <c r="AR1572" s="9">
        <v>0</v>
      </c>
      <c r="AS1572" s="9"/>
      <c r="AT1572" s="9">
        <v>1</v>
      </c>
      <c r="AU1572" s="9">
        <v>3</v>
      </c>
      <c r="AV1572" s="75">
        <v>1</v>
      </c>
      <c r="AW1572" s="75">
        <v>2</v>
      </c>
      <c r="AX1572" s="75">
        <v>1</v>
      </c>
      <c r="AY1572" s="9">
        <v>1</v>
      </c>
      <c r="AZ1572" s="9">
        <v>1</v>
      </c>
      <c r="BA1572" s="9">
        <v>1</v>
      </c>
      <c r="BB1572" s="9">
        <v>2</v>
      </c>
      <c r="BC1572" s="9">
        <v>2</v>
      </c>
      <c r="BD1572" s="9">
        <v>1</v>
      </c>
      <c r="BE1572" s="9">
        <v>1</v>
      </c>
      <c r="BF1572" s="9">
        <v>2</v>
      </c>
      <c r="BG1572" s="9" t="s">
        <v>125</v>
      </c>
      <c r="BH1572">
        <v>1</v>
      </c>
      <c r="BI1572">
        <v>2</v>
      </c>
      <c r="BJ1572" s="58">
        <v>1</v>
      </c>
      <c r="BK1572">
        <v>2</v>
      </c>
      <c r="BL1572">
        <v>1</v>
      </c>
      <c r="BM1572">
        <v>1</v>
      </c>
      <c r="BN1572">
        <v>1</v>
      </c>
      <c r="BO1572">
        <v>2</v>
      </c>
      <c r="BP1572">
        <v>1</v>
      </c>
      <c r="BQ1572">
        <v>1</v>
      </c>
      <c r="BR1572">
        <v>1</v>
      </c>
      <c r="BS1572">
        <v>1</v>
      </c>
      <c r="BT1572">
        <v>1</v>
      </c>
      <c r="BU1572">
        <v>1</v>
      </c>
      <c r="BV1572">
        <v>1</v>
      </c>
      <c r="BW1572">
        <v>2</v>
      </c>
      <c r="BX1572">
        <v>2</v>
      </c>
      <c r="BY1572">
        <v>1</v>
      </c>
      <c r="BZ1572">
        <v>2</v>
      </c>
      <c r="CA1572">
        <v>2</v>
      </c>
      <c r="CB1572">
        <v>2</v>
      </c>
      <c r="CC1572">
        <v>1</v>
      </c>
      <c r="CD1572">
        <v>2</v>
      </c>
      <c r="CE1572">
        <v>2</v>
      </c>
      <c r="CF1572">
        <v>1</v>
      </c>
      <c r="CG1572">
        <v>2</v>
      </c>
      <c r="CH1572">
        <v>2</v>
      </c>
      <c r="CI1572">
        <v>2</v>
      </c>
      <c r="CJ1572">
        <v>1</v>
      </c>
      <c r="CK1572">
        <v>2</v>
      </c>
      <c r="CL1572">
        <v>1</v>
      </c>
      <c r="CM1572">
        <v>3</v>
      </c>
      <c r="CN1572">
        <v>4</v>
      </c>
      <c r="CO1572">
        <v>4</v>
      </c>
      <c r="CP1572">
        <v>3</v>
      </c>
      <c r="CQ1572">
        <v>4</v>
      </c>
      <c r="CR1572">
        <v>2</v>
      </c>
      <c r="CS1572">
        <v>2</v>
      </c>
      <c r="CT1572">
        <v>4</v>
      </c>
      <c r="CU1572">
        <v>4</v>
      </c>
      <c r="CV1572">
        <v>2</v>
      </c>
      <c r="CW1572">
        <v>1</v>
      </c>
      <c r="CX1572">
        <v>3</v>
      </c>
      <c r="CY1572">
        <v>3</v>
      </c>
      <c r="CZ1572">
        <v>3</v>
      </c>
      <c r="DA1572" s="57">
        <v>3</v>
      </c>
    </row>
    <row r="1573" spans="1:105">
      <c r="A1573">
        <v>1567</v>
      </c>
      <c r="B1573" s="9">
        <v>2</v>
      </c>
      <c r="C1573" s="9">
        <v>2</v>
      </c>
      <c r="D1573" s="9">
        <v>4</v>
      </c>
      <c r="E1573" s="9">
        <v>1</v>
      </c>
      <c r="F1573" s="9">
        <v>0</v>
      </c>
      <c r="G1573" s="9">
        <v>0</v>
      </c>
      <c r="H1573" s="9">
        <v>0</v>
      </c>
      <c r="I1573" s="9">
        <v>1</v>
      </c>
      <c r="J1573" s="9">
        <v>0</v>
      </c>
      <c r="K1573" s="9">
        <v>0</v>
      </c>
      <c r="L1573" s="9">
        <v>0</v>
      </c>
      <c r="M1573" s="9">
        <v>2</v>
      </c>
      <c r="N1573" s="9">
        <v>4</v>
      </c>
      <c r="O1573" s="9">
        <v>4</v>
      </c>
      <c r="P1573" s="9">
        <v>4</v>
      </c>
      <c r="Q1573" s="9">
        <v>4</v>
      </c>
      <c r="R1573" s="9">
        <v>4</v>
      </c>
      <c r="S1573" s="9">
        <v>4</v>
      </c>
      <c r="T1573" s="9"/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1</v>
      </c>
      <c r="AB1573" s="9">
        <v>0</v>
      </c>
      <c r="AC1573" s="9"/>
      <c r="AD1573" s="9">
        <v>1</v>
      </c>
      <c r="AE1573" s="9"/>
      <c r="AF1573" s="9">
        <v>1</v>
      </c>
      <c r="AG1573" s="9">
        <v>0</v>
      </c>
      <c r="AH1573" s="9">
        <v>1</v>
      </c>
      <c r="AI1573" s="9">
        <v>1</v>
      </c>
      <c r="AJ1573" s="9">
        <v>0</v>
      </c>
      <c r="AK1573" s="9">
        <v>0</v>
      </c>
      <c r="AL1573" s="9"/>
      <c r="AM1573" s="9">
        <v>1</v>
      </c>
      <c r="AN1573" s="9">
        <v>1</v>
      </c>
      <c r="AO1573" s="9">
        <v>1</v>
      </c>
      <c r="AP1573" s="9">
        <v>1</v>
      </c>
      <c r="AQ1573" s="9">
        <v>0</v>
      </c>
      <c r="AR1573" s="9">
        <v>0</v>
      </c>
      <c r="AS1573" s="9"/>
      <c r="AT1573" s="9">
        <v>1</v>
      </c>
      <c r="AU1573" s="9">
        <v>4</v>
      </c>
      <c r="AV1573" s="75">
        <v>2</v>
      </c>
      <c r="AW1573" s="75">
        <v>2</v>
      </c>
      <c r="AX1573" s="75">
        <v>1</v>
      </c>
      <c r="AY1573" s="9">
        <v>1</v>
      </c>
      <c r="AZ1573" s="9">
        <v>1</v>
      </c>
      <c r="BA1573" s="9">
        <v>1</v>
      </c>
      <c r="BB1573" s="9">
        <v>2</v>
      </c>
      <c r="BC1573" s="9">
        <v>1</v>
      </c>
      <c r="BD1573" s="9">
        <v>1</v>
      </c>
      <c r="BE1573" s="9">
        <v>1</v>
      </c>
      <c r="BF1573" s="9">
        <v>1</v>
      </c>
      <c r="BG1573" s="9">
        <v>1</v>
      </c>
      <c r="BH1573">
        <v>2</v>
      </c>
      <c r="BI1573">
        <v>1</v>
      </c>
      <c r="BJ1573" s="58">
        <v>1</v>
      </c>
      <c r="BK1573">
        <v>2</v>
      </c>
      <c r="BL1573">
        <v>2</v>
      </c>
      <c r="BM1573">
        <v>2</v>
      </c>
      <c r="BN1573">
        <v>1</v>
      </c>
      <c r="BO1573">
        <v>2</v>
      </c>
      <c r="BP1573">
        <v>2</v>
      </c>
      <c r="BQ1573" t="s">
        <v>125</v>
      </c>
      <c r="BR1573">
        <v>2</v>
      </c>
      <c r="BS1573">
        <v>2</v>
      </c>
      <c r="BT1573" t="s">
        <v>125</v>
      </c>
      <c r="BU1573">
        <v>2</v>
      </c>
      <c r="BV1573">
        <v>2</v>
      </c>
      <c r="BW1573">
        <v>2</v>
      </c>
      <c r="BX1573">
        <v>2</v>
      </c>
      <c r="BY1573">
        <v>1</v>
      </c>
      <c r="BZ1573">
        <v>2</v>
      </c>
      <c r="CA1573">
        <v>2</v>
      </c>
      <c r="CB1573">
        <v>2</v>
      </c>
      <c r="CC1573">
        <v>2</v>
      </c>
      <c r="CD1573">
        <v>2</v>
      </c>
      <c r="CE1573">
        <v>2</v>
      </c>
      <c r="CF1573">
        <v>2</v>
      </c>
      <c r="CG1573">
        <v>2</v>
      </c>
      <c r="CH1573">
        <v>2</v>
      </c>
      <c r="CI1573">
        <v>2</v>
      </c>
      <c r="CJ1573">
        <v>2</v>
      </c>
      <c r="CK1573">
        <v>2</v>
      </c>
      <c r="CL1573">
        <v>2</v>
      </c>
      <c r="CM1573" t="s">
        <v>125</v>
      </c>
      <c r="CN1573" t="s">
        <v>125</v>
      </c>
      <c r="CO1573">
        <v>4</v>
      </c>
      <c r="CP1573">
        <v>1</v>
      </c>
      <c r="CQ1573">
        <v>4</v>
      </c>
      <c r="CR1573">
        <v>3</v>
      </c>
      <c r="CS1573">
        <v>1</v>
      </c>
      <c r="CT1573">
        <v>4</v>
      </c>
      <c r="CU1573">
        <v>4</v>
      </c>
      <c r="CV1573">
        <v>3</v>
      </c>
      <c r="CW1573">
        <v>1</v>
      </c>
      <c r="CX1573">
        <v>1</v>
      </c>
      <c r="CY1573">
        <v>1</v>
      </c>
      <c r="CZ1573">
        <v>4</v>
      </c>
      <c r="DA1573" s="57" t="s">
        <v>125</v>
      </c>
    </row>
    <row r="1574" spans="1:105">
      <c r="A1574">
        <v>1568</v>
      </c>
      <c r="B1574" s="9">
        <v>1</v>
      </c>
      <c r="C1574" s="9">
        <v>8</v>
      </c>
      <c r="D1574" s="9">
        <v>1</v>
      </c>
      <c r="E1574" s="9">
        <v>5</v>
      </c>
      <c r="F1574" s="9">
        <v>0</v>
      </c>
      <c r="G1574" s="9">
        <v>0</v>
      </c>
      <c r="H1574" s="9">
        <v>0</v>
      </c>
      <c r="I1574" s="9">
        <v>1</v>
      </c>
      <c r="J1574" s="9">
        <v>0</v>
      </c>
      <c r="K1574" s="9">
        <v>0</v>
      </c>
      <c r="L1574" s="9">
        <v>0</v>
      </c>
      <c r="M1574" s="9">
        <v>2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/>
      <c r="U1574" s="9">
        <v>1</v>
      </c>
      <c r="V1574" s="9">
        <v>1</v>
      </c>
      <c r="W1574" s="9">
        <v>0</v>
      </c>
      <c r="X1574" s="9">
        <v>0</v>
      </c>
      <c r="Y1574" s="9">
        <v>1</v>
      </c>
      <c r="Z1574" s="9">
        <v>0</v>
      </c>
      <c r="AA1574" s="9">
        <v>0</v>
      </c>
      <c r="AB1574" s="9">
        <v>0</v>
      </c>
      <c r="AC1574" s="9"/>
      <c r="AD1574" s="9">
        <v>3</v>
      </c>
      <c r="AE1574" s="9"/>
      <c r="AF1574" s="9">
        <v>1</v>
      </c>
      <c r="AG1574" s="9">
        <v>0</v>
      </c>
      <c r="AH1574" s="9">
        <v>0</v>
      </c>
      <c r="AI1574" s="9">
        <v>0</v>
      </c>
      <c r="AJ1574" s="9">
        <v>0</v>
      </c>
      <c r="AK1574" s="9">
        <v>0</v>
      </c>
      <c r="AL1574" s="9"/>
      <c r="AM1574" s="9">
        <v>1</v>
      </c>
      <c r="AN1574" s="9">
        <v>1</v>
      </c>
      <c r="AO1574" s="9">
        <v>1</v>
      </c>
      <c r="AP1574" s="9">
        <v>0</v>
      </c>
      <c r="AQ1574" s="9">
        <v>0</v>
      </c>
      <c r="AR1574" s="9">
        <v>0</v>
      </c>
      <c r="AS1574" s="9"/>
      <c r="AT1574" s="9">
        <v>3</v>
      </c>
      <c r="AU1574" s="9">
        <v>3</v>
      </c>
      <c r="AV1574" s="75">
        <v>2</v>
      </c>
      <c r="AW1574" s="75">
        <v>1</v>
      </c>
      <c r="AX1574" s="75">
        <v>1</v>
      </c>
      <c r="AY1574" s="9">
        <v>1</v>
      </c>
      <c r="AZ1574" s="9">
        <v>1</v>
      </c>
      <c r="BA1574" s="9">
        <v>1</v>
      </c>
      <c r="BB1574" s="9">
        <v>1</v>
      </c>
      <c r="BC1574" s="9">
        <v>2</v>
      </c>
      <c r="BD1574" s="9">
        <v>1</v>
      </c>
      <c r="BE1574" s="9">
        <v>2</v>
      </c>
      <c r="BF1574" s="9">
        <v>1</v>
      </c>
      <c r="BG1574" s="9">
        <v>1</v>
      </c>
      <c r="BH1574">
        <v>2</v>
      </c>
      <c r="BI1574">
        <v>2</v>
      </c>
      <c r="BJ1574" s="58">
        <v>2</v>
      </c>
      <c r="BK1574">
        <v>2</v>
      </c>
      <c r="BL1574">
        <v>1</v>
      </c>
      <c r="BM1574">
        <v>1</v>
      </c>
      <c r="BN1574">
        <v>1</v>
      </c>
      <c r="BO1574">
        <v>2</v>
      </c>
      <c r="BP1574">
        <v>2</v>
      </c>
      <c r="BQ1574" t="s">
        <v>125</v>
      </c>
      <c r="BR1574">
        <v>1</v>
      </c>
      <c r="BS1574">
        <v>2</v>
      </c>
      <c r="BT1574" t="s">
        <v>125</v>
      </c>
      <c r="BU1574">
        <v>1</v>
      </c>
      <c r="BV1574">
        <v>2</v>
      </c>
      <c r="BW1574">
        <v>1</v>
      </c>
      <c r="BX1574">
        <v>1</v>
      </c>
      <c r="BY1574">
        <v>1</v>
      </c>
      <c r="BZ1574">
        <v>2</v>
      </c>
      <c r="CA1574">
        <v>2</v>
      </c>
      <c r="CB1574">
        <v>2</v>
      </c>
      <c r="CC1574">
        <v>2</v>
      </c>
      <c r="CD1574">
        <v>2</v>
      </c>
      <c r="CE1574">
        <v>2</v>
      </c>
      <c r="CF1574">
        <v>2</v>
      </c>
      <c r="CG1574">
        <v>2</v>
      </c>
      <c r="CH1574">
        <v>2</v>
      </c>
      <c r="CI1574">
        <v>2</v>
      </c>
      <c r="CJ1574">
        <v>1</v>
      </c>
      <c r="CK1574">
        <v>2</v>
      </c>
      <c r="CL1574">
        <v>2</v>
      </c>
      <c r="CM1574" t="s">
        <v>125</v>
      </c>
      <c r="CN1574" t="s">
        <v>125</v>
      </c>
      <c r="CO1574">
        <v>3</v>
      </c>
      <c r="CP1574">
        <v>2</v>
      </c>
      <c r="CQ1574">
        <v>3</v>
      </c>
      <c r="CR1574">
        <v>1</v>
      </c>
      <c r="CS1574">
        <v>1</v>
      </c>
      <c r="CT1574">
        <v>2</v>
      </c>
      <c r="CU1574">
        <v>2</v>
      </c>
      <c r="CV1574">
        <v>2</v>
      </c>
      <c r="CW1574">
        <v>1</v>
      </c>
      <c r="CX1574">
        <v>3</v>
      </c>
      <c r="CY1574">
        <v>1</v>
      </c>
      <c r="CZ1574">
        <v>2</v>
      </c>
      <c r="DA1574" s="57" t="s">
        <v>125</v>
      </c>
    </row>
    <row r="1575" spans="1:105">
      <c r="A1575">
        <v>1569</v>
      </c>
      <c r="B1575" s="9">
        <v>2</v>
      </c>
      <c r="C1575" s="9">
        <v>4</v>
      </c>
      <c r="D1575" s="9">
        <v>4</v>
      </c>
      <c r="E1575" s="9">
        <v>16</v>
      </c>
      <c r="F1575" s="9">
        <v>0</v>
      </c>
      <c r="G1575" s="9">
        <v>0</v>
      </c>
      <c r="H1575" s="9">
        <v>0</v>
      </c>
      <c r="I1575" s="9">
        <v>1</v>
      </c>
      <c r="J1575" s="9">
        <v>1</v>
      </c>
      <c r="K1575" s="9">
        <v>0</v>
      </c>
      <c r="L1575" s="9">
        <v>0</v>
      </c>
      <c r="M1575" s="9">
        <v>1</v>
      </c>
      <c r="N1575" s="9">
        <v>4</v>
      </c>
      <c r="O1575" s="9">
        <v>4</v>
      </c>
      <c r="P1575" s="9">
        <v>4</v>
      </c>
      <c r="Q1575" s="9">
        <v>4</v>
      </c>
      <c r="R1575" s="9">
        <v>4</v>
      </c>
      <c r="S1575" s="9">
        <v>4</v>
      </c>
      <c r="T1575" s="9"/>
      <c r="U1575" s="9">
        <v>0</v>
      </c>
      <c r="V1575" s="9">
        <v>1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  <c r="AC1575" s="9"/>
      <c r="AD1575" s="9">
        <v>4</v>
      </c>
      <c r="AE1575" s="9"/>
      <c r="AF1575" s="9">
        <v>1</v>
      </c>
      <c r="AG1575" s="9">
        <v>0</v>
      </c>
      <c r="AH1575" s="9">
        <v>0</v>
      </c>
      <c r="AI1575" s="9">
        <v>0</v>
      </c>
      <c r="AJ1575" s="9">
        <v>0</v>
      </c>
      <c r="AK1575" s="9">
        <v>0</v>
      </c>
      <c r="AL1575" s="9"/>
      <c r="AM1575" s="9">
        <v>1</v>
      </c>
      <c r="AN1575" s="9">
        <v>1</v>
      </c>
      <c r="AO1575" s="9">
        <v>1</v>
      </c>
      <c r="AP1575" s="9">
        <v>1</v>
      </c>
      <c r="AQ1575" s="9">
        <v>0</v>
      </c>
      <c r="AR1575" s="9">
        <v>0</v>
      </c>
      <c r="AS1575" s="9"/>
      <c r="AT1575" s="9">
        <v>4</v>
      </c>
      <c r="AU1575" s="9">
        <v>1</v>
      </c>
      <c r="AV1575" s="75">
        <v>2</v>
      </c>
      <c r="AW1575" s="75">
        <v>2</v>
      </c>
      <c r="AX1575" s="75">
        <v>2</v>
      </c>
      <c r="AY1575" s="9" t="s">
        <v>125</v>
      </c>
      <c r="AZ1575" s="9">
        <v>1</v>
      </c>
      <c r="BA1575" s="9">
        <v>1</v>
      </c>
      <c r="BB1575" s="9">
        <v>1</v>
      </c>
      <c r="BC1575" s="9">
        <v>2</v>
      </c>
      <c r="BD1575" s="9">
        <v>1</v>
      </c>
      <c r="BE1575" s="9">
        <v>2</v>
      </c>
      <c r="BF1575" s="9">
        <v>1</v>
      </c>
      <c r="BG1575" s="9">
        <v>1</v>
      </c>
      <c r="BH1575">
        <v>2</v>
      </c>
      <c r="BI1575">
        <v>1</v>
      </c>
      <c r="BJ1575" s="58">
        <v>1</v>
      </c>
      <c r="BK1575">
        <v>2</v>
      </c>
      <c r="BL1575">
        <v>2</v>
      </c>
      <c r="BM1575">
        <v>1</v>
      </c>
      <c r="BN1575">
        <v>1</v>
      </c>
      <c r="BO1575">
        <v>2</v>
      </c>
      <c r="BP1575">
        <v>1</v>
      </c>
      <c r="BQ1575">
        <v>1</v>
      </c>
      <c r="BR1575">
        <v>2</v>
      </c>
      <c r="BS1575">
        <v>2</v>
      </c>
      <c r="BT1575" t="s">
        <v>125</v>
      </c>
      <c r="BU1575">
        <v>2</v>
      </c>
      <c r="BV1575">
        <v>2</v>
      </c>
      <c r="BW1575">
        <v>2</v>
      </c>
      <c r="BX1575">
        <v>2</v>
      </c>
      <c r="BY1575">
        <v>2</v>
      </c>
      <c r="BZ1575">
        <v>2</v>
      </c>
      <c r="CA1575">
        <v>2</v>
      </c>
      <c r="CB1575">
        <v>2</v>
      </c>
      <c r="CC1575">
        <v>2</v>
      </c>
      <c r="CD1575">
        <v>2</v>
      </c>
      <c r="CE1575">
        <v>2</v>
      </c>
      <c r="CF1575">
        <v>2</v>
      </c>
      <c r="CG1575">
        <v>2</v>
      </c>
      <c r="CH1575">
        <v>2</v>
      </c>
      <c r="CI1575">
        <v>2</v>
      </c>
      <c r="CJ1575">
        <v>1</v>
      </c>
      <c r="CK1575">
        <v>2</v>
      </c>
      <c r="CL1575">
        <v>1</v>
      </c>
      <c r="CM1575">
        <v>4</v>
      </c>
      <c r="CN1575">
        <v>4</v>
      </c>
      <c r="CO1575">
        <v>4</v>
      </c>
      <c r="CP1575">
        <v>4</v>
      </c>
      <c r="CQ1575">
        <v>4</v>
      </c>
      <c r="CR1575">
        <v>4</v>
      </c>
      <c r="CS1575">
        <v>3</v>
      </c>
      <c r="CT1575">
        <v>4</v>
      </c>
      <c r="CU1575">
        <v>3</v>
      </c>
      <c r="CV1575">
        <v>4</v>
      </c>
      <c r="CW1575">
        <v>1</v>
      </c>
      <c r="CX1575">
        <v>4</v>
      </c>
      <c r="CY1575">
        <v>1</v>
      </c>
      <c r="CZ1575">
        <v>0</v>
      </c>
      <c r="DA1575" s="57" t="s">
        <v>125</v>
      </c>
    </row>
    <row r="1576" spans="1:105">
      <c r="A1576">
        <v>1570</v>
      </c>
      <c r="B1576" s="9">
        <v>2</v>
      </c>
      <c r="C1576" s="9">
        <v>5</v>
      </c>
      <c r="D1576" s="9">
        <v>4</v>
      </c>
      <c r="E1576" s="9">
        <v>16</v>
      </c>
      <c r="F1576" s="9">
        <v>0</v>
      </c>
      <c r="G1576" s="9">
        <v>0</v>
      </c>
      <c r="H1576" s="9">
        <v>0</v>
      </c>
      <c r="I1576" s="9">
        <v>1</v>
      </c>
      <c r="J1576" s="9">
        <v>0</v>
      </c>
      <c r="K1576" s="9">
        <v>0</v>
      </c>
      <c r="L1576" s="9">
        <v>0</v>
      </c>
      <c r="M1576" s="9">
        <v>2</v>
      </c>
      <c r="N1576" s="9">
        <v>0</v>
      </c>
      <c r="O1576" s="9">
        <v>3</v>
      </c>
      <c r="P1576" s="9">
        <v>3</v>
      </c>
      <c r="Q1576" s="9">
        <v>3</v>
      </c>
      <c r="R1576" s="9">
        <v>4</v>
      </c>
      <c r="S1576" s="9">
        <v>3</v>
      </c>
      <c r="T1576" s="9"/>
      <c r="U1576" s="9">
        <v>0</v>
      </c>
      <c r="V1576" s="9">
        <v>0</v>
      </c>
      <c r="W1576" s="9">
        <v>1</v>
      </c>
      <c r="X1576" s="9">
        <v>0</v>
      </c>
      <c r="Y1576" s="9">
        <v>1</v>
      </c>
      <c r="Z1576" s="9">
        <v>1</v>
      </c>
      <c r="AA1576" s="9">
        <v>0</v>
      </c>
      <c r="AB1576" s="9">
        <v>0</v>
      </c>
      <c r="AC1576" s="9"/>
      <c r="AD1576" s="9">
        <v>6</v>
      </c>
      <c r="AE1576" s="9"/>
      <c r="AF1576" s="9">
        <v>1</v>
      </c>
      <c r="AG1576" s="9">
        <v>1</v>
      </c>
      <c r="AH1576" s="9">
        <v>1</v>
      </c>
      <c r="AI1576" s="9">
        <v>0</v>
      </c>
      <c r="AJ1576" s="9">
        <v>0</v>
      </c>
      <c r="AK1576" s="9">
        <v>0</v>
      </c>
      <c r="AL1576" s="9"/>
      <c r="AM1576" s="9">
        <v>1</v>
      </c>
      <c r="AN1576" s="9">
        <v>1</v>
      </c>
      <c r="AO1576" s="9">
        <v>1</v>
      </c>
      <c r="AP1576" s="9">
        <v>0</v>
      </c>
      <c r="AQ1576" s="9">
        <v>0</v>
      </c>
      <c r="AR1576" s="9">
        <v>0</v>
      </c>
      <c r="AS1576" s="9"/>
      <c r="AT1576" s="9">
        <v>3</v>
      </c>
      <c r="AU1576" s="9">
        <v>3</v>
      </c>
      <c r="AV1576" s="75">
        <v>2</v>
      </c>
      <c r="AW1576" s="75">
        <v>2</v>
      </c>
      <c r="AX1576" s="75">
        <v>1</v>
      </c>
      <c r="AY1576" s="9">
        <v>1</v>
      </c>
      <c r="AZ1576" s="9">
        <v>1</v>
      </c>
      <c r="BA1576" s="9">
        <v>2</v>
      </c>
      <c r="BB1576" s="9"/>
      <c r="BC1576" s="9">
        <v>2</v>
      </c>
      <c r="BD1576" s="9">
        <v>1</v>
      </c>
      <c r="BE1576" s="9">
        <v>1</v>
      </c>
      <c r="BF1576" s="9">
        <v>1</v>
      </c>
      <c r="BG1576" s="9">
        <v>1</v>
      </c>
      <c r="BH1576">
        <v>1</v>
      </c>
      <c r="BI1576">
        <v>1</v>
      </c>
      <c r="BJ1576" s="58">
        <v>1</v>
      </c>
      <c r="BK1576">
        <v>2</v>
      </c>
      <c r="BL1576">
        <v>1</v>
      </c>
      <c r="BM1576">
        <v>1</v>
      </c>
      <c r="BN1576">
        <v>1</v>
      </c>
      <c r="BO1576">
        <v>2</v>
      </c>
      <c r="BP1576">
        <v>2</v>
      </c>
      <c r="BQ1576" t="s">
        <v>125</v>
      </c>
      <c r="BR1576">
        <v>1</v>
      </c>
      <c r="BS1576">
        <v>2</v>
      </c>
      <c r="BT1576" t="s">
        <v>125</v>
      </c>
      <c r="BU1576">
        <v>1</v>
      </c>
      <c r="BV1576">
        <v>2</v>
      </c>
      <c r="BW1576">
        <v>1</v>
      </c>
      <c r="BX1576">
        <v>2</v>
      </c>
      <c r="BY1576">
        <v>2</v>
      </c>
      <c r="BZ1576">
        <v>2</v>
      </c>
      <c r="CA1576">
        <v>2</v>
      </c>
      <c r="CB1576">
        <v>2</v>
      </c>
      <c r="CC1576">
        <v>2</v>
      </c>
      <c r="CD1576">
        <v>1</v>
      </c>
      <c r="CE1576">
        <v>2</v>
      </c>
      <c r="CF1576">
        <v>1</v>
      </c>
      <c r="CG1576">
        <v>2</v>
      </c>
      <c r="CH1576">
        <v>2</v>
      </c>
      <c r="CI1576">
        <v>2</v>
      </c>
      <c r="CJ1576">
        <v>2</v>
      </c>
      <c r="CK1576">
        <v>2</v>
      </c>
      <c r="CL1576">
        <v>2</v>
      </c>
      <c r="CM1576" t="s">
        <v>125</v>
      </c>
      <c r="CN1576" t="s">
        <v>125</v>
      </c>
      <c r="CO1576">
        <v>4</v>
      </c>
      <c r="CP1576">
        <v>3</v>
      </c>
      <c r="CQ1576">
        <v>4</v>
      </c>
      <c r="CR1576">
        <v>3</v>
      </c>
      <c r="CS1576">
        <v>3</v>
      </c>
      <c r="CT1576">
        <v>2</v>
      </c>
      <c r="CU1576">
        <v>2</v>
      </c>
      <c r="CV1576">
        <v>1</v>
      </c>
      <c r="CW1576">
        <v>1</v>
      </c>
      <c r="CX1576">
        <v>2</v>
      </c>
      <c r="CY1576">
        <v>3</v>
      </c>
      <c r="CZ1576">
        <v>3</v>
      </c>
      <c r="DA1576" s="57" t="s">
        <v>125</v>
      </c>
    </row>
    <row r="1577" spans="1:105">
      <c r="A1577">
        <v>1571</v>
      </c>
      <c r="B1577" s="9">
        <v>1</v>
      </c>
      <c r="C1577" s="9">
        <v>7</v>
      </c>
      <c r="D1577" s="9">
        <v>1</v>
      </c>
      <c r="E1577" s="9">
        <v>9</v>
      </c>
      <c r="F1577" s="9">
        <v>0</v>
      </c>
      <c r="G1577" s="9">
        <v>0</v>
      </c>
      <c r="H1577" s="9">
        <v>0</v>
      </c>
      <c r="I1577" s="9">
        <v>0</v>
      </c>
      <c r="J1577" s="9">
        <v>0</v>
      </c>
      <c r="K1577" s="9">
        <v>1</v>
      </c>
      <c r="L1577" s="9">
        <v>0</v>
      </c>
      <c r="M1577" s="9">
        <v>2</v>
      </c>
      <c r="N1577" s="9">
        <v>4</v>
      </c>
      <c r="O1577" s="9">
        <v>4</v>
      </c>
      <c r="P1577" s="9">
        <v>4</v>
      </c>
      <c r="Q1577" s="9">
        <v>4</v>
      </c>
      <c r="R1577" s="9">
        <v>4</v>
      </c>
      <c r="S1577" s="9">
        <v>4</v>
      </c>
      <c r="T1577" s="9"/>
      <c r="U1577" s="9">
        <v>1</v>
      </c>
      <c r="V1577" s="9">
        <v>1</v>
      </c>
      <c r="W1577" s="9">
        <v>0</v>
      </c>
      <c r="X1577" s="9">
        <v>0</v>
      </c>
      <c r="Y1577" s="9">
        <v>1</v>
      </c>
      <c r="Z1577" s="9">
        <v>0</v>
      </c>
      <c r="AA1577" s="9">
        <v>0</v>
      </c>
      <c r="AB1577" s="9">
        <v>0</v>
      </c>
      <c r="AC1577" s="9"/>
      <c r="AD1577" s="9">
        <v>1</v>
      </c>
      <c r="AE1577" s="9"/>
      <c r="AF1577" s="9">
        <v>1</v>
      </c>
      <c r="AG1577" s="9">
        <v>1</v>
      </c>
      <c r="AH1577" s="9">
        <v>0</v>
      </c>
      <c r="AI1577" s="9">
        <v>0</v>
      </c>
      <c r="AJ1577" s="9">
        <v>0</v>
      </c>
      <c r="AK1577" s="9">
        <v>0</v>
      </c>
      <c r="AL1577" s="9"/>
      <c r="AM1577" s="9">
        <v>1</v>
      </c>
      <c r="AN1577" s="9">
        <v>1</v>
      </c>
      <c r="AO1577" s="9">
        <v>1</v>
      </c>
      <c r="AP1577" s="9">
        <v>1</v>
      </c>
      <c r="AQ1577" s="9">
        <v>0</v>
      </c>
      <c r="AR1577" s="9">
        <v>0</v>
      </c>
      <c r="AS1577" s="9"/>
      <c r="AT1577" s="9">
        <v>3</v>
      </c>
      <c r="AU1577" s="9">
        <v>3</v>
      </c>
      <c r="AV1577" s="75">
        <v>1</v>
      </c>
      <c r="AW1577" s="75">
        <v>1</v>
      </c>
      <c r="AX1577" s="75">
        <v>1</v>
      </c>
      <c r="AY1577" s="9">
        <v>2</v>
      </c>
      <c r="AZ1577" s="9">
        <v>1</v>
      </c>
      <c r="BA1577" s="9">
        <v>1</v>
      </c>
      <c r="BB1577" s="9">
        <v>2</v>
      </c>
      <c r="BC1577" s="9">
        <v>1</v>
      </c>
      <c r="BD1577" s="9">
        <v>1</v>
      </c>
      <c r="BE1577" s="9">
        <v>1</v>
      </c>
      <c r="BF1577" s="9">
        <v>1</v>
      </c>
      <c r="BG1577" s="9">
        <v>1</v>
      </c>
      <c r="BH1577">
        <v>1</v>
      </c>
      <c r="BI1577">
        <v>1</v>
      </c>
      <c r="BJ1577" s="58">
        <v>1</v>
      </c>
      <c r="BK1577">
        <v>1</v>
      </c>
      <c r="BL1577">
        <v>1</v>
      </c>
      <c r="BM1577">
        <v>1</v>
      </c>
      <c r="BN1577">
        <v>1</v>
      </c>
      <c r="BO1577">
        <v>2</v>
      </c>
      <c r="BP1577">
        <v>2</v>
      </c>
      <c r="BQ1577" t="s">
        <v>125</v>
      </c>
      <c r="BR1577">
        <v>1</v>
      </c>
      <c r="BS1577">
        <v>1</v>
      </c>
      <c r="BT1577">
        <v>1</v>
      </c>
      <c r="BU1577">
        <v>1</v>
      </c>
      <c r="BV1577">
        <v>1</v>
      </c>
      <c r="BW1577">
        <v>1</v>
      </c>
      <c r="BX1577">
        <v>1</v>
      </c>
      <c r="BY1577">
        <v>2</v>
      </c>
      <c r="BZ1577">
        <v>2</v>
      </c>
      <c r="CA1577">
        <v>1</v>
      </c>
      <c r="CB1577">
        <v>2</v>
      </c>
      <c r="CC1577">
        <v>2</v>
      </c>
      <c r="CD1577">
        <v>2</v>
      </c>
      <c r="CE1577">
        <v>1</v>
      </c>
      <c r="CF1577">
        <v>1</v>
      </c>
      <c r="CG1577">
        <v>1</v>
      </c>
      <c r="CH1577">
        <v>2</v>
      </c>
      <c r="CI1577">
        <v>2</v>
      </c>
      <c r="CJ1577">
        <v>1</v>
      </c>
      <c r="CK1577">
        <v>2</v>
      </c>
      <c r="CL1577">
        <v>1</v>
      </c>
      <c r="CM1577">
        <v>1</v>
      </c>
      <c r="CO1577">
        <v>4</v>
      </c>
      <c r="CP1577">
        <v>1</v>
      </c>
      <c r="CQ1577">
        <v>1</v>
      </c>
      <c r="CR1577">
        <v>1</v>
      </c>
      <c r="CS1577">
        <v>1</v>
      </c>
      <c r="CT1577">
        <v>3</v>
      </c>
      <c r="CU1577">
        <v>1</v>
      </c>
      <c r="CV1577">
        <v>1</v>
      </c>
      <c r="CW1577">
        <v>1</v>
      </c>
      <c r="CX1577">
        <v>4</v>
      </c>
      <c r="CY1577">
        <v>1</v>
      </c>
      <c r="CZ1577">
        <v>0</v>
      </c>
      <c r="DA1577" s="57" t="s">
        <v>125</v>
      </c>
    </row>
    <row r="1578" spans="1:105">
      <c r="A1578">
        <v>1572</v>
      </c>
      <c r="B1578" s="9">
        <v>1</v>
      </c>
      <c r="C1578" s="9">
        <v>3</v>
      </c>
      <c r="D1578" s="9">
        <v>1</v>
      </c>
      <c r="E1578" s="9">
        <v>4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1</v>
      </c>
      <c r="M1578" s="9">
        <v>3</v>
      </c>
      <c r="N1578" s="9">
        <v>4</v>
      </c>
      <c r="O1578" s="9">
        <v>2</v>
      </c>
      <c r="P1578" s="9">
        <v>4</v>
      </c>
      <c r="Q1578" s="9">
        <v>4</v>
      </c>
      <c r="R1578" s="9">
        <v>4</v>
      </c>
      <c r="S1578" s="9">
        <v>4</v>
      </c>
      <c r="T1578" s="9"/>
      <c r="U1578" s="9">
        <v>0</v>
      </c>
      <c r="V1578" s="9">
        <v>0</v>
      </c>
      <c r="W1578" s="9">
        <v>1</v>
      </c>
      <c r="X1578" s="9">
        <v>0</v>
      </c>
      <c r="Y1578" s="9">
        <v>1</v>
      </c>
      <c r="Z1578" s="9">
        <v>0</v>
      </c>
      <c r="AA1578" s="9">
        <v>0</v>
      </c>
      <c r="AB1578" s="9">
        <v>0</v>
      </c>
      <c r="AC1578" s="9"/>
      <c r="AD1578" s="9">
        <v>1</v>
      </c>
      <c r="AE1578" s="9"/>
      <c r="AF1578" s="9">
        <v>1</v>
      </c>
      <c r="AG1578" s="9">
        <v>0</v>
      </c>
      <c r="AH1578" s="9">
        <v>1</v>
      </c>
      <c r="AI1578" s="9">
        <v>0</v>
      </c>
      <c r="AJ1578" s="9">
        <v>0</v>
      </c>
      <c r="AK1578" s="9">
        <v>0</v>
      </c>
      <c r="AL1578" s="9"/>
      <c r="AM1578" s="9">
        <v>1</v>
      </c>
      <c r="AN1578" s="9">
        <v>1</v>
      </c>
      <c r="AO1578" s="9">
        <v>1</v>
      </c>
      <c r="AP1578" s="9">
        <v>1</v>
      </c>
      <c r="AQ1578" s="9">
        <v>0</v>
      </c>
      <c r="AR1578" s="9">
        <v>1</v>
      </c>
      <c r="AS1578" s="9"/>
      <c r="AT1578" s="9">
        <v>2</v>
      </c>
      <c r="AU1578" s="9">
        <v>2</v>
      </c>
      <c r="AV1578" s="75">
        <v>2</v>
      </c>
      <c r="AW1578" s="75">
        <v>2</v>
      </c>
      <c r="AX1578" s="75">
        <v>2</v>
      </c>
      <c r="AY1578" s="9" t="s">
        <v>125</v>
      </c>
      <c r="AZ1578" s="9">
        <v>1</v>
      </c>
      <c r="BA1578" s="9">
        <v>1</v>
      </c>
      <c r="BB1578" s="9">
        <v>2</v>
      </c>
      <c r="BC1578" s="9">
        <v>1</v>
      </c>
      <c r="BD1578" s="9">
        <v>2</v>
      </c>
      <c r="BE1578" s="9" t="s">
        <v>125</v>
      </c>
      <c r="BF1578" s="9">
        <v>2</v>
      </c>
      <c r="BG1578" s="9" t="s">
        <v>125</v>
      </c>
      <c r="BH1578">
        <v>2</v>
      </c>
      <c r="BI1578">
        <v>2</v>
      </c>
      <c r="BJ1578" s="58">
        <v>1</v>
      </c>
      <c r="BK1578">
        <v>2</v>
      </c>
      <c r="BL1578">
        <v>1</v>
      </c>
      <c r="BM1578">
        <v>2</v>
      </c>
      <c r="BN1578">
        <v>2</v>
      </c>
      <c r="BO1578">
        <v>2</v>
      </c>
      <c r="BP1578">
        <v>2</v>
      </c>
      <c r="BQ1578" t="s">
        <v>125</v>
      </c>
      <c r="BR1578">
        <v>2</v>
      </c>
      <c r="BS1578">
        <v>2</v>
      </c>
      <c r="BT1578" t="s">
        <v>125</v>
      </c>
      <c r="BU1578">
        <v>2</v>
      </c>
      <c r="BV1578">
        <v>2</v>
      </c>
      <c r="BW1578">
        <v>2</v>
      </c>
      <c r="BX1578">
        <v>2</v>
      </c>
      <c r="BY1578">
        <v>2</v>
      </c>
      <c r="BZ1578">
        <v>2</v>
      </c>
      <c r="CA1578">
        <v>2</v>
      </c>
      <c r="CB1578">
        <v>2</v>
      </c>
      <c r="CC1578">
        <v>2</v>
      </c>
      <c r="CD1578">
        <v>1</v>
      </c>
      <c r="CE1578">
        <v>2</v>
      </c>
      <c r="CF1578">
        <v>2</v>
      </c>
      <c r="CG1578">
        <v>2</v>
      </c>
      <c r="CH1578">
        <v>2</v>
      </c>
      <c r="CI1578">
        <v>2</v>
      </c>
      <c r="CJ1578">
        <v>2</v>
      </c>
      <c r="CK1578">
        <v>2</v>
      </c>
      <c r="CL1578">
        <v>1</v>
      </c>
      <c r="CM1578">
        <v>3</v>
      </c>
      <c r="CN1578">
        <v>4</v>
      </c>
      <c r="CO1578">
        <v>3</v>
      </c>
      <c r="CP1578">
        <v>2</v>
      </c>
      <c r="CQ1578">
        <v>4</v>
      </c>
      <c r="CR1578">
        <v>3</v>
      </c>
      <c r="CS1578">
        <v>3</v>
      </c>
      <c r="CT1578">
        <v>2</v>
      </c>
      <c r="CU1578">
        <v>3</v>
      </c>
      <c r="CV1578">
        <v>1</v>
      </c>
      <c r="CW1578">
        <v>1</v>
      </c>
      <c r="CX1578">
        <v>4</v>
      </c>
      <c r="CY1578">
        <v>3</v>
      </c>
      <c r="CZ1578">
        <v>3</v>
      </c>
      <c r="DA1578" s="57" t="s">
        <v>125</v>
      </c>
    </row>
    <row r="1579" spans="1:105">
      <c r="A1579">
        <v>1573</v>
      </c>
      <c r="B1579" s="9">
        <v>1</v>
      </c>
      <c r="C1579" s="9">
        <v>8</v>
      </c>
      <c r="D1579" s="9">
        <v>7</v>
      </c>
      <c r="E1579" s="9">
        <v>14</v>
      </c>
      <c r="F1579" s="9">
        <v>0</v>
      </c>
      <c r="G1579" s="9">
        <v>0</v>
      </c>
      <c r="H1579" s="9">
        <v>0</v>
      </c>
      <c r="I1579" s="9">
        <v>1</v>
      </c>
      <c r="J1579" s="9">
        <v>0</v>
      </c>
      <c r="K1579" s="9">
        <v>0</v>
      </c>
      <c r="L1579" s="9">
        <v>0</v>
      </c>
      <c r="M1579" s="9">
        <v>2</v>
      </c>
      <c r="N1579" s="9">
        <v>2</v>
      </c>
      <c r="O1579" s="9">
        <v>1</v>
      </c>
      <c r="P1579" s="9">
        <v>1</v>
      </c>
      <c r="Q1579" s="9">
        <v>3</v>
      </c>
      <c r="R1579" s="9">
        <v>4</v>
      </c>
      <c r="S1579" s="9">
        <v>4</v>
      </c>
      <c r="T1579" s="9"/>
      <c r="U1579" s="9">
        <v>0</v>
      </c>
      <c r="V1579" s="9">
        <v>0</v>
      </c>
      <c r="W1579" s="9">
        <v>0</v>
      </c>
      <c r="X1579" s="9">
        <v>0</v>
      </c>
      <c r="Y1579" s="9">
        <v>1</v>
      </c>
      <c r="Z1579" s="9">
        <v>1</v>
      </c>
      <c r="AA1579" s="9">
        <v>0</v>
      </c>
      <c r="AB1579" s="9">
        <v>0</v>
      </c>
      <c r="AC1579" s="9"/>
      <c r="AD1579" s="9">
        <v>4</v>
      </c>
      <c r="AE1579" s="9"/>
      <c r="AF1579" s="9">
        <v>1</v>
      </c>
      <c r="AG1579" s="9">
        <v>0</v>
      </c>
      <c r="AH1579" s="9">
        <v>1</v>
      </c>
      <c r="AI1579" s="9">
        <v>0</v>
      </c>
      <c r="AJ1579" s="9">
        <v>0</v>
      </c>
      <c r="AK1579" s="9">
        <v>0</v>
      </c>
      <c r="AL1579" s="9"/>
      <c r="AM1579" s="9">
        <v>1</v>
      </c>
      <c r="AN1579" s="9">
        <v>1</v>
      </c>
      <c r="AO1579" s="9">
        <v>0</v>
      </c>
      <c r="AP1579" s="9">
        <v>0</v>
      </c>
      <c r="AQ1579" s="9">
        <v>0</v>
      </c>
      <c r="AR1579" s="9">
        <v>0</v>
      </c>
      <c r="AS1579" s="9"/>
      <c r="AT1579" s="9">
        <v>1</v>
      </c>
      <c r="AU1579" s="9">
        <v>3</v>
      </c>
      <c r="AV1579" s="75">
        <v>2</v>
      </c>
      <c r="AW1579" s="75">
        <v>1</v>
      </c>
      <c r="AX1579" s="75">
        <v>1</v>
      </c>
      <c r="AY1579" s="9">
        <v>1</v>
      </c>
      <c r="AZ1579" s="9">
        <v>1</v>
      </c>
      <c r="BA1579" s="9">
        <v>2</v>
      </c>
      <c r="BB1579" s="9">
        <v>2</v>
      </c>
      <c r="BC1579" s="9">
        <v>1</v>
      </c>
      <c r="BD1579" s="9">
        <v>1</v>
      </c>
      <c r="BE1579" s="9">
        <v>1</v>
      </c>
      <c r="BF1579" s="9">
        <v>1</v>
      </c>
      <c r="BG1579" s="9">
        <v>1</v>
      </c>
      <c r="BH1579">
        <v>1</v>
      </c>
      <c r="BI1579">
        <v>2</v>
      </c>
      <c r="BJ1579" s="58">
        <v>1</v>
      </c>
      <c r="BK1579">
        <v>1</v>
      </c>
      <c r="BL1579">
        <v>1</v>
      </c>
      <c r="BM1579">
        <v>1</v>
      </c>
      <c r="BN1579">
        <v>2</v>
      </c>
      <c r="BO1579">
        <v>2</v>
      </c>
      <c r="BP1579">
        <v>1</v>
      </c>
      <c r="BQ1579">
        <v>1</v>
      </c>
      <c r="BR1579">
        <v>1</v>
      </c>
      <c r="BS1579">
        <v>2</v>
      </c>
      <c r="BT1579" t="s">
        <v>125</v>
      </c>
      <c r="BU1579">
        <v>1</v>
      </c>
      <c r="BV1579">
        <v>1</v>
      </c>
      <c r="BW1579">
        <v>2</v>
      </c>
      <c r="BX1579">
        <v>2</v>
      </c>
      <c r="BY1579">
        <v>1</v>
      </c>
      <c r="BZ1579">
        <v>2</v>
      </c>
      <c r="CA1579">
        <v>2</v>
      </c>
      <c r="CB1579">
        <v>2</v>
      </c>
      <c r="CC1579">
        <v>1</v>
      </c>
      <c r="CD1579">
        <v>2</v>
      </c>
      <c r="CE1579">
        <v>1</v>
      </c>
      <c r="CF1579">
        <v>1</v>
      </c>
      <c r="CG1579">
        <v>1</v>
      </c>
      <c r="CH1579">
        <v>1</v>
      </c>
      <c r="CI1579">
        <v>1</v>
      </c>
      <c r="CJ1579">
        <v>1</v>
      </c>
      <c r="CK1579">
        <v>2</v>
      </c>
      <c r="CL1579">
        <v>1</v>
      </c>
      <c r="CM1579">
        <v>2</v>
      </c>
      <c r="CN1579">
        <v>2</v>
      </c>
      <c r="CO1579">
        <v>4</v>
      </c>
      <c r="CP1579">
        <v>4</v>
      </c>
      <c r="CQ1579">
        <v>4</v>
      </c>
      <c r="CR1579">
        <v>4</v>
      </c>
      <c r="CS1579">
        <v>4</v>
      </c>
      <c r="CT1579">
        <v>4</v>
      </c>
      <c r="CU1579">
        <v>4</v>
      </c>
      <c r="CV1579">
        <v>2</v>
      </c>
      <c r="CW1579">
        <v>1</v>
      </c>
      <c r="CX1579">
        <v>3</v>
      </c>
      <c r="CY1579">
        <v>3</v>
      </c>
      <c r="CZ1579">
        <v>4</v>
      </c>
      <c r="DA1579" s="57" t="s">
        <v>125</v>
      </c>
    </row>
    <row r="1580" spans="1:105">
      <c r="A1580">
        <v>1574</v>
      </c>
      <c r="B1580" s="9">
        <v>1</v>
      </c>
      <c r="C1580" s="9">
        <v>8</v>
      </c>
      <c r="D1580" s="9">
        <v>7</v>
      </c>
      <c r="E1580" s="9">
        <v>16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1</v>
      </c>
      <c r="L1580" s="9">
        <v>0</v>
      </c>
      <c r="M1580" s="9">
        <v>2</v>
      </c>
      <c r="N1580" s="9">
        <v>4</v>
      </c>
      <c r="O1580" s="9">
        <v>4</v>
      </c>
      <c r="P1580" s="9">
        <v>4</v>
      </c>
      <c r="Q1580" s="9">
        <v>4</v>
      </c>
      <c r="R1580" s="9">
        <v>4</v>
      </c>
      <c r="S1580" s="9">
        <v>4</v>
      </c>
      <c r="T1580" s="9"/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1</v>
      </c>
      <c r="AB1580" s="9">
        <v>0</v>
      </c>
      <c r="AC1580" s="9"/>
      <c r="AD1580" s="9">
        <v>4</v>
      </c>
      <c r="AE1580" s="9"/>
      <c r="AF1580" s="9">
        <v>1</v>
      </c>
      <c r="AG1580" s="9">
        <v>1</v>
      </c>
      <c r="AH1580" s="9">
        <v>0</v>
      </c>
      <c r="AI1580" s="9">
        <v>0</v>
      </c>
      <c r="AJ1580" s="9">
        <v>1</v>
      </c>
      <c r="AK1580" s="9">
        <v>0</v>
      </c>
      <c r="AL1580" s="9"/>
      <c r="AM1580" s="9">
        <v>1</v>
      </c>
      <c r="AN1580" s="9">
        <v>1</v>
      </c>
      <c r="AO1580" s="9">
        <v>1</v>
      </c>
      <c r="AP1580" s="9">
        <v>1</v>
      </c>
      <c r="AQ1580" s="9">
        <v>0</v>
      </c>
      <c r="AR1580" s="9">
        <v>0</v>
      </c>
      <c r="AS1580" s="9"/>
      <c r="AT1580" s="9">
        <v>1</v>
      </c>
      <c r="AU1580" s="9">
        <v>1</v>
      </c>
      <c r="AV1580" s="75">
        <v>2</v>
      </c>
      <c r="AW1580" s="75">
        <v>2</v>
      </c>
      <c r="AX1580" s="75">
        <v>1</v>
      </c>
      <c r="AY1580" s="9">
        <v>1</v>
      </c>
      <c r="AZ1580" s="9">
        <v>1</v>
      </c>
      <c r="BA1580" s="9">
        <v>1</v>
      </c>
      <c r="BB1580" s="9">
        <v>1</v>
      </c>
      <c r="BC1580" s="9">
        <v>2</v>
      </c>
      <c r="BD1580" s="9">
        <v>1</v>
      </c>
      <c r="BE1580" s="9">
        <v>2</v>
      </c>
      <c r="BF1580" s="9">
        <v>2</v>
      </c>
      <c r="BG1580" s="9" t="s">
        <v>125</v>
      </c>
      <c r="BH1580">
        <v>1</v>
      </c>
      <c r="BI1580">
        <v>1</v>
      </c>
      <c r="BJ1580" s="58">
        <v>1</v>
      </c>
      <c r="BK1580">
        <v>1</v>
      </c>
      <c r="BL1580">
        <v>1</v>
      </c>
      <c r="BM1580">
        <v>1</v>
      </c>
      <c r="BN1580">
        <v>2</v>
      </c>
      <c r="BO1580">
        <v>2</v>
      </c>
      <c r="BP1580">
        <v>2</v>
      </c>
      <c r="BQ1580" t="s">
        <v>125</v>
      </c>
      <c r="BR1580">
        <v>1</v>
      </c>
      <c r="BS1580">
        <v>2</v>
      </c>
      <c r="BT1580" t="s">
        <v>125</v>
      </c>
      <c r="BU1580">
        <v>2</v>
      </c>
      <c r="BV1580">
        <v>2</v>
      </c>
      <c r="BW1580">
        <v>2</v>
      </c>
      <c r="BX1580">
        <v>2</v>
      </c>
      <c r="BY1580">
        <v>1</v>
      </c>
      <c r="BZ1580">
        <v>2</v>
      </c>
      <c r="CA1580">
        <v>2</v>
      </c>
      <c r="CB1580">
        <v>2</v>
      </c>
      <c r="CC1580">
        <v>2</v>
      </c>
      <c r="CD1580">
        <v>1</v>
      </c>
      <c r="CE1580">
        <v>2</v>
      </c>
      <c r="CF1580">
        <v>2</v>
      </c>
      <c r="CG1580">
        <v>2</v>
      </c>
      <c r="CH1580">
        <v>1</v>
      </c>
      <c r="CI1580">
        <v>2</v>
      </c>
      <c r="CJ1580">
        <v>1</v>
      </c>
      <c r="CK1580">
        <v>2</v>
      </c>
      <c r="CL1580">
        <v>1</v>
      </c>
      <c r="CM1580">
        <v>4</v>
      </c>
      <c r="CN1580">
        <v>4</v>
      </c>
      <c r="CO1580">
        <v>4</v>
      </c>
      <c r="CP1580">
        <v>2</v>
      </c>
      <c r="CQ1580">
        <v>4</v>
      </c>
      <c r="CR1580">
        <v>4</v>
      </c>
      <c r="CS1580">
        <v>4</v>
      </c>
      <c r="CT1580">
        <v>2</v>
      </c>
      <c r="CU1580">
        <v>4</v>
      </c>
      <c r="CV1580">
        <v>4</v>
      </c>
      <c r="CW1580">
        <v>2</v>
      </c>
      <c r="CX1580">
        <v>4</v>
      </c>
      <c r="CY1580">
        <v>3</v>
      </c>
      <c r="CZ1580">
        <v>4</v>
      </c>
      <c r="DA1580" s="57" t="s">
        <v>125</v>
      </c>
    </row>
    <row r="1581" spans="1:105">
      <c r="A1581">
        <v>1575</v>
      </c>
      <c r="B1581" s="9">
        <v>1</v>
      </c>
      <c r="C1581" s="9">
        <v>9</v>
      </c>
      <c r="D1581" s="9">
        <v>7</v>
      </c>
      <c r="E1581" s="9">
        <v>5</v>
      </c>
      <c r="F1581" s="9">
        <v>0</v>
      </c>
      <c r="G1581" s="9">
        <v>0</v>
      </c>
      <c r="H1581" s="9">
        <v>0</v>
      </c>
      <c r="I1581" s="9">
        <v>1</v>
      </c>
      <c r="J1581" s="9">
        <v>0</v>
      </c>
      <c r="K1581" s="9">
        <v>0</v>
      </c>
      <c r="L1581" s="9">
        <v>0</v>
      </c>
      <c r="M1581" s="9">
        <v>2</v>
      </c>
      <c r="N1581" s="9"/>
      <c r="O1581" s="9"/>
      <c r="P1581" s="9"/>
      <c r="Q1581" s="9">
        <v>4</v>
      </c>
      <c r="R1581" s="9"/>
      <c r="S1581" s="9"/>
      <c r="T1581" s="9"/>
      <c r="U1581" s="9">
        <v>1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  <c r="AC1581" s="9"/>
      <c r="AD1581" s="9">
        <v>4</v>
      </c>
      <c r="AE1581" s="9"/>
      <c r="AF1581" s="9">
        <v>0</v>
      </c>
      <c r="AG1581" s="9">
        <v>0</v>
      </c>
      <c r="AH1581" s="9">
        <v>1</v>
      </c>
      <c r="AI1581" s="9">
        <v>0</v>
      </c>
      <c r="AJ1581" s="9">
        <v>0</v>
      </c>
      <c r="AK1581" s="9">
        <v>0</v>
      </c>
      <c r="AL1581" s="9"/>
      <c r="AM1581" s="9">
        <v>1</v>
      </c>
      <c r="AN1581" s="9">
        <v>1</v>
      </c>
      <c r="AO1581" s="9">
        <v>1</v>
      </c>
      <c r="AP1581" s="9">
        <v>0</v>
      </c>
      <c r="AQ1581" s="9">
        <v>0</v>
      </c>
      <c r="AR1581" s="9">
        <v>0</v>
      </c>
      <c r="AS1581" s="9"/>
      <c r="AT1581" s="9">
        <v>4</v>
      </c>
      <c r="AU1581" s="9">
        <v>1</v>
      </c>
      <c r="AV1581" s="75">
        <v>2</v>
      </c>
      <c r="AW1581" s="75">
        <v>2</v>
      </c>
      <c r="AX1581" s="75">
        <v>1</v>
      </c>
      <c r="AY1581" s="9">
        <v>2</v>
      </c>
      <c r="AZ1581" s="9">
        <v>2</v>
      </c>
      <c r="BA1581" s="9" t="s">
        <v>125</v>
      </c>
      <c r="BB1581" s="9" t="s">
        <v>125</v>
      </c>
      <c r="BC1581" s="9">
        <v>2</v>
      </c>
      <c r="BD1581" s="9">
        <v>1</v>
      </c>
      <c r="BE1581" s="9">
        <v>2</v>
      </c>
      <c r="BF1581" s="9">
        <v>1</v>
      </c>
      <c r="BG1581" s="9">
        <v>1</v>
      </c>
      <c r="BH1581">
        <v>2</v>
      </c>
      <c r="BI1581">
        <v>2</v>
      </c>
      <c r="BJ1581" s="58">
        <v>1</v>
      </c>
      <c r="BK1581">
        <v>2</v>
      </c>
      <c r="BL1581">
        <v>2</v>
      </c>
      <c r="BM1581">
        <v>2</v>
      </c>
      <c r="BN1581">
        <v>2</v>
      </c>
      <c r="BO1581">
        <v>2</v>
      </c>
      <c r="BP1581">
        <v>2</v>
      </c>
      <c r="BQ1581" t="s">
        <v>125</v>
      </c>
      <c r="BR1581">
        <v>2</v>
      </c>
      <c r="BS1581">
        <v>2</v>
      </c>
      <c r="BT1581" t="s">
        <v>125</v>
      </c>
      <c r="BU1581">
        <v>1</v>
      </c>
      <c r="BV1581">
        <v>1</v>
      </c>
      <c r="BW1581">
        <v>1</v>
      </c>
      <c r="BX1581">
        <v>2</v>
      </c>
      <c r="BY1581">
        <v>1</v>
      </c>
      <c r="BZ1581">
        <v>2</v>
      </c>
      <c r="CA1581">
        <v>2</v>
      </c>
      <c r="CB1581">
        <v>2</v>
      </c>
      <c r="CC1581">
        <v>1</v>
      </c>
      <c r="CD1581">
        <v>1</v>
      </c>
      <c r="CE1581">
        <v>2</v>
      </c>
      <c r="CF1581">
        <v>1</v>
      </c>
      <c r="CG1581">
        <v>2</v>
      </c>
      <c r="CH1581">
        <v>2</v>
      </c>
      <c r="CI1581">
        <v>2</v>
      </c>
      <c r="CJ1581">
        <v>2</v>
      </c>
      <c r="CK1581">
        <v>2</v>
      </c>
      <c r="CL1581">
        <v>2</v>
      </c>
      <c r="CM1581" t="s">
        <v>125</v>
      </c>
      <c r="CN1581" t="s">
        <v>125</v>
      </c>
      <c r="CO1581">
        <v>4</v>
      </c>
      <c r="CP1581">
        <v>4</v>
      </c>
      <c r="CQ1581">
        <v>4</v>
      </c>
      <c r="CR1581">
        <v>1</v>
      </c>
      <c r="CS1581">
        <v>2</v>
      </c>
      <c r="CT1581">
        <v>4</v>
      </c>
      <c r="CU1581">
        <v>1</v>
      </c>
      <c r="CV1581">
        <v>1</v>
      </c>
      <c r="CW1581">
        <v>1</v>
      </c>
      <c r="CX1581">
        <v>1</v>
      </c>
      <c r="CY1581">
        <v>1</v>
      </c>
      <c r="CZ1581">
        <v>0</v>
      </c>
      <c r="DA1581" s="57" t="s">
        <v>125</v>
      </c>
    </row>
    <row r="1582" spans="1:105">
      <c r="A1582">
        <v>1576</v>
      </c>
      <c r="B1582" s="9">
        <v>1</v>
      </c>
      <c r="C1582" s="9">
        <v>7</v>
      </c>
      <c r="D1582" s="9">
        <v>7</v>
      </c>
      <c r="E1582" s="9">
        <v>5</v>
      </c>
      <c r="F1582" s="9">
        <v>0</v>
      </c>
      <c r="G1582" s="9">
        <v>0</v>
      </c>
      <c r="H1582" s="9">
        <v>0</v>
      </c>
      <c r="I1582" s="9">
        <v>1</v>
      </c>
      <c r="J1582" s="9">
        <v>0</v>
      </c>
      <c r="K1582" s="9">
        <v>0</v>
      </c>
      <c r="L1582" s="9">
        <v>0</v>
      </c>
      <c r="M1582" s="9">
        <v>1</v>
      </c>
      <c r="N1582" s="9">
        <v>0</v>
      </c>
      <c r="O1582" s="9">
        <v>0</v>
      </c>
      <c r="P1582" s="9">
        <v>0</v>
      </c>
      <c r="Q1582" s="9">
        <v>0</v>
      </c>
      <c r="R1582" s="9">
        <v>3</v>
      </c>
      <c r="S1582" s="9">
        <v>0</v>
      </c>
      <c r="T1582" s="9"/>
      <c r="U1582" s="9">
        <v>0</v>
      </c>
      <c r="V1582" s="9">
        <v>0</v>
      </c>
      <c r="W1582" s="9">
        <v>0</v>
      </c>
      <c r="X1582" s="9">
        <v>0</v>
      </c>
      <c r="Y1582" s="9">
        <v>1</v>
      </c>
      <c r="Z1582" s="9">
        <v>1</v>
      </c>
      <c r="AA1582" s="9">
        <v>0</v>
      </c>
      <c r="AB1582" s="9">
        <v>0</v>
      </c>
      <c r="AC1582" s="9"/>
      <c r="AD1582" s="9">
        <v>4</v>
      </c>
      <c r="AE1582" s="9"/>
      <c r="AF1582" s="9">
        <v>1</v>
      </c>
      <c r="AG1582" s="9">
        <v>1</v>
      </c>
      <c r="AH1582" s="9">
        <v>1</v>
      </c>
      <c r="AI1582" s="9">
        <v>0</v>
      </c>
      <c r="AJ1582" s="9">
        <v>0</v>
      </c>
      <c r="AK1582" s="9">
        <v>0</v>
      </c>
      <c r="AL1582" s="9"/>
      <c r="AM1582" s="9">
        <v>0</v>
      </c>
      <c r="AN1582" s="9">
        <v>1</v>
      </c>
      <c r="AO1582" s="9">
        <v>1</v>
      </c>
      <c r="AP1582" s="9">
        <v>0</v>
      </c>
      <c r="AQ1582" s="9">
        <v>0</v>
      </c>
      <c r="AR1582" s="9">
        <v>0</v>
      </c>
      <c r="AS1582" s="9"/>
      <c r="AT1582" s="9">
        <v>4</v>
      </c>
      <c r="AU1582" s="9">
        <v>4</v>
      </c>
      <c r="AV1582" s="75">
        <v>2</v>
      </c>
      <c r="AW1582" s="75">
        <v>2</v>
      </c>
      <c r="AX1582" s="75">
        <v>1</v>
      </c>
      <c r="AY1582" s="9">
        <v>1</v>
      </c>
      <c r="AZ1582" s="9">
        <v>1</v>
      </c>
      <c r="BA1582" s="9">
        <v>1</v>
      </c>
      <c r="BB1582" s="9">
        <v>2</v>
      </c>
      <c r="BC1582" s="9">
        <v>2</v>
      </c>
      <c r="BD1582" s="9">
        <v>1</v>
      </c>
      <c r="BE1582" s="9">
        <v>2</v>
      </c>
      <c r="BF1582" s="9">
        <v>2</v>
      </c>
      <c r="BG1582" s="9" t="s">
        <v>125</v>
      </c>
      <c r="BH1582">
        <v>1</v>
      </c>
      <c r="BI1582">
        <v>2</v>
      </c>
      <c r="BJ1582" s="58">
        <v>2</v>
      </c>
      <c r="BK1582">
        <v>2</v>
      </c>
      <c r="BL1582">
        <v>2</v>
      </c>
      <c r="BM1582">
        <v>2</v>
      </c>
      <c r="BN1582">
        <v>2</v>
      </c>
      <c r="BO1582">
        <v>2</v>
      </c>
      <c r="BP1582">
        <v>2</v>
      </c>
      <c r="BQ1582" t="s">
        <v>125</v>
      </c>
      <c r="BR1582">
        <v>2</v>
      </c>
      <c r="BS1582">
        <v>2</v>
      </c>
      <c r="BT1582" t="s">
        <v>125</v>
      </c>
      <c r="BU1582">
        <v>1</v>
      </c>
      <c r="BV1582">
        <v>2</v>
      </c>
      <c r="BW1582">
        <v>2</v>
      </c>
      <c r="BX1582">
        <v>2</v>
      </c>
      <c r="BY1582">
        <v>2</v>
      </c>
      <c r="BZ1582">
        <v>2</v>
      </c>
      <c r="CA1582">
        <v>2</v>
      </c>
      <c r="CB1582">
        <v>2</v>
      </c>
      <c r="CC1582">
        <v>2</v>
      </c>
      <c r="CD1582">
        <v>2</v>
      </c>
      <c r="CE1582">
        <v>2</v>
      </c>
      <c r="CF1582">
        <v>2</v>
      </c>
      <c r="CG1582">
        <v>1</v>
      </c>
      <c r="CH1582">
        <v>2</v>
      </c>
      <c r="CI1582">
        <v>2</v>
      </c>
      <c r="CJ1582">
        <v>1</v>
      </c>
      <c r="CK1582">
        <v>2</v>
      </c>
      <c r="CL1582">
        <v>2</v>
      </c>
      <c r="CM1582" t="s">
        <v>125</v>
      </c>
      <c r="CN1582" t="s">
        <v>125</v>
      </c>
      <c r="CO1582">
        <v>3</v>
      </c>
      <c r="CP1582">
        <v>2</v>
      </c>
      <c r="CQ1582">
        <v>3</v>
      </c>
      <c r="CR1582">
        <v>3</v>
      </c>
      <c r="CS1582">
        <v>3</v>
      </c>
      <c r="CT1582">
        <v>3</v>
      </c>
      <c r="CU1582">
        <v>3</v>
      </c>
      <c r="CV1582">
        <v>3</v>
      </c>
      <c r="CW1582">
        <v>1</v>
      </c>
      <c r="CX1582">
        <v>3</v>
      </c>
      <c r="CY1582">
        <v>1</v>
      </c>
      <c r="CZ1582">
        <v>0</v>
      </c>
      <c r="DA1582" s="57" t="s">
        <v>125</v>
      </c>
    </row>
    <row r="1583" spans="1:105">
      <c r="A1583">
        <v>1577</v>
      </c>
      <c r="B1583" s="9">
        <v>2</v>
      </c>
      <c r="C1583" s="9">
        <v>5</v>
      </c>
      <c r="D1583" s="9">
        <v>4</v>
      </c>
      <c r="E1583" s="9">
        <v>3</v>
      </c>
      <c r="F1583" s="9">
        <v>0</v>
      </c>
      <c r="G1583" s="9">
        <v>0</v>
      </c>
      <c r="H1583" s="9">
        <v>1</v>
      </c>
      <c r="I1583" s="9">
        <v>1</v>
      </c>
      <c r="J1583" s="9">
        <v>0</v>
      </c>
      <c r="K1583" s="9">
        <v>0</v>
      </c>
      <c r="L1583" s="9">
        <v>0</v>
      </c>
      <c r="M1583" s="9">
        <v>2</v>
      </c>
      <c r="N1583" s="9">
        <v>4</v>
      </c>
      <c r="O1583" s="9">
        <v>0</v>
      </c>
      <c r="P1583" s="9">
        <v>0</v>
      </c>
      <c r="Q1583" s="9">
        <v>0</v>
      </c>
      <c r="R1583" s="9">
        <v>4</v>
      </c>
      <c r="S1583" s="9">
        <v>4</v>
      </c>
      <c r="T1583" s="9"/>
      <c r="U1583" s="9">
        <v>1</v>
      </c>
      <c r="V1583" s="9">
        <v>1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  <c r="AC1583" s="9"/>
      <c r="AD1583" s="9">
        <v>2</v>
      </c>
      <c r="AE1583" s="9"/>
      <c r="AF1583" s="9">
        <v>1</v>
      </c>
      <c r="AG1583" s="9">
        <v>0</v>
      </c>
      <c r="AH1583" s="9">
        <v>0</v>
      </c>
      <c r="AI1583" s="9">
        <v>1</v>
      </c>
      <c r="AJ1583" s="9">
        <v>0</v>
      </c>
      <c r="AK1583" s="9">
        <v>0</v>
      </c>
      <c r="AL1583" s="9"/>
      <c r="AM1583" s="9">
        <v>1</v>
      </c>
      <c r="AN1583" s="9">
        <v>1</v>
      </c>
      <c r="AO1583" s="9">
        <v>1</v>
      </c>
      <c r="AP1583" s="9">
        <v>1</v>
      </c>
      <c r="AQ1583" s="9">
        <v>0</v>
      </c>
      <c r="AR1583" s="9">
        <v>0</v>
      </c>
      <c r="AS1583" s="9"/>
      <c r="AT1583" s="9">
        <v>1</v>
      </c>
      <c r="AU1583" s="9">
        <v>2</v>
      </c>
      <c r="AV1583" s="75">
        <v>1</v>
      </c>
      <c r="AW1583" s="75">
        <v>1</v>
      </c>
      <c r="AX1583" s="75">
        <v>1</v>
      </c>
      <c r="AY1583" s="9">
        <v>2</v>
      </c>
      <c r="AZ1583" s="9">
        <v>1</v>
      </c>
      <c r="BA1583" s="9">
        <v>1</v>
      </c>
      <c r="BB1583" s="9">
        <v>2</v>
      </c>
      <c r="BC1583" s="9">
        <v>1</v>
      </c>
      <c r="BD1583" s="9">
        <v>1</v>
      </c>
      <c r="BE1583" s="9">
        <v>2</v>
      </c>
      <c r="BF1583" s="9">
        <v>1</v>
      </c>
      <c r="BG1583" s="9">
        <v>1</v>
      </c>
      <c r="BH1583">
        <v>1</v>
      </c>
      <c r="BI1583">
        <v>1</v>
      </c>
      <c r="BJ1583" s="58">
        <v>1</v>
      </c>
      <c r="BK1583">
        <v>2</v>
      </c>
      <c r="BL1583">
        <v>2</v>
      </c>
      <c r="BM1583">
        <v>1</v>
      </c>
      <c r="BN1583">
        <v>1</v>
      </c>
      <c r="BO1583">
        <v>2</v>
      </c>
      <c r="BP1583">
        <v>1</v>
      </c>
      <c r="BQ1583">
        <v>1</v>
      </c>
      <c r="BR1583">
        <v>1</v>
      </c>
      <c r="BS1583">
        <v>1</v>
      </c>
      <c r="BT1583">
        <v>1</v>
      </c>
      <c r="BU1583">
        <v>1</v>
      </c>
      <c r="BV1583">
        <v>1</v>
      </c>
      <c r="BW1583">
        <v>1</v>
      </c>
      <c r="BX1583">
        <v>2</v>
      </c>
      <c r="BY1583">
        <v>1</v>
      </c>
      <c r="BZ1583">
        <v>2</v>
      </c>
      <c r="CA1583">
        <v>2</v>
      </c>
      <c r="CB1583">
        <v>2</v>
      </c>
      <c r="CC1583">
        <v>1</v>
      </c>
      <c r="CD1583">
        <v>2</v>
      </c>
      <c r="CE1583">
        <v>2</v>
      </c>
      <c r="CF1583">
        <v>1</v>
      </c>
      <c r="CG1583">
        <v>2</v>
      </c>
      <c r="CH1583">
        <v>1</v>
      </c>
      <c r="CI1583">
        <v>1</v>
      </c>
      <c r="CJ1583">
        <v>1</v>
      </c>
      <c r="CK1583">
        <v>2</v>
      </c>
      <c r="CL1583">
        <v>1</v>
      </c>
      <c r="CM1583">
        <v>2</v>
      </c>
      <c r="CN1583">
        <v>3</v>
      </c>
      <c r="CO1583">
        <v>4</v>
      </c>
      <c r="CP1583">
        <v>3</v>
      </c>
      <c r="CQ1583">
        <v>3</v>
      </c>
      <c r="CR1583">
        <v>3</v>
      </c>
      <c r="CS1583">
        <v>4</v>
      </c>
      <c r="CT1583">
        <v>4</v>
      </c>
      <c r="CU1583">
        <v>3</v>
      </c>
      <c r="CV1583">
        <v>1</v>
      </c>
      <c r="CW1583">
        <v>3</v>
      </c>
      <c r="CX1583">
        <v>3</v>
      </c>
      <c r="CY1583">
        <v>3</v>
      </c>
      <c r="CZ1583">
        <v>3</v>
      </c>
      <c r="DA1583" s="57">
        <v>3</v>
      </c>
    </row>
    <row r="1584" spans="1:105">
      <c r="A1584">
        <v>1578</v>
      </c>
      <c r="B1584" s="9">
        <v>1</v>
      </c>
      <c r="C1584" s="9">
        <v>8</v>
      </c>
      <c r="D1584" s="9">
        <v>7</v>
      </c>
      <c r="E1584" s="9">
        <v>4</v>
      </c>
      <c r="F1584" s="9">
        <v>0</v>
      </c>
      <c r="G1584" s="9">
        <v>0</v>
      </c>
      <c r="H1584" s="9">
        <v>0</v>
      </c>
      <c r="I1584" s="9">
        <v>1</v>
      </c>
      <c r="J1584" s="9">
        <v>0</v>
      </c>
      <c r="K1584" s="9">
        <v>0</v>
      </c>
      <c r="L1584" s="9">
        <v>0</v>
      </c>
      <c r="M1584" s="9">
        <v>1</v>
      </c>
      <c r="N1584" s="9">
        <v>1</v>
      </c>
      <c r="O1584" s="9">
        <v>3</v>
      </c>
      <c r="P1584" s="9">
        <v>1</v>
      </c>
      <c r="Q1584" s="9">
        <v>1</v>
      </c>
      <c r="R1584" s="9">
        <v>1</v>
      </c>
      <c r="S1584" s="9">
        <v>3</v>
      </c>
      <c r="T1584" s="9"/>
      <c r="U1584" s="9">
        <v>0</v>
      </c>
      <c r="V1584" s="9">
        <v>0</v>
      </c>
      <c r="W1584" s="9">
        <v>1</v>
      </c>
      <c r="X1584" s="9">
        <v>0</v>
      </c>
      <c r="Y1584" s="9">
        <v>1</v>
      </c>
      <c r="Z1584" s="9">
        <v>0</v>
      </c>
      <c r="AA1584" s="9">
        <v>0</v>
      </c>
      <c r="AB1584" s="9">
        <v>0</v>
      </c>
      <c r="AC1584" s="9"/>
      <c r="AD1584" s="9">
        <v>4</v>
      </c>
      <c r="AE1584" s="9"/>
      <c r="AF1584" s="9">
        <v>1</v>
      </c>
      <c r="AG1584" s="9">
        <v>1</v>
      </c>
      <c r="AH1584" s="9">
        <v>0</v>
      </c>
      <c r="AI1584" s="9">
        <v>0</v>
      </c>
      <c r="AJ1584" s="9">
        <v>0</v>
      </c>
      <c r="AK1584" s="9">
        <v>0</v>
      </c>
      <c r="AL1584" s="9"/>
      <c r="AM1584" s="9">
        <v>1</v>
      </c>
      <c r="AN1584" s="9">
        <v>1</v>
      </c>
      <c r="AO1584" s="9">
        <v>0</v>
      </c>
      <c r="AP1584" s="9">
        <v>1</v>
      </c>
      <c r="AQ1584" s="9">
        <v>0</v>
      </c>
      <c r="AR1584" s="9">
        <v>0</v>
      </c>
      <c r="AS1584" s="9"/>
      <c r="AT1584" s="9">
        <v>3</v>
      </c>
      <c r="AU1584" s="9">
        <v>3</v>
      </c>
      <c r="AV1584" s="75">
        <v>1</v>
      </c>
      <c r="AW1584" s="75">
        <v>2</v>
      </c>
      <c r="AX1584" s="75">
        <v>1</v>
      </c>
      <c r="AY1584" s="9">
        <v>1</v>
      </c>
      <c r="AZ1584" s="9">
        <v>1</v>
      </c>
      <c r="BA1584" s="9">
        <v>1</v>
      </c>
      <c r="BB1584" s="9">
        <v>1</v>
      </c>
      <c r="BC1584" s="9">
        <v>2</v>
      </c>
      <c r="BD1584" s="9">
        <v>1</v>
      </c>
      <c r="BE1584" s="9">
        <v>2</v>
      </c>
      <c r="BF1584" s="9">
        <v>1</v>
      </c>
      <c r="BG1584" s="9">
        <v>1</v>
      </c>
      <c r="BH1584">
        <v>1</v>
      </c>
      <c r="BI1584">
        <v>2</v>
      </c>
      <c r="BJ1584" s="58">
        <v>1</v>
      </c>
      <c r="BK1584">
        <v>2</v>
      </c>
      <c r="BL1584">
        <v>1</v>
      </c>
      <c r="BM1584">
        <v>1</v>
      </c>
      <c r="BN1584">
        <v>1</v>
      </c>
      <c r="BO1584">
        <v>2</v>
      </c>
      <c r="BP1584">
        <v>2</v>
      </c>
      <c r="BQ1584" t="s">
        <v>125</v>
      </c>
      <c r="BR1584">
        <v>1</v>
      </c>
      <c r="BS1584">
        <v>2</v>
      </c>
      <c r="BT1584" t="s">
        <v>125</v>
      </c>
      <c r="BU1584">
        <v>1</v>
      </c>
      <c r="BV1584">
        <v>2</v>
      </c>
      <c r="BW1584">
        <v>2</v>
      </c>
      <c r="BX1584">
        <v>2</v>
      </c>
      <c r="BY1584">
        <v>2</v>
      </c>
      <c r="BZ1584">
        <v>2</v>
      </c>
      <c r="CA1584">
        <v>2</v>
      </c>
      <c r="CB1584">
        <v>2</v>
      </c>
      <c r="CC1584">
        <v>2</v>
      </c>
      <c r="CD1584">
        <v>2</v>
      </c>
      <c r="CE1584">
        <v>2</v>
      </c>
      <c r="CF1584">
        <v>1</v>
      </c>
      <c r="CG1584">
        <v>2</v>
      </c>
      <c r="CH1584">
        <v>2</v>
      </c>
      <c r="CI1584">
        <v>2</v>
      </c>
      <c r="CJ1584">
        <v>2</v>
      </c>
      <c r="CK1584">
        <v>2</v>
      </c>
      <c r="CL1584">
        <v>1</v>
      </c>
      <c r="CM1584">
        <v>3</v>
      </c>
      <c r="CN1584">
        <v>3</v>
      </c>
      <c r="CO1584">
        <v>4</v>
      </c>
      <c r="CP1584">
        <v>2</v>
      </c>
      <c r="CQ1584">
        <v>4</v>
      </c>
      <c r="CR1584">
        <v>3</v>
      </c>
      <c r="CS1584">
        <v>3</v>
      </c>
      <c r="CT1584">
        <v>3</v>
      </c>
      <c r="CU1584">
        <v>3</v>
      </c>
      <c r="CV1584">
        <v>3</v>
      </c>
      <c r="CW1584">
        <v>1</v>
      </c>
      <c r="CX1584">
        <v>3</v>
      </c>
      <c r="CY1584">
        <v>1</v>
      </c>
      <c r="CZ1584">
        <v>0</v>
      </c>
      <c r="DA1584" s="57" t="s">
        <v>125</v>
      </c>
    </row>
    <row r="1585" spans="1:105">
      <c r="A1585">
        <v>1579</v>
      </c>
      <c r="B1585" s="9">
        <v>2</v>
      </c>
      <c r="C1585" s="9">
        <v>9</v>
      </c>
      <c r="D1585" s="9">
        <v>5</v>
      </c>
      <c r="E1585" s="9">
        <v>12</v>
      </c>
      <c r="F1585" s="9">
        <v>1</v>
      </c>
      <c r="G1585" s="9">
        <v>1</v>
      </c>
      <c r="H1585" s="9">
        <v>0</v>
      </c>
      <c r="I1585" s="9">
        <v>0</v>
      </c>
      <c r="J1585" s="9">
        <v>1</v>
      </c>
      <c r="K1585" s="9">
        <v>0</v>
      </c>
      <c r="L1585" s="9">
        <v>0</v>
      </c>
      <c r="M1585" s="9">
        <v>2</v>
      </c>
      <c r="N1585" s="9">
        <v>4</v>
      </c>
      <c r="O1585" s="9">
        <v>4</v>
      </c>
      <c r="P1585" s="9">
        <v>4</v>
      </c>
      <c r="Q1585" s="9">
        <v>4</v>
      </c>
      <c r="R1585" s="9">
        <v>4</v>
      </c>
      <c r="S1585" s="9">
        <v>4</v>
      </c>
      <c r="T1585" s="9"/>
      <c r="U1585" s="9">
        <v>0</v>
      </c>
      <c r="V1585" s="9">
        <v>0</v>
      </c>
      <c r="W1585" s="9">
        <v>0</v>
      </c>
      <c r="X1585" s="9">
        <v>0</v>
      </c>
      <c r="Y1585" s="9">
        <v>1</v>
      </c>
      <c r="Z1585" s="9">
        <v>1</v>
      </c>
      <c r="AA1585" s="9">
        <v>0</v>
      </c>
      <c r="AB1585" s="9">
        <v>0</v>
      </c>
      <c r="AC1585" s="9"/>
      <c r="AD1585" s="9">
        <v>2</v>
      </c>
      <c r="AE1585" s="9"/>
      <c r="AF1585" s="9">
        <v>1</v>
      </c>
      <c r="AG1585" s="9">
        <v>1</v>
      </c>
      <c r="AH1585" s="9">
        <v>0</v>
      </c>
      <c r="AI1585" s="9">
        <v>0</v>
      </c>
      <c r="AJ1585" s="9">
        <v>0</v>
      </c>
      <c r="AK1585" s="9">
        <v>0</v>
      </c>
      <c r="AL1585" s="9"/>
      <c r="AM1585" s="9">
        <v>1</v>
      </c>
      <c r="AN1585" s="9">
        <v>1</v>
      </c>
      <c r="AO1585" s="9">
        <v>1</v>
      </c>
      <c r="AP1585" s="9">
        <v>1</v>
      </c>
      <c r="AQ1585" s="9">
        <v>0</v>
      </c>
      <c r="AR1585" s="9">
        <v>0</v>
      </c>
      <c r="AS1585" s="9"/>
      <c r="AT1585" s="9">
        <v>4</v>
      </c>
      <c r="AU1585" s="9">
        <v>1</v>
      </c>
      <c r="AV1585" s="75">
        <v>2</v>
      </c>
      <c r="AW1585" s="75">
        <v>2</v>
      </c>
      <c r="AX1585" s="75">
        <v>2</v>
      </c>
      <c r="AY1585" s="9" t="s">
        <v>125</v>
      </c>
      <c r="AZ1585" s="9">
        <v>2</v>
      </c>
      <c r="BA1585" s="9" t="s">
        <v>125</v>
      </c>
      <c r="BB1585" s="9" t="s">
        <v>125</v>
      </c>
      <c r="BC1585" s="9"/>
      <c r="BD1585" s="9">
        <v>1</v>
      </c>
      <c r="BE1585" s="9"/>
      <c r="BF1585" s="9">
        <v>2</v>
      </c>
      <c r="BG1585" s="9" t="s">
        <v>125</v>
      </c>
      <c r="BH1585">
        <v>2</v>
      </c>
      <c r="BI1585">
        <v>2</v>
      </c>
      <c r="BJ1585" s="58">
        <v>1</v>
      </c>
      <c r="BK1585">
        <v>2</v>
      </c>
      <c r="BL1585">
        <v>2</v>
      </c>
      <c r="BM1585">
        <v>1</v>
      </c>
      <c r="BN1585">
        <v>2</v>
      </c>
      <c r="BO1585">
        <v>2</v>
      </c>
      <c r="BQ1585" t="s">
        <v>125</v>
      </c>
      <c r="BR1585">
        <v>2</v>
      </c>
      <c r="BS1585">
        <v>2</v>
      </c>
      <c r="BT1585" t="s">
        <v>125</v>
      </c>
      <c r="BU1585">
        <v>1</v>
      </c>
      <c r="BV1585">
        <v>2</v>
      </c>
      <c r="BW1585">
        <v>2</v>
      </c>
      <c r="BX1585">
        <v>2</v>
      </c>
      <c r="BY1585">
        <v>1</v>
      </c>
      <c r="CC1585">
        <v>1</v>
      </c>
      <c r="CE1585">
        <v>2</v>
      </c>
      <c r="CF1585">
        <v>1</v>
      </c>
      <c r="CG1585">
        <v>2</v>
      </c>
      <c r="CH1585">
        <v>2</v>
      </c>
      <c r="CI1585">
        <v>2</v>
      </c>
      <c r="CJ1585">
        <v>1</v>
      </c>
      <c r="CK1585">
        <v>2</v>
      </c>
      <c r="CL1585">
        <v>2</v>
      </c>
      <c r="CM1585" t="s">
        <v>125</v>
      </c>
      <c r="CN1585" t="s">
        <v>125</v>
      </c>
      <c r="CO1585">
        <v>4</v>
      </c>
      <c r="CP1585">
        <v>3</v>
      </c>
      <c r="CQ1585">
        <v>4</v>
      </c>
      <c r="CR1585">
        <v>4</v>
      </c>
      <c r="CS1585">
        <v>4</v>
      </c>
      <c r="CT1585">
        <v>4</v>
      </c>
      <c r="CU1585">
        <v>4</v>
      </c>
      <c r="CV1585">
        <v>3</v>
      </c>
      <c r="CX1585">
        <v>2</v>
      </c>
      <c r="CZ1585">
        <v>4</v>
      </c>
      <c r="DA1585" s="57">
        <v>4</v>
      </c>
    </row>
    <row r="1586" spans="1:105">
      <c r="A1586">
        <v>1580</v>
      </c>
      <c r="B1586" s="9">
        <v>1</v>
      </c>
      <c r="C1586" s="9">
        <v>3</v>
      </c>
      <c r="D1586" s="9">
        <v>1</v>
      </c>
      <c r="E1586" s="9">
        <v>2</v>
      </c>
      <c r="F1586" s="9">
        <v>1</v>
      </c>
      <c r="G1586" s="9">
        <v>0</v>
      </c>
      <c r="H1586" s="9">
        <v>0</v>
      </c>
      <c r="I1586" s="9">
        <v>1</v>
      </c>
      <c r="J1586" s="9">
        <v>1</v>
      </c>
      <c r="K1586" s="9">
        <v>0</v>
      </c>
      <c r="L1586" s="9">
        <v>0</v>
      </c>
      <c r="M1586" s="9">
        <v>1</v>
      </c>
      <c r="N1586" s="9">
        <v>4</v>
      </c>
      <c r="O1586" s="9">
        <v>4</v>
      </c>
      <c r="P1586" s="9">
        <v>4</v>
      </c>
      <c r="Q1586" s="9">
        <v>4</v>
      </c>
      <c r="R1586" s="9">
        <v>4</v>
      </c>
      <c r="S1586" s="9">
        <v>4</v>
      </c>
      <c r="T1586" s="9"/>
      <c r="U1586" s="9">
        <v>1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0</v>
      </c>
      <c r="AC1586" s="9"/>
      <c r="AD1586" s="9">
        <v>1</v>
      </c>
      <c r="AE1586" s="9"/>
      <c r="AF1586" s="9">
        <v>1</v>
      </c>
      <c r="AG1586" s="9">
        <v>0</v>
      </c>
      <c r="AH1586" s="9">
        <v>0</v>
      </c>
      <c r="AI1586" s="9">
        <v>1</v>
      </c>
      <c r="AJ1586" s="9">
        <v>0</v>
      </c>
      <c r="AK1586" s="9">
        <v>0</v>
      </c>
      <c r="AL1586" s="9"/>
      <c r="AM1586" s="9">
        <v>1</v>
      </c>
      <c r="AN1586" s="9">
        <v>1</v>
      </c>
      <c r="AO1586" s="9">
        <v>1</v>
      </c>
      <c r="AP1586" s="9">
        <v>0</v>
      </c>
      <c r="AQ1586" s="9">
        <v>0</v>
      </c>
      <c r="AR1586" s="9">
        <v>0</v>
      </c>
      <c r="AS1586" s="9"/>
      <c r="AT1586" s="9">
        <v>1</v>
      </c>
      <c r="AU1586" s="9">
        <v>2</v>
      </c>
      <c r="AV1586" s="75">
        <v>1</v>
      </c>
      <c r="AW1586" s="75">
        <v>1</v>
      </c>
      <c r="AX1586" s="75">
        <v>2</v>
      </c>
      <c r="AY1586" s="9" t="s">
        <v>125</v>
      </c>
      <c r="AZ1586" s="9">
        <v>1</v>
      </c>
      <c r="BA1586" s="9">
        <v>1</v>
      </c>
      <c r="BB1586" s="9">
        <v>2</v>
      </c>
      <c r="BC1586" s="9">
        <v>1</v>
      </c>
      <c r="BD1586" s="9">
        <v>1</v>
      </c>
      <c r="BE1586" s="9">
        <v>2</v>
      </c>
      <c r="BF1586" s="9">
        <v>1</v>
      </c>
      <c r="BG1586" s="9">
        <v>1</v>
      </c>
      <c r="BH1586">
        <v>2</v>
      </c>
      <c r="BI1586">
        <v>1</v>
      </c>
      <c r="BJ1586" s="58">
        <v>1</v>
      </c>
      <c r="BK1586">
        <v>2</v>
      </c>
      <c r="BL1586">
        <v>1</v>
      </c>
      <c r="BM1586">
        <v>2</v>
      </c>
      <c r="BN1586">
        <v>2</v>
      </c>
      <c r="BO1586">
        <v>2</v>
      </c>
      <c r="BP1586">
        <v>1</v>
      </c>
      <c r="BQ1586">
        <v>1</v>
      </c>
      <c r="BR1586">
        <v>1</v>
      </c>
      <c r="BS1586">
        <v>2</v>
      </c>
      <c r="BT1586" t="s">
        <v>125</v>
      </c>
      <c r="BU1586">
        <v>1</v>
      </c>
      <c r="BV1586">
        <v>1</v>
      </c>
      <c r="BW1586">
        <v>1</v>
      </c>
      <c r="BX1586">
        <v>2</v>
      </c>
      <c r="BY1586">
        <v>1</v>
      </c>
      <c r="BZ1586">
        <v>2</v>
      </c>
      <c r="CA1586">
        <v>2</v>
      </c>
      <c r="CB1586">
        <v>2</v>
      </c>
      <c r="CC1586">
        <v>1</v>
      </c>
      <c r="CD1586">
        <v>1</v>
      </c>
      <c r="CE1586">
        <v>1</v>
      </c>
      <c r="CF1586">
        <v>1</v>
      </c>
      <c r="CG1586">
        <v>1</v>
      </c>
      <c r="CH1586">
        <v>2</v>
      </c>
      <c r="CI1586">
        <v>2</v>
      </c>
      <c r="CJ1586">
        <v>2</v>
      </c>
      <c r="CK1586">
        <v>2</v>
      </c>
      <c r="CL1586">
        <v>1</v>
      </c>
      <c r="CM1586">
        <v>4</v>
      </c>
      <c r="CN1586">
        <v>4</v>
      </c>
      <c r="CO1586">
        <v>4</v>
      </c>
      <c r="CP1586">
        <v>4</v>
      </c>
      <c r="CQ1586">
        <v>4</v>
      </c>
      <c r="CR1586">
        <v>4</v>
      </c>
      <c r="CS1586">
        <v>4</v>
      </c>
      <c r="CT1586">
        <v>4</v>
      </c>
      <c r="CU1586">
        <v>3</v>
      </c>
      <c r="CV1586">
        <v>3</v>
      </c>
      <c r="CW1586">
        <v>1</v>
      </c>
      <c r="CX1586">
        <v>3</v>
      </c>
      <c r="CY1586">
        <v>1</v>
      </c>
      <c r="CZ1586">
        <v>3</v>
      </c>
      <c r="DA1586" s="57">
        <v>3</v>
      </c>
    </row>
    <row r="1587" spans="1:105">
      <c r="A1587">
        <v>1581</v>
      </c>
      <c r="B1587" s="9">
        <v>2</v>
      </c>
      <c r="C1587" s="9">
        <v>8</v>
      </c>
      <c r="D1587" s="9">
        <v>7</v>
      </c>
      <c r="E1587" s="9">
        <v>9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1</v>
      </c>
      <c r="M1587" s="9">
        <v>2</v>
      </c>
      <c r="N1587" s="9"/>
      <c r="O1587" s="9">
        <v>4</v>
      </c>
      <c r="P1587" s="9"/>
      <c r="Q1587" s="9"/>
      <c r="R1587" s="9">
        <v>4</v>
      </c>
      <c r="S1587" s="9"/>
      <c r="T1587" s="9"/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1</v>
      </c>
      <c r="AB1587" s="9">
        <v>0</v>
      </c>
      <c r="AC1587" s="9"/>
      <c r="AD1587" s="9">
        <v>4</v>
      </c>
      <c r="AE1587" s="9"/>
      <c r="AF1587" s="9">
        <v>1</v>
      </c>
      <c r="AG1587" s="9">
        <v>0</v>
      </c>
      <c r="AH1587" s="9">
        <v>0</v>
      </c>
      <c r="AI1587" s="9">
        <v>0</v>
      </c>
      <c r="AJ1587" s="9">
        <v>0</v>
      </c>
      <c r="AK1587" s="9">
        <v>0</v>
      </c>
      <c r="AL1587" s="9"/>
      <c r="AM1587" s="9">
        <v>1</v>
      </c>
      <c r="AN1587" s="9">
        <v>1</v>
      </c>
      <c r="AO1587" s="9">
        <v>0</v>
      </c>
      <c r="AP1587" s="9">
        <v>1</v>
      </c>
      <c r="AQ1587" s="9">
        <v>0</v>
      </c>
      <c r="AR1587" s="9">
        <v>0</v>
      </c>
      <c r="AS1587" s="9"/>
      <c r="AT1587" s="9">
        <v>1</v>
      </c>
      <c r="AU1587" s="9">
        <v>4</v>
      </c>
      <c r="AV1587" s="75">
        <v>2</v>
      </c>
      <c r="AW1587" s="75">
        <v>2</v>
      </c>
      <c r="AX1587" s="75">
        <v>1</v>
      </c>
      <c r="AY1587" s="9">
        <v>1</v>
      </c>
      <c r="AZ1587" s="9">
        <v>2</v>
      </c>
      <c r="BA1587" s="9" t="s">
        <v>125</v>
      </c>
      <c r="BB1587" s="9" t="s">
        <v>125</v>
      </c>
      <c r="BC1587" s="9">
        <v>2</v>
      </c>
      <c r="BD1587" s="9">
        <v>2</v>
      </c>
      <c r="BE1587" s="9" t="s">
        <v>125</v>
      </c>
      <c r="BF1587" s="9">
        <v>1</v>
      </c>
      <c r="BG1587" s="9">
        <v>1</v>
      </c>
      <c r="BH1587">
        <v>1</v>
      </c>
      <c r="BI1587">
        <v>2</v>
      </c>
      <c r="BJ1587" s="58">
        <v>1</v>
      </c>
      <c r="BK1587">
        <v>2</v>
      </c>
      <c r="BL1587">
        <v>2</v>
      </c>
      <c r="BM1587">
        <v>2</v>
      </c>
      <c r="BN1587">
        <v>2</v>
      </c>
      <c r="BO1587">
        <v>2</v>
      </c>
      <c r="BP1587">
        <v>2</v>
      </c>
      <c r="BQ1587" t="s">
        <v>125</v>
      </c>
      <c r="BR1587">
        <v>2</v>
      </c>
      <c r="BS1587">
        <v>2</v>
      </c>
      <c r="BT1587" t="s">
        <v>125</v>
      </c>
      <c r="BU1587">
        <v>2</v>
      </c>
      <c r="BV1587">
        <v>2</v>
      </c>
      <c r="BW1587">
        <v>2</v>
      </c>
      <c r="BX1587">
        <v>2</v>
      </c>
      <c r="BY1587">
        <v>2</v>
      </c>
      <c r="BZ1587">
        <v>2</v>
      </c>
      <c r="CA1587">
        <v>2</v>
      </c>
      <c r="CB1587">
        <v>2</v>
      </c>
      <c r="CC1587">
        <v>2</v>
      </c>
      <c r="CD1587">
        <v>2</v>
      </c>
      <c r="CE1587">
        <v>2</v>
      </c>
      <c r="CF1587">
        <v>2</v>
      </c>
      <c r="CG1587">
        <v>2</v>
      </c>
      <c r="CH1587">
        <v>2</v>
      </c>
      <c r="CI1587">
        <v>2</v>
      </c>
      <c r="CJ1587">
        <v>2</v>
      </c>
      <c r="CK1587">
        <v>2</v>
      </c>
      <c r="CL1587">
        <v>1</v>
      </c>
      <c r="CM1587">
        <v>3</v>
      </c>
      <c r="CN1587">
        <v>3</v>
      </c>
      <c r="CO1587">
        <v>4</v>
      </c>
      <c r="CP1587">
        <v>2</v>
      </c>
      <c r="CQ1587">
        <v>4</v>
      </c>
      <c r="CR1587">
        <v>4</v>
      </c>
      <c r="CS1587">
        <v>4</v>
      </c>
      <c r="CT1587">
        <v>4</v>
      </c>
      <c r="CU1587">
        <v>3</v>
      </c>
      <c r="CV1587">
        <v>4</v>
      </c>
      <c r="CW1587">
        <v>1</v>
      </c>
      <c r="CX1587">
        <v>3</v>
      </c>
      <c r="CY1587">
        <v>1</v>
      </c>
      <c r="DA1587" s="57" t="s">
        <v>125</v>
      </c>
    </row>
    <row r="1588" spans="1:105">
      <c r="A1588">
        <v>1582</v>
      </c>
      <c r="B1588" s="9">
        <v>1</v>
      </c>
      <c r="C1588" s="9">
        <v>5</v>
      </c>
      <c r="D1588" s="9">
        <v>1</v>
      </c>
      <c r="E1588" s="9">
        <v>16</v>
      </c>
      <c r="F1588" s="9">
        <v>0</v>
      </c>
      <c r="G1588" s="9">
        <v>0</v>
      </c>
      <c r="H1588" s="9">
        <v>0</v>
      </c>
      <c r="I1588" s="9">
        <v>1</v>
      </c>
      <c r="J1588" s="9">
        <v>0</v>
      </c>
      <c r="K1588" s="9">
        <v>0</v>
      </c>
      <c r="L1588" s="9">
        <v>0</v>
      </c>
      <c r="M1588" s="9">
        <v>2</v>
      </c>
      <c r="N1588" s="9">
        <v>4</v>
      </c>
      <c r="O1588" s="9">
        <v>4</v>
      </c>
      <c r="P1588" s="9">
        <v>4</v>
      </c>
      <c r="Q1588" s="9">
        <v>4</v>
      </c>
      <c r="R1588" s="9">
        <v>4</v>
      </c>
      <c r="S1588" s="9">
        <v>4</v>
      </c>
      <c r="T1588" s="9"/>
      <c r="U1588" s="9">
        <v>1</v>
      </c>
      <c r="V1588" s="9">
        <v>1</v>
      </c>
      <c r="W1588" s="9">
        <v>1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  <c r="AC1588" s="9"/>
      <c r="AD1588" s="9">
        <v>1</v>
      </c>
      <c r="AE1588" s="9"/>
      <c r="AF1588" s="9">
        <v>1</v>
      </c>
      <c r="AG1588" s="9">
        <v>0</v>
      </c>
      <c r="AH1588" s="9">
        <v>1</v>
      </c>
      <c r="AI1588" s="9">
        <v>1</v>
      </c>
      <c r="AJ1588" s="9">
        <v>0</v>
      </c>
      <c r="AK1588" s="9">
        <v>0</v>
      </c>
      <c r="AL1588" s="9"/>
      <c r="AM1588" s="9">
        <v>1</v>
      </c>
      <c r="AN1588" s="9">
        <v>1</v>
      </c>
      <c r="AO1588" s="9">
        <v>1</v>
      </c>
      <c r="AP1588" s="9">
        <v>0</v>
      </c>
      <c r="AQ1588" s="9">
        <v>0</v>
      </c>
      <c r="AR1588" s="9">
        <v>0</v>
      </c>
      <c r="AS1588" s="9"/>
      <c r="AT1588" s="9">
        <v>4</v>
      </c>
      <c r="AU1588" s="9">
        <v>2</v>
      </c>
      <c r="AV1588" s="75">
        <v>2</v>
      </c>
      <c r="AW1588" s="75">
        <v>1</v>
      </c>
      <c r="AX1588" s="75">
        <v>1</v>
      </c>
      <c r="AY1588" s="9">
        <v>1</v>
      </c>
      <c r="AZ1588" s="9">
        <v>1</v>
      </c>
      <c r="BA1588" s="9">
        <v>1</v>
      </c>
      <c r="BB1588" s="9">
        <v>2</v>
      </c>
      <c r="BC1588" s="9">
        <v>2</v>
      </c>
      <c r="BD1588" s="9">
        <v>1</v>
      </c>
      <c r="BE1588" s="9">
        <v>2</v>
      </c>
      <c r="BF1588" s="9">
        <v>1</v>
      </c>
      <c r="BG1588" s="9">
        <v>1</v>
      </c>
      <c r="BH1588">
        <v>2</v>
      </c>
      <c r="BI1588">
        <v>1</v>
      </c>
      <c r="BJ1588" s="58">
        <v>1</v>
      </c>
      <c r="BK1588">
        <v>2</v>
      </c>
      <c r="BL1588">
        <v>2</v>
      </c>
      <c r="BM1588">
        <v>2</v>
      </c>
      <c r="BN1588">
        <v>1</v>
      </c>
      <c r="BO1588">
        <v>2</v>
      </c>
      <c r="BP1588">
        <v>2</v>
      </c>
      <c r="BQ1588" t="s">
        <v>125</v>
      </c>
      <c r="BR1588">
        <v>2</v>
      </c>
      <c r="BS1588">
        <v>2</v>
      </c>
      <c r="BT1588" t="s">
        <v>125</v>
      </c>
      <c r="BU1588">
        <v>1</v>
      </c>
      <c r="BV1588">
        <v>2</v>
      </c>
      <c r="BW1588">
        <v>1</v>
      </c>
      <c r="BX1588">
        <v>2</v>
      </c>
      <c r="BY1588">
        <v>2</v>
      </c>
      <c r="BZ1588">
        <v>2</v>
      </c>
      <c r="CA1588">
        <v>2</v>
      </c>
      <c r="CB1588">
        <v>2</v>
      </c>
      <c r="CC1588">
        <v>2</v>
      </c>
      <c r="CD1588">
        <v>2</v>
      </c>
      <c r="CE1588">
        <v>1</v>
      </c>
      <c r="CF1588">
        <v>1</v>
      </c>
      <c r="CG1588">
        <v>1</v>
      </c>
      <c r="CH1588">
        <v>2</v>
      </c>
      <c r="CI1588">
        <v>2</v>
      </c>
      <c r="CJ1588">
        <v>2</v>
      </c>
      <c r="CK1588">
        <v>2</v>
      </c>
      <c r="CL1588">
        <v>1</v>
      </c>
      <c r="CM1588">
        <v>2</v>
      </c>
      <c r="CN1588">
        <v>3</v>
      </c>
      <c r="CO1588">
        <v>4</v>
      </c>
      <c r="CP1588">
        <v>2</v>
      </c>
      <c r="CQ1588">
        <v>3</v>
      </c>
      <c r="CR1588">
        <v>3</v>
      </c>
      <c r="CS1588">
        <v>4</v>
      </c>
      <c r="CT1588">
        <v>4</v>
      </c>
      <c r="CU1588">
        <v>2</v>
      </c>
      <c r="CV1588">
        <v>2</v>
      </c>
      <c r="CW1588">
        <v>1</v>
      </c>
      <c r="CX1588">
        <v>2</v>
      </c>
      <c r="CY1588">
        <v>3</v>
      </c>
      <c r="CZ1588">
        <v>2</v>
      </c>
      <c r="DA1588" s="57" t="s">
        <v>125</v>
      </c>
    </row>
    <row r="1589" spans="1:105">
      <c r="A1589">
        <v>1583</v>
      </c>
      <c r="B1589" s="9">
        <v>2</v>
      </c>
      <c r="C1589" s="9">
        <v>8</v>
      </c>
      <c r="D1589" s="9">
        <v>7</v>
      </c>
      <c r="E1589" s="9">
        <v>14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1</v>
      </c>
      <c r="L1589" s="9">
        <v>0</v>
      </c>
      <c r="M1589" s="9">
        <v>2</v>
      </c>
      <c r="N1589" s="9">
        <v>4</v>
      </c>
      <c r="O1589" s="9">
        <v>4</v>
      </c>
      <c r="P1589" s="9">
        <v>0</v>
      </c>
      <c r="Q1589" s="9">
        <v>4</v>
      </c>
      <c r="R1589" s="9">
        <v>3</v>
      </c>
      <c r="S1589" s="9">
        <v>4</v>
      </c>
      <c r="T1589" s="9"/>
      <c r="U1589" s="9">
        <v>1</v>
      </c>
      <c r="V1589" s="9">
        <v>0</v>
      </c>
      <c r="W1589" s="9">
        <v>0</v>
      </c>
      <c r="X1589" s="9">
        <v>0</v>
      </c>
      <c r="Y1589" s="9">
        <v>1</v>
      </c>
      <c r="Z1589" s="9">
        <v>0</v>
      </c>
      <c r="AA1589" s="9">
        <v>0</v>
      </c>
      <c r="AB1589" s="9">
        <v>0</v>
      </c>
      <c r="AC1589" s="9"/>
      <c r="AD1589" s="9">
        <v>3</v>
      </c>
      <c r="AE1589" s="9"/>
      <c r="AF1589" s="9">
        <v>1</v>
      </c>
      <c r="AG1589" s="9">
        <v>1</v>
      </c>
      <c r="AH1589" s="9">
        <v>0</v>
      </c>
      <c r="AI1589" s="9">
        <v>0</v>
      </c>
      <c r="AJ1589" s="9">
        <v>0</v>
      </c>
      <c r="AK1589" s="9">
        <v>0</v>
      </c>
      <c r="AL1589" s="9"/>
      <c r="AM1589" s="9">
        <v>1</v>
      </c>
      <c r="AN1589" s="9">
        <v>1</v>
      </c>
      <c r="AO1589" s="9">
        <v>1</v>
      </c>
      <c r="AP1589" s="9">
        <v>1</v>
      </c>
      <c r="AQ1589" s="9">
        <v>0</v>
      </c>
      <c r="AR1589" s="9">
        <v>0</v>
      </c>
      <c r="AS1589" s="9"/>
      <c r="AT1589" s="9">
        <v>4</v>
      </c>
      <c r="AU1589" s="9">
        <v>4</v>
      </c>
      <c r="AV1589" s="75">
        <v>1</v>
      </c>
      <c r="AW1589" s="75">
        <v>2</v>
      </c>
      <c r="AX1589" s="75">
        <v>1</v>
      </c>
      <c r="AY1589" s="9">
        <v>2</v>
      </c>
      <c r="AZ1589" s="9">
        <v>1</v>
      </c>
      <c r="BA1589" s="9">
        <v>2</v>
      </c>
      <c r="BB1589" s="9"/>
      <c r="BC1589" s="9">
        <v>1</v>
      </c>
      <c r="BD1589" s="9">
        <v>1</v>
      </c>
      <c r="BE1589" s="9">
        <v>2</v>
      </c>
      <c r="BF1589" s="9">
        <v>1</v>
      </c>
      <c r="BG1589" s="9">
        <v>1</v>
      </c>
      <c r="BH1589">
        <v>1</v>
      </c>
      <c r="BI1589">
        <v>2</v>
      </c>
      <c r="BJ1589" s="58">
        <v>1</v>
      </c>
      <c r="BK1589">
        <v>1</v>
      </c>
      <c r="BL1589">
        <v>1</v>
      </c>
      <c r="BM1589">
        <v>1</v>
      </c>
      <c r="BN1589">
        <v>1</v>
      </c>
      <c r="BO1589">
        <v>2</v>
      </c>
      <c r="BP1589">
        <v>2</v>
      </c>
      <c r="BQ1589" t="s">
        <v>125</v>
      </c>
      <c r="BR1589">
        <v>1</v>
      </c>
      <c r="BS1589">
        <v>2</v>
      </c>
      <c r="BT1589" t="s">
        <v>125</v>
      </c>
      <c r="BU1589">
        <v>1</v>
      </c>
      <c r="BV1589">
        <v>1</v>
      </c>
      <c r="BW1589">
        <v>2</v>
      </c>
      <c r="BX1589">
        <v>2</v>
      </c>
      <c r="BY1589">
        <v>2</v>
      </c>
      <c r="BZ1589">
        <v>2</v>
      </c>
      <c r="CA1589">
        <v>1</v>
      </c>
      <c r="CB1589">
        <v>2</v>
      </c>
      <c r="CC1589">
        <v>2</v>
      </c>
      <c r="CD1589">
        <v>1</v>
      </c>
      <c r="CE1589">
        <v>2</v>
      </c>
      <c r="CF1589">
        <v>1</v>
      </c>
      <c r="CG1589">
        <v>1</v>
      </c>
      <c r="CH1589">
        <v>1</v>
      </c>
      <c r="CI1589">
        <v>1</v>
      </c>
      <c r="CJ1589">
        <v>1</v>
      </c>
      <c r="CK1589">
        <v>2</v>
      </c>
      <c r="CL1589">
        <v>1</v>
      </c>
      <c r="CN1589">
        <v>4</v>
      </c>
      <c r="CO1589">
        <v>4</v>
      </c>
      <c r="CP1589">
        <v>3</v>
      </c>
      <c r="CQ1589">
        <v>4</v>
      </c>
      <c r="CR1589">
        <v>3</v>
      </c>
      <c r="CS1589">
        <v>3</v>
      </c>
      <c r="CT1589">
        <v>3</v>
      </c>
      <c r="CU1589">
        <v>3</v>
      </c>
      <c r="CV1589">
        <v>1</v>
      </c>
      <c r="CW1589">
        <v>1</v>
      </c>
      <c r="CX1589">
        <v>4</v>
      </c>
      <c r="CY1589">
        <v>3</v>
      </c>
      <c r="CZ1589">
        <v>0</v>
      </c>
      <c r="DA1589" s="57" t="s">
        <v>125</v>
      </c>
    </row>
    <row r="1590" spans="1:105">
      <c r="A1590">
        <v>1584</v>
      </c>
      <c r="B1590" s="9">
        <v>2</v>
      </c>
      <c r="C1590" s="9">
        <v>7</v>
      </c>
      <c r="D1590" s="9">
        <v>5</v>
      </c>
      <c r="E1590" s="9">
        <v>16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1</v>
      </c>
      <c r="L1590" s="9">
        <v>0</v>
      </c>
      <c r="M1590" s="9">
        <v>2</v>
      </c>
      <c r="N1590" s="9">
        <v>0</v>
      </c>
      <c r="O1590" s="9">
        <v>0</v>
      </c>
      <c r="P1590" s="9">
        <v>0</v>
      </c>
      <c r="Q1590" s="9">
        <v>0</v>
      </c>
      <c r="R1590" s="9">
        <v>4</v>
      </c>
      <c r="S1590" s="9">
        <v>0</v>
      </c>
      <c r="T1590" s="9"/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1</v>
      </c>
      <c r="AB1590" s="9">
        <v>0</v>
      </c>
      <c r="AC1590" s="9"/>
      <c r="AD1590" s="9">
        <v>2</v>
      </c>
      <c r="AE1590" s="9"/>
      <c r="AF1590" s="9">
        <v>1</v>
      </c>
      <c r="AG1590" s="9">
        <v>1</v>
      </c>
      <c r="AH1590" s="9">
        <v>1</v>
      </c>
      <c r="AI1590" s="9">
        <v>0</v>
      </c>
      <c r="AJ1590" s="9">
        <v>0</v>
      </c>
      <c r="AK1590" s="9">
        <v>0</v>
      </c>
      <c r="AL1590" s="9"/>
      <c r="AM1590" s="9">
        <v>1</v>
      </c>
      <c r="AN1590" s="9">
        <v>1</v>
      </c>
      <c r="AO1590" s="9">
        <v>1</v>
      </c>
      <c r="AP1590" s="9">
        <v>1</v>
      </c>
      <c r="AQ1590" s="9">
        <v>0</v>
      </c>
      <c r="AR1590" s="9">
        <v>0</v>
      </c>
      <c r="AS1590" s="9"/>
      <c r="AT1590" s="9">
        <v>1</v>
      </c>
      <c r="AU1590" s="9">
        <v>3</v>
      </c>
      <c r="AV1590" s="75">
        <v>1</v>
      </c>
      <c r="AW1590" s="75">
        <v>2</v>
      </c>
      <c r="AX1590" s="75">
        <v>1</v>
      </c>
      <c r="AY1590" s="9">
        <v>1</v>
      </c>
      <c r="AZ1590" s="9">
        <v>1</v>
      </c>
      <c r="BA1590" s="9">
        <v>1</v>
      </c>
      <c r="BB1590" s="9">
        <v>2</v>
      </c>
      <c r="BC1590" s="9"/>
      <c r="BD1590" s="9">
        <v>1</v>
      </c>
      <c r="BE1590" s="9">
        <v>1</v>
      </c>
      <c r="BF1590" s="9">
        <v>2</v>
      </c>
      <c r="BG1590" s="9" t="s">
        <v>125</v>
      </c>
      <c r="BH1590">
        <v>2</v>
      </c>
      <c r="BI1590">
        <v>2</v>
      </c>
      <c r="BJ1590" s="58">
        <v>1</v>
      </c>
      <c r="BK1590">
        <v>1</v>
      </c>
      <c r="BL1590">
        <v>1</v>
      </c>
      <c r="BM1590">
        <v>1</v>
      </c>
      <c r="BN1590">
        <v>2</v>
      </c>
      <c r="BO1590">
        <v>2</v>
      </c>
      <c r="BP1590">
        <v>2</v>
      </c>
      <c r="BQ1590" t="s">
        <v>125</v>
      </c>
      <c r="BR1590">
        <v>1</v>
      </c>
      <c r="BS1590">
        <v>2</v>
      </c>
      <c r="BT1590" t="s">
        <v>125</v>
      </c>
      <c r="BU1590">
        <v>1</v>
      </c>
      <c r="BV1590">
        <v>1</v>
      </c>
      <c r="BW1590">
        <v>1</v>
      </c>
      <c r="BX1590">
        <v>2</v>
      </c>
      <c r="BY1590">
        <v>1</v>
      </c>
      <c r="BZ1590">
        <v>1</v>
      </c>
      <c r="CA1590">
        <v>1</v>
      </c>
      <c r="CB1590">
        <v>2</v>
      </c>
      <c r="CC1590">
        <v>2</v>
      </c>
      <c r="CD1590">
        <v>2</v>
      </c>
      <c r="CE1590">
        <v>2</v>
      </c>
      <c r="CF1590">
        <v>1</v>
      </c>
      <c r="CG1590">
        <v>1</v>
      </c>
      <c r="CH1590">
        <v>2</v>
      </c>
      <c r="CI1590">
        <v>2</v>
      </c>
      <c r="CJ1590">
        <v>1</v>
      </c>
      <c r="CK1590">
        <v>2</v>
      </c>
      <c r="CL1590">
        <v>1</v>
      </c>
      <c r="CM1590">
        <v>3</v>
      </c>
      <c r="CN1590">
        <v>3</v>
      </c>
      <c r="CO1590">
        <v>4</v>
      </c>
      <c r="CP1590">
        <v>2</v>
      </c>
      <c r="CQ1590">
        <v>3</v>
      </c>
      <c r="CR1590">
        <v>2</v>
      </c>
      <c r="CS1590">
        <v>4</v>
      </c>
      <c r="CT1590">
        <v>3</v>
      </c>
      <c r="CU1590">
        <v>3</v>
      </c>
      <c r="CV1590">
        <v>1</v>
      </c>
      <c r="CW1590">
        <v>1</v>
      </c>
      <c r="CX1590">
        <v>3</v>
      </c>
      <c r="CY1590">
        <v>3</v>
      </c>
      <c r="CZ1590">
        <v>0</v>
      </c>
      <c r="DA1590" s="57" t="s">
        <v>125</v>
      </c>
    </row>
    <row r="1591" spans="1:105">
      <c r="A1591">
        <v>1585</v>
      </c>
      <c r="B1591" s="9">
        <v>1</v>
      </c>
      <c r="C1591" s="9">
        <v>5</v>
      </c>
      <c r="D1591" s="9">
        <v>1</v>
      </c>
      <c r="E1591" s="9">
        <v>8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1</v>
      </c>
      <c r="L1591" s="9">
        <v>0</v>
      </c>
      <c r="M1591" s="9">
        <v>1</v>
      </c>
      <c r="N1591" s="9">
        <v>0</v>
      </c>
      <c r="O1591" s="9">
        <v>0</v>
      </c>
      <c r="P1591" s="9">
        <v>0</v>
      </c>
      <c r="Q1591" s="9">
        <v>0</v>
      </c>
      <c r="R1591" s="9">
        <v>1</v>
      </c>
      <c r="S1591" s="9">
        <v>0</v>
      </c>
      <c r="T1591" s="9"/>
      <c r="U1591" s="9">
        <v>1</v>
      </c>
      <c r="V1591" s="9">
        <v>0</v>
      </c>
      <c r="W1591" s="9">
        <v>1</v>
      </c>
      <c r="X1591" s="9">
        <v>0</v>
      </c>
      <c r="Y1591" s="9">
        <v>1</v>
      </c>
      <c r="Z1591" s="9">
        <v>0</v>
      </c>
      <c r="AA1591" s="9">
        <v>0</v>
      </c>
      <c r="AB1591" s="9">
        <v>0</v>
      </c>
      <c r="AC1591" s="9"/>
      <c r="AD1591" s="9">
        <v>1</v>
      </c>
      <c r="AE1591" s="9"/>
      <c r="AF1591" s="9">
        <v>1</v>
      </c>
      <c r="AG1591" s="9">
        <v>1</v>
      </c>
      <c r="AH1591" s="9">
        <v>1</v>
      </c>
      <c r="AI1591" s="9">
        <v>0</v>
      </c>
      <c r="AJ1591" s="9">
        <v>0</v>
      </c>
      <c r="AK1591" s="9">
        <v>0</v>
      </c>
      <c r="AL1591" s="9"/>
      <c r="AM1591" s="9">
        <v>1</v>
      </c>
      <c r="AN1591" s="9">
        <v>1</v>
      </c>
      <c r="AO1591" s="9">
        <v>1</v>
      </c>
      <c r="AP1591" s="9">
        <v>0</v>
      </c>
      <c r="AQ1591" s="9">
        <v>0</v>
      </c>
      <c r="AR1591" s="9">
        <v>0</v>
      </c>
      <c r="AS1591" s="9"/>
      <c r="AT1591" s="9">
        <v>1</v>
      </c>
      <c r="AU1591" s="9">
        <v>3</v>
      </c>
      <c r="AV1591" s="75">
        <v>1</v>
      </c>
      <c r="AW1591" s="75">
        <v>2</v>
      </c>
      <c r="AX1591" s="75">
        <v>1</v>
      </c>
      <c r="AY1591" s="9">
        <v>2</v>
      </c>
      <c r="AZ1591" s="9">
        <v>1</v>
      </c>
      <c r="BA1591" s="9">
        <v>2</v>
      </c>
      <c r="BB1591" s="9">
        <v>2</v>
      </c>
      <c r="BC1591" s="9">
        <v>1</v>
      </c>
      <c r="BD1591" s="9">
        <v>1</v>
      </c>
      <c r="BE1591" s="9">
        <v>1</v>
      </c>
      <c r="BF1591" s="9">
        <v>1</v>
      </c>
      <c r="BG1591" s="9">
        <v>1</v>
      </c>
      <c r="BH1591">
        <v>1</v>
      </c>
      <c r="BI1591">
        <v>2</v>
      </c>
      <c r="BJ1591" s="58">
        <v>2</v>
      </c>
      <c r="BK1591">
        <v>2</v>
      </c>
      <c r="BL1591">
        <v>2</v>
      </c>
      <c r="BM1591">
        <v>1</v>
      </c>
      <c r="BN1591">
        <v>1</v>
      </c>
      <c r="BO1591">
        <v>2</v>
      </c>
      <c r="BP1591">
        <v>2</v>
      </c>
      <c r="BQ1591" t="s">
        <v>125</v>
      </c>
      <c r="BR1591">
        <v>2</v>
      </c>
      <c r="BS1591">
        <v>1</v>
      </c>
      <c r="BT1591">
        <v>1</v>
      </c>
      <c r="BU1591">
        <v>1</v>
      </c>
      <c r="BV1591">
        <v>1</v>
      </c>
      <c r="BW1591">
        <v>1</v>
      </c>
      <c r="BX1591">
        <v>2</v>
      </c>
      <c r="BY1591">
        <v>2</v>
      </c>
      <c r="BZ1591">
        <v>2</v>
      </c>
      <c r="CA1591">
        <v>2</v>
      </c>
      <c r="CB1591">
        <v>2</v>
      </c>
      <c r="CC1591">
        <v>1</v>
      </c>
      <c r="CD1591">
        <v>2</v>
      </c>
      <c r="CE1591">
        <v>2</v>
      </c>
      <c r="CF1591">
        <v>2</v>
      </c>
      <c r="CG1591">
        <v>2</v>
      </c>
      <c r="CH1591">
        <v>2</v>
      </c>
      <c r="CI1591">
        <v>2</v>
      </c>
      <c r="CJ1591">
        <v>1</v>
      </c>
      <c r="CK1591">
        <v>2</v>
      </c>
      <c r="CL1591">
        <v>2</v>
      </c>
      <c r="CM1591" t="s">
        <v>125</v>
      </c>
      <c r="CN1591" t="s">
        <v>125</v>
      </c>
      <c r="CO1591">
        <v>3</v>
      </c>
      <c r="CP1591">
        <v>2</v>
      </c>
      <c r="CQ1591">
        <v>4</v>
      </c>
      <c r="CR1591">
        <v>3</v>
      </c>
      <c r="CS1591">
        <v>3</v>
      </c>
      <c r="CT1591">
        <v>3</v>
      </c>
      <c r="CU1591">
        <v>3</v>
      </c>
      <c r="CV1591">
        <v>3</v>
      </c>
      <c r="CW1591">
        <v>1</v>
      </c>
      <c r="CX1591">
        <v>2</v>
      </c>
      <c r="CY1591">
        <v>3</v>
      </c>
      <c r="CZ1591">
        <v>0</v>
      </c>
      <c r="DA1591" s="57" t="s">
        <v>125</v>
      </c>
    </row>
    <row r="1592" spans="1:105">
      <c r="A1592">
        <v>1586</v>
      </c>
      <c r="B1592" s="9">
        <v>1</v>
      </c>
      <c r="C1592" s="9">
        <v>4</v>
      </c>
      <c r="D1592" s="9">
        <v>1</v>
      </c>
      <c r="E1592" s="9">
        <v>1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1</v>
      </c>
      <c r="M1592" s="9">
        <v>2</v>
      </c>
      <c r="N1592" s="9">
        <v>0</v>
      </c>
      <c r="O1592" s="9">
        <v>0</v>
      </c>
      <c r="P1592" s="9">
        <v>0</v>
      </c>
      <c r="Q1592" s="9">
        <v>0</v>
      </c>
      <c r="R1592" s="9">
        <v>3</v>
      </c>
      <c r="S1592" s="9">
        <v>0</v>
      </c>
      <c r="T1592" s="9"/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1</v>
      </c>
      <c r="AB1592" s="9">
        <v>0</v>
      </c>
      <c r="AC1592" s="9"/>
      <c r="AD1592" s="9">
        <v>1</v>
      </c>
      <c r="AE1592" s="9"/>
      <c r="AF1592" s="9">
        <v>1</v>
      </c>
      <c r="AG1592" s="9">
        <v>0</v>
      </c>
      <c r="AH1592" s="9">
        <v>1</v>
      </c>
      <c r="AI1592" s="9">
        <v>0</v>
      </c>
      <c r="AJ1592" s="9">
        <v>0</v>
      </c>
      <c r="AK1592" s="9">
        <v>0</v>
      </c>
      <c r="AL1592" s="9"/>
      <c r="AM1592" s="9">
        <v>0</v>
      </c>
      <c r="AN1592" s="9">
        <v>1</v>
      </c>
      <c r="AO1592" s="9">
        <v>0</v>
      </c>
      <c r="AP1592" s="9">
        <v>0</v>
      </c>
      <c r="AQ1592" s="9">
        <v>0</v>
      </c>
      <c r="AR1592" s="9">
        <v>0</v>
      </c>
      <c r="AS1592" s="9"/>
      <c r="AT1592" s="9">
        <v>2</v>
      </c>
      <c r="AU1592" s="9">
        <v>4</v>
      </c>
      <c r="AV1592" s="75">
        <v>1</v>
      </c>
      <c r="AW1592" s="75">
        <v>2</v>
      </c>
      <c r="AX1592" s="75">
        <v>2</v>
      </c>
      <c r="AY1592" s="9" t="s">
        <v>125</v>
      </c>
      <c r="AZ1592" s="9">
        <v>1</v>
      </c>
      <c r="BA1592" s="9">
        <v>2</v>
      </c>
      <c r="BB1592" s="9">
        <v>2</v>
      </c>
      <c r="BC1592" s="9">
        <v>1</v>
      </c>
      <c r="BD1592" s="9">
        <v>1</v>
      </c>
      <c r="BE1592" s="9">
        <v>1</v>
      </c>
      <c r="BF1592" s="9">
        <v>2</v>
      </c>
      <c r="BG1592" s="9" t="s">
        <v>125</v>
      </c>
      <c r="BH1592">
        <v>1</v>
      </c>
      <c r="BI1592">
        <v>2</v>
      </c>
      <c r="BJ1592" s="58">
        <v>1</v>
      </c>
      <c r="BK1592">
        <v>2</v>
      </c>
      <c r="BL1592">
        <v>2</v>
      </c>
      <c r="BM1592">
        <v>1</v>
      </c>
      <c r="BN1592">
        <v>2</v>
      </c>
      <c r="BO1592">
        <v>2</v>
      </c>
      <c r="BP1592">
        <v>2</v>
      </c>
      <c r="BQ1592" t="s">
        <v>125</v>
      </c>
      <c r="BR1592">
        <v>1</v>
      </c>
      <c r="BS1592">
        <v>2</v>
      </c>
      <c r="BT1592" t="s">
        <v>125</v>
      </c>
      <c r="BU1592">
        <v>1</v>
      </c>
      <c r="BV1592">
        <v>2</v>
      </c>
      <c r="BW1592">
        <v>2</v>
      </c>
      <c r="BX1592">
        <v>2</v>
      </c>
      <c r="BY1592">
        <v>2</v>
      </c>
      <c r="BZ1592">
        <v>2</v>
      </c>
      <c r="CA1592">
        <v>2</v>
      </c>
      <c r="CB1592">
        <v>2</v>
      </c>
      <c r="CC1592">
        <v>2</v>
      </c>
      <c r="CD1592">
        <v>2</v>
      </c>
      <c r="CE1592">
        <v>2</v>
      </c>
      <c r="CF1592">
        <v>2</v>
      </c>
      <c r="CG1592">
        <v>2</v>
      </c>
      <c r="CH1592">
        <v>2</v>
      </c>
      <c r="CI1592">
        <v>2</v>
      </c>
      <c r="CJ1592">
        <v>2</v>
      </c>
      <c r="CK1592">
        <v>2</v>
      </c>
      <c r="CL1592">
        <v>2</v>
      </c>
      <c r="CM1592" t="s">
        <v>125</v>
      </c>
      <c r="CN1592" t="s">
        <v>125</v>
      </c>
      <c r="CO1592">
        <v>3</v>
      </c>
      <c r="CP1592">
        <v>2</v>
      </c>
      <c r="CQ1592">
        <v>3</v>
      </c>
      <c r="CR1592">
        <v>3</v>
      </c>
      <c r="CS1592">
        <v>3</v>
      </c>
      <c r="CT1592">
        <v>3</v>
      </c>
      <c r="CU1592">
        <v>2</v>
      </c>
      <c r="CV1592">
        <v>2</v>
      </c>
      <c r="CW1592">
        <v>1</v>
      </c>
      <c r="CX1592">
        <v>2</v>
      </c>
      <c r="CY1592">
        <v>3</v>
      </c>
      <c r="CZ1592">
        <v>0</v>
      </c>
      <c r="DA1592" s="57" t="s">
        <v>125</v>
      </c>
    </row>
    <row r="1593" spans="1:105">
      <c r="A1593">
        <v>1587</v>
      </c>
      <c r="B1593" s="9">
        <v>1</v>
      </c>
      <c r="C1593" s="9">
        <v>4</v>
      </c>
      <c r="D1593" s="9">
        <v>2</v>
      </c>
      <c r="E1593" s="9">
        <v>10</v>
      </c>
      <c r="F1593" s="9">
        <v>0</v>
      </c>
      <c r="G1593" s="9">
        <v>1</v>
      </c>
      <c r="H1593" s="9">
        <v>1</v>
      </c>
      <c r="I1593" s="9">
        <v>1</v>
      </c>
      <c r="J1593" s="9">
        <v>0</v>
      </c>
      <c r="K1593" s="9">
        <v>0</v>
      </c>
      <c r="L1593" s="9">
        <v>0</v>
      </c>
      <c r="M1593" s="9">
        <v>1</v>
      </c>
      <c r="N1593" s="9">
        <v>1</v>
      </c>
      <c r="O1593" s="9">
        <v>2</v>
      </c>
      <c r="P1593" s="9">
        <v>2</v>
      </c>
      <c r="Q1593" s="9">
        <v>1</v>
      </c>
      <c r="R1593" s="9">
        <v>3</v>
      </c>
      <c r="S1593" s="9">
        <v>2</v>
      </c>
      <c r="T1593" s="9"/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1</v>
      </c>
      <c r="AC1593" s="9"/>
      <c r="AD1593" s="9">
        <v>6</v>
      </c>
      <c r="AE1593" s="9"/>
      <c r="AF1593" s="9">
        <v>1</v>
      </c>
      <c r="AG1593" s="9">
        <v>0</v>
      </c>
      <c r="AH1593" s="9">
        <v>1</v>
      </c>
      <c r="AI1593" s="9">
        <v>0</v>
      </c>
      <c r="AJ1593" s="9">
        <v>0</v>
      </c>
      <c r="AK1593" s="9">
        <v>0</v>
      </c>
      <c r="AL1593" s="9"/>
      <c r="AM1593" s="9">
        <v>1</v>
      </c>
      <c r="AN1593" s="9">
        <v>1</v>
      </c>
      <c r="AO1593" s="9">
        <v>0</v>
      </c>
      <c r="AP1593" s="9">
        <v>0</v>
      </c>
      <c r="AQ1593" s="9">
        <v>0</v>
      </c>
      <c r="AR1593" s="9">
        <v>0</v>
      </c>
      <c r="AS1593" s="9"/>
      <c r="AT1593" s="9">
        <v>1</v>
      </c>
      <c r="AU1593" s="9">
        <v>4</v>
      </c>
      <c r="AV1593" s="75">
        <v>1</v>
      </c>
      <c r="AW1593" s="75">
        <v>2</v>
      </c>
      <c r="AX1593" s="75">
        <v>1</v>
      </c>
      <c r="AY1593" s="9">
        <v>1</v>
      </c>
      <c r="AZ1593" s="9">
        <v>1</v>
      </c>
      <c r="BA1593" s="9">
        <v>2</v>
      </c>
      <c r="BB1593" s="9">
        <v>2</v>
      </c>
      <c r="BC1593" s="9">
        <v>1</v>
      </c>
      <c r="BD1593" s="9">
        <v>1</v>
      </c>
      <c r="BE1593" s="9">
        <v>2</v>
      </c>
      <c r="BF1593" s="9">
        <v>1</v>
      </c>
      <c r="BG1593" s="9">
        <v>1</v>
      </c>
      <c r="BH1593">
        <v>2</v>
      </c>
      <c r="BI1593">
        <v>2</v>
      </c>
      <c r="BJ1593" s="58">
        <v>2</v>
      </c>
      <c r="BK1593">
        <v>2</v>
      </c>
      <c r="BL1593">
        <v>1</v>
      </c>
      <c r="BM1593">
        <v>2</v>
      </c>
      <c r="BN1593">
        <v>2</v>
      </c>
      <c r="BO1593">
        <v>2</v>
      </c>
      <c r="BP1593">
        <v>1</v>
      </c>
      <c r="BQ1593">
        <v>1</v>
      </c>
      <c r="BR1593">
        <v>2</v>
      </c>
      <c r="BS1593">
        <v>2</v>
      </c>
      <c r="BT1593" t="s">
        <v>125</v>
      </c>
      <c r="BU1593">
        <v>1</v>
      </c>
      <c r="BV1593">
        <v>2</v>
      </c>
      <c r="BW1593">
        <v>2</v>
      </c>
      <c r="BX1593">
        <v>2</v>
      </c>
      <c r="BY1593">
        <v>2</v>
      </c>
      <c r="BZ1593">
        <v>2</v>
      </c>
      <c r="CA1593">
        <v>2</v>
      </c>
      <c r="CB1593">
        <v>2</v>
      </c>
      <c r="CC1593">
        <v>1</v>
      </c>
      <c r="CD1593">
        <v>2</v>
      </c>
      <c r="CE1593">
        <v>2</v>
      </c>
      <c r="CF1593">
        <v>1</v>
      </c>
      <c r="CG1593">
        <v>1</v>
      </c>
      <c r="CH1593">
        <v>2</v>
      </c>
      <c r="CI1593">
        <v>2</v>
      </c>
      <c r="CJ1593">
        <v>2</v>
      </c>
      <c r="CK1593">
        <v>2</v>
      </c>
      <c r="CL1593">
        <v>1</v>
      </c>
      <c r="CM1593">
        <v>3</v>
      </c>
      <c r="CN1593">
        <v>4</v>
      </c>
      <c r="CO1593">
        <v>4</v>
      </c>
      <c r="CP1593">
        <v>1</v>
      </c>
      <c r="CQ1593">
        <v>3</v>
      </c>
      <c r="CR1593">
        <v>3</v>
      </c>
      <c r="CS1593">
        <v>4</v>
      </c>
      <c r="CT1593">
        <v>4</v>
      </c>
      <c r="CU1593">
        <v>3</v>
      </c>
      <c r="CV1593">
        <v>1</v>
      </c>
      <c r="CW1593">
        <v>1</v>
      </c>
      <c r="CX1593">
        <v>4</v>
      </c>
      <c r="CY1593">
        <v>4</v>
      </c>
      <c r="CZ1593">
        <v>3</v>
      </c>
      <c r="DA1593" s="57">
        <v>3</v>
      </c>
    </row>
    <row r="1594" spans="1:105">
      <c r="A1594">
        <v>1588</v>
      </c>
      <c r="B1594" s="9">
        <v>2</v>
      </c>
      <c r="C1594" s="9">
        <v>3</v>
      </c>
      <c r="D1594" s="9">
        <v>2</v>
      </c>
      <c r="E1594" s="9">
        <v>10</v>
      </c>
      <c r="F1594" s="9">
        <v>1</v>
      </c>
      <c r="G1594" s="9">
        <v>0</v>
      </c>
      <c r="H1594" s="9">
        <v>0</v>
      </c>
      <c r="I1594" s="9">
        <v>1</v>
      </c>
      <c r="J1594" s="9">
        <v>0</v>
      </c>
      <c r="K1594" s="9">
        <v>0</v>
      </c>
      <c r="L1594" s="9">
        <v>0</v>
      </c>
      <c r="M1594" s="9">
        <v>1</v>
      </c>
      <c r="N1594" s="9">
        <v>4</v>
      </c>
      <c r="O1594" s="9">
        <v>4</v>
      </c>
      <c r="P1594" s="9">
        <v>4</v>
      </c>
      <c r="Q1594" s="9">
        <v>4</v>
      </c>
      <c r="R1594" s="9">
        <v>4</v>
      </c>
      <c r="S1594" s="9">
        <v>4</v>
      </c>
      <c r="T1594" s="9"/>
      <c r="U1594" s="9">
        <v>0</v>
      </c>
      <c r="V1594" s="9">
        <v>0</v>
      </c>
      <c r="W1594" s="9">
        <v>0</v>
      </c>
      <c r="X1594" s="9">
        <v>0</v>
      </c>
      <c r="Y1594" s="9">
        <v>1</v>
      </c>
      <c r="Z1594" s="9">
        <v>0</v>
      </c>
      <c r="AA1594" s="9">
        <v>0</v>
      </c>
      <c r="AB1594" s="9">
        <v>0</v>
      </c>
      <c r="AC1594" s="9"/>
      <c r="AD1594" s="9">
        <v>2</v>
      </c>
      <c r="AE1594" s="9"/>
      <c r="AF1594" s="9">
        <v>1</v>
      </c>
      <c r="AG1594" s="9">
        <v>0</v>
      </c>
      <c r="AH1594" s="9">
        <v>1</v>
      </c>
      <c r="AI1594" s="9">
        <v>0</v>
      </c>
      <c r="AJ1594" s="9">
        <v>0</v>
      </c>
      <c r="AK1594" s="9">
        <v>0</v>
      </c>
      <c r="AL1594" s="9"/>
      <c r="AM1594" s="9">
        <v>1</v>
      </c>
      <c r="AN1594" s="9">
        <v>1</v>
      </c>
      <c r="AO1594" s="9">
        <v>0</v>
      </c>
      <c r="AP1594" s="9">
        <v>1</v>
      </c>
      <c r="AQ1594" s="9">
        <v>0</v>
      </c>
      <c r="AR1594" s="9">
        <v>0</v>
      </c>
      <c r="AS1594" s="9"/>
      <c r="AT1594" s="9">
        <v>1</v>
      </c>
      <c r="AU1594" s="9">
        <v>1</v>
      </c>
      <c r="AV1594" s="75">
        <v>2</v>
      </c>
      <c r="AW1594" s="75">
        <v>1</v>
      </c>
      <c r="AX1594" s="75">
        <v>1</v>
      </c>
      <c r="AY1594" s="9">
        <v>1</v>
      </c>
      <c r="AZ1594" s="9">
        <v>1</v>
      </c>
      <c r="BA1594" s="9">
        <v>1</v>
      </c>
      <c r="BB1594" s="9">
        <v>2</v>
      </c>
      <c r="BC1594" s="9">
        <v>1</v>
      </c>
      <c r="BD1594" s="9">
        <v>1</v>
      </c>
      <c r="BE1594" s="9">
        <v>2</v>
      </c>
      <c r="BF1594" s="9">
        <v>1</v>
      </c>
      <c r="BG1594" s="9">
        <v>1</v>
      </c>
      <c r="BH1594">
        <v>1</v>
      </c>
      <c r="BI1594">
        <v>2</v>
      </c>
      <c r="BJ1594" s="58">
        <v>1</v>
      </c>
      <c r="BK1594">
        <v>1</v>
      </c>
      <c r="BL1594">
        <v>1</v>
      </c>
      <c r="BM1594">
        <v>1</v>
      </c>
      <c r="BN1594">
        <v>1</v>
      </c>
      <c r="BO1594">
        <v>2</v>
      </c>
      <c r="BP1594">
        <v>1</v>
      </c>
      <c r="BQ1594">
        <v>1</v>
      </c>
      <c r="BR1594">
        <v>1</v>
      </c>
      <c r="BS1594">
        <v>1</v>
      </c>
      <c r="BT1594">
        <v>1</v>
      </c>
      <c r="BU1594">
        <v>1</v>
      </c>
      <c r="BV1594">
        <v>2</v>
      </c>
      <c r="BW1594">
        <v>2</v>
      </c>
      <c r="BX1594">
        <v>1</v>
      </c>
      <c r="BY1594">
        <v>2</v>
      </c>
      <c r="BZ1594">
        <v>2</v>
      </c>
      <c r="CA1594">
        <v>2</v>
      </c>
      <c r="CB1594">
        <v>2</v>
      </c>
      <c r="CC1594">
        <v>1</v>
      </c>
      <c r="CD1594">
        <v>1</v>
      </c>
      <c r="CE1594">
        <v>1</v>
      </c>
      <c r="CF1594">
        <v>1</v>
      </c>
      <c r="CG1594">
        <v>1</v>
      </c>
      <c r="CH1594">
        <v>2</v>
      </c>
      <c r="CI1594">
        <v>2</v>
      </c>
      <c r="CJ1594">
        <v>1</v>
      </c>
      <c r="CK1594">
        <v>2</v>
      </c>
      <c r="CL1594">
        <v>1</v>
      </c>
      <c r="CM1594">
        <v>3</v>
      </c>
      <c r="CN1594">
        <v>3</v>
      </c>
      <c r="CO1594">
        <v>4</v>
      </c>
      <c r="CP1594">
        <v>4</v>
      </c>
      <c r="CQ1594">
        <v>4</v>
      </c>
      <c r="CR1594">
        <v>4</v>
      </c>
      <c r="CS1594">
        <v>4</v>
      </c>
      <c r="CT1594">
        <v>3</v>
      </c>
      <c r="CU1594">
        <v>3</v>
      </c>
      <c r="CV1594">
        <v>2</v>
      </c>
      <c r="CW1594">
        <v>2</v>
      </c>
      <c r="CX1594">
        <v>3</v>
      </c>
      <c r="CY1594">
        <v>3</v>
      </c>
      <c r="CZ1594">
        <v>3</v>
      </c>
      <c r="DA1594" s="57">
        <v>3</v>
      </c>
    </row>
    <row r="1595" spans="1:105">
      <c r="A1595">
        <v>1589</v>
      </c>
      <c r="B1595" s="9">
        <v>2</v>
      </c>
      <c r="C1595" s="9">
        <v>8</v>
      </c>
      <c r="D1595" s="9">
        <v>5</v>
      </c>
      <c r="E1595" s="9">
        <v>1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1</v>
      </c>
      <c r="L1595" s="9">
        <v>0</v>
      </c>
      <c r="M1595" s="9">
        <v>1</v>
      </c>
      <c r="N1595" s="9">
        <v>1</v>
      </c>
      <c r="O1595" s="9">
        <v>4</v>
      </c>
      <c r="P1595" s="9">
        <v>3</v>
      </c>
      <c r="Q1595" s="9">
        <v>2</v>
      </c>
      <c r="R1595" s="9">
        <v>3</v>
      </c>
      <c r="S1595" s="9">
        <v>3</v>
      </c>
      <c r="T1595" s="9"/>
      <c r="U1595" s="9">
        <v>0</v>
      </c>
      <c r="V1595" s="9">
        <v>0</v>
      </c>
      <c r="W1595" s="9">
        <v>1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  <c r="AC1595" s="9"/>
      <c r="AD1595" s="9">
        <v>2</v>
      </c>
      <c r="AE1595" s="9"/>
      <c r="AF1595" s="9">
        <v>1</v>
      </c>
      <c r="AG1595" s="9">
        <v>1</v>
      </c>
      <c r="AH1595" s="9">
        <v>0</v>
      </c>
      <c r="AI1595" s="9">
        <v>0</v>
      </c>
      <c r="AJ1595" s="9">
        <v>0</v>
      </c>
      <c r="AK1595" s="9">
        <v>0</v>
      </c>
      <c r="AL1595" s="9"/>
      <c r="AM1595" s="9">
        <v>0</v>
      </c>
      <c r="AN1595" s="9">
        <v>1</v>
      </c>
      <c r="AO1595" s="9">
        <v>0</v>
      </c>
      <c r="AP1595" s="9">
        <v>0</v>
      </c>
      <c r="AQ1595" s="9">
        <v>0</v>
      </c>
      <c r="AR1595" s="9">
        <v>0</v>
      </c>
      <c r="AS1595" s="9"/>
      <c r="AT1595" s="9">
        <v>4</v>
      </c>
      <c r="AU1595" s="9">
        <v>4</v>
      </c>
      <c r="AV1595" s="75">
        <v>2</v>
      </c>
      <c r="AW1595" s="75">
        <v>1</v>
      </c>
      <c r="AX1595" s="75">
        <v>1</v>
      </c>
      <c r="AY1595" s="9">
        <v>1</v>
      </c>
      <c r="AZ1595" s="9">
        <v>1</v>
      </c>
      <c r="BA1595" s="9">
        <v>1</v>
      </c>
      <c r="BB1595" s="9">
        <v>2</v>
      </c>
      <c r="BC1595" s="9">
        <v>2</v>
      </c>
      <c r="BD1595" s="9">
        <v>1</v>
      </c>
      <c r="BE1595" s="9">
        <v>2</v>
      </c>
      <c r="BF1595" s="9">
        <v>1</v>
      </c>
      <c r="BG1595" s="9">
        <v>1</v>
      </c>
      <c r="BH1595">
        <v>1</v>
      </c>
      <c r="BI1595">
        <v>2</v>
      </c>
      <c r="BJ1595" s="58">
        <v>1</v>
      </c>
      <c r="BK1595">
        <v>1</v>
      </c>
      <c r="BL1595">
        <v>1</v>
      </c>
      <c r="BM1595">
        <v>1</v>
      </c>
      <c r="BN1595">
        <v>1</v>
      </c>
      <c r="BO1595">
        <v>2</v>
      </c>
      <c r="BP1595">
        <v>2</v>
      </c>
      <c r="BQ1595" t="s">
        <v>125</v>
      </c>
      <c r="BR1595">
        <v>1</v>
      </c>
      <c r="BS1595">
        <v>1</v>
      </c>
      <c r="BT1595">
        <v>1</v>
      </c>
      <c r="BU1595">
        <v>1</v>
      </c>
      <c r="BV1595">
        <v>1</v>
      </c>
      <c r="BW1595">
        <v>1</v>
      </c>
      <c r="BX1595">
        <v>2</v>
      </c>
      <c r="BY1595">
        <v>2</v>
      </c>
      <c r="BZ1595">
        <v>2</v>
      </c>
      <c r="CA1595">
        <v>2</v>
      </c>
      <c r="CB1595">
        <v>2</v>
      </c>
      <c r="CC1595">
        <v>1</v>
      </c>
      <c r="CD1595">
        <v>1</v>
      </c>
      <c r="CE1595">
        <v>2</v>
      </c>
      <c r="CF1595">
        <v>1</v>
      </c>
      <c r="CG1595">
        <v>1</v>
      </c>
      <c r="CH1595">
        <v>1</v>
      </c>
      <c r="CI1595">
        <v>2</v>
      </c>
      <c r="CJ1595">
        <v>1</v>
      </c>
      <c r="CK1595">
        <v>2</v>
      </c>
      <c r="CL1595">
        <v>1</v>
      </c>
      <c r="CM1595">
        <v>3</v>
      </c>
      <c r="CN1595">
        <v>4</v>
      </c>
      <c r="CO1595">
        <v>4</v>
      </c>
      <c r="CP1595">
        <v>4</v>
      </c>
      <c r="CQ1595">
        <v>4</v>
      </c>
      <c r="CR1595">
        <v>3</v>
      </c>
      <c r="CS1595">
        <v>3</v>
      </c>
      <c r="CT1595">
        <v>3</v>
      </c>
      <c r="CU1595">
        <v>3</v>
      </c>
      <c r="CV1595">
        <v>3</v>
      </c>
      <c r="CW1595">
        <v>1</v>
      </c>
      <c r="CX1595">
        <v>3</v>
      </c>
      <c r="CY1595">
        <v>3</v>
      </c>
      <c r="CZ1595">
        <v>3</v>
      </c>
      <c r="DA1595" s="57" t="s">
        <v>125</v>
      </c>
    </row>
    <row r="1596" spans="1:105">
      <c r="A1596">
        <v>1590</v>
      </c>
      <c r="B1596" s="9">
        <v>1</v>
      </c>
      <c r="C1596" s="9">
        <v>3</v>
      </c>
      <c r="D1596" s="9">
        <v>1</v>
      </c>
      <c r="E1596" s="9">
        <v>16</v>
      </c>
      <c r="F1596" s="9">
        <v>1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3</v>
      </c>
      <c r="N1596" s="9">
        <v>4</v>
      </c>
      <c r="O1596" s="9">
        <v>4</v>
      </c>
      <c r="P1596" s="9">
        <v>4</v>
      </c>
      <c r="Q1596" s="9">
        <v>4</v>
      </c>
      <c r="R1596" s="9">
        <v>3</v>
      </c>
      <c r="S1596" s="9">
        <v>4</v>
      </c>
      <c r="T1596" s="9"/>
      <c r="U1596" s="9">
        <v>0</v>
      </c>
      <c r="V1596" s="9">
        <v>0</v>
      </c>
      <c r="W1596" s="9">
        <v>0</v>
      </c>
      <c r="X1596" s="9">
        <v>0</v>
      </c>
      <c r="Y1596" s="9">
        <v>1</v>
      </c>
      <c r="Z1596" s="9">
        <v>0</v>
      </c>
      <c r="AA1596" s="9">
        <v>0</v>
      </c>
      <c r="AB1596" s="9">
        <v>0</v>
      </c>
      <c r="AC1596" s="9"/>
      <c r="AD1596" s="9">
        <v>2</v>
      </c>
      <c r="AE1596" s="9"/>
      <c r="AF1596" s="9">
        <v>0</v>
      </c>
      <c r="AG1596" s="9">
        <v>0</v>
      </c>
      <c r="AH1596" s="9">
        <v>1</v>
      </c>
      <c r="AI1596" s="9">
        <v>0</v>
      </c>
      <c r="AJ1596" s="9">
        <v>0</v>
      </c>
      <c r="AK1596" s="9">
        <v>0</v>
      </c>
      <c r="AL1596" s="9"/>
      <c r="AM1596" s="9">
        <v>1</v>
      </c>
      <c r="AN1596" s="9">
        <v>1</v>
      </c>
      <c r="AO1596" s="9">
        <v>0</v>
      </c>
      <c r="AP1596" s="9">
        <v>0</v>
      </c>
      <c r="AQ1596" s="9">
        <v>0</v>
      </c>
      <c r="AR1596" s="9">
        <v>1</v>
      </c>
      <c r="AS1596" s="9"/>
      <c r="AT1596" s="9">
        <v>3</v>
      </c>
      <c r="AU1596" s="9">
        <v>3</v>
      </c>
      <c r="AV1596" s="75">
        <v>1</v>
      </c>
      <c r="AW1596" s="75">
        <v>1</v>
      </c>
      <c r="AX1596" s="75">
        <v>1</v>
      </c>
      <c r="AY1596" s="9">
        <v>1</v>
      </c>
      <c r="AZ1596" s="9">
        <v>1</v>
      </c>
      <c r="BA1596" s="9">
        <v>1</v>
      </c>
      <c r="BB1596" s="9">
        <v>2</v>
      </c>
      <c r="BC1596" s="9">
        <v>2</v>
      </c>
      <c r="BD1596" s="9">
        <v>2</v>
      </c>
      <c r="BE1596" s="9" t="s">
        <v>125</v>
      </c>
      <c r="BF1596" s="9">
        <v>2</v>
      </c>
      <c r="BG1596" s="9" t="s">
        <v>125</v>
      </c>
      <c r="BH1596">
        <v>2</v>
      </c>
      <c r="BI1596">
        <v>1</v>
      </c>
      <c r="BJ1596" s="58">
        <v>2</v>
      </c>
      <c r="BK1596">
        <v>2</v>
      </c>
      <c r="BL1596">
        <v>1</v>
      </c>
      <c r="BM1596">
        <v>2</v>
      </c>
      <c r="BN1596">
        <v>2</v>
      </c>
      <c r="BO1596">
        <v>2</v>
      </c>
      <c r="BP1596">
        <v>1</v>
      </c>
      <c r="BQ1596">
        <v>1</v>
      </c>
      <c r="BR1596">
        <v>1</v>
      </c>
      <c r="BS1596">
        <v>2</v>
      </c>
      <c r="BT1596" t="s">
        <v>125</v>
      </c>
      <c r="BU1596">
        <v>2</v>
      </c>
      <c r="BV1596">
        <v>2</v>
      </c>
      <c r="BW1596">
        <v>2</v>
      </c>
      <c r="BX1596">
        <v>2</v>
      </c>
      <c r="BY1596">
        <v>2</v>
      </c>
      <c r="BZ1596">
        <v>2</v>
      </c>
      <c r="CA1596">
        <v>2</v>
      </c>
      <c r="CB1596">
        <v>2</v>
      </c>
      <c r="CC1596">
        <v>2</v>
      </c>
      <c r="CD1596">
        <v>2</v>
      </c>
      <c r="CE1596">
        <v>2</v>
      </c>
      <c r="CF1596">
        <v>1</v>
      </c>
      <c r="CG1596">
        <v>1</v>
      </c>
      <c r="CH1596">
        <v>2</v>
      </c>
      <c r="CI1596">
        <v>2</v>
      </c>
      <c r="CJ1596">
        <v>1</v>
      </c>
      <c r="CK1596">
        <v>2</v>
      </c>
      <c r="CL1596">
        <v>2</v>
      </c>
      <c r="CM1596" t="s">
        <v>125</v>
      </c>
      <c r="CN1596" t="s">
        <v>125</v>
      </c>
      <c r="CO1596">
        <v>4</v>
      </c>
      <c r="CP1596">
        <v>2</v>
      </c>
      <c r="CQ1596">
        <v>4</v>
      </c>
      <c r="CR1596">
        <v>3</v>
      </c>
      <c r="CS1596">
        <v>3</v>
      </c>
      <c r="CT1596">
        <v>4</v>
      </c>
      <c r="CU1596">
        <v>3</v>
      </c>
      <c r="CV1596">
        <v>2</v>
      </c>
      <c r="CW1596">
        <v>2</v>
      </c>
      <c r="CX1596">
        <v>3</v>
      </c>
      <c r="CY1596">
        <v>3</v>
      </c>
      <c r="CZ1596">
        <v>3</v>
      </c>
      <c r="DA1596" s="57">
        <v>3</v>
      </c>
    </row>
    <row r="1597" spans="1:105">
      <c r="A1597">
        <v>1591</v>
      </c>
      <c r="B1597" s="9">
        <v>1</v>
      </c>
      <c r="C1597" s="9">
        <v>8</v>
      </c>
      <c r="D1597" s="9">
        <v>7</v>
      </c>
      <c r="E1597" s="9">
        <v>6</v>
      </c>
      <c r="F1597" s="9">
        <v>0</v>
      </c>
      <c r="G1597" s="9">
        <v>1</v>
      </c>
      <c r="H1597" s="9">
        <v>1</v>
      </c>
      <c r="I1597" s="9">
        <v>0</v>
      </c>
      <c r="J1597" s="9">
        <v>1</v>
      </c>
      <c r="K1597" s="9">
        <v>0</v>
      </c>
      <c r="L1597" s="9">
        <v>0</v>
      </c>
      <c r="M1597" s="9">
        <v>2</v>
      </c>
      <c r="N1597" s="9">
        <v>4</v>
      </c>
      <c r="O1597" s="9">
        <v>4</v>
      </c>
      <c r="P1597" s="9">
        <v>3</v>
      </c>
      <c r="Q1597" s="9">
        <v>3</v>
      </c>
      <c r="R1597" s="9">
        <v>3</v>
      </c>
      <c r="S1597" s="9">
        <v>3</v>
      </c>
      <c r="T1597" s="9"/>
      <c r="U1597" s="9">
        <v>0</v>
      </c>
      <c r="V1597" s="9">
        <v>0</v>
      </c>
      <c r="W1597" s="9">
        <v>0</v>
      </c>
      <c r="X1597" s="9">
        <v>1</v>
      </c>
      <c r="Y1597" s="9">
        <v>1</v>
      </c>
      <c r="Z1597" s="9">
        <v>0</v>
      </c>
      <c r="AA1597" s="9">
        <v>0</v>
      </c>
      <c r="AB1597" s="9">
        <v>0</v>
      </c>
      <c r="AC1597" s="9"/>
      <c r="AD1597" s="9">
        <v>2</v>
      </c>
      <c r="AE1597" s="9"/>
      <c r="AF1597" s="9">
        <v>1</v>
      </c>
      <c r="AG1597" s="9">
        <v>1</v>
      </c>
      <c r="AH1597" s="9">
        <v>1</v>
      </c>
      <c r="AI1597" s="9">
        <v>1</v>
      </c>
      <c r="AJ1597" s="9">
        <v>0</v>
      </c>
      <c r="AK1597" s="9">
        <v>0</v>
      </c>
      <c r="AL1597" s="9"/>
      <c r="AM1597" s="9">
        <v>1</v>
      </c>
      <c r="AN1597" s="9">
        <v>1</v>
      </c>
      <c r="AO1597" s="9">
        <v>1</v>
      </c>
      <c r="AP1597" s="9">
        <v>1</v>
      </c>
      <c r="AQ1597" s="9">
        <v>0</v>
      </c>
      <c r="AR1597" s="9">
        <v>0</v>
      </c>
      <c r="AS1597" s="9"/>
      <c r="AT1597" s="9">
        <v>4</v>
      </c>
      <c r="AU1597" s="9">
        <v>4</v>
      </c>
      <c r="AV1597" s="75"/>
      <c r="AW1597" s="75">
        <v>1</v>
      </c>
      <c r="AX1597" s="75">
        <v>1</v>
      </c>
      <c r="AY1597" s="9">
        <v>2</v>
      </c>
      <c r="AZ1597" s="9">
        <v>1</v>
      </c>
      <c r="BA1597" s="9">
        <v>1</v>
      </c>
      <c r="BB1597" s="9">
        <v>2</v>
      </c>
      <c r="BC1597" s="9">
        <v>1</v>
      </c>
      <c r="BD1597" s="9">
        <v>1</v>
      </c>
      <c r="BE1597" s="9">
        <v>1</v>
      </c>
      <c r="BF1597" s="9">
        <v>1</v>
      </c>
      <c r="BG1597" s="9">
        <v>1</v>
      </c>
      <c r="BH1597">
        <v>1</v>
      </c>
      <c r="BI1597">
        <v>1</v>
      </c>
      <c r="BJ1597" s="58">
        <v>1</v>
      </c>
      <c r="BK1597">
        <v>2</v>
      </c>
      <c r="BL1597">
        <v>1</v>
      </c>
      <c r="BM1597">
        <v>1</v>
      </c>
      <c r="BN1597">
        <v>1</v>
      </c>
      <c r="BO1597">
        <v>2</v>
      </c>
      <c r="BP1597">
        <v>1</v>
      </c>
      <c r="BQ1597">
        <v>1</v>
      </c>
      <c r="BR1597">
        <v>2</v>
      </c>
      <c r="BS1597">
        <v>2</v>
      </c>
      <c r="BT1597" t="s">
        <v>125</v>
      </c>
      <c r="BV1597">
        <v>1</v>
      </c>
      <c r="BW1597">
        <v>2</v>
      </c>
      <c r="BX1597">
        <v>2</v>
      </c>
      <c r="BY1597">
        <v>1</v>
      </c>
      <c r="BZ1597">
        <v>2</v>
      </c>
      <c r="CA1597">
        <v>2</v>
      </c>
      <c r="CB1597">
        <v>2</v>
      </c>
      <c r="CC1597">
        <v>1</v>
      </c>
      <c r="CD1597">
        <v>1</v>
      </c>
      <c r="CE1597">
        <v>2</v>
      </c>
      <c r="CF1597">
        <v>1</v>
      </c>
      <c r="CG1597">
        <v>1</v>
      </c>
      <c r="CH1597">
        <v>1</v>
      </c>
      <c r="CI1597">
        <v>2</v>
      </c>
      <c r="CJ1597">
        <v>1</v>
      </c>
      <c r="CK1597">
        <v>2</v>
      </c>
      <c r="CL1597">
        <v>1</v>
      </c>
      <c r="CM1597">
        <v>4</v>
      </c>
      <c r="CN1597">
        <v>4</v>
      </c>
      <c r="CO1597">
        <v>4</v>
      </c>
      <c r="CP1597">
        <v>3</v>
      </c>
      <c r="CQ1597">
        <v>4</v>
      </c>
      <c r="CR1597">
        <v>3</v>
      </c>
      <c r="CS1597">
        <v>3</v>
      </c>
      <c r="CT1597">
        <v>4</v>
      </c>
      <c r="CU1597">
        <v>3</v>
      </c>
      <c r="CV1597">
        <v>2</v>
      </c>
      <c r="CW1597">
        <v>1</v>
      </c>
      <c r="CX1597">
        <v>2</v>
      </c>
      <c r="CY1597">
        <v>1</v>
      </c>
      <c r="CZ1597">
        <v>3</v>
      </c>
      <c r="DA1597" s="57">
        <v>3</v>
      </c>
    </row>
    <row r="1598" spans="1:105">
      <c r="A1598">
        <v>1592</v>
      </c>
      <c r="B1598" s="9">
        <v>1</v>
      </c>
      <c r="C1598" s="9">
        <v>2</v>
      </c>
      <c r="D1598" s="9">
        <v>1</v>
      </c>
      <c r="E1598" s="9">
        <v>2</v>
      </c>
      <c r="F1598" s="9">
        <v>0</v>
      </c>
      <c r="G1598" s="9">
        <v>0</v>
      </c>
      <c r="H1598" s="9">
        <v>0</v>
      </c>
      <c r="I1598" s="9">
        <v>1</v>
      </c>
      <c r="J1598" s="9">
        <v>0</v>
      </c>
      <c r="K1598" s="9">
        <v>0</v>
      </c>
      <c r="L1598" s="9">
        <v>0</v>
      </c>
      <c r="M1598" s="9">
        <v>1</v>
      </c>
      <c r="N1598" s="9">
        <v>3</v>
      </c>
      <c r="O1598" s="9">
        <v>4</v>
      </c>
      <c r="P1598" s="9">
        <v>3</v>
      </c>
      <c r="Q1598" s="9">
        <v>4</v>
      </c>
      <c r="R1598" s="9">
        <v>4</v>
      </c>
      <c r="S1598" s="9">
        <v>4</v>
      </c>
      <c r="T1598" s="9"/>
      <c r="U1598" s="9">
        <v>1</v>
      </c>
      <c r="V1598" s="9">
        <v>1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  <c r="AC1598" s="9"/>
      <c r="AD1598" s="9">
        <v>1</v>
      </c>
      <c r="AE1598" s="9"/>
      <c r="AF1598" s="9">
        <v>1</v>
      </c>
      <c r="AG1598" s="9">
        <v>0</v>
      </c>
      <c r="AH1598" s="9">
        <v>1</v>
      </c>
      <c r="AI1598" s="9">
        <v>0</v>
      </c>
      <c r="AJ1598" s="9">
        <v>0</v>
      </c>
      <c r="AK1598" s="9">
        <v>0</v>
      </c>
      <c r="AL1598" s="9"/>
      <c r="AM1598" s="9">
        <v>1</v>
      </c>
      <c r="AN1598" s="9">
        <v>1</v>
      </c>
      <c r="AO1598" s="9">
        <v>0</v>
      </c>
      <c r="AP1598" s="9">
        <v>0</v>
      </c>
      <c r="AQ1598" s="9">
        <v>0</v>
      </c>
      <c r="AR1598" s="9">
        <v>0</v>
      </c>
      <c r="AS1598" s="9"/>
      <c r="AT1598" s="9">
        <v>1</v>
      </c>
      <c r="AU1598" s="9">
        <v>3</v>
      </c>
      <c r="AV1598" s="75">
        <v>1</v>
      </c>
      <c r="AW1598" s="75">
        <v>1</v>
      </c>
      <c r="AX1598" s="75">
        <v>1</v>
      </c>
      <c r="AY1598" s="9">
        <v>1</v>
      </c>
      <c r="AZ1598" s="9">
        <v>1</v>
      </c>
      <c r="BA1598" s="9">
        <v>1</v>
      </c>
      <c r="BB1598" s="9">
        <v>2</v>
      </c>
      <c r="BC1598" s="9">
        <v>2</v>
      </c>
      <c r="BD1598" s="9">
        <v>1</v>
      </c>
      <c r="BE1598" s="9">
        <v>2</v>
      </c>
      <c r="BF1598" s="9">
        <v>1</v>
      </c>
      <c r="BG1598" s="9">
        <v>1</v>
      </c>
      <c r="BH1598">
        <v>2</v>
      </c>
      <c r="BI1598">
        <v>1</v>
      </c>
      <c r="BJ1598" s="58">
        <v>2</v>
      </c>
      <c r="BK1598">
        <v>2</v>
      </c>
      <c r="BL1598">
        <v>2</v>
      </c>
      <c r="BM1598">
        <v>2</v>
      </c>
      <c r="BN1598">
        <v>1</v>
      </c>
      <c r="BO1598">
        <v>2</v>
      </c>
      <c r="BP1598">
        <v>2</v>
      </c>
      <c r="BQ1598" t="s">
        <v>125</v>
      </c>
      <c r="BR1598">
        <v>2</v>
      </c>
      <c r="BS1598">
        <v>1</v>
      </c>
      <c r="BT1598">
        <v>1</v>
      </c>
      <c r="BU1598">
        <v>1</v>
      </c>
      <c r="BV1598">
        <v>2</v>
      </c>
      <c r="BW1598">
        <v>2</v>
      </c>
      <c r="BX1598">
        <v>2</v>
      </c>
      <c r="BY1598">
        <v>2</v>
      </c>
      <c r="BZ1598">
        <v>2</v>
      </c>
      <c r="CA1598">
        <v>2</v>
      </c>
      <c r="CB1598">
        <v>2</v>
      </c>
      <c r="CC1598">
        <v>2</v>
      </c>
      <c r="CD1598">
        <v>2</v>
      </c>
      <c r="CE1598">
        <v>2</v>
      </c>
      <c r="CF1598">
        <v>2</v>
      </c>
      <c r="CG1598">
        <v>2</v>
      </c>
      <c r="CH1598">
        <v>2</v>
      </c>
      <c r="CI1598">
        <v>2</v>
      </c>
      <c r="CJ1598">
        <v>2</v>
      </c>
      <c r="CK1598">
        <v>2</v>
      </c>
      <c r="CL1598">
        <v>2</v>
      </c>
      <c r="CM1598" t="s">
        <v>125</v>
      </c>
      <c r="CN1598" t="s">
        <v>125</v>
      </c>
      <c r="CO1598">
        <v>3</v>
      </c>
      <c r="CP1598">
        <v>2</v>
      </c>
      <c r="CQ1598">
        <v>3</v>
      </c>
      <c r="CR1598">
        <v>3</v>
      </c>
      <c r="CS1598">
        <v>3</v>
      </c>
      <c r="CT1598">
        <v>3</v>
      </c>
      <c r="CU1598">
        <v>3</v>
      </c>
      <c r="CV1598">
        <v>2</v>
      </c>
      <c r="CW1598">
        <v>1</v>
      </c>
      <c r="CX1598">
        <v>3</v>
      </c>
      <c r="CY1598">
        <v>3</v>
      </c>
      <c r="CZ1598">
        <v>3</v>
      </c>
      <c r="DA1598" s="57" t="s">
        <v>125</v>
      </c>
    </row>
    <row r="1599" spans="1:105">
      <c r="A1599">
        <v>1593</v>
      </c>
      <c r="B1599" s="9">
        <v>1</v>
      </c>
      <c r="C1599" s="9">
        <v>9</v>
      </c>
      <c r="D1599" s="9">
        <v>1</v>
      </c>
      <c r="E1599" s="9">
        <v>8</v>
      </c>
      <c r="F1599" s="9">
        <v>0</v>
      </c>
      <c r="G1599" s="9">
        <v>0</v>
      </c>
      <c r="H1599" s="9">
        <v>0</v>
      </c>
      <c r="I1599" s="9">
        <v>1</v>
      </c>
      <c r="J1599" s="9">
        <v>1</v>
      </c>
      <c r="K1599" s="9">
        <v>0</v>
      </c>
      <c r="L1599" s="9">
        <v>0</v>
      </c>
      <c r="M1599" s="9">
        <v>2</v>
      </c>
      <c r="N1599" s="9">
        <v>4</v>
      </c>
      <c r="O1599" s="9"/>
      <c r="P1599" s="9"/>
      <c r="Q1599" s="9">
        <v>4</v>
      </c>
      <c r="R1599" s="9">
        <v>4</v>
      </c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>
        <v>4</v>
      </c>
      <c r="AE1599" s="9"/>
      <c r="AF1599" s="9">
        <v>1</v>
      </c>
      <c r="AG1599" s="9">
        <v>0</v>
      </c>
      <c r="AH1599" s="9">
        <v>0</v>
      </c>
      <c r="AI1599" s="9">
        <v>0</v>
      </c>
      <c r="AJ1599" s="9">
        <v>0</v>
      </c>
      <c r="AK1599" s="9">
        <v>0</v>
      </c>
      <c r="AL1599" s="9"/>
      <c r="AM1599" s="9">
        <v>0</v>
      </c>
      <c r="AN1599" s="9">
        <v>1</v>
      </c>
      <c r="AO1599" s="9">
        <v>0</v>
      </c>
      <c r="AP1599" s="9">
        <v>0</v>
      </c>
      <c r="AQ1599" s="9">
        <v>0</v>
      </c>
      <c r="AR1599" s="9">
        <v>0</v>
      </c>
      <c r="AS1599" s="9"/>
      <c r="AT1599" s="9">
        <v>3</v>
      </c>
      <c r="AU1599" s="9">
        <v>3</v>
      </c>
      <c r="AV1599" s="75">
        <v>2</v>
      </c>
      <c r="AW1599" s="75">
        <v>2</v>
      </c>
      <c r="AX1599" s="75">
        <v>2</v>
      </c>
      <c r="AY1599" s="9" t="s">
        <v>125</v>
      </c>
      <c r="AZ1599" s="9">
        <v>1</v>
      </c>
      <c r="BA1599" s="9">
        <v>1</v>
      </c>
      <c r="BB1599" s="9">
        <v>1</v>
      </c>
      <c r="BC1599" s="9">
        <v>1</v>
      </c>
      <c r="BD1599" s="9">
        <v>1</v>
      </c>
      <c r="BE1599" s="9">
        <v>1</v>
      </c>
      <c r="BF1599" s="9">
        <v>1</v>
      </c>
      <c r="BG1599" s="9">
        <v>1</v>
      </c>
      <c r="BH1599">
        <v>1</v>
      </c>
      <c r="BI1599">
        <v>2</v>
      </c>
      <c r="BJ1599" s="58">
        <v>1</v>
      </c>
      <c r="BK1599">
        <v>1</v>
      </c>
      <c r="BL1599">
        <v>1</v>
      </c>
      <c r="BM1599">
        <v>1</v>
      </c>
      <c r="BN1599">
        <v>2</v>
      </c>
      <c r="BO1599">
        <v>2</v>
      </c>
      <c r="BP1599">
        <v>2</v>
      </c>
      <c r="BQ1599" t="s">
        <v>125</v>
      </c>
      <c r="BR1599">
        <v>2</v>
      </c>
      <c r="BS1599">
        <v>2</v>
      </c>
      <c r="BT1599" t="s">
        <v>125</v>
      </c>
      <c r="BU1599">
        <v>1</v>
      </c>
      <c r="BV1599">
        <v>2</v>
      </c>
      <c r="BW1599">
        <v>1</v>
      </c>
      <c r="BX1599">
        <v>2</v>
      </c>
      <c r="BY1599">
        <v>2</v>
      </c>
      <c r="BZ1599">
        <v>2</v>
      </c>
      <c r="CA1599">
        <v>2</v>
      </c>
      <c r="CB1599">
        <v>2</v>
      </c>
      <c r="CC1599">
        <v>2</v>
      </c>
      <c r="CD1599">
        <v>2</v>
      </c>
      <c r="CE1599">
        <v>2</v>
      </c>
      <c r="CF1599">
        <v>2</v>
      </c>
      <c r="CG1599">
        <v>2</v>
      </c>
      <c r="CH1599">
        <v>1</v>
      </c>
      <c r="CI1599">
        <v>2</v>
      </c>
      <c r="CJ1599">
        <v>1</v>
      </c>
      <c r="CK1599">
        <v>2</v>
      </c>
      <c r="CL1599">
        <v>2</v>
      </c>
      <c r="CM1599" t="s">
        <v>125</v>
      </c>
      <c r="CN1599" t="s">
        <v>125</v>
      </c>
      <c r="CO1599">
        <v>4</v>
      </c>
      <c r="CP1599">
        <v>1</v>
      </c>
      <c r="CQ1599">
        <v>3</v>
      </c>
      <c r="CR1599">
        <v>4</v>
      </c>
      <c r="CS1599">
        <v>4</v>
      </c>
      <c r="CT1599">
        <v>4</v>
      </c>
      <c r="CU1599">
        <v>4</v>
      </c>
      <c r="CV1599">
        <v>3</v>
      </c>
      <c r="CW1599">
        <v>1</v>
      </c>
      <c r="CX1599">
        <v>3</v>
      </c>
      <c r="CY1599">
        <v>1</v>
      </c>
      <c r="CZ1599">
        <v>3</v>
      </c>
      <c r="DA1599" s="57" t="s">
        <v>125</v>
      </c>
    </row>
    <row r="1600" spans="1:105">
      <c r="A1600">
        <v>1594</v>
      </c>
      <c r="B1600" s="9">
        <v>1</v>
      </c>
      <c r="C1600" s="9">
        <v>7</v>
      </c>
      <c r="D1600" s="9">
        <v>4</v>
      </c>
      <c r="E1600" s="9">
        <v>5</v>
      </c>
      <c r="F1600" s="9">
        <v>1</v>
      </c>
      <c r="G1600" s="9">
        <v>0</v>
      </c>
      <c r="H1600" s="9">
        <v>0</v>
      </c>
      <c r="I1600" s="9">
        <v>0</v>
      </c>
      <c r="J1600" s="9">
        <v>1</v>
      </c>
      <c r="K1600" s="9">
        <v>0</v>
      </c>
      <c r="L1600" s="9">
        <v>0</v>
      </c>
      <c r="M1600" s="9">
        <v>1</v>
      </c>
      <c r="N1600" s="9">
        <v>4</v>
      </c>
      <c r="O1600" s="9"/>
      <c r="P1600" s="9"/>
      <c r="Q1600" s="9"/>
      <c r="R1600" s="9">
        <v>3</v>
      </c>
      <c r="S1600" s="9"/>
      <c r="T1600" s="9"/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1</v>
      </c>
      <c r="AB1600" s="9">
        <v>0</v>
      </c>
      <c r="AC1600" s="9"/>
      <c r="AD1600" s="9">
        <v>4</v>
      </c>
      <c r="AE1600" s="9"/>
      <c r="AF1600" s="9">
        <v>1</v>
      </c>
      <c r="AG1600" s="9">
        <v>1</v>
      </c>
      <c r="AH1600" s="9">
        <v>0</v>
      </c>
      <c r="AI1600" s="9">
        <v>0</v>
      </c>
      <c r="AJ1600" s="9">
        <v>0</v>
      </c>
      <c r="AK1600" s="9">
        <v>0</v>
      </c>
      <c r="AL1600" s="9"/>
      <c r="AM1600" s="9">
        <v>1</v>
      </c>
      <c r="AN1600" s="9">
        <v>1</v>
      </c>
      <c r="AO1600" s="9">
        <v>1</v>
      </c>
      <c r="AP1600" s="9">
        <v>1</v>
      </c>
      <c r="AQ1600" s="9">
        <v>0</v>
      </c>
      <c r="AR1600" s="9">
        <v>0</v>
      </c>
      <c r="AS1600" s="9"/>
      <c r="AT1600" s="9">
        <v>3</v>
      </c>
      <c r="AU1600" s="9">
        <v>2</v>
      </c>
      <c r="AV1600" s="75">
        <v>2</v>
      </c>
      <c r="AW1600" s="75">
        <v>1</v>
      </c>
      <c r="AX1600" s="75">
        <v>2</v>
      </c>
      <c r="AY1600" s="9" t="s">
        <v>125</v>
      </c>
      <c r="AZ1600" s="9">
        <v>1</v>
      </c>
      <c r="BA1600" s="9">
        <v>1</v>
      </c>
      <c r="BB1600" s="9">
        <v>2</v>
      </c>
      <c r="BC1600" s="9">
        <v>1</v>
      </c>
      <c r="BD1600" s="9">
        <v>1</v>
      </c>
      <c r="BE1600" s="9">
        <v>2</v>
      </c>
      <c r="BF1600" s="9">
        <v>1</v>
      </c>
      <c r="BG1600" s="9">
        <v>1</v>
      </c>
      <c r="BH1600">
        <v>1</v>
      </c>
      <c r="BI1600">
        <v>1</v>
      </c>
      <c r="BJ1600" s="58">
        <v>2</v>
      </c>
      <c r="BK1600">
        <v>2</v>
      </c>
      <c r="BL1600">
        <v>1</v>
      </c>
      <c r="BM1600">
        <v>2</v>
      </c>
      <c r="BN1600">
        <v>1</v>
      </c>
      <c r="BO1600">
        <v>2</v>
      </c>
      <c r="BP1600">
        <v>1</v>
      </c>
      <c r="BQ1600">
        <v>1</v>
      </c>
      <c r="BR1600">
        <v>1</v>
      </c>
      <c r="BS1600">
        <v>2</v>
      </c>
      <c r="BT1600" t="s">
        <v>125</v>
      </c>
      <c r="BU1600">
        <v>1</v>
      </c>
      <c r="BV1600">
        <v>2</v>
      </c>
      <c r="BW1600">
        <v>1</v>
      </c>
      <c r="BX1600">
        <v>2</v>
      </c>
      <c r="BY1600">
        <v>2</v>
      </c>
      <c r="BZ1600">
        <v>2</v>
      </c>
      <c r="CA1600">
        <v>2</v>
      </c>
      <c r="CB1600">
        <v>2</v>
      </c>
      <c r="CC1600">
        <v>1</v>
      </c>
      <c r="CD1600">
        <v>2</v>
      </c>
      <c r="CE1600">
        <v>2</v>
      </c>
      <c r="CF1600">
        <v>2</v>
      </c>
      <c r="CG1600">
        <v>1</v>
      </c>
      <c r="CH1600">
        <v>2</v>
      </c>
      <c r="CI1600">
        <v>2</v>
      </c>
      <c r="CJ1600">
        <v>2</v>
      </c>
      <c r="CK1600">
        <v>2</v>
      </c>
      <c r="CL1600">
        <v>2</v>
      </c>
      <c r="CM1600" t="s">
        <v>125</v>
      </c>
      <c r="CN1600" t="s">
        <v>125</v>
      </c>
      <c r="CO1600">
        <v>4</v>
      </c>
      <c r="CP1600">
        <v>3</v>
      </c>
      <c r="CQ1600">
        <v>4</v>
      </c>
      <c r="CR1600">
        <v>4</v>
      </c>
      <c r="CS1600">
        <v>4</v>
      </c>
      <c r="CT1600">
        <v>4</v>
      </c>
      <c r="CU1600">
        <v>4</v>
      </c>
      <c r="CV1600">
        <v>3</v>
      </c>
      <c r="CW1600">
        <v>3</v>
      </c>
      <c r="CX1600">
        <v>3</v>
      </c>
      <c r="CY1600">
        <v>3</v>
      </c>
      <c r="CZ1600">
        <v>3</v>
      </c>
      <c r="DA1600" s="57">
        <v>3</v>
      </c>
    </row>
    <row r="1601" spans="1:105">
      <c r="A1601">
        <v>1595</v>
      </c>
      <c r="B1601" s="9">
        <v>1</v>
      </c>
      <c r="C1601" s="9">
        <v>4</v>
      </c>
      <c r="D1601" s="9">
        <v>1</v>
      </c>
      <c r="E1601" s="9">
        <v>9</v>
      </c>
      <c r="F1601" s="9">
        <v>0</v>
      </c>
      <c r="G1601" s="9">
        <v>0</v>
      </c>
      <c r="H1601" s="9">
        <v>0</v>
      </c>
      <c r="I1601" s="9">
        <v>0</v>
      </c>
      <c r="J1601" s="9">
        <v>1</v>
      </c>
      <c r="K1601" s="9">
        <v>0</v>
      </c>
      <c r="L1601" s="9">
        <v>0</v>
      </c>
      <c r="M1601" s="9">
        <v>1</v>
      </c>
      <c r="N1601" s="9">
        <v>4</v>
      </c>
      <c r="O1601" s="9">
        <v>4</v>
      </c>
      <c r="P1601" s="9">
        <v>4</v>
      </c>
      <c r="Q1601" s="9">
        <v>4</v>
      </c>
      <c r="R1601" s="9">
        <v>3</v>
      </c>
      <c r="S1601" s="9">
        <v>4</v>
      </c>
      <c r="T1601" s="9"/>
      <c r="U1601" s="9">
        <v>0</v>
      </c>
      <c r="V1601" s="9">
        <v>0</v>
      </c>
      <c r="W1601" s="9">
        <v>0</v>
      </c>
      <c r="X1601" s="9">
        <v>0</v>
      </c>
      <c r="Y1601" s="9">
        <v>1</v>
      </c>
      <c r="Z1601" s="9">
        <v>0</v>
      </c>
      <c r="AA1601" s="9">
        <v>0</v>
      </c>
      <c r="AB1601" s="9">
        <v>0</v>
      </c>
      <c r="AC1601" s="9"/>
      <c r="AD1601" s="9">
        <v>3</v>
      </c>
      <c r="AE1601" s="9"/>
      <c r="AF1601" s="9">
        <v>1</v>
      </c>
      <c r="AG1601" s="9">
        <v>0</v>
      </c>
      <c r="AH1601" s="9">
        <v>1</v>
      </c>
      <c r="AI1601" s="9">
        <v>0</v>
      </c>
      <c r="AJ1601" s="9">
        <v>0</v>
      </c>
      <c r="AK1601" s="9">
        <v>0</v>
      </c>
      <c r="AL1601" s="9"/>
      <c r="AM1601" s="9">
        <v>1</v>
      </c>
      <c r="AN1601" s="9">
        <v>1</v>
      </c>
      <c r="AO1601" s="9">
        <v>0</v>
      </c>
      <c r="AP1601" s="9">
        <v>0</v>
      </c>
      <c r="AQ1601" s="9">
        <v>0</v>
      </c>
      <c r="AR1601" s="9">
        <v>0</v>
      </c>
      <c r="AS1601" s="9"/>
      <c r="AT1601" s="9">
        <v>1</v>
      </c>
      <c r="AU1601" s="9">
        <v>4</v>
      </c>
      <c r="AV1601" s="75">
        <v>2</v>
      </c>
      <c r="AW1601" s="75">
        <v>2</v>
      </c>
      <c r="AX1601" s="75">
        <v>1</v>
      </c>
      <c r="AY1601" s="9">
        <v>1</v>
      </c>
      <c r="AZ1601" s="9">
        <v>1</v>
      </c>
      <c r="BA1601" s="9">
        <v>2</v>
      </c>
      <c r="BB1601" s="9">
        <v>2</v>
      </c>
      <c r="BC1601" s="9">
        <v>2</v>
      </c>
      <c r="BD1601" s="9">
        <v>1</v>
      </c>
      <c r="BE1601" s="9">
        <v>2</v>
      </c>
      <c r="BF1601" s="9">
        <v>1</v>
      </c>
      <c r="BG1601" s="9">
        <v>2</v>
      </c>
      <c r="BH1601">
        <v>1</v>
      </c>
      <c r="BI1601">
        <v>1</v>
      </c>
      <c r="BJ1601" s="58">
        <v>1</v>
      </c>
      <c r="BK1601">
        <v>1</v>
      </c>
      <c r="BL1601">
        <v>2</v>
      </c>
      <c r="BM1601">
        <v>1</v>
      </c>
      <c r="BN1601">
        <v>1</v>
      </c>
      <c r="BO1601">
        <v>2</v>
      </c>
      <c r="BP1601">
        <v>1</v>
      </c>
      <c r="BQ1601">
        <v>1</v>
      </c>
      <c r="BR1601">
        <v>2</v>
      </c>
      <c r="BS1601">
        <v>2</v>
      </c>
      <c r="BT1601" t="s">
        <v>125</v>
      </c>
      <c r="BU1601">
        <v>2</v>
      </c>
      <c r="BV1601">
        <v>2</v>
      </c>
      <c r="BW1601">
        <v>1</v>
      </c>
      <c r="BX1601">
        <v>2</v>
      </c>
      <c r="BY1601">
        <v>1</v>
      </c>
      <c r="BZ1601">
        <v>2</v>
      </c>
      <c r="CA1601">
        <v>1</v>
      </c>
      <c r="CB1601">
        <v>2</v>
      </c>
      <c r="CC1601">
        <v>2</v>
      </c>
      <c r="CD1601">
        <v>2</v>
      </c>
      <c r="CE1601">
        <v>2</v>
      </c>
      <c r="CF1601">
        <v>1</v>
      </c>
      <c r="CG1601">
        <v>1</v>
      </c>
      <c r="CH1601">
        <v>1</v>
      </c>
      <c r="CI1601">
        <v>2</v>
      </c>
      <c r="CJ1601">
        <v>1</v>
      </c>
      <c r="CK1601">
        <v>2</v>
      </c>
      <c r="CL1601">
        <v>1</v>
      </c>
      <c r="CM1601">
        <v>3</v>
      </c>
      <c r="CN1601">
        <v>4</v>
      </c>
      <c r="CO1601">
        <v>4</v>
      </c>
      <c r="CP1601">
        <v>2</v>
      </c>
      <c r="CQ1601">
        <v>3</v>
      </c>
      <c r="CR1601">
        <v>2</v>
      </c>
      <c r="CS1601">
        <v>3</v>
      </c>
      <c r="CT1601">
        <v>3</v>
      </c>
      <c r="CU1601">
        <v>3</v>
      </c>
      <c r="CV1601">
        <v>1</v>
      </c>
      <c r="CW1601">
        <v>1</v>
      </c>
      <c r="CX1601">
        <v>2</v>
      </c>
      <c r="CY1601">
        <v>3</v>
      </c>
      <c r="CZ1601">
        <v>3</v>
      </c>
      <c r="DA1601" s="57" t="s">
        <v>125</v>
      </c>
    </row>
    <row r="1602" spans="1:105">
      <c r="A1602">
        <v>1596</v>
      </c>
      <c r="B1602" s="9">
        <v>1</v>
      </c>
      <c r="C1602" s="9">
        <v>8</v>
      </c>
      <c r="D1602" s="9">
        <v>7</v>
      </c>
      <c r="E1602" s="9">
        <v>13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1</v>
      </c>
      <c r="L1602" s="9">
        <v>0</v>
      </c>
      <c r="M1602" s="9">
        <v>2</v>
      </c>
      <c r="N1602" s="9">
        <v>3</v>
      </c>
      <c r="O1602" s="9">
        <v>3</v>
      </c>
      <c r="P1602" s="9">
        <v>3</v>
      </c>
      <c r="Q1602" s="9">
        <v>3</v>
      </c>
      <c r="R1602" s="9">
        <v>4</v>
      </c>
      <c r="S1602" s="9">
        <v>4</v>
      </c>
      <c r="T1602" s="9"/>
      <c r="U1602" s="9">
        <v>0</v>
      </c>
      <c r="V1602" s="9">
        <v>0</v>
      </c>
      <c r="W1602" s="9">
        <v>0</v>
      </c>
      <c r="X1602" s="9">
        <v>0</v>
      </c>
      <c r="Y1602" s="9">
        <v>1</v>
      </c>
      <c r="Z1602" s="9">
        <v>0</v>
      </c>
      <c r="AA1602" s="9">
        <v>0</v>
      </c>
      <c r="AB1602" s="9">
        <v>0</v>
      </c>
      <c r="AC1602" s="9"/>
      <c r="AD1602" s="9">
        <v>6</v>
      </c>
      <c r="AE1602" s="9"/>
      <c r="AF1602" s="9">
        <v>1</v>
      </c>
      <c r="AG1602" s="9">
        <v>0</v>
      </c>
      <c r="AH1602" s="9">
        <v>0</v>
      </c>
      <c r="AI1602" s="9">
        <v>0</v>
      </c>
      <c r="AJ1602" s="9">
        <v>0</v>
      </c>
      <c r="AK1602" s="9">
        <v>0</v>
      </c>
      <c r="AL1602" s="9"/>
      <c r="AM1602" s="9">
        <v>1</v>
      </c>
      <c r="AN1602" s="9">
        <v>1</v>
      </c>
      <c r="AO1602" s="9">
        <v>1</v>
      </c>
      <c r="AP1602" s="9">
        <v>1</v>
      </c>
      <c r="AQ1602" s="9">
        <v>0</v>
      </c>
      <c r="AR1602" s="9">
        <v>0</v>
      </c>
      <c r="AS1602" s="9"/>
      <c r="AT1602" s="9">
        <v>3</v>
      </c>
      <c r="AU1602" s="9">
        <v>1</v>
      </c>
      <c r="AV1602" s="75">
        <v>1</v>
      </c>
      <c r="AW1602" s="75">
        <v>1</v>
      </c>
      <c r="AX1602" s="75">
        <v>1</v>
      </c>
      <c r="AY1602" s="9">
        <v>1</v>
      </c>
      <c r="AZ1602" s="9">
        <v>1</v>
      </c>
      <c r="BA1602" s="9">
        <v>1</v>
      </c>
      <c r="BB1602" s="9">
        <v>2</v>
      </c>
      <c r="BC1602" s="9">
        <v>1</v>
      </c>
      <c r="BD1602" s="9">
        <v>1</v>
      </c>
      <c r="BE1602" s="9">
        <v>1</v>
      </c>
      <c r="BF1602" s="9">
        <v>1</v>
      </c>
      <c r="BG1602" s="9">
        <v>1</v>
      </c>
      <c r="BH1602">
        <v>1</v>
      </c>
      <c r="BI1602">
        <v>2</v>
      </c>
      <c r="BJ1602" s="58">
        <v>1</v>
      </c>
      <c r="BK1602">
        <v>1</v>
      </c>
      <c r="BL1602">
        <v>1</v>
      </c>
      <c r="BM1602">
        <v>2</v>
      </c>
      <c r="BN1602">
        <v>1</v>
      </c>
      <c r="BO1602">
        <v>1</v>
      </c>
      <c r="BP1602">
        <v>2</v>
      </c>
      <c r="BQ1602" t="s">
        <v>125</v>
      </c>
      <c r="BR1602">
        <v>1</v>
      </c>
      <c r="BS1602">
        <v>2</v>
      </c>
      <c r="BT1602" t="s">
        <v>125</v>
      </c>
      <c r="BU1602">
        <v>1</v>
      </c>
      <c r="BV1602">
        <v>2</v>
      </c>
      <c r="BW1602">
        <v>2</v>
      </c>
      <c r="BX1602">
        <v>2</v>
      </c>
      <c r="BY1602">
        <v>2</v>
      </c>
      <c r="BZ1602">
        <v>2</v>
      </c>
      <c r="CA1602">
        <v>1</v>
      </c>
      <c r="CB1602">
        <v>2</v>
      </c>
      <c r="CC1602">
        <v>2</v>
      </c>
      <c r="CD1602">
        <v>2</v>
      </c>
      <c r="CE1602">
        <v>2</v>
      </c>
      <c r="CF1602">
        <v>2</v>
      </c>
      <c r="CG1602">
        <v>2</v>
      </c>
      <c r="CH1602">
        <v>2</v>
      </c>
      <c r="CI1602">
        <v>2</v>
      </c>
      <c r="CJ1602">
        <v>1</v>
      </c>
      <c r="CK1602">
        <v>2</v>
      </c>
      <c r="CL1602">
        <v>1</v>
      </c>
      <c r="CM1602">
        <v>4</v>
      </c>
      <c r="CN1602">
        <v>4</v>
      </c>
      <c r="CO1602">
        <v>4</v>
      </c>
      <c r="CP1602">
        <v>2</v>
      </c>
      <c r="CQ1602">
        <v>3</v>
      </c>
      <c r="CR1602">
        <v>4</v>
      </c>
      <c r="CS1602">
        <v>4</v>
      </c>
      <c r="CT1602">
        <v>3</v>
      </c>
      <c r="CU1602">
        <v>3</v>
      </c>
      <c r="CV1602">
        <v>4</v>
      </c>
      <c r="CW1602">
        <v>1</v>
      </c>
      <c r="CX1602">
        <v>4</v>
      </c>
      <c r="CY1602">
        <v>1</v>
      </c>
      <c r="CZ1602">
        <v>3</v>
      </c>
      <c r="DA1602" s="57" t="s">
        <v>125</v>
      </c>
    </row>
    <row r="1603" spans="1:105">
      <c r="A1603">
        <v>1597</v>
      </c>
      <c r="B1603" s="9">
        <v>2</v>
      </c>
      <c r="C1603" s="9">
        <v>9</v>
      </c>
      <c r="D1603" s="9">
        <v>7</v>
      </c>
      <c r="E1603" s="9">
        <v>5</v>
      </c>
      <c r="F1603" s="9">
        <v>0</v>
      </c>
      <c r="G1603" s="9">
        <v>0</v>
      </c>
      <c r="H1603" s="9">
        <v>0</v>
      </c>
      <c r="I1603" s="9">
        <v>0</v>
      </c>
      <c r="J1603" s="9">
        <v>1</v>
      </c>
      <c r="K1603" s="9">
        <v>0</v>
      </c>
      <c r="L1603" s="9">
        <v>0</v>
      </c>
      <c r="M1603" s="9">
        <v>2</v>
      </c>
      <c r="N1603" s="9"/>
      <c r="O1603" s="9"/>
      <c r="P1603" s="9"/>
      <c r="Q1603" s="9">
        <v>4</v>
      </c>
      <c r="R1603" s="9"/>
      <c r="S1603" s="9"/>
      <c r="T1603" s="9"/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1</v>
      </c>
      <c r="AA1603" s="9">
        <v>0</v>
      </c>
      <c r="AB1603" s="9">
        <v>0</v>
      </c>
      <c r="AC1603" s="9"/>
      <c r="AD1603" s="9">
        <v>4</v>
      </c>
      <c r="AE1603" s="9"/>
      <c r="AF1603" s="9">
        <v>1</v>
      </c>
      <c r="AG1603" s="9">
        <v>0</v>
      </c>
      <c r="AH1603" s="9">
        <v>0</v>
      </c>
      <c r="AI1603" s="9">
        <v>0</v>
      </c>
      <c r="AJ1603" s="9">
        <v>0</v>
      </c>
      <c r="AK1603" s="9">
        <v>0</v>
      </c>
      <c r="AL1603" s="9"/>
      <c r="AM1603" s="9">
        <v>1</v>
      </c>
      <c r="AN1603" s="9">
        <v>1</v>
      </c>
      <c r="AO1603" s="9">
        <v>1</v>
      </c>
      <c r="AP1603" s="9">
        <v>0</v>
      </c>
      <c r="AQ1603" s="9">
        <v>0</v>
      </c>
      <c r="AR1603" s="9">
        <v>0</v>
      </c>
      <c r="AS1603" s="9"/>
      <c r="AT1603" s="9">
        <v>4</v>
      </c>
      <c r="AU1603" s="9">
        <v>1</v>
      </c>
      <c r="AV1603" s="75">
        <v>1</v>
      </c>
      <c r="AW1603" s="75">
        <v>2</v>
      </c>
      <c r="AX1603" s="75">
        <v>1</v>
      </c>
      <c r="AY1603" s="9">
        <v>1</v>
      </c>
      <c r="AZ1603" s="9">
        <v>2</v>
      </c>
      <c r="BA1603" s="9" t="s">
        <v>125</v>
      </c>
      <c r="BB1603" s="9" t="s">
        <v>125</v>
      </c>
      <c r="BC1603" s="9"/>
      <c r="BD1603" s="9">
        <v>1</v>
      </c>
      <c r="BE1603" s="9">
        <v>2</v>
      </c>
      <c r="BF1603" s="9">
        <v>2</v>
      </c>
      <c r="BG1603" s="9" t="s">
        <v>125</v>
      </c>
      <c r="BH1603">
        <v>2</v>
      </c>
      <c r="BI1603">
        <v>2</v>
      </c>
      <c r="BJ1603" s="58">
        <v>2</v>
      </c>
      <c r="BK1603">
        <v>2</v>
      </c>
      <c r="BL1603">
        <v>1</v>
      </c>
      <c r="BM1603">
        <v>2</v>
      </c>
      <c r="BN1603">
        <v>2</v>
      </c>
      <c r="BO1603">
        <v>2</v>
      </c>
      <c r="BP1603">
        <v>2</v>
      </c>
      <c r="BQ1603" t="s">
        <v>125</v>
      </c>
      <c r="BR1603">
        <v>2</v>
      </c>
      <c r="BS1603">
        <v>2</v>
      </c>
      <c r="BT1603" t="s">
        <v>125</v>
      </c>
      <c r="BU1603">
        <v>2</v>
      </c>
      <c r="BV1603">
        <v>2</v>
      </c>
      <c r="BW1603">
        <v>1</v>
      </c>
      <c r="BX1603">
        <v>1</v>
      </c>
      <c r="BY1603">
        <v>2</v>
      </c>
      <c r="BZ1603">
        <v>2</v>
      </c>
      <c r="CA1603">
        <v>2</v>
      </c>
      <c r="CB1603">
        <v>2</v>
      </c>
      <c r="CC1603">
        <v>2</v>
      </c>
      <c r="CD1603">
        <v>2</v>
      </c>
      <c r="CE1603">
        <v>1</v>
      </c>
      <c r="CF1603">
        <v>1</v>
      </c>
      <c r="CG1603">
        <v>2</v>
      </c>
      <c r="CH1603">
        <v>2</v>
      </c>
      <c r="CI1603">
        <v>2</v>
      </c>
      <c r="CJ1603">
        <v>1</v>
      </c>
      <c r="CK1603">
        <v>2</v>
      </c>
      <c r="CL1603">
        <v>1</v>
      </c>
      <c r="CM1603">
        <v>4</v>
      </c>
      <c r="CN1603">
        <v>3</v>
      </c>
      <c r="CO1603">
        <v>4</v>
      </c>
      <c r="CP1603">
        <v>3</v>
      </c>
      <c r="CQ1603">
        <v>3</v>
      </c>
      <c r="CR1603">
        <v>4</v>
      </c>
      <c r="CS1603">
        <v>4</v>
      </c>
      <c r="CV1603">
        <v>4</v>
      </c>
      <c r="CX1603">
        <v>3</v>
      </c>
      <c r="CY1603">
        <v>1</v>
      </c>
      <c r="DA1603" s="57" t="s">
        <v>125</v>
      </c>
    </row>
    <row r="1604" spans="1:105">
      <c r="A1604">
        <v>1598</v>
      </c>
      <c r="B1604" s="9">
        <v>1</v>
      </c>
      <c r="C1604" s="9">
        <v>4</v>
      </c>
      <c r="D1604" s="9">
        <v>1</v>
      </c>
      <c r="E1604" s="9">
        <v>13</v>
      </c>
      <c r="F1604" s="9">
        <v>0</v>
      </c>
      <c r="G1604" s="9">
        <v>0</v>
      </c>
      <c r="H1604" s="9">
        <v>1</v>
      </c>
      <c r="I1604" s="9">
        <v>1</v>
      </c>
      <c r="J1604" s="9">
        <v>0</v>
      </c>
      <c r="K1604" s="9">
        <v>0</v>
      </c>
      <c r="L1604" s="9">
        <v>0</v>
      </c>
      <c r="M1604" s="9">
        <v>1</v>
      </c>
      <c r="N1604" s="9">
        <v>4</v>
      </c>
      <c r="O1604" s="9">
        <v>4</v>
      </c>
      <c r="P1604" s="9">
        <v>0</v>
      </c>
      <c r="Q1604" s="9">
        <v>4</v>
      </c>
      <c r="R1604" s="9">
        <v>4</v>
      </c>
      <c r="S1604" s="9">
        <v>4</v>
      </c>
      <c r="T1604" s="9"/>
      <c r="U1604" s="9">
        <v>0</v>
      </c>
      <c r="V1604" s="9">
        <v>0</v>
      </c>
      <c r="W1604" s="9">
        <v>1</v>
      </c>
      <c r="X1604" s="9">
        <v>1</v>
      </c>
      <c r="Y1604" s="9">
        <v>1</v>
      </c>
      <c r="Z1604" s="9">
        <v>0</v>
      </c>
      <c r="AA1604" s="9">
        <v>0</v>
      </c>
      <c r="AB1604" s="9">
        <v>0</v>
      </c>
      <c r="AC1604" s="9"/>
      <c r="AD1604" s="9">
        <v>6</v>
      </c>
      <c r="AE1604" s="9"/>
      <c r="AF1604" s="9">
        <v>1</v>
      </c>
      <c r="AG1604" s="9">
        <v>0</v>
      </c>
      <c r="AH1604" s="9">
        <v>1</v>
      </c>
      <c r="AI1604" s="9">
        <v>1</v>
      </c>
      <c r="AJ1604" s="9">
        <v>0</v>
      </c>
      <c r="AK1604" s="9">
        <v>0</v>
      </c>
      <c r="AL1604" s="9"/>
      <c r="AM1604" s="9">
        <v>1</v>
      </c>
      <c r="AN1604" s="9">
        <v>1</v>
      </c>
      <c r="AO1604" s="9">
        <v>0</v>
      </c>
      <c r="AP1604" s="9">
        <v>1</v>
      </c>
      <c r="AQ1604" s="9">
        <v>0</v>
      </c>
      <c r="AR1604" s="9">
        <v>0</v>
      </c>
      <c r="AS1604" s="9"/>
      <c r="AT1604" s="9">
        <v>1</v>
      </c>
      <c r="AU1604" s="9">
        <v>4</v>
      </c>
      <c r="AV1604" s="75">
        <v>2</v>
      </c>
      <c r="AW1604" s="75">
        <v>1</v>
      </c>
      <c r="AX1604" s="75">
        <v>1</v>
      </c>
      <c r="AY1604" s="9">
        <v>1</v>
      </c>
      <c r="AZ1604" s="9">
        <v>1</v>
      </c>
      <c r="BA1604" s="9">
        <v>1</v>
      </c>
      <c r="BB1604" s="9">
        <v>2</v>
      </c>
      <c r="BC1604" s="9">
        <v>1</v>
      </c>
      <c r="BD1604" s="9">
        <v>1</v>
      </c>
      <c r="BE1604" s="9">
        <v>1</v>
      </c>
      <c r="BF1604" s="9">
        <v>1</v>
      </c>
      <c r="BG1604" s="9">
        <v>1</v>
      </c>
      <c r="BH1604">
        <v>2</v>
      </c>
      <c r="BI1604">
        <v>1</v>
      </c>
      <c r="BJ1604" s="58">
        <v>2</v>
      </c>
      <c r="BK1604">
        <v>2</v>
      </c>
      <c r="BL1604">
        <v>1</v>
      </c>
      <c r="BM1604">
        <v>1</v>
      </c>
      <c r="BN1604">
        <v>1</v>
      </c>
      <c r="BO1604">
        <v>2</v>
      </c>
      <c r="BP1604">
        <v>2</v>
      </c>
      <c r="BQ1604" t="s">
        <v>125</v>
      </c>
      <c r="BR1604">
        <v>1</v>
      </c>
      <c r="BS1604">
        <v>2</v>
      </c>
      <c r="BT1604" t="s">
        <v>125</v>
      </c>
      <c r="BU1604">
        <v>1</v>
      </c>
      <c r="BV1604">
        <v>2</v>
      </c>
      <c r="BW1604">
        <v>1</v>
      </c>
      <c r="BX1604">
        <v>2</v>
      </c>
      <c r="BY1604">
        <v>2</v>
      </c>
      <c r="BZ1604">
        <v>2</v>
      </c>
      <c r="CA1604">
        <v>1</v>
      </c>
      <c r="CB1604">
        <v>2</v>
      </c>
      <c r="CC1604">
        <v>2</v>
      </c>
      <c r="CD1604">
        <v>2</v>
      </c>
      <c r="CE1604">
        <v>1</v>
      </c>
      <c r="CF1604">
        <v>2</v>
      </c>
      <c r="CG1604">
        <v>1</v>
      </c>
      <c r="CH1604">
        <v>2</v>
      </c>
      <c r="CI1604">
        <v>2</v>
      </c>
      <c r="CJ1604">
        <v>1</v>
      </c>
      <c r="CK1604">
        <v>1</v>
      </c>
      <c r="CL1604">
        <v>1</v>
      </c>
      <c r="CM1604">
        <v>3</v>
      </c>
      <c r="CN1604">
        <v>3</v>
      </c>
      <c r="CO1604">
        <v>4</v>
      </c>
      <c r="CP1604">
        <v>3</v>
      </c>
      <c r="CQ1604">
        <v>4</v>
      </c>
      <c r="CR1604">
        <v>3</v>
      </c>
      <c r="CS1604">
        <v>3</v>
      </c>
      <c r="CT1604">
        <v>4</v>
      </c>
      <c r="CU1604">
        <v>2</v>
      </c>
      <c r="CV1604">
        <v>2</v>
      </c>
      <c r="CW1604">
        <v>1</v>
      </c>
      <c r="CX1604">
        <v>4</v>
      </c>
      <c r="CY1604">
        <v>3</v>
      </c>
      <c r="CZ1604">
        <v>3</v>
      </c>
      <c r="DA1604" s="57">
        <v>3</v>
      </c>
    </row>
    <row r="1605" spans="1:105">
      <c r="A1605">
        <v>1599</v>
      </c>
      <c r="B1605" s="9">
        <v>2</v>
      </c>
      <c r="C1605" s="9">
        <v>4</v>
      </c>
      <c r="D1605" s="9">
        <v>5</v>
      </c>
      <c r="E1605" s="9">
        <v>8</v>
      </c>
      <c r="F1605" s="9">
        <v>0</v>
      </c>
      <c r="G1605" s="9">
        <v>0</v>
      </c>
      <c r="H1605" s="9">
        <v>1</v>
      </c>
      <c r="I1605" s="9">
        <v>0</v>
      </c>
      <c r="J1605" s="9">
        <v>1</v>
      </c>
      <c r="K1605" s="9">
        <v>0</v>
      </c>
      <c r="L1605" s="9">
        <v>0</v>
      </c>
      <c r="M1605" s="9">
        <v>2</v>
      </c>
      <c r="N1605" s="9">
        <v>3</v>
      </c>
      <c r="O1605" s="9">
        <v>4</v>
      </c>
      <c r="P1605" s="9">
        <v>0</v>
      </c>
      <c r="Q1605" s="9">
        <v>4</v>
      </c>
      <c r="R1605" s="9">
        <v>4</v>
      </c>
      <c r="S1605" s="9">
        <v>4</v>
      </c>
      <c r="T1605" s="9"/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1</v>
      </c>
      <c r="AB1605" s="9">
        <v>0</v>
      </c>
      <c r="AC1605" s="9"/>
      <c r="AD1605" s="9">
        <v>2</v>
      </c>
      <c r="AE1605" s="9"/>
      <c r="AF1605" s="9">
        <v>1</v>
      </c>
      <c r="AG1605" s="9">
        <v>1</v>
      </c>
      <c r="AH1605" s="9">
        <v>1</v>
      </c>
      <c r="AI1605" s="9">
        <v>1</v>
      </c>
      <c r="AJ1605" s="9">
        <v>1</v>
      </c>
      <c r="AK1605" s="9">
        <v>0</v>
      </c>
      <c r="AL1605" s="9"/>
      <c r="AM1605" s="9">
        <v>1</v>
      </c>
      <c r="AN1605" s="9">
        <v>1</v>
      </c>
      <c r="AO1605" s="9">
        <v>1</v>
      </c>
      <c r="AP1605" s="9">
        <v>1</v>
      </c>
      <c r="AQ1605" s="9">
        <v>0</v>
      </c>
      <c r="AR1605" s="9">
        <v>0</v>
      </c>
      <c r="AS1605" s="9"/>
      <c r="AT1605" s="9">
        <v>3</v>
      </c>
      <c r="AU1605" s="9">
        <v>3</v>
      </c>
      <c r="AV1605" s="75">
        <v>1</v>
      </c>
      <c r="AW1605" s="75">
        <v>1</v>
      </c>
      <c r="AX1605" s="75">
        <v>1</v>
      </c>
      <c r="AY1605" s="9">
        <v>2</v>
      </c>
      <c r="AZ1605" s="9">
        <v>1</v>
      </c>
      <c r="BA1605" s="9">
        <v>1</v>
      </c>
      <c r="BB1605" s="9">
        <v>2</v>
      </c>
      <c r="BC1605" s="9">
        <v>1</v>
      </c>
      <c r="BD1605" s="9">
        <v>1</v>
      </c>
      <c r="BE1605" s="9">
        <v>1</v>
      </c>
      <c r="BF1605" s="9">
        <v>1</v>
      </c>
      <c r="BG1605" s="9">
        <v>1</v>
      </c>
      <c r="BH1605">
        <v>1</v>
      </c>
      <c r="BI1605">
        <v>2</v>
      </c>
      <c r="BJ1605" s="58">
        <v>1</v>
      </c>
      <c r="BK1605">
        <v>2</v>
      </c>
      <c r="BL1605">
        <v>1</v>
      </c>
      <c r="BM1605">
        <v>1</v>
      </c>
      <c r="BN1605">
        <v>1</v>
      </c>
      <c r="BO1605">
        <v>2</v>
      </c>
      <c r="BP1605">
        <v>2</v>
      </c>
      <c r="BQ1605" t="s">
        <v>125</v>
      </c>
      <c r="BR1605">
        <v>2</v>
      </c>
      <c r="BS1605">
        <v>1</v>
      </c>
      <c r="BT1605">
        <v>1</v>
      </c>
      <c r="BU1605">
        <v>1</v>
      </c>
      <c r="BV1605">
        <v>2</v>
      </c>
      <c r="BW1605">
        <v>2</v>
      </c>
      <c r="BX1605">
        <v>2</v>
      </c>
      <c r="BY1605">
        <v>2</v>
      </c>
      <c r="BZ1605">
        <v>2</v>
      </c>
      <c r="CA1605">
        <v>2</v>
      </c>
      <c r="CB1605">
        <v>2</v>
      </c>
      <c r="CC1605">
        <v>1</v>
      </c>
      <c r="CD1605">
        <v>2</v>
      </c>
      <c r="CE1605">
        <v>2</v>
      </c>
      <c r="CF1605">
        <v>2</v>
      </c>
      <c r="CG1605">
        <v>2</v>
      </c>
      <c r="CH1605">
        <v>2</v>
      </c>
      <c r="CI1605">
        <v>2</v>
      </c>
      <c r="CJ1605">
        <v>2</v>
      </c>
      <c r="CK1605">
        <v>2</v>
      </c>
      <c r="CL1605">
        <v>1</v>
      </c>
      <c r="CM1605">
        <v>4</v>
      </c>
      <c r="CN1605">
        <v>4</v>
      </c>
      <c r="CO1605">
        <v>4</v>
      </c>
      <c r="CP1605">
        <v>2</v>
      </c>
      <c r="CQ1605">
        <v>3</v>
      </c>
      <c r="CR1605">
        <v>3</v>
      </c>
      <c r="CS1605">
        <v>3</v>
      </c>
      <c r="CT1605">
        <v>4</v>
      </c>
      <c r="CU1605">
        <v>3</v>
      </c>
      <c r="CV1605">
        <v>3</v>
      </c>
      <c r="CW1605">
        <v>1</v>
      </c>
      <c r="CX1605">
        <v>3</v>
      </c>
      <c r="CY1605">
        <v>3</v>
      </c>
      <c r="CZ1605">
        <v>0</v>
      </c>
      <c r="DA1605" s="57">
        <v>0</v>
      </c>
    </row>
    <row r="1606" spans="1:105">
      <c r="A1606">
        <v>1600</v>
      </c>
      <c r="B1606" s="9">
        <v>2</v>
      </c>
      <c r="C1606" s="9">
        <v>2</v>
      </c>
      <c r="D1606" s="9">
        <v>6</v>
      </c>
      <c r="E1606" s="9">
        <v>10</v>
      </c>
      <c r="F1606" s="9">
        <v>0</v>
      </c>
      <c r="G1606" s="9">
        <v>0</v>
      </c>
      <c r="H1606" s="9">
        <v>0</v>
      </c>
      <c r="I1606" s="9">
        <v>1</v>
      </c>
      <c r="J1606" s="9">
        <v>0</v>
      </c>
      <c r="K1606" s="9">
        <v>0</v>
      </c>
      <c r="L1606" s="9">
        <v>0</v>
      </c>
      <c r="M1606" s="9">
        <v>1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/>
      <c r="U1606" s="9">
        <v>0</v>
      </c>
      <c r="V1606" s="9">
        <v>0</v>
      </c>
      <c r="W1606" s="9">
        <v>1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  <c r="AC1606" s="9"/>
      <c r="AD1606" s="9">
        <v>5</v>
      </c>
      <c r="AE1606" s="9"/>
      <c r="AF1606" s="9">
        <v>1</v>
      </c>
      <c r="AG1606" s="9">
        <v>0</v>
      </c>
      <c r="AH1606" s="9">
        <v>1</v>
      </c>
      <c r="AI1606" s="9">
        <v>1</v>
      </c>
      <c r="AJ1606" s="9">
        <v>0</v>
      </c>
      <c r="AK1606" s="9">
        <v>0</v>
      </c>
      <c r="AL1606" s="9"/>
      <c r="AM1606" s="9">
        <v>1</v>
      </c>
      <c r="AN1606" s="9">
        <v>1</v>
      </c>
      <c r="AO1606" s="9">
        <v>0</v>
      </c>
      <c r="AP1606" s="9">
        <v>0</v>
      </c>
      <c r="AQ1606" s="9">
        <v>0</v>
      </c>
      <c r="AR1606" s="9">
        <v>0</v>
      </c>
      <c r="AS1606" s="9"/>
      <c r="AT1606" s="9">
        <v>3</v>
      </c>
      <c r="AU1606" s="9">
        <v>3</v>
      </c>
      <c r="AV1606" s="75">
        <v>2</v>
      </c>
      <c r="AW1606" s="75">
        <v>2</v>
      </c>
      <c r="AX1606" s="75">
        <v>2</v>
      </c>
      <c r="AY1606" s="9" t="s">
        <v>125</v>
      </c>
      <c r="AZ1606" s="9">
        <v>1</v>
      </c>
      <c r="BA1606" s="9">
        <v>1</v>
      </c>
      <c r="BB1606" s="9">
        <v>2</v>
      </c>
      <c r="BC1606" s="9">
        <v>2</v>
      </c>
      <c r="BD1606" s="9">
        <v>1</v>
      </c>
      <c r="BE1606" s="9">
        <v>2</v>
      </c>
      <c r="BF1606" s="9">
        <v>1</v>
      </c>
      <c r="BG1606" s="9">
        <v>1</v>
      </c>
      <c r="BH1606">
        <v>1</v>
      </c>
      <c r="BI1606">
        <v>2</v>
      </c>
      <c r="BJ1606" s="58">
        <v>2</v>
      </c>
      <c r="BK1606">
        <v>2</v>
      </c>
      <c r="BL1606">
        <v>1</v>
      </c>
      <c r="BM1606">
        <v>2</v>
      </c>
      <c r="BN1606">
        <v>1</v>
      </c>
      <c r="BO1606">
        <v>2</v>
      </c>
      <c r="BP1606">
        <v>2</v>
      </c>
      <c r="BQ1606" t="s">
        <v>125</v>
      </c>
      <c r="BR1606">
        <v>1</v>
      </c>
      <c r="BS1606">
        <v>2</v>
      </c>
      <c r="BT1606" t="s">
        <v>125</v>
      </c>
      <c r="BU1606">
        <v>1</v>
      </c>
      <c r="BV1606">
        <v>2</v>
      </c>
      <c r="BW1606">
        <v>2</v>
      </c>
      <c r="BX1606">
        <v>2</v>
      </c>
      <c r="BY1606">
        <v>2</v>
      </c>
      <c r="BZ1606">
        <v>2</v>
      </c>
      <c r="CA1606">
        <v>2</v>
      </c>
      <c r="CB1606">
        <v>2</v>
      </c>
      <c r="CC1606">
        <v>2</v>
      </c>
      <c r="CD1606">
        <v>2</v>
      </c>
      <c r="CE1606">
        <v>1</v>
      </c>
      <c r="CF1606">
        <v>1</v>
      </c>
      <c r="CG1606">
        <v>2</v>
      </c>
      <c r="CH1606">
        <v>2</v>
      </c>
      <c r="CI1606">
        <v>2</v>
      </c>
      <c r="CJ1606">
        <v>2</v>
      </c>
      <c r="CK1606">
        <v>2</v>
      </c>
      <c r="CL1606">
        <v>1</v>
      </c>
      <c r="CM1606">
        <v>3</v>
      </c>
      <c r="CN1606">
        <v>3</v>
      </c>
      <c r="CO1606">
        <v>3</v>
      </c>
      <c r="CP1606">
        <v>3</v>
      </c>
      <c r="CQ1606">
        <v>3</v>
      </c>
      <c r="CR1606">
        <v>3</v>
      </c>
      <c r="CS1606">
        <v>4</v>
      </c>
      <c r="CT1606">
        <v>4</v>
      </c>
      <c r="CU1606">
        <v>3</v>
      </c>
      <c r="CV1606">
        <v>2</v>
      </c>
      <c r="CW1606">
        <v>1</v>
      </c>
      <c r="CX1606">
        <v>2</v>
      </c>
      <c r="CY1606">
        <v>3</v>
      </c>
      <c r="CZ1606">
        <v>0</v>
      </c>
      <c r="DA1606" s="57" t="s">
        <v>125</v>
      </c>
    </row>
    <row r="1607" spans="1:105">
      <c r="A1607">
        <v>1601</v>
      </c>
      <c r="B1607" s="9">
        <v>2</v>
      </c>
      <c r="C1607" s="9">
        <v>8</v>
      </c>
      <c r="D1607" s="9">
        <v>7</v>
      </c>
      <c r="E1607" s="9">
        <v>1</v>
      </c>
      <c r="F1607" s="9">
        <v>0</v>
      </c>
      <c r="G1607" s="9">
        <v>0</v>
      </c>
      <c r="H1607" s="9">
        <v>0</v>
      </c>
      <c r="I1607" s="9">
        <v>1</v>
      </c>
      <c r="J1607" s="9">
        <v>0</v>
      </c>
      <c r="K1607" s="9">
        <v>0</v>
      </c>
      <c r="L1607" s="9">
        <v>0</v>
      </c>
      <c r="M1607" s="9">
        <v>2</v>
      </c>
      <c r="N1607" s="9"/>
      <c r="O1607" s="9"/>
      <c r="P1607" s="9"/>
      <c r="Q1607" s="9"/>
      <c r="R1607" s="9">
        <v>4</v>
      </c>
      <c r="S1607" s="9"/>
      <c r="T1607" s="9"/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1</v>
      </c>
      <c r="AB1607" s="9">
        <v>0</v>
      </c>
      <c r="AC1607" s="9"/>
      <c r="AD1607" s="9">
        <v>4</v>
      </c>
      <c r="AE1607" s="9"/>
      <c r="AF1607" s="9">
        <v>1</v>
      </c>
      <c r="AG1607" s="9">
        <v>1</v>
      </c>
      <c r="AH1607" s="9">
        <v>0</v>
      </c>
      <c r="AI1607" s="9">
        <v>0</v>
      </c>
      <c r="AJ1607" s="9">
        <v>1</v>
      </c>
      <c r="AK1607" s="9">
        <v>0</v>
      </c>
      <c r="AL1607" s="9"/>
      <c r="AM1607" s="9">
        <v>1</v>
      </c>
      <c r="AN1607" s="9">
        <v>1</v>
      </c>
      <c r="AO1607" s="9">
        <v>0</v>
      </c>
      <c r="AP1607" s="9">
        <v>0</v>
      </c>
      <c r="AQ1607" s="9">
        <v>0</v>
      </c>
      <c r="AR1607" s="9">
        <v>0</v>
      </c>
      <c r="AS1607" s="9"/>
      <c r="AT1607" s="9">
        <v>4</v>
      </c>
      <c r="AU1607" s="9">
        <v>3</v>
      </c>
      <c r="AV1607" s="75">
        <v>1</v>
      </c>
      <c r="AW1607" s="75">
        <v>2</v>
      </c>
      <c r="AX1607" s="75">
        <v>1</v>
      </c>
      <c r="AY1607" s="9">
        <v>1</v>
      </c>
      <c r="AZ1607" s="9">
        <v>1</v>
      </c>
      <c r="BA1607" s="9">
        <v>1</v>
      </c>
      <c r="BB1607" s="9">
        <v>2</v>
      </c>
      <c r="BC1607" s="9">
        <v>2</v>
      </c>
      <c r="BD1607" s="9">
        <v>1</v>
      </c>
      <c r="BE1607" s="9">
        <v>2</v>
      </c>
      <c r="BF1607" s="9">
        <v>1</v>
      </c>
      <c r="BG1607" s="9">
        <v>2</v>
      </c>
      <c r="BH1607">
        <v>1</v>
      </c>
      <c r="BI1607">
        <v>2</v>
      </c>
      <c r="BJ1607" s="58">
        <v>1</v>
      </c>
      <c r="BK1607">
        <v>2</v>
      </c>
      <c r="BL1607">
        <v>1</v>
      </c>
      <c r="BM1607">
        <v>2</v>
      </c>
      <c r="BN1607">
        <v>2</v>
      </c>
      <c r="BO1607">
        <v>2</v>
      </c>
      <c r="BP1607">
        <v>2</v>
      </c>
      <c r="BQ1607" t="s">
        <v>125</v>
      </c>
      <c r="BR1607">
        <v>2</v>
      </c>
      <c r="BS1607">
        <v>2</v>
      </c>
      <c r="BT1607" t="s">
        <v>125</v>
      </c>
      <c r="BU1607">
        <v>1</v>
      </c>
      <c r="BV1607">
        <v>1</v>
      </c>
      <c r="BW1607">
        <v>2</v>
      </c>
      <c r="BX1607">
        <v>2</v>
      </c>
      <c r="BY1607">
        <v>2</v>
      </c>
      <c r="BZ1607">
        <v>2</v>
      </c>
      <c r="CA1607">
        <v>2</v>
      </c>
      <c r="CB1607">
        <v>2</v>
      </c>
      <c r="CC1607">
        <v>1</v>
      </c>
      <c r="CD1607">
        <v>2</v>
      </c>
      <c r="CE1607">
        <v>2</v>
      </c>
      <c r="CF1607">
        <v>2</v>
      </c>
      <c r="CG1607">
        <v>2</v>
      </c>
      <c r="CH1607">
        <v>2</v>
      </c>
      <c r="CI1607">
        <v>2</v>
      </c>
      <c r="CJ1607">
        <v>1</v>
      </c>
      <c r="CK1607">
        <v>2</v>
      </c>
      <c r="CL1607">
        <v>2</v>
      </c>
      <c r="CM1607" t="s">
        <v>125</v>
      </c>
      <c r="CN1607" t="s">
        <v>125</v>
      </c>
      <c r="CO1607">
        <v>4</v>
      </c>
      <c r="CP1607">
        <v>3</v>
      </c>
      <c r="CQ1607">
        <v>4</v>
      </c>
      <c r="CR1607">
        <v>4</v>
      </c>
      <c r="CS1607">
        <v>4</v>
      </c>
      <c r="CT1607">
        <v>2</v>
      </c>
      <c r="CU1607">
        <v>3</v>
      </c>
      <c r="CV1607">
        <v>4</v>
      </c>
      <c r="CW1607">
        <v>1</v>
      </c>
      <c r="CY1607">
        <v>3</v>
      </c>
      <c r="CZ1607">
        <v>3</v>
      </c>
      <c r="DA1607" s="57" t="s">
        <v>125</v>
      </c>
    </row>
    <row r="1608" spans="1:105">
      <c r="A1608">
        <v>1602</v>
      </c>
      <c r="B1608" s="9">
        <v>1</v>
      </c>
      <c r="C1608" s="9">
        <v>5</v>
      </c>
      <c r="D1608" s="9">
        <v>1</v>
      </c>
      <c r="E1608" s="9">
        <v>11</v>
      </c>
      <c r="F1608" s="9">
        <v>0</v>
      </c>
      <c r="G1608" s="9">
        <v>0</v>
      </c>
      <c r="H1608" s="9">
        <v>1</v>
      </c>
      <c r="I1608" s="9">
        <v>1</v>
      </c>
      <c r="J1608" s="9">
        <v>0</v>
      </c>
      <c r="K1608" s="9">
        <v>0</v>
      </c>
      <c r="L1608" s="9">
        <v>0</v>
      </c>
      <c r="M1608" s="9">
        <v>2</v>
      </c>
      <c r="N1608" s="9">
        <v>3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/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1</v>
      </c>
      <c r="AB1608" s="9">
        <v>0</v>
      </c>
      <c r="AC1608" s="9"/>
      <c r="AD1608" s="9">
        <v>5</v>
      </c>
      <c r="AE1608" s="9"/>
      <c r="AF1608" s="9">
        <v>0</v>
      </c>
      <c r="AG1608" s="9">
        <v>0</v>
      </c>
      <c r="AH1608" s="9">
        <v>1</v>
      </c>
      <c r="AI1608" s="9">
        <v>0</v>
      </c>
      <c r="AJ1608" s="9">
        <v>0</v>
      </c>
      <c r="AK1608" s="9">
        <v>0</v>
      </c>
      <c r="AL1608" s="9"/>
      <c r="AM1608" s="9">
        <v>1</v>
      </c>
      <c r="AN1608" s="9">
        <v>1</v>
      </c>
      <c r="AO1608" s="9">
        <v>1</v>
      </c>
      <c r="AP1608" s="9">
        <v>1</v>
      </c>
      <c r="AQ1608" s="9">
        <v>0</v>
      </c>
      <c r="AR1608" s="9">
        <v>0</v>
      </c>
      <c r="AS1608" s="9"/>
      <c r="AT1608" s="9">
        <v>1</v>
      </c>
      <c r="AU1608" s="9">
        <v>3</v>
      </c>
      <c r="AV1608" s="75">
        <v>1</v>
      </c>
      <c r="AW1608" s="75">
        <v>2</v>
      </c>
      <c r="AX1608" s="75">
        <v>2</v>
      </c>
      <c r="AY1608" s="9" t="s">
        <v>125</v>
      </c>
      <c r="AZ1608" s="9">
        <v>1</v>
      </c>
      <c r="BA1608" s="9">
        <v>1</v>
      </c>
      <c r="BB1608" s="9">
        <v>2</v>
      </c>
      <c r="BC1608" s="9">
        <v>1</v>
      </c>
      <c r="BD1608" s="9">
        <v>1</v>
      </c>
      <c r="BE1608" s="9">
        <v>1</v>
      </c>
      <c r="BF1608" s="9">
        <v>1</v>
      </c>
      <c r="BG1608" s="9">
        <v>1</v>
      </c>
      <c r="BH1608">
        <v>1</v>
      </c>
      <c r="BI1608">
        <v>2</v>
      </c>
      <c r="BJ1608" s="58">
        <v>1</v>
      </c>
      <c r="BK1608">
        <v>2</v>
      </c>
      <c r="BL1608">
        <v>1</v>
      </c>
      <c r="BM1608">
        <v>1</v>
      </c>
      <c r="BN1608">
        <v>2</v>
      </c>
      <c r="BO1608">
        <v>2</v>
      </c>
      <c r="BP1608">
        <v>2</v>
      </c>
      <c r="BQ1608" t="s">
        <v>125</v>
      </c>
      <c r="BR1608">
        <v>2</v>
      </c>
      <c r="BS1608">
        <v>2</v>
      </c>
      <c r="BT1608" t="s">
        <v>125</v>
      </c>
      <c r="BU1608">
        <v>1</v>
      </c>
      <c r="BV1608">
        <v>2</v>
      </c>
      <c r="BW1608">
        <v>1</v>
      </c>
      <c r="BX1608">
        <v>2</v>
      </c>
      <c r="BY1608">
        <v>2</v>
      </c>
      <c r="BZ1608">
        <v>2</v>
      </c>
      <c r="CA1608">
        <v>2</v>
      </c>
      <c r="CB1608">
        <v>2</v>
      </c>
      <c r="CC1608">
        <v>2</v>
      </c>
      <c r="CD1608">
        <v>2</v>
      </c>
      <c r="CE1608">
        <v>1</v>
      </c>
      <c r="CF1608">
        <v>2</v>
      </c>
      <c r="CG1608">
        <v>2</v>
      </c>
      <c r="CH1608">
        <v>2</v>
      </c>
      <c r="CI1608">
        <v>2</v>
      </c>
      <c r="CJ1608">
        <v>1</v>
      </c>
      <c r="CK1608">
        <v>2</v>
      </c>
      <c r="CL1608">
        <v>1</v>
      </c>
      <c r="CM1608">
        <v>4</v>
      </c>
      <c r="CN1608">
        <v>4</v>
      </c>
      <c r="CO1608">
        <v>4</v>
      </c>
      <c r="CP1608">
        <v>2</v>
      </c>
      <c r="CQ1608">
        <v>3</v>
      </c>
      <c r="CR1608">
        <v>3</v>
      </c>
      <c r="CS1608">
        <v>3</v>
      </c>
      <c r="CT1608">
        <v>4</v>
      </c>
      <c r="CU1608">
        <v>4</v>
      </c>
      <c r="CV1608">
        <v>4</v>
      </c>
      <c r="CW1608">
        <v>1</v>
      </c>
      <c r="CX1608">
        <v>3</v>
      </c>
      <c r="CY1608">
        <v>1</v>
      </c>
      <c r="CZ1608">
        <v>3</v>
      </c>
      <c r="DA1608" s="57">
        <v>3</v>
      </c>
    </row>
    <row r="1609" spans="1:105">
      <c r="A1609">
        <v>1603</v>
      </c>
      <c r="B1609" s="9">
        <v>2</v>
      </c>
      <c r="C1609" s="9">
        <v>6</v>
      </c>
      <c r="D1609" s="9">
        <v>4</v>
      </c>
      <c r="E1609" s="9">
        <v>5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1</v>
      </c>
      <c r="M1609" s="9">
        <v>2</v>
      </c>
      <c r="N1609" s="9">
        <v>3</v>
      </c>
      <c r="O1609" s="9">
        <v>4</v>
      </c>
      <c r="P1609" s="9">
        <v>3</v>
      </c>
      <c r="Q1609" s="9">
        <v>3</v>
      </c>
      <c r="R1609" s="9">
        <v>4</v>
      </c>
      <c r="S1609" s="9">
        <v>4</v>
      </c>
      <c r="T1609" s="9"/>
      <c r="U1609" s="9">
        <v>0</v>
      </c>
      <c r="V1609" s="9">
        <v>0</v>
      </c>
      <c r="W1609" s="9">
        <v>0</v>
      </c>
      <c r="X1609" s="9">
        <v>0</v>
      </c>
      <c r="Y1609" s="9">
        <v>1</v>
      </c>
      <c r="Z1609" s="9">
        <v>1</v>
      </c>
      <c r="AA1609" s="9">
        <v>0</v>
      </c>
      <c r="AB1609" s="9">
        <v>0</v>
      </c>
      <c r="AC1609" s="9"/>
      <c r="AD1609" s="9">
        <v>1</v>
      </c>
      <c r="AE1609" s="9"/>
      <c r="AF1609" s="9">
        <v>0</v>
      </c>
      <c r="AG1609" s="9">
        <v>1</v>
      </c>
      <c r="AH1609" s="9">
        <v>1</v>
      </c>
      <c r="AI1609" s="9">
        <v>0</v>
      </c>
      <c r="AJ1609" s="9">
        <v>0</v>
      </c>
      <c r="AK1609" s="9">
        <v>1</v>
      </c>
      <c r="AL1609" s="9"/>
      <c r="AM1609" s="9">
        <v>1</v>
      </c>
      <c r="AN1609" s="9">
        <v>1</v>
      </c>
      <c r="AO1609" s="9">
        <v>0</v>
      </c>
      <c r="AP1609" s="9">
        <v>1</v>
      </c>
      <c r="AQ1609" s="9">
        <v>0</v>
      </c>
      <c r="AR1609" s="9">
        <v>1</v>
      </c>
      <c r="AS1609" s="9"/>
      <c r="AT1609" s="9">
        <v>2</v>
      </c>
      <c r="AU1609" s="9">
        <v>1</v>
      </c>
      <c r="AV1609" s="75">
        <v>1</v>
      </c>
      <c r="AW1609" s="75">
        <v>2</v>
      </c>
      <c r="AX1609" s="75">
        <v>2</v>
      </c>
      <c r="AY1609" s="9" t="s">
        <v>125</v>
      </c>
      <c r="AZ1609" s="9">
        <v>1</v>
      </c>
      <c r="BA1609" s="9">
        <v>1</v>
      </c>
      <c r="BB1609" s="9">
        <v>2</v>
      </c>
      <c r="BC1609" s="9">
        <v>1</v>
      </c>
      <c r="BD1609" s="9">
        <v>1</v>
      </c>
      <c r="BE1609" s="9">
        <v>1</v>
      </c>
      <c r="BF1609" s="9">
        <v>1</v>
      </c>
      <c r="BG1609" s="9">
        <v>1</v>
      </c>
      <c r="BH1609">
        <v>1</v>
      </c>
      <c r="BI1609">
        <v>1</v>
      </c>
      <c r="BJ1609" s="58">
        <v>1</v>
      </c>
      <c r="BK1609">
        <v>2</v>
      </c>
      <c r="BL1609">
        <v>1</v>
      </c>
      <c r="BM1609">
        <v>1</v>
      </c>
      <c r="BN1609">
        <v>1</v>
      </c>
      <c r="BO1609">
        <v>2</v>
      </c>
      <c r="BP1609">
        <v>2</v>
      </c>
      <c r="BQ1609" t="s">
        <v>125</v>
      </c>
      <c r="BR1609">
        <v>1</v>
      </c>
      <c r="BS1609">
        <v>1</v>
      </c>
      <c r="BT1609">
        <v>1</v>
      </c>
      <c r="BU1609">
        <v>1</v>
      </c>
      <c r="BV1609">
        <v>1</v>
      </c>
      <c r="BW1609">
        <v>1</v>
      </c>
      <c r="BX1609">
        <v>2</v>
      </c>
      <c r="BY1609">
        <v>1</v>
      </c>
      <c r="BZ1609">
        <v>2</v>
      </c>
      <c r="CA1609">
        <v>2</v>
      </c>
      <c r="CB1609">
        <v>2</v>
      </c>
      <c r="CC1609">
        <v>2</v>
      </c>
      <c r="CD1609">
        <v>2</v>
      </c>
      <c r="CE1609">
        <v>2</v>
      </c>
      <c r="CF1609">
        <v>2</v>
      </c>
      <c r="CG1609">
        <v>2</v>
      </c>
      <c r="CH1609">
        <v>2</v>
      </c>
      <c r="CI1609">
        <v>2</v>
      </c>
      <c r="CJ1609">
        <v>1</v>
      </c>
      <c r="CK1609">
        <v>2</v>
      </c>
      <c r="CL1609">
        <v>2</v>
      </c>
      <c r="CM1609" t="s">
        <v>125</v>
      </c>
      <c r="CN1609" t="s">
        <v>125</v>
      </c>
      <c r="CO1609">
        <v>3</v>
      </c>
      <c r="CP1609">
        <v>2</v>
      </c>
      <c r="CQ1609">
        <v>3</v>
      </c>
      <c r="CR1609">
        <v>3</v>
      </c>
      <c r="CS1609">
        <v>4</v>
      </c>
      <c r="CT1609">
        <v>3</v>
      </c>
      <c r="CU1609">
        <v>3</v>
      </c>
      <c r="CV1609">
        <v>2</v>
      </c>
      <c r="CW1609">
        <v>1</v>
      </c>
      <c r="CX1609">
        <v>3</v>
      </c>
      <c r="CY1609">
        <v>3</v>
      </c>
      <c r="CZ1609">
        <v>3</v>
      </c>
      <c r="DA1609" s="57" t="s">
        <v>125</v>
      </c>
    </row>
    <row r="1610" spans="1:105">
      <c r="A1610">
        <v>1604</v>
      </c>
      <c r="B1610" s="9">
        <v>2</v>
      </c>
      <c r="C1610" s="9">
        <v>3</v>
      </c>
      <c r="D1610" s="9">
        <v>4</v>
      </c>
      <c r="E1610" s="9">
        <v>1</v>
      </c>
      <c r="F1610" s="9">
        <v>0</v>
      </c>
      <c r="G1610" s="9">
        <v>0</v>
      </c>
      <c r="H1610" s="9">
        <v>0</v>
      </c>
      <c r="I1610" s="9">
        <v>1</v>
      </c>
      <c r="J1610" s="9">
        <v>0</v>
      </c>
      <c r="K1610" s="9">
        <v>0</v>
      </c>
      <c r="L1610" s="9">
        <v>0</v>
      </c>
      <c r="M1610" s="9">
        <v>1</v>
      </c>
      <c r="N1610" s="9">
        <v>0</v>
      </c>
      <c r="O1610" s="9">
        <v>0</v>
      </c>
      <c r="P1610" s="9">
        <v>0</v>
      </c>
      <c r="Q1610" s="9">
        <v>0</v>
      </c>
      <c r="R1610" s="9">
        <v>3</v>
      </c>
      <c r="S1610" s="9">
        <v>3</v>
      </c>
      <c r="T1610" s="9"/>
      <c r="U1610" s="9">
        <v>1</v>
      </c>
      <c r="V1610" s="9">
        <v>0</v>
      </c>
      <c r="W1610" s="9">
        <v>1</v>
      </c>
      <c r="X1610" s="9">
        <v>0</v>
      </c>
      <c r="Y1610" s="9">
        <v>1</v>
      </c>
      <c r="Z1610" s="9">
        <v>0</v>
      </c>
      <c r="AA1610" s="9">
        <v>0</v>
      </c>
      <c r="AB1610" s="9">
        <v>0</v>
      </c>
      <c r="AC1610" s="9"/>
      <c r="AD1610" s="9">
        <v>1</v>
      </c>
      <c r="AE1610" s="9"/>
      <c r="AF1610" s="9">
        <v>1</v>
      </c>
      <c r="AG1610" s="9">
        <v>1</v>
      </c>
      <c r="AH1610" s="9">
        <v>0</v>
      </c>
      <c r="AI1610" s="9">
        <v>1</v>
      </c>
      <c r="AJ1610" s="9">
        <v>1</v>
      </c>
      <c r="AK1610" s="9">
        <v>0</v>
      </c>
      <c r="AL1610" s="9"/>
      <c r="AM1610" s="9">
        <v>1</v>
      </c>
      <c r="AN1610" s="9">
        <v>1</v>
      </c>
      <c r="AO1610" s="9">
        <v>0</v>
      </c>
      <c r="AP1610" s="9">
        <v>0</v>
      </c>
      <c r="AQ1610" s="9">
        <v>0</v>
      </c>
      <c r="AR1610" s="9">
        <v>0</v>
      </c>
      <c r="AS1610" s="9"/>
      <c r="AT1610" s="9">
        <v>4</v>
      </c>
      <c r="AU1610" s="9">
        <v>2</v>
      </c>
      <c r="AV1610" s="75">
        <v>1</v>
      </c>
      <c r="AW1610" s="75">
        <v>1</v>
      </c>
      <c r="AX1610" s="75">
        <v>1</v>
      </c>
      <c r="AY1610" s="9">
        <v>1</v>
      </c>
      <c r="AZ1610" s="9">
        <v>1</v>
      </c>
      <c r="BA1610" s="9">
        <v>1</v>
      </c>
      <c r="BB1610" s="9">
        <v>2</v>
      </c>
      <c r="BC1610" s="9">
        <v>1</v>
      </c>
      <c r="BD1610" s="9">
        <v>1</v>
      </c>
      <c r="BE1610" s="9">
        <v>1</v>
      </c>
      <c r="BF1610" s="9">
        <v>1</v>
      </c>
      <c r="BG1610" s="9">
        <v>1</v>
      </c>
      <c r="BH1610">
        <v>2</v>
      </c>
      <c r="BI1610">
        <v>1</v>
      </c>
      <c r="BJ1610" s="58">
        <v>2</v>
      </c>
      <c r="BK1610">
        <v>2</v>
      </c>
      <c r="BL1610">
        <v>1</v>
      </c>
      <c r="BM1610">
        <v>1</v>
      </c>
      <c r="BN1610">
        <v>1</v>
      </c>
      <c r="BO1610">
        <v>2</v>
      </c>
      <c r="BP1610">
        <v>2</v>
      </c>
      <c r="BQ1610" t="s">
        <v>125</v>
      </c>
      <c r="BR1610">
        <v>1</v>
      </c>
      <c r="BS1610">
        <v>2</v>
      </c>
      <c r="BT1610" t="s">
        <v>125</v>
      </c>
      <c r="BU1610">
        <v>1</v>
      </c>
      <c r="BV1610">
        <v>2</v>
      </c>
      <c r="BW1610">
        <v>2</v>
      </c>
      <c r="BX1610">
        <v>2</v>
      </c>
      <c r="BY1610">
        <v>1</v>
      </c>
      <c r="BZ1610">
        <v>2</v>
      </c>
      <c r="CA1610">
        <v>2</v>
      </c>
      <c r="CB1610">
        <v>2</v>
      </c>
      <c r="CC1610">
        <v>2</v>
      </c>
      <c r="CD1610">
        <v>2</v>
      </c>
      <c r="CE1610">
        <v>2</v>
      </c>
      <c r="CF1610">
        <v>2</v>
      </c>
      <c r="CG1610">
        <v>2</v>
      </c>
      <c r="CH1610">
        <v>2</v>
      </c>
      <c r="CI1610">
        <v>2</v>
      </c>
      <c r="CJ1610">
        <v>1</v>
      </c>
      <c r="CK1610">
        <v>2</v>
      </c>
      <c r="CL1610">
        <v>2</v>
      </c>
      <c r="CM1610" t="s">
        <v>125</v>
      </c>
      <c r="CN1610" t="s">
        <v>125</v>
      </c>
      <c r="CO1610">
        <v>3</v>
      </c>
      <c r="CP1610">
        <v>3</v>
      </c>
      <c r="CQ1610">
        <v>3</v>
      </c>
      <c r="CR1610">
        <v>3</v>
      </c>
      <c r="CS1610">
        <v>3</v>
      </c>
      <c r="CT1610">
        <v>4</v>
      </c>
      <c r="CU1610">
        <v>3</v>
      </c>
      <c r="CV1610">
        <v>3</v>
      </c>
      <c r="CW1610">
        <v>1</v>
      </c>
      <c r="CX1610">
        <v>2</v>
      </c>
      <c r="CY1610">
        <v>3</v>
      </c>
      <c r="CZ1610">
        <v>3</v>
      </c>
      <c r="DA1610" s="57" t="s">
        <v>125</v>
      </c>
    </row>
    <row r="1611" spans="1:105">
      <c r="A1611">
        <v>1605</v>
      </c>
      <c r="B1611" s="9">
        <v>2</v>
      </c>
      <c r="C1611" s="9">
        <v>2</v>
      </c>
      <c r="D1611" s="9">
        <v>2</v>
      </c>
      <c r="E1611" s="9">
        <v>3</v>
      </c>
      <c r="F1611" s="9">
        <v>0</v>
      </c>
      <c r="G1611" s="9">
        <v>0</v>
      </c>
      <c r="H1611" s="9">
        <v>0</v>
      </c>
      <c r="I1611" s="9">
        <v>1</v>
      </c>
      <c r="J1611" s="9">
        <v>1</v>
      </c>
      <c r="K1611" s="9">
        <v>0</v>
      </c>
      <c r="L1611" s="9">
        <v>0</v>
      </c>
      <c r="M1611" s="9">
        <v>1</v>
      </c>
      <c r="N1611" s="9">
        <v>0</v>
      </c>
      <c r="O1611" s="9">
        <v>0</v>
      </c>
      <c r="P1611" s="9">
        <v>0</v>
      </c>
      <c r="Q1611" s="9">
        <v>4</v>
      </c>
      <c r="R1611" s="9">
        <v>3</v>
      </c>
      <c r="S1611" s="9">
        <v>3</v>
      </c>
      <c r="T1611" s="9"/>
      <c r="U1611" s="9">
        <v>0</v>
      </c>
      <c r="V1611" s="9">
        <v>0</v>
      </c>
      <c r="W1611" s="9">
        <v>0</v>
      </c>
      <c r="X1611" s="9">
        <v>0</v>
      </c>
      <c r="Y1611" s="9">
        <v>1</v>
      </c>
      <c r="Z1611" s="9">
        <v>0</v>
      </c>
      <c r="AA1611" s="9">
        <v>0</v>
      </c>
      <c r="AB1611" s="9">
        <v>0</v>
      </c>
      <c r="AC1611" s="9"/>
      <c r="AD1611" s="9">
        <v>5</v>
      </c>
      <c r="AE1611" s="9"/>
      <c r="AF1611" s="9">
        <v>0</v>
      </c>
      <c r="AG1611" s="9">
        <v>0</v>
      </c>
      <c r="AH1611" s="9">
        <v>0</v>
      </c>
      <c r="AI1611" s="9">
        <v>1</v>
      </c>
      <c r="AJ1611" s="9">
        <v>0</v>
      </c>
      <c r="AK1611" s="9">
        <v>0</v>
      </c>
      <c r="AL1611" s="9"/>
      <c r="AM1611" s="9">
        <v>1</v>
      </c>
      <c r="AN1611" s="9">
        <v>1</v>
      </c>
      <c r="AO1611" s="9">
        <v>0</v>
      </c>
      <c r="AP1611" s="9">
        <v>1</v>
      </c>
      <c r="AQ1611" s="9">
        <v>0</v>
      </c>
      <c r="AR1611" s="9">
        <v>0</v>
      </c>
      <c r="AS1611" s="9"/>
      <c r="AT1611" s="9">
        <v>1</v>
      </c>
      <c r="AU1611" s="9">
        <v>3</v>
      </c>
      <c r="AV1611" s="75">
        <v>2</v>
      </c>
      <c r="AW1611" s="75">
        <v>2</v>
      </c>
      <c r="AX1611" s="75">
        <v>1</v>
      </c>
      <c r="AY1611" s="9">
        <v>1</v>
      </c>
      <c r="AZ1611" s="9">
        <v>1</v>
      </c>
      <c r="BA1611" s="9">
        <v>1</v>
      </c>
      <c r="BB1611" s="9">
        <v>2</v>
      </c>
      <c r="BC1611" s="9">
        <v>1</v>
      </c>
      <c r="BD1611" s="9">
        <v>1</v>
      </c>
      <c r="BE1611" s="9">
        <v>1</v>
      </c>
      <c r="BF1611" s="9">
        <v>1</v>
      </c>
      <c r="BG1611" s="9">
        <v>1</v>
      </c>
      <c r="BH1611">
        <v>1</v>
      </c>
      <c r="BI1611">
        <v>1</v>
      </c>
      <c r="BJ1611" s="58">
        <v>1</v>
      </c>
      <c r="BK1611">
        <v>1</v>
      </c>
      <c r="BL1611">
        <v>1</v>
      </c>
      <c r="BM1611">
        <v>2</v>
      </c>
      <c r="BN1611">
        <v>1</v>
      </c>
      <c r="BO1611">
        <v>2</v>
      </c>
      <c r="BP1611">
        <v>1</v>
      </c>
      <c r="BQ1611">
        <v>1</v>
      </c>
      <c r="BR1611">
        <v>1</v>
      </c>
      <c r="BS1611">
        <v>1</v>
      </c>
      <c r="BT1611">
        <v>1</v>
      </c>
      <c r="BU1611">
        <v>1</v>
      </c>
      <c r="BV1611">
        <v>2</v>
      </c>
      <c r="BW1611">
        <v>2</v>
      </c>
      <c r="BX1611">
        <v>2</v>
      </c>
      <c r="BY1611">
        <v>1</v>
      </c>
      <c r="BZ1611">
        <v>2</v>
      </c>
      <c r="CA1611">
        <v>1</v>
      </c>
      <c r="CB1611">
        <v>1</v>
      </c>
      <c r="CC1611">
        <v>1</v>
      </c>
      <c r="CD1611">
        <v>2</v>
      </c>
      <c r="CE1611">
        <v>2</v>
      </c>
      <c r="CF1611">
        <v>1</v>
      </c>
      <c r="CG1611">
        <v>1</v>
      </c>
      <c r="CH1611">
        <v>1</v>
      </c>
      <c r="CI1611">
        <v>1</v>
      </c>
      <c r="CJ1611">
        <v>1</v>
      </c>
      <c r="CK1611">
        <v>1</v>
      </c>
      <c r="CL1611">
        <v>1</v>
      </c>
      <c r="CM1611">
        <v>3</v>
      </c>
      <c r="CN1611">
        <v>3</v>
      </c>
      <c r="CO1611">
        <v>4</v>
      </c>
      <c r="CP1611">
        <v>3</v>
      </c>
      <c r="CQ1611">
        <v>3</v>
      </c>
      <c r="CR1611">
        <v>3</v>
      </c>
      <c r="CS1611">
        <v>3</v>
      </c>
      <c r="CT1611">
        <v>4</v>
      </c>
      <c r="CU1611">
        <v>3</v>
      </c>
      <c r="CV1611">
        <v>3</v>
      </c>
      <c r="CW1611">
        <v>2</v>
      </c>
      <c r="CX1611">
        <v>3</v>
      </c>
      <c r="CY1611">
        <v>4</v>
      </c>
      <c r="CZ1611">
        <v>4</v>
      </c>
      <c r="DA1611" s="57" t="s">
        <v>125</v>
      </c>
    </row>
    <row r="1612" spans="1:105">
      <c r="A1612">
        <v>1606</v>
      </c>
      <c r="B1612" s="9">
        <v>2</v>
      </c>
      <c r="C1612" s="9">
        <v>3</v>
      </c>
      <c r="D1612" s="9">
        <v>5</v>
      </c>
      <c r="E1612" s="9">
        <v>1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1</v>
      </c>
      <c r="L1612" s="9">
        <v>0</v>
      </c>
      <c r="M1612" s="9">
        <v>3</v>
      </c>
      <c r="N1612" s="9">
        <v>0</v>
      </c>
      <c r="O1612" s="9">
        <v>0</v>
      </c>
      <c r="P1612" s="9">
        <v>0</v>
      </c>
      <c r="Q1612" s="9">
        <v>0</v>
      </c>
      <c r="R1612" s="9">
        <v>4</v>
      </c>
      <c r="S1612" s="9">
        <v>0</v>
      </c>
      <c r="T1612" s="9"/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1</v>
      </c>
      <c r="AB1612" s="9">
        <v>0</v>
      </c>
      <c r="AC1612" s="9"/>
      <c r="AD1612" s="9">
        <v>1</v>
      </c>
      <c r="AE1612" s="9"/>
      <c r="AF1612" s="9">
        <v>1</v>
      </c>
      <c r="AG1612" s="9">
        <v>0</v>
      </c>
      <c r="AH1612" s="9">
        <v>1</v>
      </c>
      <c r="AI1612" s="9">
        <v>0</v>
      </c>
      <c r="AJ1612" s="9">
        <v>0</v>
      </c>
      <c r="AK1612" s="9">
        <v>0</v>
      </c>
      <c r="AL1612" s="9"/>
      <c r="AM1612" s="9">
        <v>1</v>
      </c>
      <c r="AN1612" s="9">
        <v>1</v>
      </c>
      <c r="AO1612" s="9">
        <v>0</v>
      </c>
      <c r="AP1612" s="9">
        <v>1</v>
      </c>
      <c r="AQ1612" s="9">
        <v>0</v>
      </c>
      <c r="AR1612" s="9">
        <v>0</v>
      </c>
      <c r="AS1612" s="9"/>
      <c r="AT1612" s="9">
        <v>3</v>
      </c>
      <c r="AU1612" s="9">
        <v>3</v>
      </c>
      <c r="AV1612" s="75">
        <v>1</v>
      </c>
      <c r="AW1612" s="75">
        <v>1</v>
      </c>
      <c r="AX1612" s="75">
        <v>1</v>
      </c>
      <c r="AY1612" s="9">
        <v>1</v>
      </c>
      <c r="AZ1612" s="9">
        <v>1</v>
      </c>
      <c r="BA1612" s="9">
        <v>1</v>
      </c>
      <c r="BB1612" s="9">
        <v>2</v>
      </c>
      <c r="BC1612" s="9">
        <v>2</v>
      </c>
      <c r="BD1612" s="9">
        <v>1</v>
      </c>
      <c r="BE1612" s="9">
        <v>2</v>
      </c>
      <c r="BF1612" s="9">
        <v>1</v>
      </c>
      <c r="BG1612" s="9">
        <v>1</v>
      </c>
      <c r="BH1612">
        <v>2</v>
      </c>
      <c r="BI1612">
        <v>2</v>
      </c>
      <c r="BJ1612" s="58">
        <v>2</v>
      </c>
      <c r="BK1612">
        <v>2</v>
      </c>
      <c r="BL1612">
        <v>1</v>
      </c>
      <c r="BM1612">
        <v>1</v>
      </c>
      <c r="BN1612">
        <v>1</v>
      </c>
      <c r="BO1612">
        <v>2</v>
      </c>
      <c r="BP1612">
        <v>2</v>
      </c>
      <c r="BQ1612" t="s">
        <v>125</v>
      </c>
      <c r="BR1612">
        <v>1</v>
      </c>
      <c r="BS1612">
        <v>2</v>
      </c>
      <c r="BT1612" t="s">
        <v>125</v>
      </c>
      <c r="BU1612">
        <v>1</v>
      </c>
      <c r="BV1612">
        <v>2</v>
      </c>
      <c r="BW1612">
        <v>2</v>
      </c>
      <c r="BX1612">
        <v>2</v>
      </c>
      <c r="BY1612">
        <v>2</v>
      </c>
      <c r="BZ1612">
        <v>2</v>
      </c>
      <c r="CA1612">
        <v>2</v>
      </c>
      <c r="CB1612">
        <v>2</v>
      </c>
      <c r="CC1612">
        <v>1</v>
      </c>
      <c r="CD1612">
        <v>1</v>
      </c>
      <c r="CE1612">
        <v>2</v>
      </c>
      <c r="CF1612">
        <v>1</v>
      </c>
      <c r="CG1612">
        <v>2</v>
      </c>
      <c r="CH1612">
        <v>2</v>
      </c>
      <c r="CI1612">
        <v>2</v>
      </c>
      <c r="CJ1612">
        <v>1</v>
      </c>
      <c r="CK1612">
        <v>1</v>
      </c>
      <c r="CL1612">
        <v>2</v>
      </c>
      <c r="CM1612" t="s">
        <v>125</v>
      </c>
      <c r="CN1612" t="s">
        <v>125</v>
      </c>
      <c r="CO1612">
        <v>4</v>
      </c>
      <c r="CP1612">
        <v>2</v>
      </c>
      <c r="CQ1612">
        <v>2</v>
      </c>
      <c r="CR1612">
        <v>2</v>
      </c>
      <c r="CS1612">
        <v>3</v>
      </c>
      <c r="CT1612">
        <v>3</v>
      </c>
      <c r="CU1612">
        <v>2</v>
      </c>
      <c r="CV1612">
        <v>3</v>
      </c>
      <c r="CW1612">
        <v>1</v>
      </c>
      <c r="CX1612">
        <v>4</v>
      </c>
      <c r="CY1612">
        <v>4</v>
      </c>
      <c r="CZ1612">
        <v>0</v>
      </c>
      <c r="DA1612" s="57" t="s">
        <v>125</v>
      </c>
    </row>
    <row r="1613" spans="1:105">
      <c r="A1613">
        <v>1607</v>
      </c>
      <c r="B1613" s="9">
        <v>2</v>
      </c>
      <c r="C1613" s="9">
        <v>9</v>
      </c>
      <c r="D1613" s="9">
        <v>7</v>
      </c>
      <c r="E1613" s="9">
        <v>8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1</v>
      </c>
      <c r="L1613" s="9">
        <v>0</v>
      </c>
      <c r="M1613" s="9">
        <v>2</v>
      </c>
      <c r="N1613" s="9">
        <v>3</v>
      </c>
      <c r="O1613" s="9">
        <v>4</v>
      </c>
      <c r="P1613" s="9">
        <v>3</v>
      </c>
      <c r="Q1613" s="9">
        <v>4</v>
      </c>
      <c r="R1613" s="9">
        <v>4</v>
      </c>
      <c r="S1613" s="9">
        <v>4</v>
      </c>
      <c r="T1613" s="9"/>
      <c r="U1613" s="9">
        <v>0</v>
      </c>
      <c r="V1613" s="9">
        <v>0</v>
      </c>
      <c r="W1613" s="9">
        <v>0</v>
      </c>
      <c r="X1613" s="9">
        <v>0</v>
      </c>
      <c r="Y1613" s="9">
        <v>1</v>
      </c>
      <c r="Z1613" s="9">
        <v>0</v>
      </c>
      <c r="AA1613" s="9">
        <v>0</v>
      </c>
      <c r="AB1613" s="9">
        <v>0</v>
      </c>
      <c r="AC1613" s="9"/>
      <c r="AD1613" s="9">
        <v>4</v>
      </c>
      <c r="AE1613" s="9"/>
      <c r="AF1613" s="9">
        <v>1</v>
      </c>
      <c r="AG1613" s="9">
        <v>1</v>
      </c>
      <c r="AH1613" s="9">
        <v>0</v>
      </c>
      <c r="AI1613" s="9">
        <v>0</v>
      </c>
      <c r="AJ1613" s="9">
        <v>1</v>
      </c>
      <c r="AK1613" s="9">
        <v>0</v>
      </c>
      <c r="AL1613" s="9"/>
      <c r="AM1613" s="9">
        <v>1</v>
      </c>
      <c r="AN1613" s="9">
        <v>1</v>
      </c>
      <c r="AO1613" s="9">
        <v>0</v>
      </c>
      <c r="AP1613" s="9">
        <v>0</v>
      </c>
      <c r="AQ1613" s="9">
        <v>0</v>
      </c>
      <c r="AR1613" s="9">
        <v>0</v>
      </c>
      <c r="AS1613" s="9"/>
      <c r="AT1613" s="9">
        <v>4</v>
      </c>
      <c r="AU1613" s="9">
        <v>3</v>
      </c>
      <c r="AV1613" s="75">
        <v>2</v>
      </c>
      <c r="AW1613" s="75">
        <v>2</v>
      </c>
      <c r="AX1613" s="75">
        <v>1</v>
      </c>
      <c r="AY1613" s="9">
        <v>1</v>
      </c>
      <c r="AZ1613" s="9">
        <v>2</v>
      </c>
      <c r="BA1613" s="9" t="s">
        <v>125</v>
      </c>
      <c r="BB1613" s="9" t="s">
        <v>125</v>
      </c>
      <c r="BC1613" s="9">
        <v>2</v>
      </c>
      <c r="BD1613" s="9">
        <v>2</v>
      </c>
      <c r="BE1613" s="9" t="s">
        <v>125</v>
      </c>
      <c r="BF1613" s="9">
        <v>1</v>
      </c>
      <c r="BG1613" s="9">
        <v>2</v>
      </c>
      <c r="BH1613">
        <v>2</v>
      </c>
      <c r="BI1613">
        <v>2</v>
      </c>
      <c r="BJ1613" s="58">
        <v>2</v>
      </c>
      <c r="BK1613">
        <v>1</v>
      </c>
      <c r="BL1613">
        <v>2</v>
      </c>
      <c r="BM1613">
        <v>2</v>
      </c>
      <c r="BN1613">
        <v>2</v>
      </c>
      <c r="BO1613">
        <v>2</v>
      </c>
      <c r="BP1613">
        <v>2</v>
      </c>
      <c r="BQ1613" t="s">
        <v>125</v>
      </c>
      <c r="BR1613">
        <v>2</v>
      </c>
      <c r="BS1613">
        <v>2</v>
      </c>
      <c r="BT1613" t="s">
        <v>125</v>
      </c>
      <c r="BU1613">
        <v>2</v>
      </c>
      <c r="BV1613">
        <v>2</v>
      </c>
      <c r="BW1613">
        <v>2</v>
      </c>
      <c r="BX1613">
        <v>2</v>
      </c>
      <c r="BY1613">
        <v>2</v>
      </c>
      <c r="BZ1613">
        <v>2</v>
      </c>
      <c r="CA1613">
        <v>2</v>
      </c>
      <c r="CB1613">
        <v>2</v>
      </c>
      <c r="CC1613">
        <v>2</v>
      </c>
      <c r="CD1613">
        <v>1</v>
      </c>
      <c r="CE1613">
        <v>2</v>
      </c>
      <c r="CF1613">
        <v>2</v>
      </c>
      <c r="CG1613">
        <v>2</v>
      </c>
      <c r="CH1613">
        <v>2</v>
      </c>
      <c r="CI1613">
        <v>2</v>
      </c>
      <c r="CJ1613">
        <v>1</v>
      </c>
      <c r="CK1613">
        <v>2</v>
      </c>
      <c r="CL1613">
        <v>1</v>
      </c>
      <c r="CM1613">
        <v>4</v>
      </c>
      <c r="CN1613">
        <v>4</v>
      </c>
      <c r="CO1613">
        <v>4</v>
      </c>
      <c r="CP1613">
        <v>4</v>
      </c>
      <c r="CQ1613">
        <v>4</v>
      </c>
      <c r="CR1613">
        <v>4</v>
      </c>
      <c r="CS1613">
        <v>4</v>
      </c>
      <c r="CT1613">
        <v>3</v>
      </c>
      <c r="CU1613">
        <v>4</v>
      </c>
      <c r="CV1613">
        <v>4</v>
      </c>
      <c r="CW1613">
        <v>1</v>
      </c>
      <c r="CX1613">
        <v>2</v>
      </c>
      <c r="CY1613">
        <v>3</v>
      </c>
      <c r="CZ1613">
        <v>3</v>
      </c>
      <c r="DA1613" s="57" t="s">
        <v>125</v>
      </c>
    </row>
    <row r="1614" spans="1:105">
      <c r="A1614">
        <v>1608</v>
      </c>
      <c r="B1614" s="9">
        <v>2</v>
      </c>
      <c r="C1614" s="9">
        <v>1</v>
      </c>
      <c r="D1614" s="9">
        <v>4</v>
      </c>
      <c r="E1614" s="9">
        <v>10</v>
      </c>
      <c r="F1614" s="9">
        <v>0</v>
      </c>
      <c r="G1614" s="9">
        <v>0</v>
      </c>
      <c r="H1614" s="9">
        <v>1</v>
      </c>
      <c r="I1614" s="9">
        <v>1</v>
      </c>
      <c r="J1614" s="9">
        <v>1</v>
      </c>
      <c r="K1614" s="9">
        <v>0</v>
      </c>
      <c r="L1614" s="9">
        <v>0</v>
      </c>
      <c r="M1614" s="9">
        <v>2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/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1</v>
      </c>
      <c r="AB1614" s="9">
        <v>0</v>
      </c>
      <c r="AC1614" s="9"/>
      <c r="AD1614" s="9">
        <v>2</v>
      </c>
      <c r="AE1614" s="9"/>
      <c r="AF1614" s="9">
        <v>0</v>
      </c>
      <c r="AG1614" s="9">
        <v>0</v>
      </c>
      <c r="AH1614" s="9">
        <v>0</v>
      </c>
      <c r="AI1614" s="9">
        <v>1</v>
      </c>
      <c r="AJ1614" s="9">
        <v>0</v>
      </c>
      <c r="AK1614" s="9">
        <v>0</v>
      </c>
      <c r="AL1614" s="9"/>
      <c r="AM1614" s="9">
        <v>1</v>
      </c>
      <c r="AN1614" s="9">
        <v>1</v>
      </c>
      <c r="AO1614" s="9">
        <v>0</v>
      </c>
      <c r="AP1614" s="9">
        <v>0</v>
      </c>
      <c r="AQ1614" s="9">
        <v>0</v>
      </c>
      <c r="AR1614" s="9">
        <v>0</v>
      </c>
      <c r="AS1614" s="9"/>
      <c r="AT1614" s="9">
        <v>4</v>
      </c>
      <c r="AU1614" s="9">
        <v>4</v>
      </c>
      <c r="AV1614" s="75">
        <v>1</v>
      </c>
      <c r="AW1614" s="75">
        <v>2</v>
      </c>
      <c r="AX1614" s="75">
        <v>1</v>
      </c>
      <c r="AY1614" s="9">
        <v>1</v>
      </c>
      <c r="AZ1614" s="9">
        <v>1</v>
      </c>
      <c r="BA1614" s="9">
        <v>1</v>
      </c>
      <c r="BB1614" s="9">
        <v>2</v>
      </c>
      <c r="BC1614" s="9">
        <v>1</v>
      </c>
      <c r="BD1614" s="9">
        <v>1</v>
      </c>
      <c r="BE1614" s="9">
        <v>2</v>
      </c>
      <c r="BF1614" s="9">
        <v>1</v>
      </c>
      <c r="BG1614" s="9">
        <v>1</v>
      </c>
      <c r="BH1614">
        <v>1</v>
      </c>
      <c r="BI1614">
        <v>1</v>
      </c>
      <c r="BJ1614" s="58">
        <v>1</v>
      </c>
      <c r="BK1614">
        <v>2</v>
      </c>
      <c r="BL1614">
        <v>1</v>
      </c>
      <c r="BM1614">
        <v>1</v>
      </c>
      <c r="BN1614">
        <v>1</v>
      </c>
      <c r="BO1614">
        <v>2</v>
      </c>
      <c r="BP1614">
        <v>2</v>
      </c>
      <c r="BQ1614" t="s">
        <v>125</v>
      </c>
      <c r="BR1614">
        <v>1</v>
      </c>
      <c r="BS1614">
        <v>2</v>
      </c>
      <c r="BT1614" t="s">
        <v>125</v>
      </c>
      <c r="BU1614">
        <v>1</v>
      </c>
      <c r="BV1614">
        <v>2</v>
      </c>
      <c r="BW1614">
        <v>1</v>
      </c>
      <c r="BX1614">
        <v>2</v>
      </c>
      <c r="BY1614">
        <v>1</v>
      </c>
      <c r="BZ1614">
        <v>2</v>
      </c>
      <c r="CA1614">
        <v>1</v>
      </c>
      <c r="CB1614">
        <v>1</v>
      </c>
      <c r="CC1614">
        <v>1</v>
      </c>
      <c r="CD1614">
        <v>2</v>
      </c>
      <c r="CE1614">
        <v>2</v>
      </c>
      <c r="CF1614">
        <v>1</v>
      </c>
      <c r="CG1614">
        <v>2</v>
      </c>
      <c r="CH1614">
        <v>2</v>
      </c>
      <c r="CI1614">
        <v>2</v>
      </c>
      <c r="CJ1614">
        <v>2</v>
      </c>
      <c r="CK1614">
        <v>2</v>
      </c>
      <c r="CL1614">
        <v>1</v>
      </c>
      <c r="CM1614">
        <v>1</v>
      </c>
      <c r="CN1614">
        <v>1</v>
      </c>
      <c r="CO1614">
        <v>4</v>
      </c>
      <c r="CP1614">
        <v>2</v>
      </c>
      <c r="CQ1614">
        <v>4</v>
      </c>
      <c r="CR1614">
        <v>3</v>
      </c>
      <c r="CS1614">
        <v>3</v>
      </c>
      <c r="CT1614">
        <v>3</v>
      </c>
      <c r="CU1614">
        <v>3</v>
      </c>
      <c r="CV1614">
        <v>1</v>
      </c>
      <c r="CW1614">
        <v>1</v>
      </c>
      <c r="CX1614">
        <v>2</v>
      </c>
      <c r="CY1614">
        <v>3</v>
      </c>
      <c r="CZ1614">
        <v>0</v>
      </c>
      <c r="DA1614" s="57">
        <v>0</v>
      </c>
    </row>
    <row r="1615" spans="1:105">
      <c r="A1615">
        <v>1609</v>
      </c>
      <c r="B1615" s="9">
        <v>2</v>
      </c>
      <c r="C1615" s="9">
        <v>9</v>
      </c>
      <c r="D1615" s="9">
        <v>7</v>
      </c>
      <c r="E1615" s="9">
        <v>10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1</v>
      </c>
      <c r="L1615" s="9">
        <v>0</v>
      </c>
      <c r="M1615" s="9">
        <v>2</v>
      </c>
      <c r="N1615" s="9">
        <v>4</v>
      </c>
      <c r="O1615" s="9">
        <v>4</v>
      </c>
      <c r="P1615" s="9">
        <v>4</v>
      </c>
      <c r="Q1615" s="9">
        <v>4</v>
      </c>
      <c r="R1615" s="9">
        <v>4</v>
      </c>
      <c r="S1615" s="9">
        <v>4</v>
      </c>
      <c r="T1615" s="9"/>
      <c r="U1615" s="9">
        <v>0</v>
      </c>
      <c r="V1615" s="9">
        <v>0</v>
      </c>
      <c r="W1615" s="9">
        <v>0</v>
      </c>
      <c r="X1615" s="9">
        <v>0</v>
      </c>
      <c r="Y1615" s="9">
        <v>1</v>
      </c>
      <c r="Z1615" s="9">
        <v>1</v>
      </c>
      <c r="AA1615" s="9">
        <v>0</v>
      </c>
      <c r="AB1615" s="9">
        <v>0</v>
      </c>
      <c r="AC1615" s="9"/>
      <c r="AD1615" s="9">
        <v>4</v>
      </c>
      <c r="AE1615" s="9"/>
      <c r="AF1615" s="9">
        <v>1</v>
      </c>
      <c r="AG1615" s="9">
        <v>1</v>
      </c>
      <c r="AH1615" s="9">
        <v>0</v>
      </c>
      <c r="AI1615" s="9">
        <v>0</v>
      </c>
      <c r="AJ1615" s="9">
        <v>1</v>
      </c>
      <c r="AK1615" s="9">
        <v>0</v>
      </c>
      <c r="AL1615" s="9"/>
      <c r="AM1615" s="9">
        <v>1</v>
      </c>
      <c r="AN1615" s="9">
        <v>1</v>
      </c>
      <c r="AO1615" s="9">
        <v>1</v>
      </c>
      <c r="AP1615" s="9">
        <v>1</v>
      </c>
      <c r="AQ1615" s="9">
        <v>0</v>
      </c>
      <c r="AR1615" s="9">
        <v>0</v>
      </c>
      <c r="AS1615" s="9"/>
      <c r="AT1615" s="9">
        <v>4</v>
      </c>
      <c r="AU1615" s="9">
        <v>4</v>
      </c>
      <c r="AV1615" s="75">
        <v>1</v>
      </c>
      <c r="AW1615" s="75">
        <v>2</v>
      </c>
      <c r="AX1615" s="75">
        <v>1</v>
      </c>
      <c r="AY1615" s="9">
        <v>1</v>
      </c>
      <c r="AZ1615" s="9">
        <v>2</v>
      </c>
      <c r="BA1615" s="9" t="s">
        <v>125</v>
      </c>
      <c r="BB1615" s="9" t="s">
        <v>125</v>
      </c>
      <c r="BC1615" s="9">
        <v>2</v>
      </c>
      <c r="BD1615" s="9">
        <v>2</v>
      </c>
      <c r="BE1615" s="9" t="s">
        <v>125</v>
      </c>
      <c r="BF1615" s="9">
        <v>1</v>
      </c>
      <c r="BG1615" s="9">
        <v>1</v>
      </c>
      <c r="BH1615">
        <v>2</v>
      </c>
      <c r="BI1615">
        <v>2</v>
      </c>
      <c r="BJ1615" s="58">
        <v>2</v>
      </c>
      <c r="BK1615">
        <v>2</v>
      </c>
      <c r="BL1615">
        <v>2</v>
      </c>
      <c r="BM1615">
        <v>1</v>
      </c>
      <c r="BN1615">
        <v>2</v>
      </c>
      <c r="BO1615">
        <v>2</v>
      </c>
      <c r="BP1615">
        <v>2</v>
      </c>
      <c r="BQ1615" t="s">
        <v>125</v>
      </c>
      <c r="BR1615">
        <v>2</v>
      </c>
      <c r="BS1615">
        <v>2</v>
      </c>
      <c r="BT1615" t="s">
        <v>125</v>
      </c>
      <c r="BU1615">
        <v>1</v>
      </c>
      <c r="BV1615">
        <v>1</v>
      </c>
      <c r="BW1615">
        <v>2</v>
      </c>
      <c r="BX1615">
        <v>2</v>
      </c>
      <c r="BY1615">
        <v>2</v>
      </c>
      <c r="BZ1615">
        <v>2</v>
      </c>
      <c r="CA1615">
        <v>2</v>
      </c>
      <c r="CB1615">
        <v>2</v>
      </c>
      <c r="CC1615">
        <v>2</v>
      </c>
      <c r="CD1615">
        <v>2</v>
      </c>
      <c r="CE1615">
        <v>2</v>
      </c>
      <c r="CF1615">
        <v>2</v>
      </c>
      <c r="CG1615">
        <v>1</v>
      </c>
      <c r="CH1615">
        <v>2</v>
      </c>
      <c r="CI1615">
        <v>2</v>
      </c>
      <c r="CJ1615">
        <v>2</v>
      </c>
      <c r="CK1615">
        <v>2</v>
      </c>
      <c r="CL1615">
        <v>2</v>
      </c>
      <c r="CM1615" t="s">
        <v>125</v>
      </c>
      <c r="CN1615" t="s">
        <v>125</v>
      </c>
      <c r="CO1615">
        <v>4</v>
      </c>
      <c r="CP1615">
        <v>2</v>
      </c>
      <c r="CQ1615">
        <v>4</v>
      </c>
      <c r="CR1615">
        <v>3</v>
      </c>
      <c r="CS1615">
        <v>4</v>
      </c>
      <c r="CT1615">
        <v>2</v>
      </c>
      <c r="CU1615">
        <v>4</v>
      </c>
      <c r="CV1615">
        <v>2</v>
      </c>
      <c r="CW1615">
        <v>1</v>
      </c>
      <c r="CX1615">
        <v>3</v>
      </c>
      <c r="CY1615">
        <v>1</v>
      </c>
      <c r="CZ1615">
        <v>0</v>
      </c>
      <c r="DA1615" s="57" t="s">
        <v>125</v>
      </c>
    </row>
    <row r="1616" spans="1:105">
      <c r="A1616">
        <v>1610</v>
      </c>
      <c r="B1616" s="9">
        <v>1</v>
      </c>
      <c r="C1616" s="9">
        <v>3</v>
      </c>
      <c r="D1616" s="9">
        <v>4</v>
      </c>
      <c r="E1616" s="9">
        <v>6</v>
      </c>
      <c r="F1616" s="9">
        <v>0</v>
      </c>
      <c r="G1616" s="9">
        <v>0</v>
      </c>
      <c r="H1616" s="9">
        <v>0</v>
      </c>
      <c r="I1616" s="9">
        <v>1</v>
      </c>
      <c r="J1616" s="9">
        <v>1</v>
      </c>
      <c r="K1616" s="9">
        <v>0</v>
      </c>
      <c r="L1616" s="9">
        <v>0</v>
      </c>
      <c r="M1616" s="9">
        <v>1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/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1</v>
      </c>
      <c r="AB1616" s="9">
        <v>0</v>
      </c>
      <c r="AC1616" s="9"/>
      <c r="AD1616" s="9">
        <v>3</v>
      </c>
      <c r="AE1616" s="9"/>
      <c r="AF1616" s="9">
        <v>1</v>
      </c>
      <c r="AG1616" s="9">
        <v>0</v>
      </c>
      <c r="AH1616" s="9">
        <v>0</v>
      </c>
      <c r="AI1616" s="9">
        <v>1</v>
      </c>
      <c r="AJ1616" s="9">
        <v>0</v>
      </c>
      <c r="AK1616" s="9">
        <v>0</v>
      </c>
      <c r="AL1616" s="9"/>
      <c r="AM1616" s="9">
        <v>1</v>
      </c>
      <c r="AN1616" s="9">
        <v>1</v>
      </c>
      <c r="AO1616" s="9">
        <v>0</v>
      </c>
      <c r="AP1616" s="9">
        <v>0</v>
      </c>
      <c r="AQ1616" s="9">
        <v>0</v>
      </c>
      <c r="AR1616" s="9">
        <v>0</v>
      </c>
      <c r="AS1616" s="9"/>
      <c r="AT1616" s="9">
        <v>3</v>
      </c>
      <c r="AU1616" s="9">
        <v>2</v>
      </c>
      <c r="AV1616" s="75">
        <v>2</v>
      </c>
      <c r="AW1616" s="75">
        <v>2</v>
      </c>
      <c r="AX1616" s="75">
        <v>1</v>
      </c>
      <c r="AY1616" s="9">
        <v>1</v>
      </c>
      <c r="AZ1616" s="9">
        <v>1</v>
      </c>
      <c r="BA1616" s="9">
        <v>2</v>
      </c>
      <c r="BB1616" s="9"/>
      <c r="BC1616" s="9">
        <v>2</v>
      </c>
      <c r="BD1616" s="9">
        <v>1</v>
      </c>
      <c r="BE1616" s="9">
        <v>2</v>
      </c>
      <c r="BF1616" s="9">
        <v>1</v>
      </c>
      <c r="BG1616" s="9">
        <v>1</v>
      </c>
      <c r="BH1616">
        <v>2</v>
      </c>
      <c r="BI1616">
        <v>1</v>
      </c>
      <c r="BJ1616" s="58">
        <v>2</v>
      </c>
      <c r="BK1616">
        <v>2</v>
      </c>
      <c r="BL1616">
        <v>2</v>
      </c>
      <c r="BM1616">
        <v>2</v>
      </c>
      <c r="BN1616">
        <v>1</v>
      </c>
      <c r="BO1616">
        <v>2</v>
      </c>
      <c r="BP1616">
        <v>2</v>
      </c>
      <c r="BQ1616" t="s">
        <v>125</v>
      </c>
      <c r="BR1616">
        <v>1</v>
      </c>
      <c r="BS1616">
        <v>2</v>
      </c>
      <c r="BT1616" t="s">
        <v>125</v>
      </c>
      <c r="BU1616">
        <v>1</v>
      </c>
      <c r="BV1616">
        <v>2</v>
      </c>
      <c r="BW1616">
        <v>2</v>
      </c>
      <c r="BX1616">
        <v>2</v>
      </c>
      <c r="BY1616">
        <v>1</v>
      </c>
      <c r="BZ1616">
        <v>2</v>
      </c>
      <c r="CA1616">
        <v>2</v>
      </c>
      <c r="CB1616">
        <v>2</v>
      </c>
      <c r="CC1616">
        <v>2</v>
      </c>
      <c r="CD1616">
        <v>2</v>
      </c>
      <c r="CE1616">
        <v>2</v>
      </c>
      <c r="CF1616">
        <v>2</v>
      </c>
      <c r="CG1616">
        <v>2</v>
      </c>
      <c r="CH1616">
        <v>2</v>
      </c>
      <c r="CI1616">
        <v>2</v>
      </c>
      <c r="CJ1616">
        <v>2</v>
      </c>
      <c r="CK1616">
        <v>2</v>
      </c>
      <c r="CL1616">
        <v>2</v>
      </c>
      <c r="CM1616" t="s">
        <v>125</v>
      </c>
      <c r="CN1616" t="s">
        <v>125</v>
      </c>
      <c r="CO1616">
        <v>4</v>
      </c>
      <c r="CP1616">
        <v>4</v>
      </c>
      <c r="CQ1616">
        <v>2</v>
      </c>
      <c r="CR1616">
        <v>3</v>
      </c>
      <c r="CS1616">
        <v>3</v>
      </c>
      <c r="CT1616">
        <v>4</v>
      </c>
      <c r="CU1616">
        <v>3</v>
      </c>
      <c r="CV1616">
        <v>3</v>
      </c>
      <c r="CW1616">
        <v>1</v>
      </c>
      <c r="CX1616">
        <v>3</v>
      </c>
      <c r="CY1616">
        <v>3</v>
      </c>
      <c r="CZ1616">
        <v>0</v>
      </c>
      <c r="DA1616" s="57" t="s">
        <v>125</v>
      </c>
    </row>
    <row r="1617" spans="1:105">
      <c r="A1617">
        <v>1611</v>
      </c>
      <c r="B1617" s="9">
        <v>2</v>
      </c>
      <c r="C1617" s="9">
        <v>8</v>
      </c>
      <c r="D1617" s="9">
        <v>5</v>
      </c>
      <c r="E1617" s="9">
        <v>15</v>
      </c>
      <c r="F1617" s="9">
        <v>0</v>
      </c>
      <c r="G1617" s="9">
        <v>0</v>
      </c>
      <c r="H1617" s="9">
        <v>0</v>
      </c>
      <c r="I1617" s="9">
        <v>1</v>
      </c>
      <c r="J1617" s="9">
        <v>1</v>
      </c>
      <c r="K1617" s="9">
        <v>0</v>
      </c>
      <c r="L1617" s="9">
        <v>0</v>
      </c>
      <c r="M1617" s="9">
        <v>2</v>
      </c>
      <c r="N1617" s="9">
        <v>0</v>
      </c>
      <c r="O1617" s="9">
        <v>0</v>
      </c>
      <c r="P1617" s="9">
        <v>0</v>
      </c>
      <c r="Q1617" s="9">
        <v>3</v>
      </c>
      <c r="R1617" s="9">
        <v>3</v>
      </c>
      <c r="S1617" s="9">
        <v>0</v>
      </c>
      <c r="T1617" s="9"/>
      <c r="U1617" s="9">
        <v>0</v>
      </c>
      <c r="V1617" s="9">
        <v>1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  <c r="AC1617" s="9"/>
      <c r="AD1617" s="9">
        <v>1</v>
      </c>
      <c r="AE1617" s="9"/>
      <c r="AF1617" s="9">
        <v>1</v>
      </c>
      <c r="AG1617" s="9">
        <v>1</v>
      </c>
      <c r="AH1617" s="9">
        <v>0</v>
      </c>
      <c r="AI1617" s="9">
        <v>0</v>
      </c>
      <c r="AJ1617" s="9">
        <v>0</v>
      </c>
      <c r="AK1617" s="9">
        <v>0</v>
      </c>
      <c r="AL1617" s="9"/>
      <c r="AM1617" s="9">
        <v>0</v>
      </c>
      <c r="AN1617" s="9">
        <v>1</v>
      </c>
      <c r="AO1617" s="9">
        <v>1</v>
      </c>
      <c r="AP1617" s="9">
        <v>0</v>
      </c>
      <c r="AQ1617" s="9">
        <v>0</v>
      </c>
      <c r="AR1617" s="9">
        <v>0</v>
      </c>
      <c r="AS1617" s="9"/>
      <c r="AT1617" s="9">
        <v>2</v>
      </c>
      <c r="AU1617" s="9">
        <v>2</v>
      </c>
      <c r="AV1617" s="75">
        <v>2</v>
      </c>
      <c r="AW1617" s="75">
        <v>1</v>
      </c>
      <c r="AX1617" s="75">
        <v>1</v>
      </c>
      <c r="AY1617" s="9">
        <v>2</v>
      </c>
      <c r="AZ1617" s="9">
        <v>1</v>
      </c>
      <c r="BA1617" s="9">
        <v>1</v>
      </c>
      <c r="BB1617" s="9">
        <v>2</v>
      </c>
      <c r="BC1617" s="9">
        <v>1</v>
      </c>
      <c r="BD1617" s="9">
        <v>1</v>
      </c>
      <c r="BE1617" s="9">
        <v>1</v>
      </c>
      <c r="BF1617" s="9">
        <v>1</v>
      </c>
      <c r="BG1617" s="9"/>
      <c r="BH1617">
        <v>2</v>
      </c>
      <c r="BI1617">
        <v>2</v>
      </c>
      <c r="BJ1617" s="58">
        <v>1</v>
      </c>
      <c r="BK1617">
        <v>1</v>
      </c>
      <c r="BL1617">
        <v>1</v>
      </c>
      <c r="BM1617">
        <v>2</v>
      </c>
      <c r="BN1617">
        <v>1</v>
      </c>
      <c r="BO1617">
        <v>2</v>
      </c>
      <c r="BP1617">
        <v>1</v>
      </c>
      <c r="BQ1617">
        <v>2</v>
      </c>
      <c r="BR1617">
        <v>2</v>
      </c>
      <c r="BS1617">
        <v>2</v>
      </c>
      <c r="BT1617" t="s">
        <v>125</v>
      </c>
      <c r="BU1617">
        <v>1</v>
      </c>
      <c r="BV1617">
        <v>2</v>
      </c>
      <c r="BW1617">
        <v>2</v>
      </c>
      <c r="BX1617">
        <v>2</v>
      </c>
      <c r="BY1617">
        <v>2</v>
      </c>
      <c r="BZ1617">
        <v>2</v>
      </c>
      <c r="CA1617">
        <v>2</v>
      </c>
      <c r="CB1617">
        <v>2</v>
      </c>
      <c r="CC1617">
        <v>2</v>
      </c>
      <c r="CD1617">
        <v>2</v>
      </c>
      <c r="CE1617">
        <v>2</v>
      </c>
      <c r="CF1617">
        <v>2</v>
      </c>
      <c r="CG1617">
        <v>2</v>
      </c>
      <c r="CH1617">
        <v>2</v>
      </c>
      <c r="CI1617">
        <v>2</v>
      </c>
      <c r="CJ1617">
        <v>1</v>
      </c>
      <c r="CK1617">
        <v>2</v>
      </c>
      <c r="CL1617">
        <v>2</v>
      </c>
      <c r="CM1617" t="s">
        <v>125</v>
      </c>
      <c r="CN1617" t="s">
        <v>125</v>
      </c>
      <c r="CO1617">
        <v>4</v>
      </c>
      <c r="CP1617">
        <v>3</v>
      </c>
      <c r="CQ1617">
        <v>3</v>
      </c>
      <c r="CR1617">
        <v>3</v>
      </c>
      <c r="CS1617">
        <v>4</v>
      </c>
      <c r="CT1617">
        <v>3</v>
      </c>
      <c r="CU1617">
        <v>3</v>
      </c>
      <c r="CV1617">
        <v>2</v>
      </c>
      <c r="CW1617">
        <v>2</v>
      </c>
      <c r="CX1617">
        <v>3</v>
      </c>
      <c r="CY1617">
        <v>3</v>
      </c>
      <c r="DA1617" s="57" t="s">
        <v>125</v>
      </c>
    </row>
    <row r="1618" spans="1:105">
      <c r="A1618">
        <v>1612</v>
      </c>
      <c r="B1618" s="9">
        <v>2</v>
      </c>
      <c r="C1618" s="9">
        <v>2</v>
      </c>
      <c r="D1618" s="9">
        <v>2</v>
      </c>
      <c r="E1618" s="9">
        <v>9</v>
      </c>
      <c r="F1618" s="9">
        <v>0</v>
      </c>
      <c r="G1618" s="9">
        <v>0</v>
      </c>
      <c r="H1618" s="9">
        <v>0</v>
      </c>
      <c r="I1618" s="9">
        <v>1</v>
      </c>
      <c r="J1618" s="9">
        <v>0</v>
      </c>
      <c r="K1618" s="9">
        <v>0</v>
      </c>
      <c r="L1618" s="9">
        <v>0</v>
      </c>
      <c r="M1618" s="9">
        <v>1</v>
      </c>
      <c r="N1618" s="9">
        <v>0</v>
      </c>
      <c r="O1618" s="9">
        <v>0</v>
      </c>
      <c r="P1618" s="9">
        <v>0</v>
      </c>
      <c r="Q1618" s="9">
        <v>0</v>
      </c>
      <c r="R1618" s="9">
        <v>4</v>
      </c>
      <c r="S1618" s="9">
        <v>0</v>
      </c>
      <c r="T1618" s="9"/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1</v>
      </c>
      <c r="AB1618" s="9">
        <v>0</v>
      </c>
      <c r="AC1618" s="9"/>
      <c r="AD1618" s="9">
        <v>4</v>
      </c>
      <c r="AE1618" s="9"/>
      <c r="AF1618" s="9">
        <v>1</v>
      </c>
      <c r="AG1618" s="9">
        <v>0</v>
      </c>
      <c r="AH1618" s="9">
        <v>0</v>
      </c>
      <c r="AI1618" s="9">
        <v>0</v>
      </c>
      <c r="AJ1618" s="9">
        <v>0</v>
      </c>
      <c r="AK1618" s="9">
        <v>0</v>
      </c>
      <c r="AL1618" s="9"/>
      <c r="AM1618" s="9">
        <v>1</v>
      </c>
      <c r="AN1618" s="9">
        <v>1</v>
      </c>
      <c r="AO1618" s="9">
        <v>0</v>
      </c>
      <c r="AP1618" s="9">
        <v>1</v>
      </c>
      <c r="AQ1618" s="9">
        <v>0</v>
      </c>
      <c r="AR1618" s="9">
        <v>0</v>
      </c>
      <c r="AS1618" s="9"/>
      <c r="AT1618" s="9">
        <v>2</v>
      </c>
      <c r="AU1618" s="9">
        <v>1</v>
      </c>
      <c r="AV1618" s="75">
        <v>2</v>
      </c>
      <c r="AW1618" s="75">
        <v>1</v>
      </c>
      <c r="AX1618" s="75">
        <v>1</v>
      </c>
      <c r="AY1618" s="9">
        <v>2</v>
      </c>
      <c r="AZ1618" s="9">
        <v>1</v>
      </c>
      <c r="BA1618" s="9">
        <v>1</v>
      </c>
      <c r="BB1618" s="9">
        <v>1</v>
      </c>
      <c r="BC1618" s="9">
        <v>1</v>
      </c>
      <c r="BD1618" s="9">
        <v>1</v>
      </c>
      <c r="BE1618" s="9">
        <v>2</v>
      </c>
      <c r="BF1618" s="9">
        <v>2</v>
      </c>
      <c r="BG1618" s="9" t="s">
        <v>125</v>
      </c>
      <c r="BH1618">
        <v>2</v>
      </c>
      <c r="BI1618">
        <v>1</v>
      </c>
      <c r="BJ1618" s="58">
        <v>1</v>
      </c>
      <c r="BK1618">
        <v>1</v>
      </c>
      <c r="BL1618">
        <v>1</v>
      </c>
      <c r="BM1618">
        <v>2</v>
      </c>
      <c r="BN1618">
        <v>2</v>
      </c>
      <c r="BO1618">
        <v>2</v>
      </c>
      <c r="BP1618">
        <v>2</v>
      </c>
      <c r="BQ1618" t="s">
        <v>125</v>
      </c>
      <c r="BR1618">
        <v>1</v>
      </c>
      <c r="BS1618">
        <v>2</v>
      </c>
      <c r="BT1618" t="s">
        <v>125</v>
      </c>
      <c r="BU1618">
        <v>2</v>
      </c>
      <c r="BV1618">
        <v>2</v>
      </c>
      <c r="BW1618">
        <v>1</v>
      </c>
      <c r="BX1618">
        <v>2</v>
      </c>
      <c r="BY1618">
        <v>1</v>
      </c>
      <c r="BZ1618">
        <v>1</v>
      </c>
      <c r="CA1618">
        <v>1</v>
      </c>
      <c r="CB1618">
        <v>2</v>
      </c>
      <c r="CC1618">
        <v>2</v>
      </c>
      <c r="CD1618">
        <v>2</v>
      </c>
      <c r="CE1618">
        <v>2</v>
      </c>
      <c r="CF1618">
        <v>1</v>
      </c>
      <c r="CG1618">
        <v>2</v>
      </c>
      <c r="CH1618">
        <v>2</v>
      </c>
      <c r="CI1618">
        <v>2</v>
      </c>
      <c r="CJ1618">
        <v>1</v>
      </c>
      <c r="CK1618">
        <v>2</v>
      </c>
      <c r="CL1618">
        <v>1</v>
      </c>
      <c r="CM1618">
        <v>4</v>
      </c>
      <c r="CN1618">
        <v>4</v>
      </c>
      <c r="CO1618">
        <v>4</v>
      </c>
      <c r="CP1618">
        <v>3</v>
      </c>
      <c r="CQ1618">
        <v>4</v>
      </c>
      <c r="CR1618">
        <v>4</v>
      </c>
      <c r="CS1618">
        <v>4</v>
      </c>
      <c r="CT1618">
        <v>2</v>
      </c>
      <c r="CU1618">
        <v>4</v>
      </c>
      <c r="CV1618">
        <v>3</v>
      </c>
      <c r="CW1618">
        <v>1</v>
      </c>
      <c r="CX1618">
        <v>4</v>
      </c>
      <c r="CY1618">
        <v>4</v>
      </c>
      <c r="CZ1618">
        <v>4</v>
      </c>
      <c r="DA1618" s="57" t="s">
        <v>125</v>
      </c>
    </row>
    <row r="1619" spans="1:105">
      <c r="A1619">
        <v>1613</v>
      </c>
      <c r="B1619" s="9">
        <v>2</v>
      </c>
      <c r="C1619" s="9">
        <v>4</v>
      </c>
      <c r="D1619" s="9">
        <v>4</v>
      </c>
      <c r="E1619" s="9">
        <v>6</v>
      </c>
      <c r="F1619" s="9">
        <v>0</v>
      </c>
      <c r="G1619" s="9">
        <v>0</v>
      </c>
      <c r="H1619" s="9">
        <v>1</v>
      </c>
      <c r="I1619" s="9">
        <v>0</v>
      </c>
      <c r="J1619" s="9">
        <v>1</v>
      </c>
      <c r="K1619" s="9">
        <v>0</v>
      </c>
      <c r="L1619" s="9">
        <v>0</v>
      </c>
      <c r="M1619" s="9">
        <v>2</v>
      </c>
      <c r="N1619" s="9">
        <v>4</v>
      </c>
      <c r="O1619" s="9">
        <v>4</v>
      </c>
      <c r="P1619" s="9">
        <v>4</v>
      </c>
      <c r="Q1619" s="9">
        <v>4</v>
      </c>
      <c r="R1619" s="9">
        <v>4</v>
      </c>
      <c r="S1619" s="9">
        <v>4</v>
      </c>
      <c r="T1619" s="9"/>
      <c r="U1619" s="9">
        <v>0</v>
      </c>
      <c r="V1619" s="9">
        <v>0</v>
      </c>
      <c r="W1619" s="9">
        <v>1</v>
      </c>
      <c r="X1619" s="9">
        <v>1</v>
      </c>
      <c r="Y1619" s="9">
        <v>0</v>
      </c>
      <c r="Z1619" s="9">
        <v>0</v>
      </c>
      <c r="AA1619" s="9">
        <v>0</v>
      </c>
      <c r="AB1619" s="9">
        <v>0</v>
      </c>
      <c r="AC1619" s="9"/>
      <c r="AD1619" s="9">
        <v>2</v>
      </c>
      <c r="AE1619" s="9"/>
      <c r="AF1619" s="9">
        <v>1</v>
      </c>
      <c r="AG1619" s="9">
        <v>1</v>
      </c>
      <c r="AH1619" s="9">
        <v>0</v>
      </c>
      <c r="AI1619" s="9">
        <v>1</v>
      </c>
      <c r="AJ1619" s="9">
        <v>0</v>
      </c>
      <c r="AK1619" s="9">
        <v>0</v>
      </c>
      <c r="AL1619" s="9"/>
      <c r="AM1619" s="9">
        <v>1</v>
      </c>
      <c r="AN1619" s="9">
        <v>1</v>
      </c>
      <c r="AO1619" s="9">
        <v>1</v>
      </c>
      <c r="AP1619" s="9">
        <v>1</v>
      </c>
      <c r="AQ1619" s="9">
        <v>0</v>
      </c>
      <c r="AR1619" s="9">
        <v>0</v>
      </c>
      <c r="AS1619" s="9"/>
      <c r="AT1619" s="9">
        <v>3</v>
      </c>
      <c r="AU1619" s="9">
        <v>3</v>
      </c>
      <c r="AV1619" s="75">
        <v>1</v>
      </c>
      <c r="AW1619" s="75">
        <v>1</v>
      </c>
      <c r="AX1619" s="75">
        <v>1</v>
      </c>
      <c r="AY1619" s="9">
        <v>2</v>
      </c>
      <c r="AZ1619" s="9">
        <v>1</v>
      </c>
      <c r="BA1619" s="9">
        <v>1</v>
      </c>
      <c r="BB1619" s="9">
        <v>1</v>
      </c>
      <c r="BC1619" s="9">
        <v>1</v>
      </c>
      <c r="BD1619" s="9">
        <v>1</v>
      </c>
      <c r="BE1619" s="9">
        <v>2</v>
      </c>
      <c r="BF1619" s="9">
        <v>1</v>
      </c>
      <c r="BG1619" s="9">
        <v>1</v>
      </c>
      <c r="BH1619">
        <v>1</v>
      </c>
      <c r="BI1619">
        <v>2</v>
      </c>
      <c r="BJ1619" s="58">
        <v>1</v>
      </c>
      <c r="BK1619">
        <v>2</v>
      </c>
      <c r="BL1619">
        <v>2</v>
      </c>
      <c r="BM1619">
        <v>1</v>
      </c>
      <c r="BN1619">
        <v>2</v>
      </c>
      <c r="BO1619">
        <v>2</v>
      </c>
      <c r="BP1619">
        <v>1</v>
      </c>
      <c r="BQ1619">
        <v>1</v>
      </c>
      <c r="BR1619">
        <v>1</v>
      </c>
      <c r="BS1619">
        <v>2</v>
      </c>
      <c r="BT1619" t="s">
        <v>125</v>
      </c>
      <c r="BU1619">
        <v>1</v>
      </c>
      <c r="BV1619">
        <v>1</v>
      </c>
      <c r="BW1619">
        <v>1</v>
      </c>
      <c r="BX1619">
        <v>2</v>
      </c>
      <c r="BY1619">
        <v>1</v>
      </c>
      <c r="BZ1619">
        <v>2</v>
      </c>
      <c r="CA1619">
        <v>2</v>
      </c>
      <c r="CB1619">
        <v>2</v>
      </c>
      <c r="CC1619">
        <v>1</v>
      </c>
      <c r="CD1619">
        <v>2</v>
      </c>
      <c r="CE1619">
        <v>2</v>
      </c>
      <c r="CF1619">
        <v>2</v>
      </c>
      <c r="CG1619">
        <v>2</v>
      </c>
      <c r="CH1619">
        <v>2</v>
      </c>
      <c r="CI1619">
        <v>2</v>
      </c>
      <c r="CJ1619">
        <v>1</v>
      </c>
      <c r="CK1619">
        <v>2</v>
      </c>
      <c r="CL1619">
        <v>2</v>
      </c>
      <c r="CM1619" t="s">
        <v>125</v>
      </c>
      <c r="CN1619" t="s">
        <v>125</v>
      </c>
      <c r="CO1619">
        <v>3</v>
      </c>
      <c r="CP1619">
        <v>2</v>
      </c>
      <c r="CQ1619">
        <v>3</v>
      </c>
      <c r="CR1619">
        <v>2</v>
      </c>
      <c r="CS1619">
        <v>2</v>
      </c>
      <c r="CT1619">
        <v>2</v>
      </c>
      <c r="CU1619">
        <v>3</v>
      </c>
      <c r="CV1619">
        <v>3</v>
      </c>
      <c r="CW1619">
        <v>2</v>
      </c>
      <c r="CX1619">
        <v>3</v>
      </c>
      <c r="CY1619">
        <v>1</v>
      </c>
      <c r="CZ1619">
        <v>3</v>
      </c>
      <c r="DA1619" s="57">
        <v>3</v>
      </c>
    </row>
    <row r="1620" spans="1:105">
      <c r="A1620">
        <v>1614</v>
      </c>
      <c r="B1620" s="9">
        <v>2</v>
      </c>
      <c r="C1620" s="9">
        <v>9</v>
      </c>
      <c r="D1620" s="9">
        <v>7</v>
      </c>
      <c r="E1620" s="9">
        <v>5</v>
      </c>
      <c r="F1620" s="9">
        <v>0</v>
      </c>
      <c r="G1620" s="9">
        <v>0</v>
      </c>
      <c r="H1620" s="9">
        <v>0</v>
      </c>
      <c r="I1620" s="9">
        <v>1</v>
      </c>
      <c r="J1620" s="9">
        <v>0</v>
      </c>
      <c r="K1620" s="9">
        <v>0</v>
      </c>
      <c r="L1620" s="9">
        <v>0</v>
      </c>
      <c r="M1620" s="9">
        <v>2</v>
      </c>
      <c r="N1620" s="9">
        <v>3</v>
      </c>
      <c r="O1620" s="9">
        <v>3</v>
      </c>
      <c r="P1620" s="9">
        <v>3</v>
      </c>
      <c r="Q1620" s="9">
        <v>4</v>
      </c>
      <c r="R1620" s="9">
        <v>4</v>
      </c>
      <c r="S1620" s="9">
        <v>4</v>
      </c>
      <c r="T1620" s="9"/>
      <c r="U1620" s="9">
        <v>0</v>
      </c>
      <c r="V1620" s="9">
        <v>0</v>
      </c>
      <c r="W1620" s="9">
        <v>0</v>
      </c>
      <c r="X1620" s="9">
        <v>0</v>
      </c>
      <c r="Y1620" s="9">
        <v>1</v>
      </c>
      <c r="Z1620" s="9">
        <v>0</v>
      </c>
      <c r="AA1620" s="9">
        <v>0</v>
      </c>
      <c r="AB1620" s="9">
        <v>0</v>
      </c>
      <c r="AC1620" s="9"/>
      <c r="AD1620" s="9">
        <v>4</v>
      </c>
      <c r="AE1620" s="9"/>
      <c r="AF1620" s="9">
        <v>0</v>
      </c>
      <c r="AG1620" s="9">
        <v>1</v>
      </c>
      <c r="AH1620" s="9">
        <v>0</v>
      </c>
      <c r="AI1620" s="9">
        <v>0</v>
      </c>
      <c r="AJ1620" s="9">
        <v>0</v>
      </c>
      <c r="AK1620" s="9">
        <v>0</v>
      </c>
      <c r="AL1620" s="9"/>
      <c r="AM1620" s="9">
        <v>1</v>
      </c>
      <c r="AN1620" s="9">
        <v>1</v>
      </c>
      <c r="AO1620" s="9">
        <v>1</v>
      </c>
      <c r="AP1620" s="9">
        <v>1</v>
      </c>
      <c r="AQ1620" s="9">
        <v>0</v>
      </c>
      <c r="AR1620" s="9">
        <v>0</v>
      </c>
      <c r="AS1620" s="9"/>
      <c r="AT1620" s="9">
        <v>3</v>
      </c>
      <c r="AU1620" s="9">
        <v>4</v>
      </c>
      <c r="AV1620" s="75">
        <v>1</v>
      </c>
      <c r="AW1620" s="75">
        <v>2</v>
      </c>
      <c r="AX1620" s="75">
        <v>1</v>
      </c>
      <c r="AY1620" s="9">
        <v>1</v>
      </c>
      <c r="AZ1620" s="9">
        <v>2</v>
      </c>
      <c r="BA1620" s="9" t="s">
        <v>125</v>
      </c>
      <c r="BB1620" s="9" t="s">
        <v>125</v>
      </c>
      <c r="BC1620" s="9">
        <v>1</v>
      </c>
      <c r="BD1620" s="9">
        <v>1</v>
      </c>
      <c r="BE1620" s="9">
        <v>1</v>
      </c>
      <c r="BF1620" s="9">
        <v>1</v>
      </c>
      <c r="BG1620" s="9">
        <v>1</v>
      </c>
      <c r="BH1620">
        <v>1</v>
      </c>
      <c r="BI1620">
        <v>2</v>
      </c>
      <c r="BJ1620" s="58">
        <v>1</v>
      </c>
      <c r="BK1620">
        <v>1</v>
      </c>
      <c r="BL1620">
        <v>1</v>
      </c>
      <c r="BM1620">
        <v>1</v>
      </c>
      <c r="BN1620">
        <v>1</v>
      </c>
      <c r="BO1620">
        <v>2</v>
      </c>
      <c r="BP1620">
        <v>2</v>
      </c>
      <c r="BQ1620" t="s">
        <v>125</v>
      </c>
      <c r="BR1620">
        <v>1</v>
      </c>
      <c r="BS1620">
        <v>1</v>
      </c>
      <c r="BT1620">
        <v>1</v>
      </c>
      <c r="BU1620">
        <v>2</v>
      </c>
      <c r="BV1620">
        <v>2</v>
      </c>
      <c r="BW1620">
        <v>2</v>
      </c>
      <c r="BX1620">
        <v>2</v>
      </c>
      <c r="BY1620">
        <v>1</v>
      </c>
      <c r="BZ1620">
        <v>2</v>
      </c>
      <c r="CA1620">
        <v>2</v>
      </c>
      <c r="CB1620">
        <v>2</v>
      </c>
      <c r="CC1620">
        <v>1</v>
      </c>
      <c r="CD1620">
        <v>2</v>
      </c>
      <c r="CE1620">
        <v>1</v>
      </c>
      <c r="CF1620">
        <v>1</v>
      </c>
      <c r="CG1620">
        <v>1</v>
      </c>
      <c r="CH1620">
        <v>1</v>
      </c>
      <c r="CI1620">
        <v>1</v>
      </c>
      <c r="CJ1620">
        <v>1</v>
      </c>
      <c r="CK1620">
        <v>2</v>
      </c>
      <c r="CL1620">
        <v>1</v>
      </c>
      <c r="CM1620">
        <v>4</v>
      </c>
      <c r="CN1620">
        <v>4</v>
      </c>
      <c r="CO1620">
        <v>4</v>
      </c>
      <c r="CP1620">
        <v>4</v>
      </c>
      <c r="CQ1620">
        <v>4</v>
      </c>
      <c r="CR1620">
        <v>4</v>
      </c>
      <c r="CS1620">
        <v>4</v>
      </c>
      <c r="CT1620">
        <v>2</v>
      </c>
      <c r="CU1620">
        <v>3</v>
      </c>
      <c r="CV1620">
        <v>4</v>
      </c>
      <c r="CW1620">
        <v>2</v>
      </c>
      <c r="CX1620">
        <v>2</v>
      </c>
      <c r="CY1620">
        <v>1</v>
      </c>
      <c r="CZ1620">
        <v>3</v>
      </c>
      <c r="DA1620" s="57" t="s">
        <v>125</v>
      </c>
    </row>
    <row r="1621" spans="1:105">
      <c r="A1621">
        <v>1615</v>
      </c>
      <c r="B1621" s="9">
        <v>1</v>
      </c>
      <c r="C1621" s="9">
        <v>5</v>
      </c>
      <c r="D1621" s="9">
        <v>1</v>
      </c>
      <c r="E1621" s="9">
        <v>8</v>
      </c>
      <c r="F1621" s="9">
        <v>0</v>
      </c>
      <c r="G1621" s="9">
        <v>0</v>
      </c>
      <c r="H1621" s="9">
        <v>1</v>
      </c>
      <c r="I1621" s="9">
        <v>1</v>
      </c>
      <c r="J1621" s="9">
        <v>0</v>
      </c>
      <c r="K1621" s="9">
        <v>0</v>
      </c>
      <c r="L1621" s="9">
        <v>0</v>
      </c>
      <c r="M1621" s="9">
        <v>2</v>
      </c>
      <c r="N1621" s="9">
        <v>3</v>
      </c>
      <c r="O1621" s="9">
        <v>3</v>
      </c>
      <c r="P1621" s="9">
        <v>3</v>
      </c>
      <c r="Q1621" s="9">
        <v>4</v>
      </c>
      <c r="R1621" s="9">
        <v>4</v>
      </c>
      <c r="S1621" s="9">
        <v>3</v>
      </c>
      <c r="T1621" s="9"/>
      <c r="U1621" s="9">
        <v>1</v>
      </c>
      <c r="V1621" s="9">
        <v>1</v>
      </c>
      <c r="W1621" s="9">
        <v>0</v>
      </c>
      <c r="X1621" s="9">
        <v>0</v>
      </c>
      <c r="Y1621" s="9">
        <v>1</v>
      </c>
      <c r="Z1621" s="9">
        <v>0</v>
      </c>
      <c r="AA1621" s="9">
        <v>0</v>
      </c>
      <c r="AB1621" s="9">
        <v>0</v>
      </c>
      <c r="AC1621" s="9"/>
      <c r="AD1621" s="9">
        <v>4</v>
      </c>
      <c r="AE1621" s="9"/>
      <c r="AF1621" s="9">
        <v>1</v>
      </c>
      <c r="AG1621" s="9">
        <v>1</v>
      </c>
      <c r="AH1621" s="9">
        <v>1</v>
      </c>
      <c r="AI1621" s="9">
        <v>0</v>
      </c>
      <c r="AJ1621" s="9">
        <v>0</v>
      </c>
      <c r="AK1621" s="9">
        <v>0</v>
      </c>
      <c r="AL1621" s="9"/>
      <c r="AM1621" s="9">
        <v>1</v>
      </c>
      <c r="AN1621" s="9">
        <v>1</v>
      </c>
      <c r="AO1621" s="9">
        <v>1</v>
      </c>
      <c r="AP1621" s="9">
        <v>0</v>
      </c>
      <c r="AQ1621" s="9">
        <v>0</v>
      </c>
      <c r="AR1621" s="9">
        <v>0</v>
      </c>
      <c r="AS1621" s="9"/>
      <c r="AT1621" s="9">
        <v>1</v>
      </c>
      <c r="AU1621" s="9">
        <v>3</v>
      </c>
      <c r="AV1621" s="75">
        <v>1</v>
      </c>
      <c r="AW1621" s="75">
        <v>2</v>
      </c>
      <c r="AX1621" s="75">
        <v>1</v>
      </c>
      <c r="AY1621" s="9">
        <v>2</v>
      </c>
      <c r="AZ1621" s="9">
        <v>1</v>
      </c>
      <c r="BA1621" s="9">
        <v>1</v>
      </c>
      <c r="BB1621" s="9">
        <v>2</v>
      </c>
      <c r="BC1621" s="9">
        <v>1</v>
      </c>
      <c r="BD1621" s="9">
        <v>1</v>
      </c>
      <c r="BE1621" s="9">
        <v>1</v>
      </c>
      <c r="BF1621" s="9">
        <v>1</v>
      </c>
      <c r="BG1621" s="9">
        <v>1</v>
      </c>
      <c r="BH1621">
        <v>1</v>
      </c>
      <c r="BI1621">
        <v>2</v>
      </c>
      <c r="BJ1621" s="58">
        <v>1</v>
      </c>
      <c r="BK1621">
        <v>2</v>
      </c>
      <c r="BL1621">
        <v>1</v>
      </c>
      <c r="BM1621">
        <v>1</v>
      </c>
      <c r="BN1621">
        <v>2</v>
      </c>
      <c r="BO1621">
        <v>2</v>
      </c>
      <c r="BP1621">
        <v>2</v>
      </c>
      <c r="BQ1621" t="s">
        <v>125</v>
      </c>
      <c r="BR1621">
        <v>2</v>
      </c>
      <c r="BS1621">
        <v>2</v>
      </c>
      <c r="BT1621" t="s">
        <v>125</v>
      </c>
      <c r="BU1621">
        <v>1</v>
      </c>
      <c r="BV1621">
        <v>1</v>
      </c>
      <c r="BW1621">
        <v>1</v>
      </c>
      <c r="BX1621">
        <v>2</v>
      </c>
      <c r="BY1621">
        <v>2</v>
      </c>
      <c r="BZ1621">
        <v>2</v>
      </c>
      <c r="CA1621">
        <v>1</v>
      </c>
      <c r="CB1621">
        <v>2</v>
      </c>
      <c r="CC1621">
        <v>2</v>
      </c>
      <c r="CD1621">
        <v>2</v>
      </c>
      <c r="CE1621">
        <v>2</v>
      </c>
      <c r="CF1621">
        <v>1</v>
      </c>
      <c r="CG1621">
        <v>2</v>
      </c>
      <c r="CH1621">
        <v>2</v>
      </c>
      <c r="CI1621">
        <v>2</v>
      </c>
      <c r="CJ1621">
        <v>1</v>
      </c>
      <c r="CK1621">
        <v>2</v>
      </c>
      <c r="CL1621">
        <v>2</v>
      </c>
      <c r="CM1621" t="s">
        <v>125</v>
      </c>
      <c r="CN1621" t="s">
        <v>125</v>
      </c>
      <c r="CO1621">
        <v>4</v>
      </c>
      <c r="CP1621">
        <v>3</v>
      </c>
      <c r="CQ1621">
        <v>4</v>
      </c>
      <c r="CR1621">
        <v>3</v>
      </c>
      <c r="CS1621">
        <v>3</v>
      </c>
      <c r="CT1621">
        <v>3</v>
      </c>
      <c r="CU1621">
        <v>3</v>
      </c>
      <c r="CV1621">
        <v>3</v>
      </c>
      <c r="CW1621">
        <v>1</v>
      </c>
      <c r="CX1621">
        <v>3</v>
      </c>
      <c r="CY1621">
        <v>3</v>
      </c>
      <c r="CZ1621">
        <v>3</v>
      </c>
      <c r="DA1621" s="57">
        <v>3</v>
      </c>
    </row>
    <row r="1622" spans="1:105">
      <c r="A1622">
        <v>1616</v>
      </c>
      <c r="B1622" s="9">
        <v>2</v>
      </c>
      <c r="C1622" s="9">
        <v>2</v>
      </c>
      <c r="D1622" s="9">
        <v>2</v>
      </c>
      <c r="E1622" s="9">
        <v>16</v>
      </c>
      <c r="F1622" s="9">
        <v>0</v>
      </c>
      <c r="G1622" s="9">
        <v>0</v>
      </c>
      <c r="H1622" s="9">
        <v>0</v>
      </c>
      <c r="I1622" s="9">
        <v>1</v>
      </c>
      <c r="J1622" s="9">
        <v>0</v>
      </c>
      <c r="K1622" s="9">
        <v>0</v>
      </c>
      <c r="L1622" s="9">
        <v>0</v>
      </c>
      <c r="M1622" s="9">
        <v>1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/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1</v>
      </c>
      <c r="AB1622" s="9">
        <v>0</v>
      </c>
      <c r="AC1622" s="9"/>
      <c r="AD1622" s="9">
        <v>5</v>
      </c>
      <c r="AE1622" s="9"/>
      <c r="AF1622" s="9">
        <v>1</v>
      </c>
      <c r="AG1622" s="9">
        <v>0</v>
      </c>
      <c r="AH1622" s="9">
        <v>1</v>
      </c>
      <c r="AI1622" s="9">
        <v>0</v>
      </c>
      <c r="AJ1622" s="9">
        <v>0</v>
      </c>
      <c r="AK1622" s="9">
        <v>0</v>
      </c>
      <c r="AL1622" s="9"/>
      <c r="AM1622" s="9">
        <v>1</v>
      </c>
      <c r="AN1622" s="9">
        <v>1</v>
      </c>
      <c r="AO1622" s="9">
        <v>0</v>
      </c>
      <c r="AP1622" s="9">
        <v>0</v>
      </c>
      <c r="AQ1622" s="9">
        <v>0</v>
      </c>
      <c r="AR1622" s="9">
        <v>0</v>
      </c>
      <c r="AS1622" s="9"/>
      <c r="AT1622" s="9">
        <v>3</v>
      </c>
      <c r="AU1622" s="9">
        <v>1</v>
      </c>
      <c r="AV1622" s="75">
        <v>1</v>
      </c>
      <c r="AW1622" s="75">
        <v>1</v>
      </c>
      <c r="AX1622" s="75">
        <v>1</v>
      </c>
      <c r="AY1622" s="9">
        <v>2</v>
      </c>
      <c r="AZ1622" s="9">
        <v>1</v>
      </c>
      <c r="BA1622" s="9">
        <v>1</v>
      </c>
      <c r="BB1622" s="9">
        <v>2</v>
      </c>
      <c r="BC1622" s="9">
        <v>2</v>
      </c>
      <c r="BD1622" s="9">
        <v>1</v>
      </c>
      <c r="BE1622" s="9">
        <v>2</v>
      </c>
      <c r="BF1622" s="9">
        <v>1</v>
      </c>
      <c r="BG1622" s="9">
        <v>1</v>
      </c>
      <c r="BH1622">
        <v>1</v>
      </c>
      <c r="BI1622">
        <v>1</v>
      </c>
      <c r="BJ1622" s="58">
        <v>2</v>
      </c>
      <c r="BK1622">
        <v>2</v>
      </c>
      <c r="BL1622">
        <v>1</v>
      </c>
      <c r="BM1622">
        <v>2</v>
      </c>
      <c r="BN1622">
        <v>1</v>
      </c>
      <c r="BO1622">
        <v>2</v>
      </c>
      <c r="BP1622">
        <v>2</v>
      </c>
      <c r="BQ1622" t="s">
        <v>125</v>
      </c>
      <c r="BR1622">
        <v>1</v>
      </c>
      <c r="BS1622">
        <v>1</v>
      </c>
      <c r="BT1622">
        <v>2</v>
      </c>
      <c r="BU1622">
        <v>1</v>
      </c>
      <c r="BV1622">
        <v>2</v>
      </c>
      <c r="BW1622">
        <v>1</v>
      </c>
      <c r="BX1622">
        <v>2</v>
      </c>
      <c r="BY1622">
        <v>2</v>
      </c>
      <c r="BZ1622">
        <v>2</v>
      </c>
      <c r="CA1622">
        <v>1</v>
      </c>
      <c r="CB1622">
        <v>2</v>
      </c>
      <c r="CC1622">
        <v>2</v>
      </c>
      <c r="CD1622">
        <v>1</v>
      </c>
      <c r="CE1622">
        <v>2</v>
      </c>
      <c r="CF1622">
        <v>1</v>
      </c>
      <c r="CG1622">
        <v>1</v>
      </c>
      <c r="CH1622">
        <v>2</v>
      </c>
      <c r="CI1622">
        <v>2</v>
      </c>
      <c r="CJ1622">
        <v>2</v>
      </c>
      <c r="CK1622">
        <v>2</v>
      </c>
      <c r="CL1622">
        <v>2</v>
      </c>
      <c r="CM1622" t="s">
        <v>125</v>
      </c>
      <c r="CN1622" t="s">
        <v>125</v>
      </c>
      <c r="CO1622">
        <v>3</v>
      </c>
      <c r="CP1622">
        <v>2</v>
      </c>
      <c r="CQ1622">
        <v>4</v>
      </c>
      <c r="CR1622">
        <v>3</v>
      </c>
      <c r="CS1622">
        <v>4</v>
      </c>
      <c r="CT1622">
        <v>3</v>
      </c>
      <c r="CU1622">
        <v>3</v>
      </c>
      <c r="CV1622">
        <v>3</v>
      </c>
      <c r="CW1622">
        <v>1</v>
      </c>
      <c r="CX1622">
        <v>2</v>
      </c>
      <c r="CY1622">
        <v>3</v>
      </c>
      <c r="CZ1622">
        <v>0</v>
      </c>
      <c r="DA1622" s="57" t="s">
        <v>125</v>
      </c>
    </row>
    <row r="1623" spans="1:105">
      <c r="A1623">
        <v>1617</v>
      </c>
      <c r="B1623" s="9">
        <v>2</v>
      </c>
      <c r="C1623" s="9">
        <v>4</v>
      </c>
      <c r="D1623" s="9">
        <v>1</v>
      </c>
      <c r="E1623" s="9">
        <v>12</v>
      </c>
      <c r="F1623" s="9">
        <v>0</v>
      </c>
      <c r="G1623" s="9">
        <v>0</v>
      </c>
      <c r="H1623" s="9">
        <v>0</v>
      </c>
      <c r="I1623" s="9">
        <v>1</v>
      </c>
      <c r="J1623" s="9">
        <v>0</v>
      </c>
      <c r="K1623" s="9">
        <v>0</v>
      </c>
      <c r="L1623" s="9">
        <v>0</v>
      </c>
      <c r="M1623" s="9"/>
      <c r="N1623" s="9">
        <v>0</v>
      </c>
      <c r="O1623" s="9">
        <v>0</v>
      </c>
      <c r="P1623" s="9">
        <v>0</v>
      </c>
      <c r="Q1623" s="9">
        <v>0</v>
      </c>
      <c r="R1623" s="9">
        <v>3</v>
      </c>
      <c r="S1623" s="9">
        <v>4</v>
      </c>
      <c r="T1623" s="9"/>
      <c r="U1623" s="9">
        <v>1</v>
      </c>
      <c r="V1623" s="9">
        <v>1</v>
      </c>
      <c r="W1623" s="9">
        <v>0</v>
      </c>
      <c r="X1623" s="9">
        <v>0</v>
      </c>
      <c r="Y1623" s="9">
        <v>1</v>
      </c>
      <c r="Z1623" s="9">
        <v>0</v>
      </c>
      <c r="AA1623" s="9">
        <v>0</v>
      </c>
      <c r="AB1623" s="9">
        <v>0</v>
      </c>
      <c r="AC1623" s="9"/>
      <c r="AD1623" s="9">
        <v>3</v>
      </c>
      <c r="AE1623" s="9"/>
      <c r="AF1623" s="9">
        <v>0</v>
      </c>
      <c r="AG1623" s="9">
        <v>0</v>
      </c>
      <c r="AH1623" s="9">
        <v>1</v>
      </c>
      <c r="AI1623" s="9">
        <v>0</v>
      </c>
      <c r="AJ1623" s="9">
        <v>1</v>
      </c>
      <c r="AK1623" s="9">
        <v>0</v>
      </c>
      <c r="AL1623" s="9"/>
      <c r="AM1623" s="9">
        <v>1</v>
      </c>
      <c r="AN1623" s="9">
        <v>1</v>
      </c>
      <c r="AO1623" s="9">
        <v>1</v>
      </c>
      <c r="AP1623" s="9">
        <v>0</v>
      </c>
      <c r="AQ1623" s="9">
        <v>0</v>
      </c>
      <c r="AR1623" s="9">
        <v>0</v>
      </c>
      <c r="AS1623" s="9"/>
      <c r="AT1623" s="9">
        <v>1</v>
      </c>
      <c r="AU1623" s="9">
        <v>1</v>
      </c>
      <c r="AV1623" s="75">
        <v>1</v>
      </c>
      <c r="AW1623" s="75">
        <v>1</v>
      </c>
      <c r="AX1623" s="75">
        <v>1</v>
      </c>
      <c r="AY1623" s="9">
        <v>1</v>
      </c>
      <c r="AZ1623" s="9">
        <v>1</v>
      </c>
      <c r="BA1623" s="9">
        <v>2</v>
      </c>
      <c r="BB1623" s="9">
        <v>2</v>
      </c>
      <c r="BC1623" s="9">
        <v>2</v>
      </c>
      <c r="BD1623" s="9">
        <v>1</v>
      </c>
      <c r="BE1623" s="9">
        <v>2</v>
      </c>
      <c r="BF1623" s="9">
        <v>1</v>
      </c>
      <c r="BG1623" s="9">
        <v>1</v>
      </c>
      <c r="BH1623">
        <v>1</v>
      </c>
      <c r="BI1623">
        <v>1</v>
      </c>
      <c r="BJ1623" s="58">
        <v>2</v>
      </c>
      <c r="BK1623">
        <v>2</v>
      </c>
      <c r="BL1623">
        <v>2</v>
      </c>
      <c r="BM1623">
        <v>2</v>
      </c>
      <c r="BN1623">
        <v>1</v>
      </c>
      <c r="BO1623">
        <v>2</v>
      </c>
      <c r="BP1623">
        <v>2</v>
      </c>
      <c r="BQ1623" t="s">
        <v>125</v>
      </c>
      <c r="BR1623">
        <v>1</v>
      </c>
      <c r="BS1623">
        <v>2</v>
      </c>
      <c r="BT1623" t="s">
        <v>125</v>
      </c>
      <c r="BU1623">
        <v>1</v>
      </c>
      <c r="BV1623">
        <v>2</v>
      </c>
      <c r="BW1623">
        <v>2</v>
      </c>
      <c r="BX1623">
        <v>2</v>
      </c>
      <c r="BY1623">
        <v>2</v>
      </c>
      <c r="BZ1623">
        <v>2</v>
      </c>
      <c r="CA1623">
        <v>2</v>
      </c>
      <c r="CB1623">
        <v>2</v>
      </c>
      <c r="CC1623">
        <v>1</v>
      </c>
      <c r="CD1623">
        <v>2</v>
      </c>
      <c r="CE1623">
        <v>2</v>
      </c>
      <c r="CF1623">
        <v>2</v>
      </c>
      <c r="CG1623">
        <v>2</v>
      </c>
      <c r="CH1623">
        <v>2</v>
      </c>
      <c r="CI1623">
        <v>2</v>
      </c>
      <c r="CJ1623">
        <v>1</v>
      </c>
      <c r="CK1623">
        <v>2</v>
      </c>
      <c r="CL1623">
        <v>1</v>
      </c>
      <c r="CM1623">
        <v>3</v>
      </c>
      <c r="CO1623">
        <v>4</v>
      </c>
      <c r="CP1623">
        <v>3</v>
      </c>
      <c r="CQ1623">
        <v>4</v>
      </c>
      <c r="CR1623">
        <v>3</v>
      </c>
      <c r="CS1623">
        <v>2</v>
      </c>
      <c r="CT1623">
        <v>3</v>
      </c>
      <c r="CU1623">
        <v>2</v>
      </c>
      <c r="CV1623">
        <v>2</v>
      </c>
      <c r="CW1623">
        <v>2</v>
      </c>
      <c r="CX1623">
        <v>2</v>
      </c>
      <c r="CY1623">
        <v>4</v>
      </c>
      <c r="CZ1623">
        <v>3</v>
      </c>
      <c r="DA1623" s="57" t="s">
        <v>125</v>
      </c>
    </row>
    <row r="1624" spans="1:105">
      <c r="A1624">
        <v>1618</v>
      </c>
      <c r="B1624" s="9">
        <v>2</v>
      </c>
      <c r="C1624" s="9">
        <v>7</v>
      </c>
      <c r="D1624" s="9">
        <v>5</v>
      </c>
      <c r="E1624" s="9">
        <v>15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1</v>
      </c>
      <c r="L1624" s="9">
        <v>0</v>
      </c>
      <c r="M1624" s="9">
        <v>2</v>
      </c>
      <c r="N1624" s="9">
        <v>4</v>
      </c>
      <c r="O1624" s="9">
        <v>4</v>
      </c>
      <c r="P1624" s="9">
        <v>4</v>
      </c>
      <c r="Q1624" s="9">
        <v>3</v>
      </c>
      <c r="R1624" s="9">
        <v>4</v>
      </c>
      <c r="S1624" s="9">
        <v>4</v>
      </c>
      <c r="T1624" s="9"/>
      <c r="U1624" s="9">
        <v>0</v>
      </c>
      <c r="V1624" s="9">
        <v>0</v>
      </c>
      <c r="W1624" s="9">
        <v>1</v>
      </c>
      <c r="X1624" s="9">
        <v>0</v>
      </c>
      <c r="Y1624" s="9">
        <v>1</v>
      </c>
      <c r="Z1624" s="9">
        <v>0</v>
      </c>
      <c r="AA1624" s="9">
        <v>0</v>
      </c>
      <c r="AB1624" s="9">
        <v>0</v>
      </c>
      <c r="AC1624" s="9"/>
      <c r="AD1624" s="9">
        <v>6</v>
      </c>
      <c r="AE1624" s="9"/>
      <c r="AF1624" s="9">
        <v>1</v>
      </c>
      <c r="AG1624" s="9">
        <v>1</v>
      </c>
      <c r="AH1624" s="9">
        <v>1</v>
      </c>
      <c r="AI1624" s="9">
        <v>0</v>
      </c>
      <c r="AJ1624" s="9">
        <v>0</v>
      </c>
      <c r="AK1624" s="9">
        <v>0</v>
      </c>
      <c r="AL1624" s="9"/>
      <c r="AM1624" s="9">
        <v>1</v>
      </c>
      <c r="AN1624" s="9">
        <v>1</v>
      </c>
      <c r="AO1624" s="9">
        <v>1</v>
      </c>
      <c r="AP1624" s="9">
        <v>1</v>
      </c>
      <c r="AQ1624" s="9">
        <v>0</v>
      </c>
      <c r="AR1624" s="9">
        <v>1</v>
      </c>
      <c r="AS1624" s="9"/>
      <c r="AT1624" s="9">
        <v>1</v>
      </c>
      <c r="AU1624" s="9">
        <v>1</v>
      </c>
      <c r="AV1624" s="75">
        <v>1</v>
      </c>
      <c r="AW1624" s="75">
        <v>1</v>
      </c>
      <c r="AX1624" s="75">
        <v>1</v>
      </c>
      <c r="AY1624" s="9">
        <v>1</v>
      </c>
      <c r="AZ1624" s="9">
        <v>1</v>
      </c>
      <c r="BA1624" s="9">
        <v>1</v>
      </c>
      <c r="BB1624" s="9">
        <v>2</v>
      </c>
      <c r="BC1624" s="9">
        <v>1</v>
      </c>
      <c r="BD1624" s="9">
        <v>1</v>
      </c>
      <c r="BE1624" s="9">
        <v>1</v>
      </c>
      <c r="BF1624" s="9">
        <v>1</v>
      </c>
      <c r="BG1624" s="9">
        <v>1</v>
      </c>
      <c r="BH1624">
        <v>1</v>
      </c>
      <c r="BI1624">
        <v>1</v>
      </c>
      <c r="BJ1624" s="58">
        <v>1</v>
      </c>
      <c r="BK1624">
        <v>1</v>
      </c>
      <c r="BL1624">
        <v>1</v>
      </c>
      <c r="BM1624">
        <v>2</v>
      </c>
      <c r="BN1624">
        <v>1</v>
      </c>
      <c r="BO1624">
        <v>2</v>
      </c>
      <c r="BP1624">
        <v>2</v>
      </c>
      <c r="BQ1624" t="s">
        <v>125</v>
      </c>
      <c r="BR1624">
        <v>1</v>
      </c>
      <c r="BS1624">
        <v>1</v>
      </c>
      <c r="BT1624">
        <v>1</v>
      </c>
      <c r="BU1624">
        <v>1</v>
      </c>
      <c r="BV1624">
        <v>1</v>
      </c>
      <c r="BW1624">
        <v>1</v>
      </c>
      <c r="BX1624">
        <v>2</v>
      </c>
      <c r="BY1624">
        <v>1</v>
      </c>
      <c r="BZ1624">
        <v>1</v>
      </c>
      <c r="CA1624">
        <v>1</v>
      </c>
      <c r="CB1624">
        <v>2</v>
      </c>
      <c r="CC1624">
        <v>2</v>
      </c>
      <c r="CD1624">
        <v>2</v>
      </c>
      <c r="CE1624">
        <v>2</v>
      </c>
      <c r="CF1624">
        <v>1</v>
      </c>
      <c r="CG1624">
        <v>1</v>
      </c>
      <c r="CH1624">
        <v>2</v>
      </c>
      <c r="CI1624">
        <v>1</v>
      </c>
      <c r="CJ1624">
        <v>1</v>
      </c>
      <c r="CK1624">
        <v>2</v>
      </c>
      <c r="CL1624">
        <v>2</v>
      </c>
      <c r="CM1624" t="s">
        <v>125</v>
      </c>
      <c r="CN1624" t="s">
        <v>125</v>
      </c>
      <c r="CO1624">
        <v>4</v>
      </c>
      <c r="CP1624">
        <v>4</v>
      </c>
      <c r="CQ1624">
        <v>4</v>
      </c>
      <c r="CR1624">
        <v>3</v>
      </c>
      <c r="CS1624">
        <v>3</v>
      </c>
      <c r="CT1624">
        <v>4</v>
      </c>
      <c r="CU1624">
        <v>3</v>
      </c>
      <c r="CV1624">
        <v>1</v>
      </c>
      <c r="CW1624">
        <v>2</v>
      </c>
      <c r="CX1624">
        <v>4</v>
      </c>
      <c r="CY1624">
        <v>3</v>
      </c>
      <c r="CZ1624">
        <v>3</v>
      </c>
      <c r="DA1624" s="57" t="s">
        <v>125</v>
      </c>
    </row>
    <row r="1625" spans="1:105">
      <c r="A1625">
        <v>1619</v>
      </c>
      <c r="B1625" s="9">
        <v>2</v>
      </c>
      <c r="C1625" s="9">
        <v>2</v>
      </c>
      <c r="D1625" s="9">
        <v>6</v>
      </c>
      <c r="E1625" s="9">
        <v>1</v>
      </c>
      <c r="F1625" s="9">
        <v>0</v>
      </c>
      <c r="G1625" s="9">
        <v>0</v>
      </c>
      <c r="H1625" s="9">
        <v>0</v>
      </c>
      <c r="I1625" s="9">
        <v>1</v>
      </c>
      <c r="J1625" s="9">
        <v>0</v>
      </c>
      <c r="K1625" s="9">
        <v>0</v>
      </c>
      <c r="L1625" s="9">
        <v>0</v>
      </c>
      <c r="M1625" s="9">
        <v>1</v>
      </c>
      <c r="N1625" s="9">
        <v>4</v>
      </c>
      <c r="O1625" s="9">
        <v>4</v>
      </c>
      <c r="P1625" s="9">
        <v>4</v>
      </c>
      <c r="Q1625" s="9">
        <v>4</v>
      </c>
      <c r="R1625" s="9">
        <v>4</v>
      </c>
      <c r="S1625" s="9">
        <v>4</v>
      </c>
      <c r="T1625" s="9"/>
      <c r="U1625" s="9">
        <v>1</v>
      </c>
      <c r="V1625" s="9">
        <v>1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  <c r="AC1625" s="9"/>
      <c r="AD1625" s="9">
        <v>1</v>
      </c>
      <c r="AE1625" s="9"/>
      <c r="AF1625" s="9">
        <v>1</v>
      </c>
      <c r="AG1625" s="9">
        <v>0</v>
      </c>
      <c r="AH1625" s="9">
        <v>0</v>
      </c>
      <c r="AI1625" s="9">
        <v>1</v>
      </c>
      <c r="AJ1625" s="9">
        <v>0</v>
      </c>
      <c r="AK1625" s="9">
        <v>0</v>
      </c>
      <c r="AL1625" s="9"/>
      <c r="AM1625" s="9">
        <v>1</v>
      </c>
      <c r="AN1625" s="9">
        <v>1</v>
      </c>
      <c r="AO1625" s="9">
        <v>1</v>
      </c>
      <c r="AP1625" s="9">
        <v>0</v>
      </c>
      <c r="AQ1625" s="9">
        <v>0</v>
      </c>
      <c r="AR1625" s="9">
        <v>0</v>
      </c>
      <c r="AS1625" s="9"/>
      <c r="AT1625" s="9">
        <v>2</v>
      </c>
      <c r="AU1625" s="9">
        <v>4</v>
      </c>
      <c r="AV1625" s="75">
        <v>2</v>
      </c>
      <c r="AW1625" s="75">
        <v>1</v>
      </c>
      <c r="AX1625" s="75">
        <v>1</v>
      </c>
      <c r="AY1625" s="9">
        <v>1</v>
      </c>
      <c r="AZ1625" s="9">
        <v>1</v>
      </c>
      <c r="BA1625" s="9">
        <v>1</v>
      </c>
      <c r="BB1625" s="9">
        <v>2</v>
      </c>
      <c r="BC1625" s="9">
        <v>1</v>
      </c>
      <c r="BD1625" s="9">
        <v>1</v>
      </c>
      <c r="BE1625" s="9">
        <v>1</v>
      </c>
      <c r="BF1625" s="9">
        <v>1</v>
      </c>
      <c r="BG1625" s="9">
        <v>1</v>
      </c>
      <c r="BH1625">
        <v>1</v>
      </c>
      <c r="BI1625">
        <v>2</v>
      </c>
      <c r="BJ1625" s="58">
        <v>2</v>
      </c>
      <c r="BK1625">
        <v>2</v>
      </c>
      <c r="BL1625">
        <v>1</v>
      </c>
      <c r="BM1625">
        <v>2</v>
      </c>
      <c r="BN1625">
        <v>1</v>
      </c>
      <c r="BO1625">
        <v>2</v>
      </c>
      <c r="BP1625">
        <v>2</v>
      </c>
      <c r="BQ1625" t="s">
        <v>125</v>
      </c>
      <c r="BR1625">
        <v>2</v>
      </c>
      <c r="BS1625">
        <v>2</v>
      </c>
      <c r="BT1625" t="s">
        <v>125</v>
      </c>
      <c r="BU1625">
        <v>2</v>
      </c>
      <c r="BV1625">
        <v>2</v>
      </c>
      <c r="BW1625">
        <v>2</v>
      </c>
      <c r="BX1625">
        <v>2</v>
      </c>
      <c r="BY1625">
        <v>1</v>
      </c>
      <c r="BZ1625">
        <v>1</v>
      </c>
      <c r="CA1625">
        <v>2</v>
      </c>
      <c r="CB1625">
        <v>2</v>
      </c>
      <c r="CC1625">
        <v>2</v>
      </c>
      <c r="CD1625">
        <v>1</v>
      </c>
      <c r="CE1625">
        <v>1</v>
      </c>
      <c r="CF1625">
        <v>2</v>
      </c>
      <c r="CG1625">
        <v>2</v>
      </c>
      <c r="CH1625">
        <v>2</v>
      </c>
      <c r="CI1625">
        <v>2</v>
      </c>
      <c r="CJ1625">
        <v>2</v>
      </c>
      <c r="CK1625">
        <v>2</v>
      </c>
      <c r="CL1625">
        <v>2</v>
      </c>
      <c r="CM1625" t="s">
        <v>125</v>
      </c>
      <c r="CN1625" t="s">
        <v>125</v>
      </c>
      <c r="CO1625">
        <v>3</v>
      </c>
      <c r="CP1625">
        <v>3</v>
      </c>
      <c r="CQ1625">
        <v>4</v>
      </c>
      <c r="CR1625">
        <v>4</v>
      </c>
      <c r="CS1625">
        <v>4</v>
      </c>
      <c r="CT1625">
        <v>2</v>
      </c>
      <c r="CU1625">
        <v>4</v>
      </c>
      <c r="CV1625">
        <v>4</v>
      </c>
      <c r="CW1625">
        <v>1</v>
      </c>
      <c r="CX1625">
        <v>4</v>
      </c>
      <c r="CY1625">
        <v>3</v>
      </c>
      <c r="CZ1625">
        <v>3</v>
      </c>
      <c r="DA1625" s="57" t="s">
        <v>125</v>
      </c>
    </row>
    <row r="1626" spans="1:105">
      <c r="A1626">
        <v>1620</v>
      </c>
      <c r="B1626" s="9">
        <v>2</v>
      </c>
      <c r="C1626" s="9">
        <v>3</v>
      </c>
      <c r="D1626" s="9">
        <v>1</v>
      </c>
      <c r="E1626" s="9">
        <v>13</v>
      </c>
      <c r="F1626" s="9">
        <v>1</v>
      </c>
      <c r="G1626" s="9">
        <v>1</v>
      </c>
      <c r="H1626" s="9">
        <v>0</v>
      </c>
      <c r="I1626" s="9">
        <v>1</v>
      </c>
      <c r="J1626" s="9">
        <v>1</v>
      </c>
      <c r="K1626" s="9">
        <v>0</v>
      </c>
      <c r="L1626" s="9">
        <v>0</v>
      </c>
      <c r="M1626" s="9">
        <v>2</v>
      </c>
      <c r="N1626" s="9">
        <v>4</v>
      </c>
      <c r="O1626" s="9">
        <v>4</v>
      </c>
      <c r="P1626" s="9">
        <v>4</v>
      </c>
      <c r="Q1626" s="9">
        <v>3</v>
      </c>
      <c r="R1626" s="9">
        <v>3</v>
      </c>
      <c r="S1626" s="9">
        <v>3</v>
      </c>
      <c r="T1626" s="9"/>
      <c r="U1626" s="9">
        <v>0</v>
      </c>
      <c r="V1626" s="9">
        <v>1</v>
      </c>
      <c r="W1626" s="9">
        <v>0</v>
      </c>
      <c r="X1626" s="9">
        <v>1</v>
      </c>
      <c r="Y1626" s="9">
        <v>1</v>
      </c>
      <c r="Z1626" s="9">
        <v>0</v>
      </c>
      <c r="AA1626" s="9">
        <v>0</v>
      </c>
      <c r="AB1626" s="9">
        <v>0</v>
      </c>
      <c r="AC1626" s="9"/>
      <c r="AD1626" s="9">
        <v>1</v>
      </c>
      <c r="AE1626" s="9"/>
      <c r="AF1626" s="9">
        <v>1</v>
      </c>
      <c r="AG1626" s="9">
        <v>0</v>
      </c>
      <c r="AH1626" s="9">
        <v>1</v>
      </c>
      <c r="AI1626" s="9">
        <v>1</v>
      </c>
      <c r="AJ1626" s="9">
        <v>1</v>
      </c>
      <c r="AK1626" s="9">
        <v>0</v>
      </c>
      <c r="AL1626" s="9"/>
      <c r="AM1626" s="9">
        <v>1</v>
      </c>
      <c r="AN1626" s="9">
        <v>1</v>
      </c>
      <c r="AO1626" s="9">
        <v>1</v>
      </c>
      <c r="AP1626" s="9">
        <v>1</v>
      </c>
      <c r="AQ1626" s="9">
        <v>0</v>
      </c>
      <c r="AR1626" s="9">
        <v>0</v>
      </c>
      <c r="AS1626" s="9"/>
      <c r="AT1626" s="9">
        <v>1</v>
      </c>
      <c r="AU1626" s="9">
        <v>2</v>
      </c>
      <c r="AV1626" s="75">
        <v>1</v>
      </c>
      <c r="AW1626" s="75">
        <v>2</v>
      </c>
      <c r="AX1626" s="75">
        <v>1</v>
      </c>
      <c r="AY1626" s="9">
        <v>1</v>
      </c>
      <c r="AZ1626" s="9">
        <v>1</v>
      </c>
      <c r="BA1626" s="9">
        <v>2</v>
      </c>
      <c r="BB1626" s="9"/>
      <c r="BC1626" s="9">
        <v>1</v>
      </c>
      <c r="BD1626" s="9">
        <v>1</v>
      </c>
      <c r="BE1626" s="9">
        <v>2</v>
      </c>
      <c r="BF1626" s="9">
        <v>1</v>
      </c>
      <c r="BG1626" s="9">
        <v>1</v>
      </c>
      <c r="BH1626">
        <v>2</v>
      </c>
      <c r="BI1626">
        <v>1</v>
      </c>
      <c r="BJ1626" s="58">
        <v>2</v>
      </c>
      <c r="BK1626">
        <v>2</v>
      </c>
      <c r="BL1626">
        <v>1</v>
      </c>
      <c r="BM1626">
        <v>1</v>
      </c>
      <c r="BN1626">
        <v>1</v>
      </c>
      <c r="BO1626">
        <v>2</v>
      </c>
      <c r="BP1626">
        <v>1</v>
      </c>
      <c r="BQ1626">
        <v>1</v>
      </c>
      <c r="BR1626">
        <v>2</v>
      </c>
      <c r="BS1626">
        <v>2</v>
      </c>
      <c r="BT1626" t="s">
        <v>125</v>
      </c>
      <c r="BU1626">
        <v>1</v>
      </c>
      <c r="BV1626">
        <v>2</v>
      </c>
      <c r="BW1626">
        <v>2</v>
      </c>
      <c r="BX1626">
        <v>2</v>
      </c>
      <c r="BY1626">
        <v>1</v>
      </c>
      <c r="BZ1626">
        <v>1</v>
      </c>
      <c r="CA1626">
        <v>2</v>
      </c>
      <c r="CB1626">
        <v>2</v>
      </c>
      <c r="CC1626">
        <v>1</v>
      </c>
      <c r="CD1626">
        <v>1</v>
      </c>
      <c r="CE1626">
        <v>2</v>
      </c>
      <c r="CF1626">
        <v>1</v>
      </c>
      <c r="CG1626">
        <v>2</v>
      </c>
      <c r="CH1626">
        <v>1</v>
      </c>
      <c r="CI1626">
        <v>2</v>
      </c>
      <c r="CJ1626">
        <v>1</v>
      </c>
      <c r="CK1626">
        <v>2</v>
      </c>
      <c r="CL1626">
        <v>2</v>
      </c>
      <c r="CM1626" t="s">
        <v>125</v>
      </c>
      <c r="CN1626" t="s">
        <v>125</v>
      </c>
      <c r="CO1626">
        <v>4</v>
      </c>
      <c r="CP1626">
        <v>3</v>
      </c>
      <c r="CQ1626">
        <v>4</v>
      </c>
      <c r="CR1626">
        <v>3</v>
      </c>
      <c r="CS1626">
        <v>4</v>
      </c>
      <c r="CT1626">
        <v>4</v>
      </c>
      <c r="CU1626">
        <v>4</v>
      </c>
      <c r="CV1626">
        <v>4</v>
      </c>
      <c r="CW1626">
        <v>1</v>
      </c>
      <c r="CX1626">
        <v>3</v>
      </c>
      <c r="CY1626">
        <v>4</v>
      </c>
      <c r="CZ1626">
        <v>4</v>
      </c>
      <c r="DA1626" s="57">
        <v>4</v>
      </c>
    </row>
    <row r="1627" spans="1:105">
      <c r="A1627">
        <v>1621</v>
      </c>
      <c r="B1627" s="9">
        <v>1</v>
      </c>
      <c r="C1627" s="9">
        <v>7</v>
      </c>
      <c r="D1627" s="9">
        <v>7</v>
      </c>
      <c r="E1627" s="9">
        <v>5</v>
      </c>
      <c r="F1627" s="9">
        <v>0</v>
      </c>
      <c r="G1627" s="9">
        <v>0</v>
      </c>
      <c r="H1627" s="9">
        <v>0</v>
      </c>
      <c r="I1627" s="9">
        <v>0</v>
      </c>
      <c r="J1627" s="9">
        <v>1</v>
      </c>
      <c r="K1627" s="9">
        <v>0</v>
      </c>
      <c r="L1627" s="9">
        <v>0</v>
      </c>
      <c r="M1627" s="9">
        <v>1</v>
      </c>
      <c r="N1627" s="9">
        <v>3</v>
      </c>
      <c r="O1627" s="9">
        <v>3</v>
      </c>
      <c r="P1627" s="9">
        <v>3</v>
      </c>
      <c r="Q1627" s="9">
        <v>3</v>
      </c>
      <c r="R1627" s="9">
        <v>3</v>
      </c>
      <c r="S1627" s="9">
        <v>3</v>
      </c>
      <c r="T1627" s="9"/>
      <c r="U1627" s="9">
        <v>0</v>
      </c>
      <c r="V1627" s="9">
        <v>0</v>
      </c>
      <c r="W1627" s="9">
        <v>0</v>
      </c>
      <c r="X1627" s="9">
        <v>0</v>
      </c>
      <c r="Y1627" s="9">
        <v>1</v>
      </c>
      <c r="Z1627" s="9">
        <v>0</v>
      </c>
      <c r="AA1627" s="9">
        <v>0</v>
      </c>
      <c r="AB1627" s="9">
        <v>0</v>
      </c>
      <c r="AC1627" s="9"/>
      <c r="AD1627" s="9">
        <v>5</v>
      </c>
      <c r="AE1627" s="9"/>
      <c r="AF1627" s="9">
        <v>1</v>
      </c>
      <c r="AG1627" s="9">
        <v>1</v>
      </c>
      <c r="AH1627" s="9">
        <v>1</v>
      </c>
      <c r="AI1627" s="9">
        <v>0</v>
      </c>
      <c r="AJ1627" s="9">
        <v>0</v>
      </c>
      <c r="AK1627" s="9">
        <v>0</v>
      </c>
      <c r="AL1627" s="9"/>
      <c r="AM1627" s="9">
        <v>0</v>
      </c>
      <c r="AN1627" s="9">
        <v>1</v>
      </c>
      <c r="AO1627" s="9">
        <v>1</v>
      </c>
      <c r="AP1627" s="9">
        <v>1</v>
      </c>
      <c r="AQ1627" s="9">
        <v>0</v>
      </c>
      <c r="AR1627" s="9">
        <v>0</v>
      </c>
      <c r="AS1627" s="9"/>
      <c r="AT1627" s="9">
        <v>3</v>
      </c>
      <c r="AU1627" s="9">
        <v>3</v>
      </c>
      <c r="AV1627" s="75">
        <v>1</v>
      </c>
      <c r="AW1627" s="75">
        <v>1</v>
      </c>
      <c r="AX1627" s="75">
        <v>1</v>
      </c>
      <c r="AY1627" s="9">
        <v>1</v>
      </c>
      <c r="AZ1627" s="9">
        <v>1</v>
      </c>
      <c r="BA1627" s="9">
        <v>1</v>
      </c>
      <c r="BB1627" s="9">
        <v>2</v>
      </c>
      <c r="BC1627" s="9">
        <v>1</v>
      </c>
      <c r="BD1627" s="9">
        <v>1</v>
      </c>
      <c r="BE1627" s="9">
        <v>1</v>
      </c>
      <c r="BF1627" s="9">
        <v>1</v>
      </c>
      <c r="BG1627" s="9">
        <v>1</v>
      </c>
      <c r="BH1627">
        <v>1</v>
      </c>
      <c r="BI1627">
        <v>2</v>
      </c>
      <c r="BJ1627" s="58">
        <v>1</v>
      </c>
      <c r="BK1627">
        <v>1</v>
      </c>
      <c r="BL1627">
        <v>1</v>
      </c>
      <c r="BM1627">
        <v>2</v>
      </c>
      <c r="BN1627">
        <v>1</v>
      </c>
      <c r="BO1627">
        <v>2</v>
      </c>
      <c r="BP1627">
        <v>1</v>
      </c>
      <c r="BQ1627">
        <v>1</v>
      </c>
      <c r="BR1627">
        <v>1</v>
      </c>
      <c r="BS1627">
        <v>1</v>
      </c>
      <c r="BT1627">
        <v>1</v>
      </c>
      <c r="BU1627">
        <v>1</v>
      </c>
      <c r="BV1627">
        <v>1</v>
      </c>
      <c r="BW1627">
        <v>2</v>
      </c>
      <c r="BX1627">
        <v>1</v>
      </c>
      <c r="BY1627">
        <v>2</v>
      </c>
      <c r="BZ1627">
        <v>2</v>
      </c>
      <c r="CA1627">
        <v>2</v>
      </c>
      <c r="CB1627">
        <v>2</v>
      </c>
      <c r="CC1627">
        <v>1</v>
      </c>
      <c r="CD1627">
        <v>1</v>
      </c>
      <c r="CE1627">
        <v>2</v>
      </c>
      <c r="CF1627">
        <v>1</v>
      </c>
      <c r="CG1627">
        <v>1</v>
      </c>
      <c r="CH1627">
        <v>1</v>
      </c>
      <c r="CI1627">
        <v>1</v>
      </c>
      <c r="CJ1627">
        <v>1</v>
      </c>
      <c r="CK1627">
        <v>1</v>
      </c>
      <c r="CL1627">
        <v>1</v>
      </c>
      <c r="CM1627">
        <v>4</v>
      </c>
      <c r="CN1627">
        <v>4</v>
      </c>
      <c r="CO1627">
        <v>4</v>
      </c>
      <c r="CP1627">
        <v>4</v>
      </c>
      <c r="CQ1627">
        <v>4</v>
      </c>
      <c r="CR1627">
        <v>4</v>
      </c>
      <c r="CS1627">
        <v>4</v>
      </c>
      <c r="CT1627">
        <v>3</v>
      </c>
      <c r="CU1627">
        <v>3</v>
      </c>
      <c r="CV1627">
        <v>1</v>
      </c>
      <c r="CW1627">
        <v>1</v>
      </c>
      <c r="CX1627">
        <v>3</v>
      </c>
      <c r="CY1627">
        <v>3</v>
      </c>
      <c r="CZ1627">
        <v>3</v>
      </c>
      <c r="DA1627" s="57" t="s">
        <v>125</v>
      </c>
    </row>
    <row r="1628" spans="1:105">
      <c r="A1628">
        <v>1622</v>
      </c>
      <c r="B1628" s="9">
        <v>2</v>
      </c>
      <c r="C1628" s="9">
        <v>5</v>
      </c>
      <c r="D1628" s="9">
        <v>4</v>
      </c>
      <c r="E1628" s="9">
        <v>10</v>
      </c>
      <c r="F1628" s="9">
        <v>0</v>
      </c>
      <c r="G1628" s="9">
        <v>0</v>
      </c>
      <c r="H1628" s="9">
        <v>0</v>
      </c>
      <c r="I1628" s="9">
        <v>1</v>
      </c>
      <c r="J1628" s="9">
        <v>1</v>
      </c>
      <c r="K1628" s="9">
        <v>0</v>
      </c>
      <c r="L1628" s="9">
        <v>0</v>
      </c>
      <c r="M1628" s="9">
        <v>2</v>
      </c>
      <c r="N1628" s="9">
        <v>4</v>
      </c>
      <c r="O1628" s="9">
        <v>4</v>
      </c>
      <c r="P1628" s="9">
        <v>3</v>
      </c>
      <c r="Q1628" s="9">
        <v>3</v>
      </c>
      <c r="R1628" s="9">
        <v>3</v>
      </c>
      <c r="S1628" s="9">
        <v>4</v>
      </c>
      <c r="T1628" s="9"/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1</v>
      </c>
      <c r="AB1628" s="9">
        <v>0</v>
      </c>
      <c r="AC1628" s="9"/>
      <c r="AD1628" s="9">
        <v>1</v>
      </c>
      <c r="AE1628" s="9"/>
      <c r="AF1628" s="9">
        <v>1</v>
      </c>
      <c r="AG1628" s="9">
        <v>0</v>
      </c>
      <c r="AH1628" s="9">
        <v>0</v>
      </c>
      <c r="AI1628" s="9">
        <v>1</v>
      </c>
      <c r="AJ1628" s="9">
        <v>0</v>
      </c>
      <c r="AK1628" s="9">
        <v>0</v>
      </c>
      <c r="AL1628" s="9"/>
      <c r="AM1628" s="9">
        <v>1</v>
      </c>
      <c r="AN1628" s="9">
        <v>1</v>
      </c>
      <c r="AO1628" s="9">
        <v>1</v>
      </c>
      <c r="AP1628" s="9">
        <v>1</v>
      </c>
      <c r="AQ1628" s="9">
        <v>0</v>
      </c>
      <c r="AR1628" s="9">
        <v>0</v>
      </c>
      <c r="AS1628" s="9"/>
      <c r="AT1628" s="9">
        <v>1</v>
      </c>
      <c r="AU1628" s="9">
        <v>3</v>
      </c>
      <c r="AV1628" s="75">
        <v>1</v>
      </c>
      <c r="AW1628" s="75">
        <v>1</v>
      </c>
      <c r="AX1628" s="75">
        <v>2</v>
      </c>
      <c r="AY1628" s="9" t="s">
        <v>125</v>
      </c>
      <c r="AZ1628" s="9">
        <v>1</v>
      </c>
      <c r="BA1628" s="9">
        <v>2</v>
      </c>
      <c r="BB1628" s="9"/>
      <c r="BC1628" s="9">
        <v>1</v>
      </c>
      <c r="BD1628" s="9">
        <v>1</v>
      </c>
      <c r="BE1628" s="9">
        <v>2</v>
      </c>
      <c r="BF1628" s="9">
        <v>1</v>
      </c>
      <c r="BG1628" s="9">
        <v>1</v>
      </c>
      <c r="BH1628">
        <v>1</v>
      </c>
      <c r="BI1628">
        <v>2</v>
      </c>
      <c r="BJ1628" s="58">
        <v>1</v>
      </c>
      <c r="BK1628">
        <v>2</v>
      </c>
      <c r="BL1628">
        <v>1</v>
      </c>
      <c r="BM1628">
        <v>1</v>
      </c>
      <c r="BN1628">
        <v>1</v>
      </c>
      <c r="BO1628">
        <v>2</v>
      </c>
      <c r="BP1628">
        <v>2</v>
      </c>
      <c r="BQ1628" t="s">
        <v>125</v>
      </c>
      <c r="BR1628">
        <v>1</v>
      </c>
      <c r="BS1628">
        <v>1</v>
      </c>
      <c r="BT1628">
        <v>1</v>
      </c>
      <c r="BU1628">
        <v>2</v>
      </c>
      <c r="BV1628">
        <v>2</v>
      </c>
      <c r="BW1628">
        <v>1</v>
      </c>
      <c r="BX1628">
        <v>2</v>
      </c>
      <c r="BY1628">
        <v>1</v>
      </c>
      <c r="BZ1628">
        <v>2</v>
      </c>
      <c r="CA1628">
        <v>2</v>
      </c>
      <c r="CB1628">
        <v>2</v>
      </c>
      <c r="CC1628">
        <v>2</v>
      </c>
      <c r="CD1628">
        <v>1</v>
      </c>
      <c r="CE1628">
        <v>2</v>
      </c>
      <c r="CF1628">
        <v>1</v>
      </c>
      <c r="CG1628">
        <v>2</v>
      </c>
      <c r="CH1628">
        <v>2</v>
      </c>
      <c r="CI1628">
        <v>2</v>
      </c>
      <c r="CJ1628">
        <v>2</v>
      </c>
      <c r="CK1628">
        <v>2</v>
      </c>
      <c r="CL1628">
        <v>1</v>
      </c>
      <c r="CM1628">
        <v>3</v>
      </c>
      <c r="CN1628">
        <v>3</v>
      </c>
      <c r="CO1628">
        <v>4</v>
      </c>
      <c r="CP1628">
        <v>3</v>
      </c>
      <c r="CQ1628">
        <v>4</v>
      </c>
      <c r="CR1628">
        <v>3</v>
      </c>
      <c r="CS1628">
        <v>3</v>
      </c>
      <c r="CT1628">
        <v>4</v>
      </c>
      <c r="CU1628">
        <v>3</v>
      </c>
      <c r="CV1628">
        <v>2</v>
      </c>
      <c r="CW1628">
        <v>1</v>
      </c>
      <c r="CX1628">
        <v>4</v>
      </c>
      <c r="CY1628">
        <v>4</v>
      </c>
      <c r="CZ1628">
        <v>3</v>
      </c>
      <c r="DA1628" s="57" t="s">
        <v>125</v>
      </c>
    </row>
    <row r="1629" spans="1:105">
      <c r="A1629">
        <v>1623</v>
      </c>
      <c r="B1629" s="9">
        <v>2</v>
      </c>
      <c r="C1629" s="9">
        <v>4</v>
      </c>
      <c r="D1629" s="9">
        <v>5</v>
      </c>
      <c r="E1629" s="9">
        <v>11</v>
      </c>
      <c r="F1629" s="9">
        <v>1</v>
      </c>
      <c r="G1629" s="9">
        <v>1</v>
      </c>
      <c r="H1629" s="9">
        <v>0</v>
      </c>
      <c r="I1629" s="9">
        <v>1</v>
      </c>
      <c r="J1629" s="9">
        <v>0</v>
      </c>
      <c r="K1629" s="9">
        <v>0</v>
      </c>
      <c r="L1629" s="9">
        <v>0</v>
      </c>
      <c r="M1629" s="9">
        <v>1</v>
      </c>
      <c r="N1629" s="9">
        <v>4</v>
      </c>
      <c r="O1629" s="9">
        <v>0</v>
      </c>
      <c r="P1629" s="9">
        <v>4</v>
      </c>
      <c r="Q1629" s="9">
        <v>0</v>
      </c>
      <c r="R1629" s="9">
        <v>4</v>
      </c>
      <c r="S1629" s="9">
        <v>0</v>
      </c>
      <c r="T1629" s="9"/>
      <c r="U1629" s="9">
        <v>0</v>
      </c>
      <c r="V1629" s="9">
        <v>0</v>
      </c>
      <c r="W1629" s="9">
        <v>0</v>
      </c>
      <c r="X1629" s="9">
        <v>1</v>
      </c>
      <c r="Y1629" s="9">
        <v>1</v>
      </c>
      <c r="Z1629" s="9">
        <v>0</v>
      </c>
      <c r="AA1629" s="9">
        <v>0</v>
      </c>
      <c r="AB1629" s="9">
        <v>0</v>
      </c>
      <c r="AC1629" s="9"/>
      <c r="AD1629" s="9">
        <v>2</v>
      </c>
      <c r="AE1629" s="9"/>
      <c r="AF1629" s="9">
        <v>1</v>
      </c>
      <c r="AG1629" s="9">
        <v>0</v>
      </c>
      <c r="AH1629" s="9">
        <v>1</v>
      </c>
      <c r="AI1629" s="9">
        <v>0</v>
      </c>
      <c r="AJ1629" s="9">
        <v>0</v>
      </c>
      <c r="AK1629" s="9">
        <v>0</v>
      </c>
      <c r="AL1629" s="9"/>
      <c r="AM1629" s="9">
        <v>1</v>
      </c>
      <c r="AN1629" s="9">
        <v>1</v>
      </c>
      <c r="AO1629" s="9">
        <v>1</v>
      </c>
      <c r="AP1629" s="9">
        <v>1</v>
      </c>
      <c r="AQ1629" s="9">
        <v>0</v>
      </c>
      <c r="AR1629" s="9">
        <v>1</v>
      </c>
      <c r="AS1629" s="9"/>
      <c r="AT1629" s="9">
        <v>2</v>
      </c>
      <c r="AU1629" s="9">
        <v>2</v>
      </c>
      <c r="AV1629" s="75">
        <v>1</v>
      </c>
      <c r="AW1629" s="75">
        <v>2</v>
      </c>
      <c r="AX1629" s="75">
        <v>1</v>
      </c>
      <c r="AY1629" s="9">
        <v>1</v>
      </c>
      <c r="AZ1629" s="9">
        <v>1</v>
      </c>
      <c r="BA1629" s="9">
        <v>1</v>
      </c>
      <c r="BB1629" s="9">
        <v>1</v>
      </c>
      <c r="BC1629" s="9">
        <v>1</v>
      </c>
      <c r="BD1629" s="9">
        <v>2</v>
      </c>
      <c r="BE1629" s="9" t="s">
        <v>125</v>
      </c>
      <c r="BF1629" s="9">
        <v>1</v>
      </c>
      <c r="BG1629" s="9">
        <v>1</v>
      </c>
      <c r="BH1629">
        <v>2</v>
      </c>
      <c r="BI1629">
        <v>2</v>
      </c>
      <c r="BJ1629" s="58">
        <v>1</v>
      </c>
      <c r="BK1629">
        <v>2</v>
      </c>
      <c r="BL1629">
        <v>1</v>
      </c>
      <c r="BM1629">
        <v>1</v>
      </c>
      <c r="BN1629">
        <v>2</v>
      </c>
      <c r="BO1629">
        <v>2</v>
      </c>
      <c r="BP1629">
        <v>1</v>
      </c>
      <c r="BQ1629">
        <v>1</v>
      </c>
      <c r="BR1629">
        <v>2</v>
      </c>
      <c r="BS1629">
        <v>2</v>
      </c>
      <c r="BT1629" t="s">
        <v>125</v>
      </c>
      <c r="BU1629">
        <v>1</v>
      </c>
      <c r="BV1629">
        <v>2</v>
      </c>
      <c r="BW1629">
        <v>2</v>
      </c>
      <c r="BX1629">
        <v>2</v>
      </c>
      <c r="BY1629">
        <v>2</v>
      </c>
      <c r="BZ1629">
        <v>2</v>
      </c>
      <c r="CA1629">
        <v>2</v>
      </c>
      <c r="CB1629">
        <v>2</v>
      </c>
      <c r="CC1629">
        <v>1</v>
      </c>
      <c r="CD1629">
        <v>1</v>
      </c>
      <c r="CE1629">
        <v>2</v>
      </c>
      <c r="CF1629">
        <v>1</v>
      </c>
      <c r="CG1629">
        <v>1</v>
      </c>
      <c r="CH1629">
        <v>2</v>
      </c>
      <c r="CI1629">
        <v>2</v>
      </c>
      <c r="CJ1629">
        <v>1</v>
      </c>
      <c r="CK1629">
        <v>2</v>
      </c>
      <c r="CL1629">
        <v>2</v>
      </c>
      <c r="CM1629" t="s">
        <v>125</v>
      </c>
      <c r="CN1629" t="s">
        <v>125</v>
      </c>
      <c r="CO1629">
        <v>4</v>
      </c>
      <c r="CP1629">
        <v>4</v>
      </c>
      <c r="CQ1629">
        <v>4</v>
      </c>
      <c r="CR1629">
        <v>4</v>
      </c>
      <c r="CS1629">
        <v>4</v>
      </c>
      <c r="CT1629">
        <v>4</v>
      </c>
      <c r="CU1629">
        <v>3</v>
      </c>
      <c r="CV1629">
        <v>3</v>
      </c>
      <c r="CW1629">
        <v>1</v>
      </c>
      <c r="CX1629">
        <v>3</v>
      </c>
      <c r="CY1629">
        <v>3</v>
      </c>
      <c r="CZ1629">
        <v>3</v>
      </c>
      <c r="DA1629" s="57">
        <v>3</v>
      </c>
    </row>
    <row r="1630" spans="1:105">
      <c r="A1630">
        <v>1624</v>
      </c>
      <c r="B1630" s="9">
        <v>2</v>
      </c>
      <c r="C1630" s="9">
        <v>9</v>
      </c>
      <c r="D1630" s="9">
        <v>7</v>
      </c>
      <c r="E1630" s="9">
        <v>14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1</v>
      </c>
      <c r="M1630" s="9">
        <v>1</v>
      </c>
      <c r="N1630" s="9">
        <v>4</v>
      </c>
      <c r="O1630" s="9">
        <v>4</v>
      </c>
      <c r="P1630" s="9">
        <v>4</v>
      </c>
      <c r="Q1630" s="9">
        <v>4</v>
      </c>
      <c r="R1630" s="9">
        <v>4</v>
      </c>
      <c r="S1630" s="9">
        <v>4</v>
      </c>
      <c r="T1630" s="9"/>
      <c r="U1630" s="9">
        <v>0</v>
      </c>
      <c r="V1630" s="9">
        <v>0</v>
      </c>
      <c r="W1630" s="9">
        <v>0</v>
      </c>
      <c r="X1630" s="9">
        <v>0</v>
      </c>
      <c r="Y1630" s="9">
        <v>1</v>
      </c>
      <c r="Z1630" s="9">
        <v>0</v>
      </c>
      <c r="AA1630" s="9">
        <v>0</v>
      </c>
      <c r="AB1630" s="9">
        <v>0</v>
      </c>
      <c r="AC1630" s="9"/>
      <c r="AD1630" s="9">
        <v>4</v>
      </c>
      <c r="AE1630" s="9"/>
      <c r="AF1630" s="9">
        <v>1</v>
      </c>
      <c r="AG1630" s="9">
        <v>1</v>
      </c>
      <c r="AH1630" s="9">
        <v>0</v>
      </c>
      <c r="AI1630" s="9">
        <v>0</v>
      </c>
      <c r="AJ1630" s="9">
        <v>0</v>
      </c>
      <c r="AK1630" s="9">
        <v>0</v>
      </c>
      <c r="AL1630" s="9"/>
      <c r="AM1630" s="9">
        <v>1</v>
      </c>
      <c r="AN1630" s="9">
        <v>1</v>
      </c>
      <c r="AO1630" s="9">
        <v>1</v>
      </c>
      <c r="AP1630" s="9">
        <v>0</v>
      </c>
      <c r="AQ1630" s="9">
        <v>0</v>
      </c>
      <c r="AR1630" s="9">
        <v>0</v>
      </c>
      <c r="AS1630" s="9"/>
      <c r="AT1630" s="9">
        <v>4</v>
      </c>
      <c r="AU1630" s="9">
        <v>4</v>
      </c>
      <c r="AV1630" s="75">
        <v>2</v>
      </c>
      <c r="AW1630" s="75">
        <v>2</v>
      </c>
      <c r="AX1630" s="75">
        <v>2</v>
      </c>
      <c r="AY1630" s="9" t="s">
        <v>125</v>
      </c>
      <c r="AZ1630" s="9">
        <v>2</v>
      </c>
      <c r="BA1630" s="9" t="s">
        <v>125</v>
      </c>
      <c r="BB1630" s="9" t="s">
        <v>125</v>
      </c>
      <c r="BC1630" s="9">
        <v>2</v>
      </c>
      <c r="BD1630" s="9">
        <v>2</v>
      </c>
      <c r="BE1630" s="9" t="s">
        <v>125</v>
      </c>
      <c r="BF1630" s="9">
        <v>2</v>
      </c>
      <c r="BG1630" s="9" t="s">
        <v>125</v>
      </c>
      <c r="BH1630">
        <v>2</v>
      </c>
      <c r="BI1630">
        <v>1</v>
      </c>
      <c r="BJ1630" s="58">
        <v>1</v>
      </c>
      <c r="BK1630">
        <v>2</v>
      </c>
      <c r="BL1630">
        <v>1</v>
      </c>
      <c r="BM1630">
        <v>1</v>
      </c>
      <c r="BN1630">
        <v>2</v>
      </c>
      <c r="BO1630">
        <v>2</v>
      </c>
      <c r="BP1630">
        <v>2</v>
      </c>
      <c r="BQ1630" t="s">
        <v>125</v>
      </c>
      <c r="BR1630">
        <v>2</v>
      </c>
      <c r="BS1630">
        <v>2</v>
      </c>
      <c r="BT1630" t="s">
        <v>125</v>
      </c>
      <c r="BU1630">
        <v>1</v>
      </c>
      <c r="BV1630">
        <v>1</v>
      </c>
      <c r="BW1630">
        <v>1</v>
      </c>
      <c r="BX1630">
        <v>2</v>
      </c>
      <c r="BY1630">
        <v>2</v>
      </c>
      <c r="BZ1630">
        <v>2</v>
      </c>
      <c r="CA1630">
        <v>2</v>
      </c>
      <c r="CB1630">
        <v>2</v>
      </c>
      <c r="CC1630">
        <v>1</v>
      </c>
      <c r="CD1630">
        <v>1</v>
      </c>
      <c r="CE1630">
        <v>1</v>
      </c>
      <c r="CF1630">
        <v>1</v>
      </c>
      <c r="CG1630">
        <v>2</v>
      </c>
      <c r="CH1630">
        <v>1</v>
      </c>
      <c r="CI1630">
        <v>2</v>
      </c>
      <c r="CJ1630">
        <v>1</v>
      </c>
      <c r="CK1630">
        <v>2</v>
      </c>
      <c r="CL1630">
        <v>2</v>
      </c>
      <c r="CM1630" t="s">
        <v>125</v>
      </c>
      <c r="CN1630" t="s">
        <v>125</v>
      </c>
      <c r="CO1630">
        <v>4</v>
      </c>
      <c r="CP1630">
        <v>3</v>
      </c>
      <c r="CQ1630">
        <v>4</v>
      </c>
      <c r="CR1630">
        <v>4</v>
      </c>
      <c r="CS1630">
        <v>4</v>
      </c>
      <c r="CT1630">
        <v>3</v>
      </c>
      <c r="CU1630">
        <v>4</v>
      </c>
      <c r="CV1630">
        <v>4</v>
      </c>
      <c r="CW1630">
        <v>1</v>
      </c>
      <c r="CX1630">
        <v>3</v>
      </c>
      <c r="CY1630">
        <v>1</v>
      </c>
      <c r="CZ1630">
        <v>4</v>
      </c>
      <c r="DA1630" s="57" t="s">
        <v>125</v>
      </c>
    </row>
    <row r="1631" spans="1:105">
      <c r="A1631">
        <v>1625</v>
      </c>
      <c r="B1631" s="9">
        <v>2</v>
      </c>
      <c r="C1631" s="9">
        <v>8</v>
      </c>
      <c r="D1631" s="9">
        <v>4</v>
      </c>
      <c r="E1631" s="9">
        <v>7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1</v>
      </c>
      <c r="L1631" s="9">
        <v>0</v>
      </c>
      <c r="M1631" s="9">
        <v>2</v>
      </c>
      <c r="N1631" s="9"/>
      <c r="O1631" s="9"/>
      <c r="P1631" s="9"/>
      <c r="Q1631" s="9">
        <v>4</v>
      </c>
      <c r="R1631" s="9"/>
      <c r="S1631" s="9"/>
      <c r="T1631" s="9"/>
      <c r="U1631" s="9">
        <v>0</v>
      </c>
      <c r="V1631" s="9">
        <v>0</v>
      </c>
      <c r="W1631" s="9">
        <v>1</v>
      </c>
      <c r="X1631" s="9">
        <v>0</v>
      </c>
      <c r="Y1631" s="9">
        <v>1</v>
      </c>
      <c r="Z1631" s="9">
        <v>1</v>
      </c>
      <c r="AA1631" s="9">
        <v>0</v>
      </c>
      <c r="AB1631" s="9">
        <v>0</v>
      </c>
      <c r="AC1631" s="9"/>
      <c r="AD1631" s="9">
        <v>4</v>
      </c>
      <c r="AE1631" s="9"/>
      <c r="AF1631" s="9">
        <v>1</v>
      </c>
      <c r="AG1631" s="9">
        <v>0</v>
      </c>
      <c r="AH1631" s="9">
        <v>0</v>
      </c>
      <c r="AI1631" s="9">
        <v>0</v>
      </c>
      <c r="AJ1631" s="9">
        <v>0</v>
      </c>
      <c r="AK1631" s="9">
        <v>0</v>
      </c>
      <c r="AL1631" s="9"/>
      <c r="AM1631" s="9">
        <v>1</v>
      </c>
      <c r="AN1631" s="9">
        <v>1</v>
      </c>
      <c r="AO1631" s="9">
        <v>1</v>
      </c>
      <c r="AP1631" s="9">
        <v>1</v>
      </c>
      <c r="AQ1631" s="9">
        <v>0</v>
      </c>
      <c r="AR1631" s="9">
        <v>0</v>
      </c>
      <c r="AS1631" s="9"/>
      <c r="AT1631" s="9"/>
      <c r="AU1631" s="9">
        <v>3</v>
      </c>
      <c r="AV1631" s="75">
        <v>2</v>
      </c>
      <c r="AW1631" s="75">
        <v>2</v>
      </c>
      <c r="AX1631" s="75">
        <v>1</v>
      </c>
      <c r="AY1631" s="9">
        <v>2</v>
      </c>
      <c r="AZ1631" s="9">
        <v>1</v>
      </c>
      <c r="BA1631" s="9">
        <v>1</v>
      </c>
      <c r="BB1631" s="9">
        <v>2</v>
      </c>
      <c r="BC1631" s="9">
        <v>1</v>
      </c>
      <c r="BD1631" s="9">
        <v>2</v>
      </c>
      <c r="BE1631" s="9" t="s">
        <v>125</v>
      </c>
      <c r="BF1631" s="9">
        <v>1</v>
      </c>
      <c r="BG1631" s="9">
        <v>2</v>
      </c>
      <c r="BH1631">
        <v>2</v>
      </c>
      <c r="BI1631">
        <v>2</v>
      </c>
      <c r="BJ1631" s="58">
        <v>2</v>
      </c>
      <c r="BK1631">
        <v>2</v>
      </c>
      <c r="BL1631">
        <v>1</v>
      </c>
      <c r="BM1631">
        <v>1</v>
      </c>
      <c r="BN1631">
        <v>2</v>
      </c>
      <c r="BO1631">
        <v>2</v>
      </c>
      <c r="BP1631">
        <v>2</v>
      </c>
      <c r="BQ1631" t="s">
        <v>125</v>
      </c>
      <c r="BT1631" t="s">
        <v>125</v>
      </c>
      <c r="BU1631">
        <v>1</v>
      </c>
      <c r="BV1631">
        <v>2</v>
      </c>
      <c r="BW1631">
        <v>2</v>
      </c>
      <c r="BX1631">
        <v>2</v>
      </c>
      <c r="BY1631">
        <v>1</v>
      </c>
      <c r="BZ1631">
        <v>2</v>
      </c>
      <c r="CA1631">
        <v>2</v>
      </c>
      <c r="CB1631">
        <v>2</v>
      </c>
      <c r="CC1631">
        <v>2</v>
      </c>
      <c r="CD1631">
        <v>2</v>
      </c>
      <c r="CE1631">
        <v>2</v>
      </c>
      <c r="CG1631">
        <v>1</v>
      </c>
      <c r="CM1631" t="s">
        <v>125</v>
      </c>
      <c r="CN1631" t="s">
        <v>125</v>
      </c>
      <c r="CT1631">
        <v>3</v>
      </c>
      <c r="CU1631">
        <v>2</v>
      </c>
      <c r="CV1631">
        <v>1</v>
      </c>
      <c r="CW1631">
        <v>1</v>
      </c>
      <c r="CY1631">
        <v>1</v>
      </c>
      <c r="CZ1631">
        <v>2</v>
      </c>
      <c r="DA1631" s="57" t="s">
        <v>125</v>
      </c>
    </row>
    <row r="1632" spans="1:105">
      <c r="A1632">
        <v>1626</v>
      </c>
      <c r="B1632" s="9">
        <v>2</v>
      </c>
      <c r="C1632" s="9">
        <v>4</v>
      </c>
      <c r="D1632" s="9">
        <v>1</v>
      </c>
      <c r="E1632" s="9">
        <v>5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1</v>
      </c>
      <c r="M1632" s="9">
        <v>2</v>
      </c>
      <c r="N1632" s="9">
        <v>4</v>
      </c>
      <c r="O1632" s="9">
        <v>4</v>
      </c>
      <c r="P1632" s="9">
        <v>0</v>
      </c>
      <c r="Q1632" s="9">
        <v>3</v>
      </c>
      <c r="R1632" s="9">
        <v>4</v>
      </c>
      <c r="S1632" s="9">
        <v>4</v>
      </c>
      <c r="T1632" s="9"/>
      <c r="U1632" s="9">
        <v>1</v>
      </c>
      <c r="V1632" s="9">
        <v>1</v>
      </c>
      <c r="W1632" s="9">
        <v>0</v>
      </c>
      <c r="X1632" s="9">
        <v>0</v>
      </c>
      <c r="Y1632" s="9">
        <v>1</v>
      </c>
      <c r="Z1632" s="9">
        <v>0</v>
      </c>
      <c r="AA1632" s="9">
        <v>0</v>
      </c>
      <c r="AB1632" s="9">
        <v>0</v>
      </c>
      <c r="AC1632" s="9"/>
      <c r="AD1632" s="9">
        <v>1</v>
      </c>
      <c r="AE1632" s="9"/>
      <c r="AF1632" s="9">
        <v>1</v>
      </c>
      <c r="AG1632" s="9">
        <v>0</v>
      </c>
      <c r="AH1632" s="9">
        <v>1</v>
      </c>
      <c r="AI1632" s="9">
        <v>1</v>
      </c>
      <c r="AJ1632" s="9">
        <v>0</v>
      </c>
      <c r="AK1632" s="9">
        <v>0</v>
      </c>
      <c r="AL1632" s="9"/>
      <c r="AM1632" s="9">
        <v>1</v>
      </c>
      <c r="AN1632" s="9">
        <v>1</v>
      </c>
      <c r="AO1632" s="9">
        <v>1</v>
      </c>
      <c r="AP1632" s="9">
        <v>0</v>
      </c>
      <c r="AQ1632" s="9">
        <v>0</v>
      </c>
      <c r="AR1632" s="9">
        <v>1</v>
      </c>
      <c r="AS1632" s="9"/>
      <c r="AT1632" s="9">
        <v>3</v>
      </c>
      <c r="AU1632" s="9">
        <v>3</v>
      </c>
      <c r="AV1632" s="75">
        <v>2</v>
      </c>
      <c r="AW1632" s="75">
        <v>1</v>
      </c>
      <c r="AX1632" s="75">
        <v>2</v>
      </c>
      <c r="AY1632" s="9" t="s">
        <v>125</v>
      </c>
      <c r="AZ1632" s="9">
        <v>1</v>
      </c>
      <c r="BA1632" s="9">
        <v>1</v>
      </c>
      <c r="BB1632" s="9">
        <v>2</v>
      </c>
      <c r="BC1632" s="9">
        <v>2</v>
      </c>
      <c r="BD1632" s="9">
        <v>1</v>
      </c>
      <c r="BE1632" s="9">
        <v>1</v>
      </c>
      <c r="BF1632" s="9">
        <v>1</v>
      </c>
      <c r="BG1632" s="9">
        <v>1</v>
      </c>
      <c r="BH1632">
        <v>1</v>
      </c>
      <c r="BI1632">
        <v>1</v>
      </c>
      <c r="BJ1632" s="58">
        <v>1</v>
      </c>
      <c r="BK1632">
        <v>2</v>
      </c>
      <c r="BL1632">
        <v>2</v>
      </c>
      <c r="BM1632">
        <v>1</v>
      </c>
      <c r="BN1632">
        <v>1</v>
      </c>
      <c r="BO1632">
        <v>2</v>
      </c>
      <c r="BP1632">
        <v>2</v>
      </c>
      <c r="BQ1632" t="s">
        <v>125</v>
      </c>
      <c r="BR1632">
        <v>1</v>
      </c>
      <c r="BS1632">
        <v>2</v>
      </c>
      <c r="BT1632" t="s">
        <v>125</v>
      </c>
      <c r="BU1632">
        <v>1</v>
      </c>
      <c r="BV1632">
        <v>1</v>
      </c>
      <c r="BW1632">
        <v>1</v>
      </c>
      <c r="BX1632">
        <v>2</v>
      </c>
      <c r="BY1632">
        <v>1</v>
      </c>
      <c r="BZ1632">
        <v>2</v>
      </c>
      <c r="CA1632">
        <v>1</v>
      </c>
      <c r="CB1632">
        <v>2</v>
      </c>
      <c r="CC1632">
        <v>2</v>
      </c>
      <c r="CD1632">
        <v>2</v>
      </c>
      <c r="CE1632">
        <v>1</v>
      </c>
      <c r="CF1632">
        <v>1</v>
      </c>
      <c r="CG1632">
        <v>2</v>
      </c>
      <c r="CH1632">
        <v>2</v>
      </c>
      <c r="CI1632">
        <v>2</v>
      </c>
      <c r="CJ1632">
        <v>2</v>
      </c>
      <c r="CK1632">
        <v>2</v>
      </c>
      <c r="CL1632">
        <v>2</v>
      </c>
      <c r="CM1632" t="s">
        <v>125</v>
      </c>
      <c r="CN1632" t="s">
        <v>125</v>
      </c>
      <c r="CO1632">
        <v>4</v>
      </c>
      <c r="CP1632">
        <v>4</v>
      </c>
      <c r="CQ1632">
        <v>3</v>
      </c>
      <c r="CR1632">
        <v>3</v>
      </c>
      <c r="CS1632">
        <v>4</v>
      </c>
      <c r="CT1632">
        <v>4</v>
      </c>
      <c r="CU1632">
        <v>3</v>
      </c>
      <c r="CV1632">
        <v>1</v>
      </c>
      <c r="CW1632">
        <v>1</v>
      </c>
      <c r="CX1632">
        <v>2</v>
      </c>
      <c r="CY1632">
        <v>3</v>
      </c>
      <c r="CZ1632">
        <v>3</v>
      </c>
      <c r="DA1632" s="57" t="s">
        <v>125</v>
      </c>
    </row>
    <row r="1633" spans="1:105">
      <c r="A1633">
        <v>1627</v>
      </c>
      <c r="B1633" s="9">
        <v>2</v>
      </c>
      <c r="C1633" s="9">
        <v>9</v>
      </c>
      <c r="D1633" s="9">
        <v>7</v>
      </c>
      <c r="E1633" s="9">
        <v>2</v>
      </c>
      <c r="F1633" s="9">
        <v>0</v>
      </c>
      <c r="G1633" s="9">
        <v>0</v>
      </c>
      <c r="H1633" s="9">
        <v>0</v>
      </c>
      <c r="I1633" s="9">
        <v>1</v>
      </c>
      <c r="J1633" s="9">
        <v>1</v>
      </c>
      <c r="K1633" s="9">
        <v>0</v>
      </c>
      <c r="L1633" s="9">
        <v>0</v>
      </c>
      <c r="M1633" s="9">
        <v>2</v>
      </c>
      <c r="N1633" s="9">
        <v>4</v>
      </c>
      <c r="O1633" s="9">
        <v>4</v>
      </c>
      <c r="P1633" s="9">
        <v>4</v>
      </c>
      <c r="Q1633" s="9">
        <v>4</v>
      </c>
      <c r="R1633" s="9">
        <v>4</v>
      </c>
      <c r="S1633" s="9">
        <v>4</v>
      </c>
      <c r="T1633" s="9"/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1</v>
      </c>
      <c r="AA1633" s="9">
        <v>0</v>
      </c>
      <c r="AB1633" s="9">
        <v>0</v>
      </c>
      <c r="AC1633" s="9"/>
      <c r="AD1633" s="9">
        <v>1</v>
      </c>
      <c r="AE1633" s="9"/>
      <c r="AF1633" s="9">
        <v>1</v>
      </c>
      <c r="AG1633" s="9">
        <v>1</v>
      </c>
      <c r="AH1633" s="9">
        <v>0</v>
      </c>
      <c r="AI1633" s="9">
        <v>0</v>
      </c>
      <c r="AJ1633" s="9">
        <v>1</v>
      </c>
      <c r="AK1633" s="9">
        <v>1</v>
      </c>
      <c r="AL1633" s="9"/>
      <c r="AM1633" s="9">
        <v>1</v>
      </c>
      <c r="AN1633" s="9">
        <v>1</v>
      </c>
      <c r="AO1633" s="9">
        <v>1</v>
      </c>
      <c r="AP1633" s="9">
        <v>1</v>
      </c>
      <c r="AQ1633" s="9">
        <v>0</v>
      </c>
      <c r="AR1633" s="9">
        <v>1</v>
      </c>
      <c r="AS1633" s="9"/>
      <c r="AT1633" s="9">
        <v>1</v>
      </c>
      <c r="AU1633" s="9">
        <v>3</v>
      </c>
      <c r="AV1633" s="75">
        <v>1</v>
      </c>
      <c r="AW1633" s="75">
        <v>2</v>
      </c>
      <c r="AX1633" s="75">
        <v>1</v>
      </c>
      <c r="AY1633" s="9">
        <v>1</v>
      </c>
      <c r="AZ1633" s="9">
        <v>2</v>
      </c>
      <c r="BA1633" s="9" t="s">
        <v>125</v>
      </c>
      <c r="BB1633" s="9" t="s">
        <v>125</v>
      </c>
      <c r="BC1633" s="9">
        <v>1</v>
      </c>
      <c r="BD1633" s="9">
        <v>1</v>
      </c>
      <c r="BE1633" s="9">
        <v>1</v>
      </c>
      <c r="BF1633" s="9">
        <v>1</v>
      </c>
      <c r="BG1633" s="9">
        <v>1</v>
      </c>
      <c r="BH1633">
        <v>1</v>
      </c>
      <c r="BI1633">
        <v>2</v>
      </c>
      <c r="BJ1633" s="58">
        <v>1</v>
      </c>
      <c r="BK1633">
        <v>2</v>
      </c>
      <c r="BL1633">
        <v>1</v>
      </c>
      <c r="BM1633">
        <v>1</v>
      </c>
      <c r="BN1633">
        <v>1</v>
      </c>
      <c r="BO1633">
        <v>2</v>
      </c>
      <c r="BP1633">
        <v>2</v>
      </c>
      <c r="BQ1633" t="s">
        <v>125</v>
      </c>
      <c r="BR1633">
        <v>1</v>
      </c>
      <c r="BS1633">
        <v>1</v>
      </c>
      <c r="BT1633">
        <v>1</v>
      </c>
      <c r="BU1633">
        <v>1</v>
      </c>
      <c r="BV1633">
        <v>1</v>
      </c>
      <c r="BW1633">
        <v>1</v>
      </c>
      <c r="BX1633">
        <v>2</v>
      </c>
      <c r="BY1633">
        <v>1</v>
      </c>
      <c r="BZ1633">
        <v>2</v>
      </c>
      <c r="CA1633">
        <v>1</v>
      </c>
      <c r="CB1633">
        <v>2</v>
      </c>
      <c r="CC1633">
        <v>1</v>
      </c>
      <c r="CD1633">
        <v>1</v>
      </c>
      <c r="CE1633">
        <v>1</v>
      </c>
      <c r="CF1633">
        <v>1</v>
      </c>
      <c r="CG1633">
        <v>1</v>
      </c>
      <c r="CH1633">
        <v>2</v>
      </c>
      <c r="CI1633">
        <v>2</v>
      </c>
      <c r="CJ1633">
        <v>1</v>
      </c>
      <c r="CK1633">
        <v>2</v>
      </c>
      <c r="CL1633">
        <v>2</v>
      </c>
      <c r="CM1633" t="s">
        <v>125</v>
      </c>
      <c r="CN1633" t="s">
        <v>125</v>
      </c>
      <c r="CO1633">
        <v>4</v>
      </c>
      <c r="CP1633">
        <v>4</v>
      </c>
      <c r="CQ1633">
        <v>4</v>
      </c>
      <c r="CR1633">
        <v>4</v>
      </c>
      <c r="CS1633">
        <v>4</v>
      </c>
      <c r="CU1633">
        <v>4</v>
      </c>
      <c r="CV1633">
        <v>3</v>
      </c>
      <c r="CW1633">
        <v>3</v>
      </c>
      <c r="CX1633">
        <v>3</v>
      </c>
      <c r="CY1633">
        <v>1</v>
      </c>
      <c r="CZ1633">
        <v>3</v>
      </c>
      <c r="DA1633" s="57" t="s">
        <v>125</v>
      </c>
    </row>
    <row r="1634" spans="1:105">
      <c r="A1634">
        <v>1628</v>
      </c>
      <c r="B1634" s="9">
        <v>1</v>
      </c>
      <c r="C1634" s="9">
        <v>4</v>
      </c>
      <c r="D1634" s="9">
        <v>2</v>
      </c>
      <c r="E1634" s="9">
        <v>8</v>
      </c>
      <c r="F1634" s="9">
        <v>0</v>
      </c>
      <c r="G1634" s="9">
        <v>1</v>
      </c>
      <c r="H1634" s="9">
        <v>1</v>
      </c>
      <c r="I1634" s="9">
        <v>0</v>
      </c>
      <c r="J1634" s="9">
        <v>0</v>
      </c>
      <c r="K1634" s="9">
        <v>0</v>
      </c>
      <c r="L1634" s="9">
        <v>0</v>
      </c>
      <c r="M1634" s="9">
        <v>2</v>
      </c>
      <c r="N1634" s="9">
        <v>4</v>
      </c>
      <c r="O1634" s="9">
        <v>4</v>
      </c>
      <c r="P1634" s="9">
        <v>4</v>
      </c>
      <c r="Q1634" s="9">
        <v>4</v>
      </c>
      <c r="R1634" s="9">
        <v>4</v>
      </c>
      <c r="S1634" s="9">
        <v>4</v>
      </c>
      <c r="T1634" s="9"/>
      <c r="U1634" s="9">
        <v>0</v>
      </c>
      <c r="V1634" s="9">
        <v>1</v>
      </c>
      <c r="W1634" s="9">
        <v>0</v>
      </c>
      <c r="X1634" s="9">
        <v>0</v>
      </c>
      <c r="Y1634" s="9">
        <v>1</v>
      </c>
      <c r="Z1634" s="9">
        <v>1</v>
      </c>
      <c r="AA1634" s="9">
        <v>0</v>
      </c>
      <c r="AB1634" s="9">
        <v>0</v>
      </c>
      <c r="AC1634" s="9"/>
      <c r="AD1634" s="9">
        <v>2</v>
      </c>
      <c r="AE1634" s="9"/>
      <c r="AF1634" s="9">
        <v>1</v>
      </c>
      <c r="AG1634" s="9">
        <v>1</v>
      </c>
      <c r="AH1634" s="9">
        <v>1</v>
      </c>
      <c r="AI1634" s="9">
        <v>1</v>
      </c>
      <c r="AJ1634" s="9">
        <v>1</v>
      </c>
      <c r="AK1634" s="9">
        <v>0</v>
      </c>
      <c r="AL1634" s="9"/>
      <c r="AM1634" s="9">
        <v>1</v>
      </c>
      <c r="AN1634" s="9">
        <v>1</v>
      </c>
      <c r="AO1634" s="9">
        <v>1</v>
      </c>
      <c r="AP1634" s="9">
        <v>1</v>
      </c>
      <c r="AQ1634" s="9">
        <v>0</v>
      </c>
      <c r="AR1634" s="9">
        <v>1</v>
      </c>
      <c r="AS1634" s="9"/>
      <c r="AT1634" s="9">
        <v>2</v>
      </c>
      <c r="AU1634" s="9">
        <v>1</v>
      </c>
      <c r="AV1634" s="75">
        <v>1</v>
      </c>
      <c r="AW1634" s="75">
        <v>1</v>
      </c>
      <c r="AX1634" s="75">
        <v>1</v>
      </c>
      <c r="AY1634" s="9">
        <v>1</v>
      </c>
      <c r="AZ1634" s="9">
        <v>1</v>
      </c>
      <c r="BA1634" s="9">
        <v>2</v>
      </c>
      <c r="BB1634" s="9">
        <v>2</v>
      </c>
      <c r="BC1634" s="9">
        <v>2</v>
      </c>
      <c r="BD1634" s="9">
        <v>1</v>
      </c>
      <c r="BE1634" s="9">
        <v>2</v>
      </c>
      <c r="BF1634" s="9">
        <v>1</v>
      </c>
      <c r="BG1634" s="9">
        <v>1</v>
      </c>
      <c r="BH1634">
        <v>1</v>
      </c>
      <c r="BI1634">
        <v>1</v>
      </c>
      <c r="BJ1634" s="58">
        <v>1</v>
      </c>
      <c r="BK1634">
        <v>1</v>
      </c>
      <c r="BL1634">
        <v>1</v>
      </c>
      <c r="BM1634">
        <v>2</v>
      </c>
      <c r="BN1634">
        <v>1</v>
      </c>
      <c r="BO1634">
        <v>2</v>
      </c>
      <c r="BP1634">
        <v>1</v>
      </c>
      <c r="BQ1634">
        <v>1</v>
      </c>
      <c r="BR1634">
        <v>1</v>
      </c>
      <c r="BS1634">
        <v>1</v>
      </c>
      <c r="BT1634">
        <v>1</v>
      </c>
      <c r="BU1634">
        <v>1</v>
      </c>
      <c r="BV1634">
        <v>2</v>
      </c>
      <c r="BW1634">
        <v>1</v>
      </c>
      <c r="BX1634">
        <v>1</v>
      </c>
      <c r="BY1634">
        <v>2</v>
      </c>
      <c r="BZ1634">
        <v>2</v>
      </c>
      <c r="CA1634">
        <v>1</v>
      </c>
      <c r="CB1634">
        <v>2</v>
      </c>
      <c r="CC1634">
        <v>1</v>
      </c>
      <c r="CD1634">
        <v>1</v>
      </c>
      <c r="CE1634">
        <v>2</v>
      </c>
      <c r="CF1634">
        <v>1</v>
      </c>
      <c r="CG1634">
        <v>1</v>
      </c>
      <c r="CH1634">
        <v>1</v>
      </c>
      <c r="CI1634">
        <v>1</v>
      </c>
      <c r="CJ1634">
        <v>1</v>
      </c>
      <c r="CK1634">
        <v>1</v>
      </c>
      <c r="CL1634">
        <v>1</v>
      </c>
      <c r="CM1634">
        <v>4</v>
      </c>
      <c r="CN1634">
        <v>4</v>
      </c>
      <c r="CO1634">
        <v>4</v>
      </c>
      <c r="CP1634">
        <v>4</v>
      </c>
      <c r="CQ1634">
        <v>4</v>
      </c>
      <c r="CR1634">
        <v>4</v>
      </c>
      <c r="CS1634">
        <v>4</v>
      </c>
      <c r="CT1634">
        <v>4</v>
      </c>
      <c r="CU1634">
        <v>4</v>
      </c>
      <c r="CV1634">
        <v>4</v>
      </c>
      <c r="CW1634">
        <v>2</v>
      </c>
      <c r="CX1634">
        <v>2</v>
      </c>
      <c r="CY1634">
        <v>4</v>
      </c>
      <c r="CZ1634">
        <v>4</v>
      </c>
      <c r="DA1634" s="57">
        <v>4</v>
      </c>
    </row>
    <row r="1635" spans="1:105">
      <c r="A1635">
        <v>1629</v>
      </c>
      <c r="B1635" s="9">
        <v>2</v>
      </c>
      <c r="C1635" s="9">
        <v>4</v>
      </c>
      <c r="D1635" s="9">
        <v>1</v>
      </c>
      <c r="E1635" s="9">
        <v>9</v>
      </c>
      <c r="F1635" s="9">
        <v>0</v>
      </c>
      <c r="G1635" s="9">
        <v>0</v>
      </c>
      <c r="H1635" s="9">
        <v>0</v>
      </c>
      <c r="I1635" s="9">
        <v>1</v>
      </c>
      <c r="J1635" s="9">
        <v>0</v>
      </c>
      <c r="K1635" s="9">
        <v>0</v>
      </c>
      <c r="L1635" s="9">
        <v>0</v>
      </c>
      <c r="M1635" s="9">
        <v>2</v>
      </c>
      <c r="N1635" s="9">
        <v>3</v>
      </c>
      <c r="O1635" s="9">
        <v>4</v>
      </c>
      <c r="P1635" s="9">
        <v>4</v>
      </c>
      <c r="Q1635" s="9">
        <v>3</v>
      </c>
      <c r="R1635" s="9">
        <v>4</v>
      </c>
      <c r="S1635" s="9">
        <v>4</v>
      </c>
      <c r="T1635" s="9"/>
      <c r="U1635" s="9">
        <v>0</v>
      </c>
      <c r="V1635" s="9">
        <v>1</v>
      </c>
      <c r="W1635" s="9">
        <v>1</v>
      </c>
      <c r="X1635" s="9">
        <v>0</v>
      </c>
      <c r="Y1635" s="9">
        <v>1</v>
      </c>
      <c r="Z1635" s="9">
        <v>0</v>
      </c>
      <c r="AA1635" s="9">
        <v>0</v>
      </c>
      <c r="AB1635" s="9">
        <v>0</v>
      </c>
      <c r="AC1635" s="9"/>
      <c r="AD1635" s="9">
        <v>4</v>
      </c>
      <c r="AE1635" s="9"/>
      <c r="AF1635" s="9">
        <v>1</v>
      </c>
      <c r="AG1635" s="9">
        <v>1</v>
      </c>
      <c r="AH1635" s="9">
        <v>0</v>
      </c>
      <c r="AI1635" s="9">
        <v>0</v>
      </c>
      <c r="AJ1635" s="9">
        <v>0</v>
      </c>
      <c r="AK1635" s="9">
        <v>0</v>
      </c>
      <c r="AL1635" s="9"/>
      <c r="AM1635" s="9">
        <v>1</v>
      </c>
      <c r="AN1635" s="9">
        <v>1</v>
      </c>
      <c r="AO1635" s="9">
        <v>1</v>
      </c>
      <c r="AP1635" s="9">
        <v>1</v>
      </c>
      <c r="AQ1635" s="9">
        <v>0</v>
      </c>
      <c r="AR1635" s="9">
        <v>0</v>
      </c>
      <c r="AS1635" s="9"/>
      <c r="AT1635" s="9">
        <v>1</v>
      </c>
      <c r="AU1635" s="9">
        <v>4</v>
      </c>
      <c r="AV1635" s="75">
        <v>2</v>
      </c>
      <c r="AW1635" s="75">
        <v>2</v>
      </c>
      <c r="AX1635" s="75">
        <v>1</v>
      </c>
      <c r="AY1635" s="9">
        <v>2</v>
      </c>
      <c r="AZ1635" s="9">
        <v>1</v>
      </c>
      <c r="BA1635" s="9">
        <v>1</v>
      </c>
      <c r="BB1635" s="9">
        <v>2</v>
      </c>
      <c r="BC1635" s="9">
        <v>2</v>
      </c>
      <c r="BD1635" s="9">
        <v>1</v>
      </c>
      <c r="BE1635" s="9">
        <v>1</v>
      </c>
      <c r="BF1635" s="9">
        <v>1</v>
      </c>
      <c r="BG1635" s="9">
        <v>1</v>
      </c>
      <c r="BH1635">
        <v>1</v>
      </c>
      <c r="BI1635">
        <v>2</v>
      </c>
      <c r="BJ1635" s="58">
        <v>1</v>
      </c>
      <c r="BK1635">
        <v>2</v>
      </c>
      <c r="BL1635">
        <v>2</v>
      </c>
      <c r="BM1635">
        <v>1</v>
      </c>
      <c r="BN1635">
        <v>1</v>
      </c>
      <c r="BO1635">
        <v>1</v>
      </c>
      <c r="BP1635">
        <v>1</v>
      </c>
      <c r="BQ1635">
        <v>1</v>
      </c>
      <c r="BR1635">
        <v>1</v>
      </c>
      <c r="BS1635">
        <v>2</v>
      </c>
      <c r="BT1635" t="s">
        <v>125</v>
      </c>
      <c r="BU1635">
        <v>1</v>
      </c>
      <c r="BV1635">
        <v>2</v>
      </c>
      <c r="BW1635">
        <v>2</v>
      </c>
      <c r="BX1635">
        <v>2</v>
      </c>
      <c r="BY1635">
        <v>2</v>
      </c>
      <c r="BZ1635">
        <v>2</v>
      </c>
      <c r="CA1635">
        <v>2</v>
      </c>
      <c r="CB1635">
        <v>2</v>
      </c>
      <c r="CC1635">
        <v>2</v>
      </c>
      <c r="CD1635">
        <v>2</v>
      </c>
      <c r="CE1635">
        <v>2</v>
      </c>
      <c r="CF1635">
        <v>2</v>
      </c>
      <c r="CG1635">
        <v>2</v>
      </c>
      <c r="CH1635">
        <v>2</v>
      </c>
      <c r="CI1635">
        <v>2</v>
      </c>
      <c r="CJ1635">
        <v>1</v>
      </c>
      <c r="CK1635">
        <v>2</v>
      </c>
      <c r="CL1635">
        <v>1</v>
      </c>
      <c r="CM1635">
        <v>3</v>
      </c>
      <c r="CN1635">
        <v>3</v>
      </c>
      <c r="CO1635">
        <v>4</v>
      </c>
      <c r="CP1635">
        <v>2</v>
      </c>
      <c r="CQ1635">
        <v>3</v>
      </c>
      <c r="CR1635">
        <v>3</v>
      </c>
      <c r="CS1635">
        <v>3</v>
      </c>
      <c r="CT1635">
        <v>3</v>
      </c>
      <c r="CU1635">
        <v>3</v>
      </c>
      <c r="CV1635">
        <v>3</v>
      </c>
      <c r="CW1635">
        <v>1</v>
      </c>
      <c r="CX1635">
        <v>2</v>
      </c>
      <c r="CY1635">
        <v>3</v>
      </c>
      <c r="CZ1635">
        <v>3</v>
      </c>
      <c r="DA1635" s="57" t="s">
        <v>125</v>
      </c>
    </row>
    <row r="1636" spans="1:105">
      <c r="A1636">
        <v>1630</v>
      </c>
      <c r="B1636" s="9">
        <v>1</v>
      </c>
      <c r="C1636" s="9">
        <v>9</v>
      </c>
      <c r="D1636" s="9">
        <v>7</v>
      </c>
      <c r="E1636" s="9">
        <v>14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1</v>
      </c>
      <c r="L1636" s="9">
        <v>0</v>
      </c>
      <c r="M1636" s="9">
        <v>2</v>
      </c>
      <c r="N1636" s="9">
        <v>4</v>
      </c>
      <c r="O1636" s="9">
        <v>4</v>
      </c>
      <c r="P1636" s="9">
        <v>4</v>
      </c>
      <c r="Q1636" s="9">
        <v>4</v>
      </c>
      <c r="R1636" s="9">
        <v>3</v>
      </c>
      <c r="S1636" s="9">
        <v>3</v>
      </c>
      <c r="T1636" s="9"/>
      <c r="U1636" s="9">
        <v>0</v>
      </c>
      <c r="V1636" s="9">
        <v>0</v>
      </c>
      <c r="W1636" s="9">
        <v>1</v>
      </c>
      <c r="X1636" s="9">
        <v>0</v>
      </c>
      <c r="Y1636" s="9">
        <v>1</v>
      </c>
      <c r="Z1636" s="9">
        <v>1</v>
      </c>
      <c r="AA1636" s="9">
        <v>0</v>
      </c>
      <c r="AB1636" s="9">
        <v>0</v>
      </c>
      <c r="AC1636" s="9"/>
      <c r="AD1636" s="9">
        <v>2</v>
      </c>
      <c r="AE1636" s="9"/>
      <c r="AF1636" s="9">
        <v>1</v>
      </c>
      <c r="AG1636" s="9">
        <v>1</v>
      </c>
      <c r="AH1636" s="9">
        <v>0</v>
      </c>
      <c r="AI1636" s="9">
        <v>0</v>
      </c>
      <c r="AJ1636" s="9">
        <v>1</v>
      </c>
      <c r="AK1636" s="9">
        <v>0</v>
      </c>
      <c r="AL1636" s="9"/>
      <c r="AM1636" s="9">
        <v>1</v>
      </c>
      <c r="AN1636" s="9">
        <v>1</v>
      </c>
      <c r="AO1636" s="9">
        <v>1</v>
      </c>
      <c r="AP1636" s="9">
        <v>1</v>
      </c>
      <c r="AQ1636" s="9">
        <v>0</v>
      </c>
      <c r="AR1636" s="9">
        <v>0</v>
      </c>
      <c r="AS1636" s="9"/>
      <c r="AT1636" s="9">
        <v>1</v>
      </c>
      <c r="AU1636" s="9">
        <v>4</v>
      </c>
      <c r="AV1636" s="75">
        <v>1</v>
      </c>
      <c r="AW1636" s="75">
        <v>1</v>
      </c>
      <c r="AX1636" s="75">
        <v>2</v>
      </c>
      <c r="AY1636" s="9" t="s">
        <v>125</v>
      </c>
      <c r="AZ1636" s="9">
        <v>1</v>
      </c>
      <c r="BA1636" s="9">
        <v>1</v>
      </c>
      <c r="BB1636" s="9">
        <v>1</v>
      </c>
      <c r="BC1636" s="9">
        <v>2</v>
      </c>
      <c r="BD1636" s="9">
        <v>1</v>
      </c>
      <c r="BE1636" s="9">
        <v>2</v>
      </c>
      <c r="BF1636" s="9">
        <v>2</v>
      </c>
      <c r="BG1636" s="9" t="s">
        <v>125</v>
      </c>
      <c r="BH1636">
        <v>1</v>
      </c>
      <c r="BI1636">
        <v>2</v>
      </c>
      <c r="BJ1636" s="58">
        <v>1</v>
      </c>
      <c r="BK1636">
        <v>1</v>
      </c>
      <c r="BM1636">
        <v>1</v>
      </c>
      <c r="BN1636">
        <v>1</v>
      </c>
      <c r="BO1636">
        <v>2</v>
      </c>
      <c r="BP1636">
        <v>2</v>
      </c>
      <c r="BQ1636" t="s">
        <v>125</v>
      </c>
      <c r="BR1636">
        <v>1</v>
      </c>
      <c r="BS1636">
        <v>1</v>
      </c>
      <c r="BT1636">
        <v>1</v>
      </c>
      <c r="BU1636">
        <v>1</v>
      </c>
      <c r="BV1636">
        <v>1</v>
      </c>
      <c r="BW1636">
        <v>1</v>
      </c>
      <c r="BX1636">
        <v>2</v>
      </c>
      <c r="BY1636">
        <v>2</v>
      </c>
      <c r="BZ1636">
        <v>2</v>
      </c>
      <c r="CA1636">
        <v>2</v>
      </c>
      <c r="CB1636">
        <v>2</v>
      </c>
      <c r="CC1636">
        <v>2</v>
      </c>
      <c r="CD1636">
        <v>2</v>
      </c>
      <c r="CE1636">
        <v>2</v>
      </c>
      <c r="CF1636">
        <v>1</v>
      </c>
      <c r="CG1636">
        <v>1</v>
      </c>
      <c r="CH1636">
        <v>1</v>
      </c>
      <c r="CI1636">
        <v>1</v>
      </c>
      <c r="CJ1636">
        <v>1</v>
      </c>
      <c r="CK1636">
        <v>2</v>
      </c>
      <c r="CL1636">
        <v>1</v>
      </c>
      <c r="CM1636">
        <v>3</v>
      </c>
      <c r="CO1636">
        <v>4</v>
      </c>
      <c r="CP1636">
        <v>3</v>
      </c>
      <c r="CQ1636">
        <v>4</v>
      </c>
      <c r="CR1636">
        <v>4</v>
      </c>
      <c r="CS1636">
        <v>4</v>
      </c>
      <c r="CT1636">
        <v>3</v>
      </c>
      <c r="CU1636">
        <v>3</v>
      </c>
      <c r="CV1636">
        <v>2</v>
      </c>
      <c r="CW1636">
        <v>2</v>
      </c>
      <c r="CX1636">
        <v>3</v>
      </c>
      <c r="CY1636">
        <v>4</v>
      </c>
      <c r="CZ1636">
        <v>0</v>
      </c>
      <c r="DA1636" s="57" t="s">
        <v>125</v>
      </c>
    </row>
    <row r="1637" spans="1:105">
      <c r="A1637">
        <v>1631</v>
      </c>
      <c r="B1637" s="9">
        <v>2</v>
      </c>
      <c r="C1637" s="9">
        <v>2</v>
      </c>
      <c r="D1637" s="9">
        <v>1</v>
      </c>
      <c r="E1637" s="9">
        <v>7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1</v>
      </c>
      <c r="M1637" s="9">
        <v>3</v>
      </c>
      <c r="N1637" s="9">
        <v>0</v>
      </c>
      <c r="O1637" s="9">
        <v>3</v>
      </c>
      <c r="P1637" s="9">
        <v>0</v>
      </c>
      <c r="Q1637" s="9">
        <v>0</v>
      </c>
      <c r="R1637" s="9">
        <v>3</v>
      </c>
      <c r="S1637" s="9">
        <v>0</v>
      </c>
      <c r="T1637" s="9"/>
      <c r="U1637" s="9">
        <v>0</v>
      </c>
      <c r="V1637" s="9">
        <v>0</v>
      </c>
      <c r="W1637" s="9">
        <v>0</v>
      </c>
      <c r="X1637" s="9">
        <v>0</v>
      </c>
      <c r="Y1637" s="9">
        <v>1</v>
      </c>
      <c r="Z1637" s="9">
        <v>0</v>
      </c>
      <c r="AA1637" s="9">
        <v>0</v>
      </c>
      <c r="AB1637" s="9">
        <v>0</v>
      </c>
      <c r="AC1637" s="9"/>
      <c r="AD1637" s="9">
        <v>1</v>
      </c>
      <c r="AE1637" s="9"/>
      <c r="AF1637" s="9">
        <v>0</v>
      </c>
      <c r="AG1637" s="9">
        <v>0</v>
      </c>
      <c r="AH1637" s="9">
        <v>1</v>
      </c>
      <c r="AI1637" s="9">
        <v>1</v>
      </c>
      <c r="AJ1637" s="9">
        <v>1</v>
      </c>
      <c r="AK1637" s="9">
        <v>0</v>
      </c>
      <c r="AL1637" s="9"/>
      <c r="AM1637" s="9">
        <v>1</v>
      </c>
      <c r="AN1637" s="9">
        <v>1</v>
      </c>
      <c r="AO1637" s="9">
        <v>0</v>
      </c>
      <c r="AP1637" s="9">
        <v>0</v>
      </c>
      <c r="AQ1637" s="9">
        <v>0</v>
      </c>
      <c r="AR1637" s="9">
        <v>0</v>
      </c>
      <c r="AS1637" s="9"/>
      <c r="AT1637" s="9">
        <v>4</v>
      </c>
      <c r="AU1637" s="9">
        <v>4</v>
      </c>
      <c r="AV1637" s="75">
        <v>1</v>
      </c>
      <c r="AW1637" s="75">
        <v>2</v>
      </c>
      <c r="AX1637" s="75">
        <v>1</v>
      </c>
      <c r="AY1637" s="9">
        <v>1</v>
      </c>
      <c r="AZ1637" s="9">
        <v>2</v>
      </c>
      <c r="BA1637" s="9" t="s">
        <v>125</v>
      </c>
      <c r="BB1637" s="9" t="s">
        <v>125</v>
      </c>
      <c r="BC1637" s="9">
        <v>1</v>
      </c>
      <c r="BD1637" s="9">
        <v>2</v>
      </c>
      <c r="BE1637" s="9" t="s">
        <v>125</v>
      </c>
      <c r="BF1637" s="9">
        <v>1</v>
      </c>
      <c r="BG1637" s="9">
        <v>1</v>
      </c>
      <c r="BH1637">
        <v>1</v>
      </c>
      <c r="BI1637">
        <v>1</v>
      </c>
      <c r="BJ1637" s="58">
        <v>2</v>
      </c>
      <c r="BK1637">
        <v>2</v>
      </c>
      <c r="BL1637">
        <v>1</v>
      </c>
      <c r="BM1637">
        <v>2</v>
      </c>
      <c r="BN1637">
        <v>1</v>
      </c>
      <c r="BO1637">
        <v>1</v>
      </c>
      <c r="BP1637">
        <v>1</v>
      </c>
      <c r="BQ1637">
        <v>1</v>
      </c>
      <c r="BR1637">
        <v>1</v>
      </c>
      <c r="BS1637">
        <v>1</v>
      </c>
      <c r="BT1637">
        <v>1</v>
      </c>
      <c r="BU1637">
        <v>1</v>
      </c>
      <c r="BV1637">
        <v>2</v>
      </c>
      <c r="BW1637">
        <v>2</v>
      </c>
      <c r="BX1637">
        <v>1</v>
      </c>
      <c r="BY1637">
        <v>1</v>
      </c>
      <c r="BZ1637">
        <v>1</v>
      </c>
      <c r="CA1637">
        <v>2</v>
      </c>
      <c r="CB1637">
        <v>2</v>
      </c>
      <c r="CC1637">
        <v>2</v>
      </c>
      <c r="CD1637">
        <v>2</v>
      </c>
      <c r="CE1637">
        <v>2</v>
      </c>
      <c r="CF1637">
        <v>1</v>
      </c>
      <c r="CG1637">
        <v>2</v>
      </c>
      <c r="CH1637">
        <v>2</v>
      </c>
      <c r="CI1637">
        <v>2</v>
      </c>
      <c r="CJ1637">
        <v>1</v>
      </c>
      <c r="CK1637">
        <v>2</v>
      </c>
      <c r="CL1637">
        <v>1</v>
      </c>
      <c r="CM1637">
        <v>3</v>
      </c>
      <c r="CN1637">
        <v>3</v>
      </c>
      <c r="CO1637">
        <v>3</v>
      </c>
      <c r="CP1637">
        <v>4</v>
      </c>
      <c r="CQ1637">
        <v>4</v>
      </c>
      <c r="CR1637">
        <v>3</v>
      </c>
      <c r="CS1637">
        <v>3</v>
      </c>
      <c r="CT1637">
        <v>4</v>
      </c>
      <c r="CU1637">
        <v>3</v>
      </c>
      <c r="CV1637">
        <v>3</v>
      </c>
      <c r="CW1637">
        <v>2</v>
      </c>
      <c r="CX1637">
        <v>3</v>
      </c>
      <c r="CY1637">
        <v>3</v>
      </c>
      <c r="CZ1637">
        <v>0</v>
      </c>
      <c r="DA1637" s="57" t="s">
        <v>125</v>
      </c>
    </row>
    <row r="1638" spans="1:105">
      <c r="A1638">
        <v>1632</v>
      </c>
      <c r="B1638" s="9">
        <v>2</v>
      </c>
      <c r="C1638" s="9">
        <v>4</v>
      </c>
      <c r="D1638" s="9">
        <v>1</v>
      </c>
      <c r="E1638" s="9">
        <v>9</v>
      </c>
      <c r="F1638" s="9">
        <v>0</v>
      </c>
      <c r="G1638" s="9">
        <v>0</v>
      </c>
      <c r="H1638" s="9">
        <v>0</v>
      </c>
      <c r="I1638" s="9">
        <v>1</v>
      </c>
      <c r="J1638" s="9">
        <v>1</v>
      </c>
      <c r="K1638" s="9">
        <v>0</v>
      </c>
      <c r="L1638" s="9">
        <v>0</v>
      </c>
      <c r="M1638" s="9">
        <v>1</v>
      </c>
      <c r="N1638" s="9">
        <v>0</v>
      </c>
      <c r="O1638" s="9">
        <v>0</v>
      </c>
      <c r="P1638" s="9">
        <v>0</v>
      </c>
      <c r="Q1638" s="9">
        <v>4</v>
      </c>
      <c r="R1638" s="9">
        <v>4</v>
      </c>
      <c r="S1638" s="9">
        <v>4</v>
      </c>
      <c r="T1638" s="9"/>
      <c r="U1638" s="9">
        <v>0</v>
      </c>
      <c r="V1638" s="9">
        <v>0</v>
      </c>
      <c r="W1638" s="9">
        <v>1</v>
      </c>
      <c r="X1638" s="9">
        <v>0</v>
      </c>
      <c r="Y1638" s="9">
        <v>1</v>
      </c>
      <c r="Z1638" s="9">
        <v>0</v>
      </c>
      <c r="AA1638" s="9">
        <v>0</v>
      </c>
      <c r="AB1638" s="9">
        <v>0</v>
      </c>
      <c r="AC1638" s="9"/>
      <c r="AD1638" s="9">
        <v>3</v>
      </c>
      <c r="AE1638" s="9"/>
      <c r="AF1638" s="9">
        <v>1</v>
      </c>
      <c r="AG1638" s="9">
        <v>1</v>
      </c>
      <c r="AH1638" s="9">
        <v>1</v>
      </c>
      <c r="AI1638" s="9">
        <v>0</v>
      </c>
      <c r="AJ1638" s="9">
        <v>0</v>
      </c>
      <c r="AK1638" s="9">
        <v>0</v>
      </c>
      <c r="AL1638" s="9"/>
      <c r="AM1638" s="9">
        <v>1</v>
      </c>
      <c r="AN1638" s="9">
        <v>1</v>
      </c>
      <c r="AO1638" s="9">
        <v>1</v>
      </c>
      <c r="AP1638" s="9">
        <v>1</v>
      </c>
      <c r="AQ1638" s="9">
        <v>0</v>
      </c>
      <c r="AR1638" s="9">
        <v>0</v>
      </c>
      <c r="AS1638" s="9"/>
      <c r="AT1638" s="9">
        <v>3</v>
      </c>
      <c r="AU1638" s="9">
        <v>3</v>
      </c>
      <c r="AV1638" s="75">
        <v>1</v>
      </c>
      <c r="AW1638" s="75">
        <v>2</v>
      </c>
      <c r="AX1638" s="75">
        <v>1</v>
      </c>
      <c r="AY1638" s="9">
        <v>2</v>
      </c>
      <c r="AZ1638" s="9">
        <v>1</v>
      </c>
      <c r="BA1638" s="9">
        <v>1</v>
      </c>
      <c r="BB1638" s="9">
        <v>2</v>
      </c>
      <c r="BC1638" s="9">
        <v>2</v>
      </c>
      <c r="BD1638" s="9">
        <v>1</v>
      </c>
      <c r="BE1638" s="9"/>
      <c r="BF1638" s="9">
        <v>1</v>
      </c>
      <c r="BG1638" s="9">
        <v>1</v>
      </c>
      <c r="BH1638">
        <v>1</v>
      </c>
      <c r="BI1638">
        <v>2</v>
      </c>
      <c r="BJ1638" s="58">
        <v>1</v>
      </c>
      <c r="BK1638">
        <v>2</v>
      </c>
      <c r="BL1638">
        <v>2</v>
      </c>
      <c r="BM1638">
        <v>1</v>
      </c>
      <c r="BN1638">
        <v>2</v>
      </c>
      <c r="BO1638">
        <v>2</v>
      </c>
      <c r="BP1638">
        <v>1</v>
      </c>
      <c r="BQ1638">
        <v>1</v>
      </c>
      <c r="BR1638">
        <v>1</v>
      </c>
      <c r="BS1638">
        <v>2</v>
      </c>
      <c r="BT1638" t="s">
        <v>125</v>
      </c>
      <c r="BU1638">
        <v>1</v>
      </c>
      <c r="BV1638">
        <v>1</v>
      </c>
      <c r="BX1638">
        <v>2</v>
      </c>
      <c r="BY1638">
        <v>1</v>
      </c>
      <c r="BZ1638">
        <v>2</v>
      </c>
      <c r="CA1638">
        <v>2</v>
      </c>
      <c r="CB1638">
        <v>2</v>
      </c>
      <c r="CC1638">
        <v>2</v>
      </c>
      <c r="CD1638">
        <v>2</v>
      </c>
      <c r="CE1638">
        <v>1</v>
      </c>
      <c r="CF1638">
        <v>2</v>
      </c>
      <c r="CG1638">
        <v>2</v>
      </c>
      <c r="CH1638">
        <v>2</v>
      </c>
      <c r="CI1638">
        <v>2</v>
      </c>
      <c r="CJ1638">
        <v>2</v>
      </c>
      <c r="CK1638">
        <v>2</v>
      </c>
      <c r="CL1638">
        <v>2</v>
      </c>
      <c r="CM1638" t="s">
        <v>125</v>
      </c>
      <c r="CN1638" t="s">
        <v>125</v>
      </c>
      <c r="CO1638">
        <v>4</v>
      </c>
      <c r="CP1638">
        <v>3</v>
      </c>
      <c r="CQ1638">
        <v>4</v>
      </c>
      <c r="CR1638">
        <v>3</v>
      </c>
      <c r="CS1638">
        <v>4</v>
      </c>
      <c r="CT1638">
        <v>4</v>
      </c>
      <c r="CU1638">
        <v>4</v>
      </c>
      <c r="CV1638">
        <v>3</v>
      </c>
      <c r="CW1638">
        <v>1</v>
      </c>
      <c r="CX1638">
        <v>2</v>
      </c>
      <c r="CY1638">
        <v>3</v>
      </c>
      <c r="CZ1638">
        <v>3</v>
      </c>
      <c r="DA1638" s="57" t="s">
        <v>125</v>
      </c>
    </row>
    <row r="1639" spans="1:105">
      <c r="A1639">
        <v>1633</v>
      </c>
      <c r="B1639" s="9">
        <v>2</v>
      </c>
      <c r="C1639" s="9">
        <v>4</v>
      </c>
      <c r="D1639" s="9">
        <v>1</v>
      </c>
      <c r="E1639" s="9">
        <v>3</v>
      </c>
      <c r="F1639" s="9">
        <v>0</v>
      </c>
      <c r="G1639" s="9">
        <v>1</v>
      </c>
      <c r="H1639" s="9">
        <v>1</v>
      </c>
      <c r="I1639" s="9">
        <v>1</v>
      </c>
      <c r="J1639" s="9">
        <v>0</v>
      </c>
      <c r="K1639" s="9">
        <v>0</v>
      </c>
      <c r="L1639" s="9">
        <v>0</v>
      </c>
      <c r="M1639" s="9">
        <v>2</v>
      </c>
      <c r="N1639" s="9">
        <v>4</v>
      </c>
      <c r="O1639" s="9">
        <v>3</v>
      </c>
      <c r="P1639" s="9">
        <v>3</v>
      </c>
      <c r="Q1639" s="9">
        <v>3</v>
      </c>
      <c r="R1639" s="9">
        <v>4</v>
      </c>
      <c r="S1639" s="9">
        <v>4</v>
      </c>
      <c r="T1639" s="9"/>
      <c r="U1639" s="9">
        <v>1</v>
      </c>
      <c r="V1639" s="9">
        <v>0</v>
      </c>
      <c r="W1639" s="9">
        <v>0</v>
      </c>
      <c r="X1639" s="9">
        <v>1</v>
      </c>
      <c r="Y1639" s="9">
        <v>0</v>
      </c>
      <c r="Z1639" s="9">
        <v>1</v>
      </c>
      <c r="AA1639" s="9">
        <v>0</v>
      </c>
      <c r="AB1639" s="9">
        <v>0</v>
      </c>
      <c r="AC1639" s="9"/>
      <c r="AD1639" s="9">
        <v>1</v>
      </c>
      <c r="AE1639" s="9"/>
      <c r="AF1639" s="9">
        <v>1</v>
      </c>
      <c r="AG1639" s="9">
        <v>1</v>
      </c>
      <c r="AH1639" s="9">
        <v>1</v>
      </c>
      <c r="AI1639" s="9">
        <v>0</v>
      </c>
      <c r="AJ1639" s="9">
        <v>0</v>
      </c>
      <c r="AK1639" s="9">
        <v>0</v>
      </c>
      <c r="AL1639" s="9"/>
      <c r="AM1639" s="9">
        <v>1</v>
      </c>
      <c r="AN1639" s="9">
        <v>1</v>
      </c>
      <c r="AO1639" s="9">
        <v>1</v>
      </c>
      <c r="AP1639" s="9">
        <v>0</v>
      </c>
      <c r="AQ1639" s="9">
        <v>0</v>
      </c>
      <c r="AR1639" s="9">
        <v>0</v>
      </c>
      <c r="AS1639" s="9"/>
      <c r="AT1639" s="9">
        <v>4</v>
      </c>
      <c r="AU1639" s="9">
        <v>4</v>
      </c>
      <c r="AV1639" s="75">
        <v>2</v>
      </c>
      <c r="AW1639" s="75">
        <v>2</v>
      </c>
      <c r="AX1639" s="75">
        <v>2</v>
      </c>
      <c r="AY1639" s="9" t="s">
        <v>125</v>
      </c>
      <c r="AZ1639" s="9">
        <v>1</v>
      </c>
      <c r="BA1639" s="9">
        <v>1</v>
      </c>
      <c r="BB1639" s="9">
        <v>2</v>
      </c>
      <c r="BC1639" s="9">
        <v>2</v>
      </c>
      <c r="BD1639" s="9">
        <v>1</v>
      </c>
      <c r="BE1639" s="9">
        <v>1</v>
      </c>
      <c r="BF1639" s="9">
        <v>1</v>
      </c>
      <c r="BG1639" s="9">
        <v>1</v>
      </c>
      <c r="BH1639">
        <v>1</v>
      </c>
      <c r="BI1639">
        <v>1</v>
      </c>
      <c r="BJ1639" s="58">
        <v>2</v>
      </c>
      <c r="BK1639">
        <v>2</v>
      </c>
      <c r="BL1639">
        <v>1</v>
      </c>
      <c r="BM1639">
        <v>1</v>
      </c>
      <c r="BN1639">
        <v>1</v>
      </c>
      <c r="BO1639">
        <v>2</v>
      </c>
      <c r="BP1639">
        <v>2</v>
      </c>
      <c r="BQ1639" t="s">
        <v>125</v>
      </c>
      <c r="BR1639">
        <v>1</v>
      </c>
      <c r="BS1639">
        <v>1</v>
      </c>
      <c r="BT1639">
        <v>1</v>
      </c>
      <c r="BU1639">
        <v>1</v>
      </c>
      <c r="BV1639">
        <v>2</v>
      </c>
      <c r="BW1639">
        <v>2</v>
      </c>
      <c r="BX1639">
        <v>2</v>
      </c>
      <c r="BY1639">
        <v>1</v>
      </c>
      <c r="BZ1639">
        <v>2</v>
      </c>
      <c r="CA1639">
        <v>1</v>
      </c>
      <c r="CB1639">
        <v>2</v>
      </c>
      <c r="CC1639">
        <v>2</v>
      </c>
      <c r="CD1639">
        <v>2</v>
      </c>
      <c r="CE1639">
        <v>2</v>
      </c>
      <c r="CF1639">
        <v>1</v>
      </c>
      <c r="CG1639">
        <v>2</v>
      </c>
      <c r="CH1639">
        <v>1</v>
      </c>
      <c r="CI1639">
        <v>2</v>
      </c>
      <c r="CJ1639">
        <v>1</v>
      </c>
      <c r="CK1639">
        <v>2</v>
      </c>
      <c r="CL1639">
        <v>1</v>
      </c>
      <c r="CM1639">
        <v>4</v>
      </c>
      <c r="CN1639">
        <v>4</v>
      </c>
      <c r="CO1639">
        <v>4</v>
      </c>
      <c r="CP1639">
        <v>1</v>
      </c>
      <c r="CQ1639">
        <v>4</v>
      </c>
      <c r="CR1639">
        <v>2</v>
      </c>
      <c r="CS1639">
        <v>2</v>
      </c>
      <c r="CT1639">
        <v>4</v>
      </c>
      <c r="CU1639">
        <v>2</v>
      </c>
      <c r="CV1639">
        <v>1</v>
      </c>
      <c r="CW1639">
        <v>1</v>
      </c>
      <c r="CX1639">
        <v>2</v>
      </c>
      <c r="CY1639">
        <v>1</v>
      </c>
      <c r="CZ1639">
        <v>1</v>
      </c>
      <c r="DA1639" s="57">
        <v>1</v>
      </c>
    </row>
    <row r="1640" spans="1:105">
      <c r="A1640">
        <v>1634</v>
      </c>
      <c r="B1640" s="9">
        <v>2</v>
      </c>
      <c r="C1640" s="9">
        <v>2</v>
      </c>
      <c r="D1640" s="9">
        <v>5</v>
      </c>
      <c r="E1640" s="9">
        <v>1</v>
      </c>
      <c r="F1640" s="9">
        <v>1</v>
      </c>
      <c r="G1640" s="9">
        <v>1</v>
      </c>
      <c r="H1640" s="9">
        <v>0</v>
      </c>
      <c r="I1640" s="9">
        <v>1</v>
      </c>
      <c r="J1640" s="9">
        <v>0</v>
      </c>
      <c r="K1640" s="9">
        <v>0</v>
      </c>
      <c r="L1640" s="9">
        <v>0</v>
      </c>
      <c r="M1640" s="9">
        <v>2</v>
      </c>
      <c r="N1640" s="9">
        <v>4</v>
      </c>
      <c r="O1640" s="9">
        <v>4</v>
      </c>
      <c r="P1640" s="9">
        <v>4</v>
      </c>
      <c r="Q1640" s="9">
        <v>4</v>
      </c>
      <c r="R1640" s="9">
        <v>0</v>
      </c>
      <c r="S1640" s="9">
        <v>4</v>
      </c>
      <c r="T1640" s="9"/>
      <c r="U1640" s="9">
        <v>0</v>
      </c>
      <c r="V1640" s="9">
        <v>0</v>
      </c>
      <c r="W1640" s="9">
        <v>1</v>
      </c>
      <c r="X1640" s="9">
        <v>1</v>
      </c>
      <c r="Y1640" s="9">
        <v>0</v>
      </c>
      <c r="Z1640" s="9">
        <v>0</v>
      </c>
      <c r="AA1640" s="9">
        <v>0</v>
      </c>
      <c r="AB1640" s="9">
        <v>0</v>
      </c>
      <c r="AC1640" s="9"/>
      <c r="AD1640" s="9">
        <v>3</v>
      </c>
      <c r="AE1640" s="9"/>
      <c r="AF1640" s="9">
        <v>1</v>
      </c>
      <c r="AG1640" s="9">
        <v>0</v>
      </c>
      <c r="AH1640" s="9">
        <v>1</v>
      </c>
      <c r="AI1640" s="9">
        <v>1</v>
      </c>
      <c r="AJ1640" s="9">
        <v>0</v>
      </c>
      <c r="AK1640" s="9">
        <v>0</v>
      </c>
      <c r="AL1640" s="9"/>
      <c r="AM1640" s="9">
        <v>1</v>
      </c>
      <c r="AN1640" s="9">
        <v>1</v>
      </c>
      <c r="AO1640" s="9">
        <v>1</v>
      </c>
      <c r="AP1640" s="9">
        <v>1</v>
      </c>
      <c r="AQ1640" s="9">
        <v>0</v>
      </c>
      <c r="AR1640" s="9">
        <v>0</v>
      </c>
      <c r="AS1640" s="9"/>
      <c r="AT1640" s="9">
        <v>3</v>
      </c>
      <c r="AU1640" s="9">
        <v>3</v>
      </c>
      <c r="AV1640" s="75">
        <v>2</v>
      </c>
      <c r="AW1640" s="75">
        <v>2</v>
      </c>
      <c r="AX1640" s="75">
        <v>1</v>
      </c>
      <c r="AY1640" s="9">
        <v>1</v>
      </c>
      <c r="AZ1640" s="9">
        <v>2</v>
      </c>
      <c r="BA1640" s="9" t="s">
        <v>125</v>
      </c>
      <c r="BB1640" s="9" t="s">
        <v>125</v>
      </c>
      <c r="BC1640" s="9">
        <v>2</v>
      </c>
      <c r="BD1640" s="9">
        <v>1</v>
      </c>
      <c r="BE1640" s="9">
        <v>2</v>
      </c>
      <c r="BF1640" s="9">
        <v>1</v>
      </c>
      <c r="BG1640" s="9">
        <v>1</v>
      </c>
      <c r="BH1640">
        <v>1</v>
      </c>
      <c r="BI1640">
        <v>1</v>
      </c>
      <c r="BJ1640" s="58">
        <v>1</v>
      </c>
      <c r="BK1640">
        <v>2</v>
      </c>
      <c r="BL1640">
        <v>1</v>
      </c>
      <c r="BM1640">
        <v>1</v>
      </c>
      <c r="BN1640">
        <v>1</v>
      </c>
      <c r="BO1640">
        <v>2</v>
      </c>
      <c r="BP1640">
        <v>1</v>
      </c>
      <c r="BQ1640">
        <v>1</v>
      </c>
      <c r="BR1640">
        <v>2</v>
      </c>
      <c r="BS1640">
        <v>1</v>
      </c>
      <c r="BT1640">
        <v>1</v>
      </c>
      <c r="BU1640">
        <v>2</v>
      </c>
      <c r="BV1640">
        <v>1</v>
      </c>
      <c r="BW1640">
        <v>2</v>
      </c>
      <c r="BX1640">
        <v>2</v>
      </c>
      <c r="BY1640">
        <v>1</v>
      </c>
      <c r="BZ1640">
        <v>2</v>
      </c>
      <c r="CA1640">
        <v>2</v>
      </c>
      <c r="CB1640">
        <v>2</v>
      </c>
      <c r="CC1640">
        <v>2</v>
      </c>
      <c r="CD1640">
        <v>2</v>
      </c>
      <c r="CE1640">
        <v>1</v>
      </c>
      <c r="CF1640">
        <v>1</v>
      </c>
      <c r="CG1640">
        <v>2</v>
      </c>
      <c r="CH1640">
        <v>2</v>
      </c>
      <c r="CI1640">
        <v>2</v>
      </c>
      <c r="CJ1640">
        <v>1</v>
      </c>
      <c r="CK1640">
        <v>2</v>
      </c>
      <c r="CL1640">
        <v>2</v>
      </c>
      <c r="CM1640" t="s">
        <v>125</v>
      </c>
      <c r="CN1640" t="s">
        <v>125</v>
      </c>
      <c r="CO1640">
        <v>4</v>
      </c>
      <c r="CP1640">
        <v>2</v>
      </c>
      <c r="CQ1640">
        <v>2</v>
      </c>
      <c r="CR1640">
        <v>4</v>
      </c>
      <c r="CS1640">
        <v>4</v>
      </c>
      <c r="CT1640">
        <v>4</v>
      </c>
      <c r="CU1640">
        <v>4</v>
      </c>
      <c r="CV1640">
        <v>3</v>
      </c>
      <c r="CW1640">
        <v>1</v>
      </c>
      <c r="CX1640">
        <v>1</v>
      </c>
      <c r="CY1640">
        <v>4</v>
      </c>
      <c r="CZ1640">
        <v>4</v>
      </c>
      <c r="DA1640" s="57">
        <v>4</v>
      </c>
    </row>
    <row r="1641" spans="1:105">
      <c r="A1641">
        <v>1635</v>
      </c>
      <c r="B1641" s="9">
        <v>2</v>
      </c>
      <c r="C1641" s="9">
        <v>9</v>
      </c>
      <c r="D1641" s="9">
        <v>7</v>
      </c>
      <c r="E1641" s="9">
        <v>2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1</v>
      </c>
      <c r="L1641" s="9">
        <v>0</v>
      </c>
      <c r="M1641" s="9">
        <v>2</v>
      </c>
      <c r="N1641" s="9">
        <v>4</v>
      </c>
      <c r="O1641" s="9">
        <v>4</v>
      </c>
      <c r="P1641" s="9">
        <v>4</v>
      </c>
      <c r="Q1641" s="9">
        <v>4</v>
      </c>
      <c r="R1641" s="9">
        <v>4</v>
      </c>
      <c r="S1641" s="9">
        <v>4</v>
      </c>
      <c r="T1641" s="9"/>
      <c r="U1641" s="9">
        <v>1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  <c r="AC1641" s="9"/>
      <c r="AD1641" s="9">
        <v>1</v>
      </c>
      <c r="AE1641" s="9"/>
      <c r="AF1641" s="9">
        <v>1</v>
      </c>
      <c r="AG1641" s="9">
        <v>1</v>
      </c>
      <c r="AH1641" s="9">
        <v>1</v>
      </c>
      <c r="AI1641" s="9">
        <v>1</v>
      </c>
      <c r="AJ1641" s="9">
        <v>1</v>
      </c>
      <c r="AK1641" s="9">
        <v>0</v>
      </c>
      <c r="AL1641" s="9"/>
      <c r="AM1641" s="9">
        <v>1</v>
      </c>
      <c r="AN1641" s="9">
        <v>1</v>
      </c>
      <c r="AO1641" s="9">
        <v>1</v>
      </c>
      <c r="AP1641" s="9">
        <v>1</v>
      </c>
      <c r="AQ1641" s="9">
        <v>0</v>
      </c>
      <c r="AR1641" s="9">
        <v>0</v>
      </c>
      <c r="AS1641" s="9"/>
      <c r="AT1641" s="9">
        <v>1</v>
      </c>
      <c r="AU1641" s="9">
        <v>2</v>
      </c>
      <c r="AV1641" s="75">
        <v>2</v>
      </c>
      <c r="AW1641" s="75">
        <v>2</v>
      </c>
      <c r="AX1641" s="75">
        <v>1</v>
      </c>
      <c r="AY1641" s="9">
        <v>1</v>
      </c>
      <c r="AZ1641" s="9">
        <v>1</v>
      </c>
      <c r="BA1641" s="9">
        <v>1</v>
      </c>
      <c r="BB1641" s="9">
        <v>1</v>
      </c>
      <c r="BC1641" s="9">
        <v>2</v>
      </c>
      <c r="BD1641" s="9">
        <v>1</v>
      </c>
      <c r="BE1641" s="9">
        <v>1</v>
      </c>
      <c r="BF1641" s="9">
        <v>1</v>
      </c>
      <c r="BG1641" s="9">
        <v>1</v>
      </c>
      <c r="BH1641">
        <v>1</v>
      </c>
      <c r="BI1641">
        <v>1</v>
      </c>
      <c r="BJ1641" s="58">
        <v>2</v>
      </c>
      <c r="BK1641">
        <v>2</v>
      </c>
      <c r="BL1641">
        <v>1</v>
      </c>
      <c r="BM1641">
        <v>2</v>
      </c>
      <c r="BN1641">
        <v>2</v>
      </c>
      <c r="BO1641">
        <v>2</v>
      </c>
      <c r="BP1641">
        <v>2</v>
      </c>
      <c r="BQ1641" t="s">
        <v>125</v>
      </c>
      <c r="BR1641">
        <v>2</v>
      </c>
      <c r="BS1641">
        <v>1</v>
      </c>
      <c r="BT1641">
        <v>1</v>
      </c>
      <c r="BU1641">
        <v>2</v>
      </c>
      <c r="BV1641">
        <v>1</v>
      </c>
      <c r="BW1641">
        <v>1</v>
      </c>
      <c r="BX1641">
        <v>2</v>
      </c>
      <c r="BY1641">
        <v>1</v>
      </c>
      <c r="BZ1641">
        <v>1</v>
      </c>
      <c r="CA1641">
        <v>2</v>
      </c>
      <c r="CB1641">
        <v>2</v>
      </c>
      <c r="CC1641">
        <v>2</v>
      </c>
      <c r="CD1641">
        <v>2</v>
      </c>
      <c r="CE1641">
        <v>2</v>
      </c>
      <c r="CF1641">
        <v>2</v>
      </c>
      <c r="CG1641">
        <v>2</v>
      </c>
      <c r="CH1641">
        <v>1</v>
      </c>
      <c r="CI1641">
        <v>1</v>
      </c>
      <c r="CJ1641">
        <v>1</v>
      </c>
      <c r="CK1641">
        <v>2</v>
      </c>
      <c r="CL1641">
        <v>1</v>
      </c>
      <c r="CM1641">
        <v>4</v>
      </c>
      <c r="CN1641">
        <v>4</v>
      </c>
      <c r="CO1641">
        <v>4</v>
      </c>
      <c r="CP1641">
        <v>2</v>
      </c>
      <c r="CQ1641">
        <v>4</v>
      </c>
      <c r="CR1641">
        <v>3</v>
      </c>
      <c r="CS1641">
        <v>3</v>
      </c>
      <c r="CT1641">
        <v>1</v>
      </c>
      <c r="CU1641">
        <v>3</v>
      </c>
      <c r="CV1641">
        <v>3</v>
      </c>
      <c r="CW1641">
        <v>2</v>
      </c>
      <c r="CX1641">
        <v>4</v>
      </c>
      <c r="CY1641">
        <v>1</v>
      </c>
      <c r="CZ1641">
        <v>4</v>
      </c>
      <c r="DA1641" s="57" t="s">
        <v>125</v>
      </c>
    </row>
    <row r="1642" spans="1:105">
      <c r="A1642">
        <v>1636</v>
      </c>
      <c r="B1642" s="9">
        <v>1</v>
      </c>
      <c r="C1642" s="9">
        <v>2</v>
      </c>
      <c r="D1642" s="9">
        <v>1</v>
      </c>
      <c r="E1642" s="9">
        <v>9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1</v>
      </c>
      <c r="M1642" s="9">
        <v>2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/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1</v>
      </c>
      <c r="AB1642" s="9">
        <v>0</v>
      </c>
      <c r="AC1642" s="9"/>
      <c r="AD1642" s="9">
        <v>5</v>
      </c>
      <c r="AE1642" s="9"/>
      <c r="AF1642" s="9">
        <v>0</v>
      </c>
      <c r="AG1642" s="9">
        <v>0</v>
      </c>
      <c r="AH1642" s="9">
        <v>1</v>
      </c>
      <c r="AI1642" s="9">
        <v>1</v>
      </c>
      <c r="AJ1642" s="9">
        <v>0</v>
      </c>
      <c r="AK1642" s="9">
        <v>0</v>
      </c>
      <c r="AL1642" s="9"/>
      <c r="AM1642" s="9">
        <v>1</v>
      </c>
      <c r="AN1642" s="9">
        <v>1</v>
      </c>
      <c r="AO1642" s="9">
        <v>0</v>
      </c>
      <c r="AP1642" s="9">
        <v>1</v>
      </c>
      <c r="AQ1642" s="9">
        <v>0</v>
      </c>
      <c r="AR1642" s="9">
        <v>0</v>
      </c>
      <c r="AS1642" s="9"/>
      <c r="AT1642" s="9">
        <v>3</v>
      </c>
      <c r="AU1642" s="9">
        <v>3</v>
      </c>
      <c r="AV1642" s="75">
        <v>2</v>
      </c>
      <c r="AW1642" s="75">
        <v>2</v>
      </c>
      <c r="AX1642" s="75">
        <v>2</v>
      </c>
      <c r="AY1642" s="9" t="s">
        <v>125</v>
      </c>
      <c r="AZ1642" s="9">
        <v>1</v>
      </c>
      <c r="BA1642" s="9">
        <v>1</v>
      </c>
      <c r="BB1642" s="9">
        <v>2</v>
      </c>
      <c r="BC1642" s="9">
        <v>2</v>
      </c>
      <c r="BD1642" s="9">
        <v>1</v>
      </c>
      <c r="BE1642" s="9">
        <v>2</v>
      </c>
      <c r="BF1642" s="9">
        <v>2</v>
      </c>
      <c r="BG1642" s="9" t="s">
        <v>125</v>
      </c>
      <c r="BH1642">
        <v>2</v>
      </c>
      <c r="BI1642">
        <v>2</v>
      </c>
      <c r="BJ1642" s="58">
        <v>2</v>
      </c>
      <c r="BK1642">
        <v>2</v>
      </c>
      <c r="BL1642">
        <v>1</v>
      </c>
      <c r="BM1642">
        <v>1</v>
      </c>
      <c r="BN1642">
        <v>1</v>
      </c>
      <c r="BO1642">
        <v>2</v>
      </c>
      <c r="BP1642">
        <v>2</v>
      </c>
      <c r="BQ1642" t="s">
        <v>125</v>
      </c>
      <c r="BR1642">
        <v>1</v>
      </c>
      <c r="BS1642">
        <v>2</v>
      </c>
      <c r="BT1642" t="s">
        <v>125</v>
      </c>
      <c r="BU1642">
        <v>1</v>
      </c>
      <c r="BV1642">
        <v>1</v>
      </c>
      <c r="BW1642">
        <v>1</v>
      </c>
      <c r="BX1642">
        <v>2</v>
      </c>
      <c r="BY1642">
        <v>2</v>
      </c>
      <c r="BZ1642">
        <v>2</v>
      </c>
      <c r="CA1642">
        <v>2</v>
      </c>
      <c r="CB1642">
        <v>2</v>
      </c>
      <c r="CC1642">
        <v>2</v>
      </c>
      <c r="CD1642">
        <v>2</v>
      </c>
      <c r="CE1642">
        <v>2</v>
      </c>
      <c r="CF1642">
        <v>2</v>
      </c>
      <c r="CG1642">
        <v>2</v>
      </c>
      <c r="CH1642">
        <v>2</v>
      </c>
      <c r="CI1642">
        <v>2</v>
      </c>
      <c r="CJ1642">
        <v>2</v>
      </c>
      <c r="CK1642">
        <v>2</v>
      </c>
      <c r="CL1642">
        <v>1</v>
      </c>
      <c r="CM1642">
        <v>3</v>
      </c>
      <c r="CN1642">
        <v>3</v>
      </c>
      <c r="CO1642">
        <v>3</v>
      </c>
      <c r="CP1642">
        <v>1</v>
      </c>
      <c r="CQ1642">
        <v>3</v>
      </c>
      <c r="CR1642">
        <v>3</v>
      </c>
      <c r="CS1642">
        <v>3</v>
      </c>
      <c r="CT1642">
        <v>3</v>
      </c>
      <c r="CU1642">
        <v>3</v>
      </c>
      <c r="CV1642">
        <v>2</v>
      </c>
      <c r="CW1642">
        <v>1</v>
      </c>
      <c r="CX1642">
        <v>4</v>
      </c>
      <c r="CY1642">
        <v>3</v>
      </c>
      <c r="CZ1642">
        <v>0</v>
      </c>
      <c r="DA1642" s="57" t="s">
        <v>125</v>
      </c>
    </row>
    <row r="1643" spans="1:105">
      <c r="A1643">
        <v>1637</v>
      </c>
      <c r="B1643" s="9">
        <v>2</v>
      </c>
      <c r="C1643" s="9">
        <v>8</v>
      </c>
      <c r="D1643" s="9">
        <v>5</v>
      </c>
      <c r="E1643" s="9">
        <v>11</v>
      </c>
      <c r="F1643" s="9">
        <v>0</v>
      </c>
      <c r="G1643" s="9">
        <v>0</v>
      </c>
      <c r="H1643" s="9">
        <v>0</v>
      </c>
      <c r="I1643" s="9">
        <v>1</v>
      </c>
      <c r="J1643" s="9">
        <v>0</v>
      </c>
      <c r="K1643" s="9">
        <v>0</v>
      </c>
      <c r="L1643" s="9">
        <v>0</v>
      </c>
      <c r="M1643" s="9">
        <v>2</v>
      </c>
      <c r="N1643" s="9">
        <v>0</v>
      </c>
      <c r="O1643" s="9">
        <v>3</v>
      </c>
      <c r="P1643" s="9">
        <v>3</v>
      </c>
      <c r="Q1643" s="9">
        <v>3</v>
      </c>
      <c r="R1643" s="9">
        <v>3</v>
      </c>
      <c r="S1643" s="9">
        <v>3</v>
      </c>
      <c r="T1643" s="9"/>
      <c r="U1643" s="9">
        <v>0</v>
      </c>
      <c r="V1643" s="9">
        <v>0</v>
      </c>
      <c r="W1643" s="9">
        <v>1</v>
      </c>
      <c r="X1643" s="9">
        <v>0</v>
      </c>
      <c r="Y1643" s="9">
        <v>1</v>
      </c>
      <c r="Z1643" s="9">
        <v>0</v>
      </c>
      <c r="AA1643" s="9">
        <v>0</v>
      </c>
      <c r="AB1643" s="9">
        <v>0</v>
      </c>
      <c r="AC1643" s="9"/>
      <c r="AD1643" s="9">
        <v>3</v>
      </c>
      <c r="AE1643" s="9"/>
      <c r="AF1643" s="9">
        <v>1</v>
      </c>
      <c r="AG1643" s="9">
        <v>1</v>
      </c>
      <c r="AH1643" s="9">
        <v>0</v>
      </c>
      <c r="AI1643" s="9">
        <v>0</v>
      </c>
      <c r="AJ1643" s="9">
        <v>0</v>
      </c>
      <c r="AK1643" s="9">
        <v>0</v>
      </c>
      <c r="AL1643" s="9"/>
      <c r="AM1643" s="9">
        <v>0</v>
      </c>
      <c r="AN1643" s="9">
        <v>1</v>
      </c>
      <c r="AO1643" s="9">
        <v>1</v>
      </c>
      <c r="AP1643" s="9">
        <v>1</v>
      </c>
      <c r="AQ1643" s="9">
        <v>0</v>
      </c>
      <c r="AR1643" s="9">
        <v>0</v>
      </c>
      <c r="AS1643" s="9"/>
      <c r="AT1643" s="9">
        <v>4</v>
      </c>
      <c r="AU1643" s="9">
        <v>3</v>
      </c>
      <c r="AV1643" s="75">
        <v>1</v>
      </c>
      <c r="AW1643" s="75">
        <v>2</v>
      </c>
      <c r="AX1643" s="75">
        <v>1</v>
      </c>
      <c r="AY1643" s="9">
        <v>1</v>
      </c>
      <c r="AZ1643" s="9">
        <v>1</v>
      </c>
      <c r="BA1643" s="9"/>
      <c r="BB1643" s="9"/>
      <c r="BC1643" s="9">
        <v>1</v>
      </c>
      <c r="BD1643" s="9">
        <v>1</v>
      </c>
      <c r="BE1643" s="9">
        <v>1</v>
      </c>
      <c r="BF1643" s="9">
        <v>1</v>
      </c>
      <c r="BG1643" s="9">
        <v>1</v>
      </c>
      <c r="BH1643">
        <v>1</v>
      </c>
      <c r="BI1643">
        <v>2</v>
      </c>
      <c r="BJ1643" s="58">
        <v>1</v>
      </c>
      <c r="BK1643">
        <v>2</v>
      </c>
      <c r="BL1643">
        <v>1</v>
      </c>
      <c r="BM1643">
        <v>2</v>
      </c>
      <c r="BN1643">
        <v>1</v>
      </c>
      <c r="BO1643">
        <v>2</v>
      </c>
      <c r="BP1643">
        <v>2</v>
      </c>
      <c r="BQ1643" t="s">
        <v>125</v>
      </c>
      <c r="BR1643">
        <v>1</v>
      </c>
      <c r="BS1643">
        <v>1</v>
      </c>
      <c r="BT1643">
        <v>1</v>
      </c>
      <c r="BU1643">
        <v>1</v>
      </c>
      <c r="BV1643">
        <v>1</v>
      </c>
      <c r="BW1643">
        <v>2</v>
      </c>
      <c r="BX1643">
        <v>1</v>
      </c>
      <c r="BY1643">
        <v>1</v>
      </c>
      <c r="BZ1643">
        <v>2</v>
      </c>
      <c r="CA1643">
        <v>1</v>
      </c>
      <c r="CB1643">
        <v>2</v>
      </c>
      <c r="CC1643">
        <v>2</v>
      </c>
      <c r="CD1643">
        <v>1</v>
      </c>
      <c r="CE1643">
        <v>2</v>
      </c>
      <c r="CF1643">
        <v>1</v>
      </c>
      <c r="CG1643">
        <v>2</v>
      </c>
      <c r="CH1643">
        <v>2</v>
      </c>
      <c r="CI1643">
        <v>1</v>
      </c>
      <c r="CJ1643">
        <v>1</v>
      </c>
      <c r="CK1643">
        <v>1</v>
      </c>
      <c r="CL1643">
        <v>2</v>
      </c>
      <c r="CM1643" t="s">
        <v>125</v>
      </c>
      <c r="CN1643" t="s">
        <v>125</v>
      </c>
      <c r="CO1643">
        <v>4</v>
      </c>
      <c r="CP1643">
        <v>3</v>
      </c>
      <c r="CQ1643">
        <v>4</v>
      </c>
      <c r="CR1643">
        <v>3</v>
      </c>
      <c r="CS1643">
        <v>3</v>
      </c>
      <c r="CT1643">
        <v>4</v>
      </c>
      <c r="CU1643">
        <v>3</v>
      </c>
      <c r="CV1643">
        <v>2</v>
      </c>
      <c r="CW1643">
        <v>2</v>
      </c>
      <c r="CX1643">
        <v>3</v>
      </c>
      <c r="CY1643">
        <v>4</v>
      </c>
      <c r="CZ1643">
        <v>3</v>
      </c>
      <c r="DA1643" s="57" t="s">
        <v>125</v>
      </c>
    </row>
    <row r="1644" spans="1:105">
      <c r="A1644">
        <v>1638</v>
      </c>
      <c r="B1644" s="9">
        <v>2</v>
      </c>
      <c r="C1644" s="9">
        <v>5</v>
      </c>
      <c r="D1644" s="9">
        <v>4</v>
      </c>
      <c r="E1644" s="9">
        <v>13</v>
      </c>
      <c r="F1644" s="9">
        <v>0</v>
      </c>
      <c r="G1644" s="9">
        <v>0</v>
      </c>
      <c r="H1644" s="9">
        <v>0</v>
      </c>
      <c r="I1644" s="9">
        <v>1</v>
      </c>
      <c r="J1644" s="9">
        <v>0</v>
      </c>
      <c r="K1644" s="9">
        <v>0</v>
      </c>
      <c r="L1644" s="9">
        <v>0</v>
      </c>
      <c r="M1644" s="9">
        <v>2</v>
      </c>
      <c r="N1644" s="9">
        <v>0</v>
      </c>
      <c r="O1644" s="9">
        <v>0</v>
      </c>
      <c r="P1644" s="9">
        <v>0</v>
      </c>
      <c r="Q1644" s="9">
        <v>0</v>
      </c>
      <c r="R1644" s="9">
        <v>4</v>
      </c>
      <c r="S1644" s="9">
        <v>0</v>
      </c>
      <c r="T1644" s="9"/>
      <c r="U1644" s="9">
        <v>1</v>
      </c>
      <c r="V1644" s="9">
        <v>0</v>
      </c>
      <c r="W1644" s="9">
        <v>1</v>
      </c>
      <c r="X1644" s="9">
        <v>0</v>
      </c>
      <c r="Y1644" s="9">
        <v>1</v>
      </c>
      <c r="Z1644" s="9">
        <v>0</v>
      </c>
      <c r="AA1644" s="9">
        <v>0</v>
      </c>
      <c r="AB1644" s="9">
        <v>0</v>
      </c>
      <c r="AC1644" s="9"/>
      <c r="AD1644" s="9">
        <v>6</v>
      </c>
      <c r="AE1644" s="9"/>
      <c r="AF1644" s="9">
        <v>1</v>
      </c>
      <c r="AG1644" s="9">
        <v>0</v>
      </c>
      <c r="AH1644" s="9">
        <v>1</v>
      </c>
      <c r="AI1644" s="9">
        <v>0</v>
      </c>
      <c r="AJ1644" s="9">
        <v>0</v>
      </c>
      <c r="AK1644" s="9">
        <v>0</v>
      </c>
      <c r="AL1644" s="9"/>
      <c r="AM1644" s="9">
        <v>1</v>
      </c>
      <c r="AN1644" s="9">
        <v>1</v>
      </c>
      <c r="AO1644" s="9">
        <v>1</v>
      </c>
      <c r="AP1644" s="9">
        <v>1</v>
      </c>
      <c r="AQ1644" s="9">
        <v>0</v>
      </c>
      <c r="AR1644" s="9">
        <v>0</v>
      </c>
      <c r="AS1644" s="9"/>
      <c r="AT1644" s="9">
        <v>1</v>
      </c>
      <c r="AU1644" s="9">
        <v>3</v>
      </c>
      <c r="AV1644" s="75">
        <v>1</v>
      </c>
      <c r="AW1644" s="75">
        <v>2</v>
      </c>
      <c r="AX1644" s="75">
        <v>1</v>
      </c>
      <c r="AY1644" s="9">
        <v>2</v>
      </c>
      <c r="AZ1644" s="9">
        <v>1</v>
      </c>
      <c r="BA1644" s="9">
        <v>1</v>
      </c>
      <c r="BB1644" s="9">
        <v>2</v>
      </c>
      <c r="BC1644" s="9">
        <v>1</v>
      </c>
      <c r="BD1644" s="9">
        <v>1</v>
      </c>
      <c r="BE1644" s="9">
        <v>1</v>
      </c>
      <c r="BF1644" s="9">
        <v>2</v>
      </c>
      <c r="BG1644" s="9" t="s">
        <v>125</v>
      </c>
      <c r="BH1644">
        <v>1</v>
      </c>
      <c r="BI1644">
        <v>2</v>
      </c>
      <c r="BJ1644" s="58">
        <v>2</v>
      </c>
      <c r="BK1644">
        <v>2</v>
      </c>
      <c r="BL1644">
        <v>1</v>
      </c>
      <c r="BM1644">
        <v>1</v>
      </c>
      <c r="BN1644">
        <v>1</v>
      </c>
      <c r="BO1644">
        <v>2</v>
      </c>
      <c r="BP1644">
        <v>2</v>
      </c>
      <c r="BQ1644" t="s">
        <v>125</v>
      </c>
      <c r="BR1644">
        <v>2</v>
      </c>
      <c r="BS1644">
        <v>2</v>
      </c>
      <c r="BT1644" t="s">
        <v>125</v>
      </c>
      <c r="BU1644">
        <v>1</v>
      </c>
      <c r="BV1644">
        <v>1</v>
      </c>
      <c r="BW1644">
        <v>2</v>
      </c>
      <c r="BX1644">
        <v>2</v>
      </c>
      <c r="BY1644">
        <v>1</v>
      </c>
      <c r="BZ1644">
        <v>1</v>
      </c>
      <c r="CA1644">
        <v>2</v>
      </c>
      <c r="CB1644">
        <v>2</v>
      </c>
      <c r="CC1644">
        <v>2</v>
      </c>
      <c r="CD1644">
        <v>2</v>
      </c>
      <c r="CE1644">
        <v>2</v>
      </c>
      <c r="CF1644">
        <v>2</v>
      </c>
      <c r="CG1644">
        <v>1</v>
      </c>
      <c r="CH1644">
        <v>2</v>
      </c>
      <c r="CI1644">
        <v>2</v>
      </c>
      <c r="CJ1644">
        <v>1</v>
      </c>
      <c r="CK1644">
        <v>2</v>
      </c>
      <c r="CL1644">
        <v>1</v>
      </c>
      <c r="CM1644">
        <v>3</v>
      </c>
      <c r="CN1644">
        <v>3</v>
      </c>
      <c r="CO1644">
        <v>4</v>
      </c>
      <c r="CP1644">
        <v>1</v>
      </c>
      <c r="CQ1644">
        <v>1</v>
      </c>
      <c r="CR1644">
        <v>3</v>
      </c>
      <c r="CS1644">
        <v>4</v>
      </c>
      <c r="CT1644">
        <v>1</v>
      </c>
      <c r="CU1644">
        <v>3</v>
      </c>
      <c r="CV1644">
        <v>3</v>
      </c>
      <c r="CW1644">
        <v>1</v>
      </c>
      <c r="CX1644">
        <v>3</v>
      </c>
      <c r="CY1644">
        <v>1</v>
      </c>
      <c r="CZ1644">
        <v>0</v>
      </c>
      <c r="DA1644" s="57" t="s">
        <v>125</v>
      </c>
    </row>
    <row r="1645" spans="1:105">
      <c r="A1645">
        <v>1639</v>
      </c>
      <c r="B1645" s="9">
        <v>1</v>
      </c>
      <c r="C1645" s="9">
        <v>5</v>
      </c>
      <c r="D1645" s="9">
        <v>4</v>
      </c>
      <c r="E1645" s="9">
        <v>7</v>
      </c>
      <c r="F1645" s="9">
        <v>0</v>
      </c>
      <c r="G1645" s="9">
        <v>0</v>
      </c>
      <c r="H1645" s="9">
        <v>0</v>
      </c>
      <c r="I1645" s="9">
        <v>1</v>
      </c>
      <c r="J1645" s="9">
        <v>0</v>
      </c>
      <c r="K1645" s="9">
        <v>0</v>
      </c>
      <c r="L1645" s="9">
        <v>0</v>
      </c>
      <c r="M1645" s="9">
        <v>2</v>
      </c>
      <c r="N1645" s="9">
        <v>4</v>
      </c>
      <c r="O1645" s="9">
        <v>4</v>
      </c>
      <c r="P1645" s="9">
        <v>3</v>
      </c>
      <c r="Q1645" s="9">
        <v>3</v>
      </c>
      <c r="R1645" s="9">
        <v>4</v>
      </c>
      <c r="S1645" s="9">
        <v>4</v>
      </c>
      <c r="T1645" s="9"/>
      <c r="U1645" s="9">
        <v>0</v>
      </c>
      <c r="V1645" s="9">
        <v>1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  <c r="AC1645" s="9"/>
      <c r="AD1645" s="9">
        <v>1</v>
      </c>
      <c r="AE1645" s="9"/>
      <c r="AF1645" s="9">
        <v>1</v>
      </c>
      <c r="AG1645" s="9">
        <v>0</v>
      </c>
      <c r="AH1645" s="9">
        <v>0</v>
      </c>
      <c r="AI1645" s="9">
        <v>0</v>
      </c>
      <c r="AJ1645" s="9">
        <v>0</v>
      </c>
      <c r="AK1645" s="9">
        <v>0</v>
      </c>
      <c r="AL1645" s="9"/>
      <c r="AM1645" s="9">
        <v>1</v>
      </c>
      <c r="AN1645" s="9">
        <v>0</v>
      </c>
      <c r="AO1645" s="9">
        <v>0</v>
      </c>
      <c r="AP1645" s="9">
        <v>0</v>
      </c>
      <c r="AQ1645" s="9">
        <v>0</v>
      </c>
      <c r="AR1645" s="9">
        <v>0</v>
      </c>
      <c r="AS1645" s="9"/>
      <c r="AT1645" s="9">
        <v>3</v>
      </c>
      <c r="AU1645" s="9">
        <v>1</v>
      </c>
      <c r="AV1645" s="75">
        <v>2</v>
      </c>
      <c r="AW1645" s="75">
        <v>2</v>
      </c>
      <c r="AX1645" s="75">
        <v>1</v>
      </c>
      <c r="AY1645" s="9">
        <v>2</v>
      </c>
      <c r="AZ1645" s="9">
        <v>1</v>
      </c>
      <c r="BA1645" s="9">
        <v>1</v>
      </c>
      <c r="BB1645" s="9">
        <v>2</v>
      </c>
      <c r="BC1645" s="9">
        <v>2</v>
      </c>
      <c r="BD1645" s="9">
        <v>1</v>
      </c>
      <c r="BE1645" s="9">
        <v>2</v>
      </c>
      <c r="BF1645" s="9">
        <v>1</v>
      </c>
      <c r="BG1645" s="9">
        <v>1</v>
      </c>
      <c r="BH1645">
        <v>2</v>
      </c>
      <c r="BI1645">
        <v>1</v>
      </c>
      <c r="BJ1645" s="58">
        <v>1</v>
      </c>
      <c r="BK1645">
        <v>2</v>
      </c>
      <c r="BL1645">
        <v>2</v>
      </c>
      <c r="BM1645">
        <v>2</v>
      </c>
      <c r="BN1645">
        <v>1</v>
      </c>
      <c r="BO1645">
        <v>1</v>
      </c>
      <c r="BP1645">
        <v>2</v>
      </c>
      <c r="BQ1645" t="s">
        <v>125</v>
      </c>
      <c r="BR1645">
        <v>1</v>
      </c>
      <c r="BS1645">
        <v>2</v>
      </c>
      <c r="BT1645" t="s">
        <v>125</v>
      </c>
      <c r="BU1645">
        <v>1</v>
      </c>
      <c r="BV1645">
        <v>1</v>
      </c>
      <c r="BW1645">
        <v>1</v>
      </c>
      <c r="BX1645">
        <v>2</v>
      </c>
      <c r="BY1645">
        <v>2</v>
      </c>
      <c r="BZ1645">
        <v>2</v>
      </c>
      <c r="CA1645">
        <v>2</v>
      </c>
      <c r="CB1645">
        <v>2</v>
      </c>
      <c r="CC1645">
        <v>2</v>
      </c>
      <c r="CD1645">
        <v>2</v>
      </c>
      <c r="CE1645">
        <v>2</v>
      </c>
      <c r="CF1645">
        <v>1</v>
      </c>
      <c r="CG1645">
        <v>2</v>
      </c>
      <c r="CH1645">
        <v>2</v>
      </c>
      <c r="CI1645">
        <v>2</v>
      </c>
      <c r="CJ1645">
        <v>1</v>
      </c>
      <c r="CK1645">
        <v>2</v>
      </c>
      <c r="CL1645">
        <v>2</v>
      </c>
      <c r="CM1645" t="s">
        <v>125</v>
      </c>
      <c r="CN1645" t="s">
        <v>125</v>
      </c>
      <c r="CO1645">
        <v>4</v>
      </c>
      <c r="CP1645">
        <v>3</v>
      </c>
      <c r="CQ1645">
        <v>3</v>
      </c>
      <c r="CR1645">
        <v>3</v>
      </c>
      <c r="CS1645">
        <v>3</v>
      </c>
      <c r="CT1645">
        <v>3</v>
      </c>
      <c r="CU1645">
        <v>3</v>
      </c>
      <c r="CV1645">
        <v>3</v>
      </c>
      <c r="CW1645">
        <v>2</v>
      </c>
      <c r="CX1645">
        <v>3</v>
      </c>
      <c r="CY1645">
        <v>1</v>
      </c>
      <c r="CZ1645">
        <v>3</v>
      </c>
      <c r="DA1645" s="57" t="s">
        <v>125</v>
      </c>
    </row>
    <row r="1646" spans="1:105">
      <c r="A1646">
        <v>1640</v>
      </c>
      <c r="B1646" s="9">
        <v>2</v>
      </c>
      <c r="C1646" s="9">
        <v>5</v>
      </c>
      <c r="D1646" s="9">
        <v>1</v>
      </c>
      <c r="E1646" s="9">
        <v>1</v>
      </c>
      <c r="F1646" s="9">
        <v>0</v>
      </c>
      <c r="G1646" s="9">
        <v>0</v>
      </c>
      <c r="H1646" s="9">
        <v>0</v>
      </c>
      <c r="I1646" s="9">
        <v>1</v>
      </c>
      <c r="J1646" s="9">
        <v>0</v>
      </c>
      <c r="K1646" s="9">
        <v>0</v>
      </c>
      <c r="L1646" s="9">
        <v>0</v>
      </c>
      <c r="M1646" s="9">
        <v>2</v>
      </c>
      <c r="N1646" s="9">
        <v>0</v>
      </c>
      <c r="O1646" s="9">
        <v>3</v>
      </c>
      <c r="P1646" s="9">
        <v>3</v>
      </c>
      <c r="Q1646" s="9">
        <v>3</v>
      </c>
      <c r="R1646" s="9">
        <v>3</v>
      </c>
      <c r="S1646" s="9">
        <v>3</v>
      </c>
      <c r="T1646" s="9"/>
      <c r="U1646" s="9">
        <v>0</v>
      </c>
      <c r="V1646" s="9">
        <v>0</v>
      </c>
      <c r="W1646" s="9">
        <v>0</v>
      </c>
      <c r="X1646" s="9">
        <v>0</v>
      </c>
      <c r="Y1646" s="9">
        <v>1</v>
      </c>
      <c r="Z1646" s="9">
        <v>0</v>
      </c>
      <c r="AA1646" s="9">
        <v>0</v>
      </c>
      <c r="AB1646" s="9">
        <v>0</v>
      </c>
      <c r="AC1646" s="9"/>
      <c r="AD1646" s="9">
        <v>3</v>
      </c>
      <c r="AE1646" s="9"/>
      <c r="AF1646" s="9">
        <v>1</v>
      </c>
      <c r="AG1646" s="9">
        <v>0</v>
      </c>
      <c r="AH1646" s="9">
        <v>1</v>
      </c>
      <c r="AI1646" s="9">
        <v>0</v>
      </c>
      <c r="AJ1646" s="9">
        <v>0</v>
      </c>
      <c r="AK1646" s="9">
        <v>0</v>
      </c>
      <c r="AL1646" s="9"/>
      <c r="AM1646" s="9">
        <v>1</v>
      </c>
      <c r="AN1646" s="9">
        <v>1</v>
      </c>
      <c r="AO1646" s="9">
        <v>1</v>
      </c>
      <c r="AP1646" s="9">
        <v>1</v>
      </c>
      <c r="AQ1646" s="9">
        <v>0</v>
      </c>
      <c r="AR1646" s="9">
        <v>0</v>
      </c>
      <c r="AS1646" s="9"/>
      <c r="AT1646" s="9">
        <v>1</v>
      </c>
      <c r="AU1646" s="9">
        <v>3</v>
      </c>
      <c r="AV1646" s="75">
        <v>1</v>
      </c>
      <c r="AW1646" s="75">
        <v>2</v>
      </c>
      <c r="AX1646" s="75">
        <v>2</v>
      </c>
      <c r="AY1646" s="9" t="s">
        <v>125</v>
      </c>
      <c r="AZ1646" s="9">
        <v>1</v>
      </c>
      <c r="BA1646" s="9">
        <v>1</v>
      </c>
      <c r="BB1646" s="9">
        <v>2</v>
      </c>
      <c r="BC1646" s="9">
        <v>2</v>
      </c>
      <c r="BD1646" s="9">
        <v>1</v>
      </c>
      <c r="BE1646" s="9">
        <v>2</v>
      </c>
      <c r="BF1646" s="9">
        <v>1</v>
      </c>
      <c r="BG1646" s="9">
        <v>1</v>
      </c>
      <c r="BH1646">
        <v>1</v>
      </c>
      <c r="BI1646">
        <v>1</v>
      </c>
      <c r="BJ1646" s="58">
        <v>1</v>
      </c>
      <c r="BK1646">
        <v>2</v>
      </c>
      <c r="BL1646">
        <v>1</v>
      </c>
      <c r="BM1646">
        <v>2</v>
      </c>
      <c r="BN1646">
        <v>1</v>
      </c>
      <c r="BO1646">
        <v>1</v>
      </c>
      <c r="BP1646">
        <v>2</v>
      </c>
      <c r="BQ1646" t="s">
        <v>125</v>
      </c>
      <c r="BR1646">
        <v>2</v>
      </c>
      <c r="BS1646">
        <v>1</v>
      </c>
      <c r="BT1646">
        <v>1</v>
      </c>
      <c r="BU1646">
        <v>1</v>
      </c>
      <c r="BV1646">
        <v>2</v>
      </c>
      <c r="BW1646">
        <v>1</v>
      </c>
      <c r="BX1646">
        <v>2</v>
      </c>
      <c r="BY1646">
        <v>1</v>
      </c>
      <c r="BZ1646">
        <v>2</v>
      </c>
      <c r="CA1646">
        <v>2</v>
      </c>
      <c r="CB1646">
        <v>2</v>
      </c>
      <c r="CC1646">
        <v>1</v>
      </c>
      <c r="CD1646">
        <v>2</v>
      </c>
      <c r="CE1646">
        <v>2</v>
      </c>
      <c r="CF1646">
        <v>1</v>
      </c>
      <c r="CG1646">
        <v>1</v>
      </c>
      <c r="CH1646">
        <v>1</v>
      </c>
      <c r="CI1646">
        <v>1</v>
      </c>
      <c r="CJ1646">
        <v>2</v>
      </c>
      <c r="CK1646">
        <v>2</v>
      </c>
      <c r="CL1646">
        <v>1</v>
      </c>
      <c r="CM1646">
        <v>4</v>
      </c>
      <c r="CN1646">
        <v>3</v>
      </c>
      <c r="CO1646">
        <v>4</v>
      </c>
      <c r="CP1646">
        <v>3</v>
      </c>
      <c r="CQ1646">
        <v>3</v>
      </c>
      <c r="CR1646">
        <v>3</v>
      </c>
      <c r="CS1646">
        <v>4</v>
      </c>
      <c r="CT1646">
        <v>1</v>
      </c>
      <c r="CU1646">
        <v>3</v>
      </c>
      <c r="CV1646">
        <v>2</v>
      </c>
      <c r="CW1646">
        <v>1</v>
      </c>
      <c r="CX1646">
        <v>3</v>
      </c>
      <c r="CY1646">
        <v>3</v>
      </c>
      <c r="CZ1646">
        <v>0</v>
      </c>
      <c r="DA1646" s="57" t="s">
        <v>125</v>
      </c>
    </row>
    <row r="1647" spans="1:105">
      <c r="A1647">
        <v>1641</v>
      </c>
      <c r="B1647" s="9">
        <v>2</v>
      </c>
      <c r="C1647" s="9">
        <v>2</v>
      </c>
      <c r="D1647" s="9">
        <v>1</v>
      </c>
      <c r="E1647" s="9">
        <v>9</v>
      </c>
      <c r="F1647" s="9">
        <v>0</v>
      </c>
      <c r="G1647" s="9">
        <v>0</v>
      </c>
      <c r="H1647" s="9">
        <v>0</v>
      </c>
      <c r="I1647" s="9">
        <v>1</v>
      </c>
      <c r="J1647" s="9">
        <v>0</v>
      </c>
      <c r="K1647" s="9">
        <v>0</v>
      </c>
      <c r="L1647" s="9">
        <v>0</v>
      </c>
      <c r="M1647" s="9">
        <v>1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0</v>
      </c>
      <c r="T1647" s="9"/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1</v>
      </c>
      <c r="AB1647" s="9">
        <v>0</v>
      </c>
      <c r="AC1647" s="9"/>
      <c r="AD1647" s="9">
        <v>5</v>
      </c>
      <c r="AE1647" s="9"/>
      <c r="AF1647" s="9">
        <v>1</v>
      </c>
      <c r="AG1647" s="9">
        <v>0</v>
      </c>
      <c r="AH1647" s="9">
        <v>0</v>
      </c>
      <c r="AI1647" s="9">
        <v>1</v>
      </c>
      <c r="AJ1647" s="9">
        <v>0</v>
      </c>
      <c r="AK1647" s="9">
        <v>0</v>
      </c>
      <c r="AL1647" s="9"/>
      <c r="AM1647" s="9">
        <v>1</v>
      </c>
      <c r="AN1647" s="9">
        <v>1</v>
      </c>
      <c r="AO1647" s="9">
        <v>0</v>
      </c>
      <c r="AP1647" s="9">
        <v>1</v>
      </c>
      <c r="AQ1647" s="9">
        <v>0</v>
      </c>
      <c r="AR1647" s="9">
        <v>0</v>
      </c>
      <c r="AS1647" s="9"/>
      <c r="AT1647" s="9">
        <v>1</v>
      </c>
      <c r="AU1647" s="9">
        <v>4</v>
      </c>
      <c r="AV1647" s="75">
        <v>2</v>
      </c>
      <c r="AW1647" s="75">
        <v>2</v>
      </c>
      <c r="AX1647" s="75">
        <v>1</v>
      </c>
      <c r="AY1647" s="9">
        <v>2</v>
      </c>
      <c r="AZ1647" s="9">
        <v>1</v>
      </c>
      <c r="BA1647" s="9">
        <v>1</v>
      </c>
      <c r="BB1647" s="9">
        <v>2</v>
      </c>
      <c r="BC1647" s="9">
        <v>2</v>
      </c>
      <c r="BD1647" s="9">
        <v>1</v>
      </c>
      <c r="BE1647" s="9">
        <v>2</v>
      </c>
      <c r="BF1647" s="9">
        <v>1</v>
      </c>
      <c r="BG1647" s="9">
        <v>1</v>
      </c>
      <c r="BH1647">
        <v>2</v>
      </c>
      <c r="BI1647">
        <v>2</v>
      </c>
      <c r="BJ1647" s="58">
        <v>1</v>
      </c>
      <c r="BK1647">
        <v>2</v>
      </c>
      <c r="BL1647">
        <v>1</v>
      </c>
      <c r="BM1647">
        <v>1</v>
      </c>
      <c r="BN1647">
        <v>1</v>
      </c>
      <c r="BO1647">
        <v>2</v>
      </c>
      <c r="BP1647">
        <v>2</v>
      </c>
      <c r="BQ1647" t="s">
        <v>125</v>
      </c>
      <c r="BR1647">
        <v>2</v>
      </c>
      <c r="BS1647">
        <v>2</v>
      </c>
      <c r="BT1647" t="s">
        <v>125</v>
      </c>
      <c r="BU1647">
        <v>1</v>
      </c>
      <c r="BV1647">
        <v>1</v>
      </c>
      <c r="BW1647">
        <v>1</v>
      </c>
      <c r="BX1647">
        <v>2</v>
      </c>
      <c r="BY1647">
        <v>1</v>
      </c>
      <c r="BZ1647">
        <v>1</v>
      </c>
      <c r="CA1647">
        <v>2</v>
      </c>
      <c r="CB1647">
        <v>2</v>
      </c>
      <c r="CC1647">
        <v>2</v>
      </c>
      <c r="CD1647">
        <v>2</v>
      </c>
      <c r="CE1647">
        <v>2</v>
      </c>
      <c r="CF1647">
        <v>1</v>
      </c>
      <c r="CG1647">
        <v>2</v>
      </c>
      <c r="CH1647">
        <v>2</v>
      </c>
      <c r="CI1647">
        <v>2</v>
      </c>
      <c r="CJ1647">
        <v>2</v>
      </c>
      <c r="CK1647">
        <v>2</v>
      </c>
      <c r="CL1647">
        <v>2</v>
      </c>
      <c r="CM1647" t="s">
        <v>125</v>
      </c>
      <c r="CN1647" t="s">
        <v>125</v>
      </c>
      <c r="CO1647">
        <v>4</v>
      </c>
      <c r="CP1647">
        <v>1</v>
      </c>
      <c r="CQ1647">
        <v>3</v>
      </c>
      <c r="CR1647">
        <v>3</v>
      </c>
      <c r="CS1647">
        <v>3</v>
      </c>
      <c r="CT1647">
        <v>3</v>
      </c>
      <c r="CU1647">
        <v>3</v>
      </c>
      <c r="CV1647">
        <v>1</v>
      </c>
      <c r="CW1647">
        <v>1</v>
      </c>
      <c r="CY1647">
        <v>3</v>
      </c>
      <c r="CZ1647">
        <v>0</v>
      </c>
      <c r="DA1647" s="57" t="s">
        <v>125</v>
      </c>
    </row>
    <row r="1648" spans="1:105">
      <c r="A1648">
        <v>1642</v>
      </c>
      <c r="B1648" s="9">
        <v>1</v>
      </c>
      <c r="C1648" s="9">
        <v>4</v>
      </c>
      <c r="D1648" s="9">
        <v>1</v>
      </c>
      <c r="E1648" s="9">
        <v>1</v>
      </c>
      <c r="F1648" s="9">
        <v>0</v>
      </c>
      <c r="G1648" s="9">
        <v>0</v>
      </c>
      <c r="H1648" s="9">
        <v>0</v>
      </c>
      <c r="I1648" s="9">
        <v>0</v>
      </c>
      <c r="J1648" s="9">
        <v>0</v>
      </c>
      <c r="K1648" s="9">
        <v>0</v>
      </c>
      <c r="L1648" s="9">
        <v>1</v>
      </c>
      <c r="M1648" s="9">
        <v>2</v>
      </c>
      <c r="N1648" s="9">
        <v>4</v>
      </c>
      <c r="O1648" s="9">
        <v>4</v>
      </c>
      <c r="P1648" s="9">
        <v>4</v>
      </c>
      <c r="Q1648" s="9">
        <v>4</v>
      </c>
      <c r="R1648" s="9">
        <v>4</v>
      </c>
      <c r="S1648" s="9">
        <v>4</v>
      </c>
      <c r="T1648" s="9"/>
      <c r="U1648" s="9">
        <v>1</v>
      </c>
      <c r="V1648" s="9">
        <v>1</v>
      </c>
      <c r="W1648" s="9">
        <v>0</v>
      </c>
      <c r="X1648" s="9">
        <v>0</v>
      </c>
      <c r="Y1648" s="9">
        <v>0</v>
      </c>
      <c r="Z1648" s="9">
        <v>1</v>
      </c>
      <c r="AA1648" s="9">
        <v>0</v>
      </c>
      <c r="AB1648" s="9">
        <v>0</v>
      </c>
      <c r="AC1648" s="9"/>
      <c r="AD1648" s="9">
        <v>1</v>
      </c>
      <c r="AE1648" s="9"/>
      <c r="AF1648" s="9">
        <v>1</v>
      </c>
      <c r="AG1648" s="9">
        <v>0</v>
      </c>
      <c r="AH1648" s="9">
        <v>1</v>
      </c>
      <c r="AI1648" s="9">
        <v>1</v>
      </c>
      <c r="AJ1648" s="9">
        <v>0</v>
      </c>
      <c r="AK1648" s="9">
        <v>0</v>
      </c>
      <c r="AL1648" s="9"/>
      <c r="AM1648" s="9">
        <v>1</v>
      </c>
      <c r="AN1648" s="9">
        <v>1</v>
      </c>
      <c r="AO1648" s="9">
        <v>1</v>
      </c>
      <c r="AP1648" s="9">
        <v>0</v>
      </c>
      <c r="AQ1648" s="9">
        <v>0</v>
      </c>
      <c r="AR1648" s="9">
        <v>0</v>
      </c>
      <c r="AS1648" s="9"/>
      <c r="AT1648" s="9">
        <v>4</v>
      </c>
      <c r="AU1648" s="9">
        <v>4</v>
      </c>
      <c r="AV1648" s="75">
        <v>2</v>
      </c>
      <c r="AW1648" s="75">
        <v>2</v>
      </c>
      <c r="AX1648" s="75">
        <v>2</v>
      </c>
      <c r="AY1648" s="9" t="s">
        <v>125</v>
      </c>
      <c r="AZ1648" s="9">
        <v>1</v>
      </c>
      <c r="BA1648" s="9">
        <v>1</v>
      </c>
      <c r="BB1648" s="9">
        <v>1</v>
      </c>
      <c r="BC1648" s="9">
        <v>2</v>
      </c>
      <c r="BD1648" s="9">
        <v>1</v>
      </c>
      <c r="BE1648" s="9">
        <v>1</v>
      </c>
      <c r="BF1648" s="9">
        <v>1</v>
      </c>
      <c r="BG1648" s="9">
        <v>1</v>
      </c>
      <c r="BH1648">
        <v>2</v>
      </c>
      <c r="BI1648">
        <v>2</v>
      </c>
      <c r="BJ1648" s="58">
        <v>1</v>
      </c>
      <c r="BK1648">
        <v>2</v>
      </c>
      <c r="BL1648">
        <v>1</v>
      </c>
      <c r="BM1648">
        <v>2</v>
      </c>
      <c r="BN1648">
        <v>2</v>
      </c>
      <c r="BO1648">
        <v>2</v>
      </c>
      <c r="BP1648">
        <v>2</v>
      </c>
      <c r="BQ1648" t="s">
        <v>125</v>
      </c>
      <c r="BR1648">
        <v>2</v>
      </c>
      <c r="BS1648">
        <v>2</v>
      </c>
      <c r="BT1648" t="s">
        <v>125</v>
      </c>
      <c r="BU1648">
        <v>1</v>
      </c>
      <c r="BV1648">
        <v>1</v>
      </c>
      <c r="BW1648">
        <v>1</v>
      </c>
      <c r="BX1648">
        <v>2</v>
      </c>
      <c r="BY1648">
        <v>2</v>
      </c>
      <c r="BZ1648">
        <v>2</v>
      </c>
      <c r="CA1648">
        <v>2</v>
      </c>
      <c r="CB1648">
        <v>2</v>
      </c>
      <c r="CC1648">
        <v>2</v>
      </c>
      <c r="CD1648">
        <v>2</v>
      </c>
      <c r="CE1648">
        <v>2</v>
      </c>
      <c r="CF1648">
        <v>1</v>
      </c>
      <c r="CG1648">
        <v>2</v>
      </c>
      <c r="CH1648">
        <v>2</v>
      </c>
      <c r="CI1648">
        <v>2</v>
      </c>
      <c r="CJ1648">
        <v>1</v>
      </c>
      <c r="CK1648">
        <v>2</v>
      </c>
      <c r="CL1648">
        <v>1</v>
      </c>
      <c r="CM1648">
        <v>4</v>
      </c>
      <c r="CN1648">
        <v>4</v>
      </c>
      <c r="CO1648">
        <v>4</v>
      </c>
      <c r="CP1648">
        <v>3</v>
      </c>
      <c r="CQ1648">
        <v>4</v>
      </c>
      <c r="CR1648">
        <v>4</v>
      </c>
      <c r="CS1648">
        <v>4</v>
      </c>
      <c r="CT1648">
        <v>3</v>
      </c>
      <c r="CU1648">
        <v>3</v>
      </c>
      <c r="CV1648">
        <v>2</v>
      </c>
      <c r="CW1648">
        <v>1</v>
      </c>
      <c r="CX1648">
        <v>3</v>
      </c>
      <c r="CY1648">
        <v>1</v>
      </c>
      <c r="CZ1648">
        <v>3</v>
      </c>
      <c r="DA1648" s="57" t="s">
        <v>125</v>
      </c>
    </row>
    <row r="1649" spans="1:105">
      <c r="A1649">
        <v>1643</v>
      </c>
      <c r="B1649" s="9">
        <v>1</v>
      </c>
      <c r="C1649" s="9">
        <v>2</v>
      </c>
      <c r="D1649" s="9">
        <v>6</v>
      </c>
      <c r="E1649" s="9">
        <v>11</v>
      </c>
      <c r="F1649" s="9">
        <v>0</v>
      </c>
      <c r="G1649" s="9">
        <v>0</v>
      </c>
      <c r="H1649" s="9">
        <v>0</v>
      </c>
      <c r="I1649" s="9">
        <v>1</v>
      </c>
      <c r="J1649" s="9">
        <v>1</v>
      </c>
      <c r="K1649" s="9">
        <v>0</v>
      </c>
      <c r="L1649" s="9">
        <v>0</v>
      </c>
      <c r="M1649" s="9">
        <v>1</v>
      </c>
      <c r="N1649" s="9">
        <v>4</v>
      </c>
      <c r="O1649" s="9">
        <v>4</v>
      </c>
      <c r="P1649" s="9">
        <v>3</v>
      </c>
      <c r="Q1649" s="9">
        <v>4</v>
      </c>
      <c r="R1649" s="9">
        <v>4</v>
      </c>
      <c r="S1649" s="9">
        <v>4</v>
      </c>
      <c r="T1649" s="9"/>
      <c r="U1649" s="9">
        <v>0</v>
      </c>
      <c r="V1649" s="9">
        <v>0</v>
      </c>
      <c r="W1649" s="9">
        <v>0</v>
      </c>
      <c r="X1649" s="9">
        <v>0</v>
      </c>
      <c r="Y1649" s="9">
        <v>1</v>
      </c>
      <c r="Z1649" s="9">
        <v>0</v>
      </c>
      <c r="AA1649" s="9">
        <v>0</v>
      </c>
      <c r="AB1649" s="9">
        <v>0</v>
      </c>
      <c r="AC1649" s="9"/>
      <c r="AD1649" s="9">
        <v>1</v>
      </c>
      <c r="AE1649" s="9"/>
      <c r="AF1649" s="9">
        <v>0</v>
      </c>
      <c r="AG1649" s="9">
        <v>0</v>
      </c>
      <c r="AH1649" s="9">
        <v>1</v>
      </c>
      <c r="AI1649" s="9">
        <v>1</v>
      </c>
      <c r="AJ1649" s="9">
        <v>0</v>
      </c>
      <c r="AK1649" s="9">
        <v>0</v>
      </c>
      <c r="AL1649" s="9"/>
      <c r="AM1649" s="9">
        <v>1</v>
      </c>
      <c r="AN1649" s="9">
        <v>1</v>
      </c>
      <c r="AO1649" s="9">
        <v>0</v>
      </c>
      <c r="AP1649" s="9">
        <v>0</v>
      </c>
      <c r="AQ1649" s="9">
        <v>0</v>
      </c>
      <c r="AR1649" s="9">
        <v>0</v>
      </c>
      <c r="AS1649" s="9"/>
      <c r="AT1649" s="9">
        <v>1</v>
      </c>
      <c r="AU1649" s="9">
        <v>4</v>
      </c>
      <c r="AV1649" s="75">
        <v>2</v>
      </c>
      <c r="AW1649" s="75">
        <v>1</v>
      </c>
      <c r="AX1649" s="75">
        <v>2</v>
      </c>
      <c r="AY1649" s="9" t="s">
        <v>125</v>
      </c>
      <c r="AZ1649" s="9">
        <v>1</v>
      </c>
      <c r="BA1649" s="9">
        <v>1</v>
      </c>
      <c r="BB1649" s="9">
        <v>2</v>
      </c>
      <c r="BC1649" s="9">
        <v>2</v>
      </c>
      <c r="BD1649" s="9">
        <v>1</v>
      </c>
      <c r="BE1649" s="9">
        <v>2</v>
      </c>
      <c r="BF1649" s="9">
        <v>1</v>
      </c>
      <c r="BG1649" s="9">
        <v>1</v>
      </c>
      <c r="BH1649">
        <v>1</v>
      </c>
      <c r="BI1649">
        <v>2</v>
      </c>
      <c r="BJ1649" s="58">
        <v>2</v>
      </c>
      <c r="BK1649">
        <v>2</v>
      </c>
      <c r="BL1649">
        <v>1</v>
      </c>
      <c r="BM1649">
        <v>1</v>
      </c>
      <c r="BN1649">
        <v>2</v>
      </c>
      <c r="BO1649">
        <v>2</v>
      </c>
      <c r="BP1649">
        <v>2</v>
      </c>
      <c r="BQ1649" t="s">
        <v>125</v>
      </c>
      <c r="BR1649">
        <v>1</v>
      </c>
      <c r="BS1649">
        <v>2</v>
      </c>
      <c r="BT1649" t="s">
        <v>125</v>
      </c>
      <c r="BU1649">
        <v>1</v>
      </c>
      <c r="BV1649">
        <v>1</v>
      </c>
      <c r="BW1649">
        <v>1</v>
      </c>
      <c r="BX1649">
        <v>2</v>
      </c>
      <c r="BY1649">
        <v>1</v>
      </c>
      <c r="BZ1649">
        <v>2</v>
      </c>
      <c r="CA1649">
        <v>1</v>
      </c>
      <c r="CB1649">
        <v>2</v>
      </c>
      <c r="CC1649">
        <v>2</v>
      </c>
      <c r="CD1649">
        <v>1</v>
      </c>
      <c r="CE1649">
        <v>1</v>
      </c>
      <c r="CF1649">
        <v>1</v>
      </c>
      <c r="CG1649">
        <v>2</v>
      </c>
      <c r="CH1649">
        <v>2</v>
      </c>
      <c r="CI1649">
        <v>2</v>
      </c>
      <c r="CJ1649">
        <v>2</v>
      </c>
      <c r="CK1649">
        <v>2</v>
      </c>
      <c r="CL1649">
        <v>2</v>
      </c>
      <c r="CM1649" t="s">
        <v>125</v>
      </c>
      <c r="CN1649" t="s">
        <v>125</v>
      </c>
      <c r="CO1649">
        <v>4</v>
      </c>
      <c r="CP1649">
        <v>3</v>
      </c>
      <c r="CQ1649">
        <v>3</v>
      </c>
      <c r="CR1649">
        <v>4</v>
      </c>
      <c r="CS1649">
        <v>3</v>
      </c>
      <c r="CT1649">
        <v>3</v>
      </c>
      <c r="CU1649">
        <v>3</v>
      </c>
      <c r="CV1649">
        <v>3</v>
      </c>
      <c r="CW1649">
        <v>1</v>
      </c>
      <c r="CX1649">
        <v>4</v>
      </c>
      <c r="CY1649">
        <v>3</v>
      </c>
      <c r="CZ1649">
        <v>0</v>
      </c>
      <c r="DA1649" s="57" t="s">
        <v>125</v>
      </c>
    </row>
    <row r="1650" spans="1:105">
      <c r="A1650">
        <v>1644</v>
      </c>
      <c r="B1650" s="9">
        <v>2</v>
      </c>
      <c r="C1650" s="9">
        <v>2</v>
      </c>
      <c r="D1650" s="9">
        <v>1</v>
      </c>
      <c r="E1650" s="9">
        <v>6</v>
      </c>
      <c r="F1650" s="9">
        <v>0</v>
      </c>
      <c r="G1650" s="9">
        <v>0</v>
      </c>
      <c r="H1650" s="9">
        <v>0</v>
      </c>
      <c r="I1650" s="9">
        <v>1</v>
      </c>
      <c r="J1650" s="9">
        <v>0</v>
      </c>
      <c r="K1650" s="9">
        <v>0</v>
      </c>
      <c r="L1650" s="9">
        <v>0</v>
      </c>
      <c r="M1650" s="9">
        <v>2</v>
      </c>
      <c r="N1650" s="9">
        <v>3</v>
      </c>
      <c r="O1650" s="9">
        <v>4</v>
      </c>
      <c r="P1650" s="9">
        <v>4</v>
      </c>
      <c r="Q1650" s="9">
        <v>4</v>
      </c>
      <c r="R1650" s="9">
        <v>4</v>
      </c>
      <c r="S1650" s="9">
        <v>4</v>
      </c>
      <c r="T1650" s="9"/>
      <c r="U1650" s="9">
        <v>0</v>
      </c>
      <c r="V1650" s="9">
        <v>0</v>
      </c>
      <c r="W1650" s="9">
        <v>0</v>
      </c>
      <c r="X1650" s="9">
        <v>0</v>
      </c>
      <c r="Y1650" s="9">
        <v>1</v>
      </c>
      <c r="Z1650" s="9">
        <v>1</v>
      </c>
      <c r="AA1650" s="9">
        <v>0</v>
      </c>
      <c r="AB1650" s="9">
        <v>0</v>
      </c>
      <c r="AC1650" s="9"/>
      <c r="AD1650" s="9">
        <v>2</v>
      </c>
      <c r="AE1650" s="9"/>
      <c r="AF1650" s="9">
        <v>0</v>
      </c>
      <c r="AG1650" s="9">
        <v>0</v>
      </c>
      <c r="AH1650" s="9">
        <v>1</v>
      </c>
      <c r="AI1650" s="9">
        <v>0</v>
      </c>
      <c r="AJ1650" s="9">
        <v>0</v>
      </c>
      <c r="AK1650" s="9">
        <v>0</v>
      </c>
      <c r="AL1650" s="9"/>
      <c r="AM1650" s="9">
        <v>1</v>
      </c>
      <c r="AN1650" s="9">
        <v>1</v>
      </c>
      <c r="AO1650" s="9">
        <v>1</v>
      </c>
      <c r="AP1650" s="9">
        <v>0</v>
      </c>
      <c r="AQ1650" s="9">
        <v>0</v>
      </c>
      <c r="AR1650" s="9">
        <v>0</v>
      </c>
      <c r="AS1650" s="9"/>
      <c r="AT1650" s="9">
        <v>1</v>
      </c>
      <c r="AU1650" s="9">
        <v>2</v>
      </c>
      <c r="AV1650" s="75">
        <v>1</v>
      </c>
      <c r="AW1650" s="75">
        <v>1</v>
      </c>
      <c r="AX1650" s="75">
        <v>2</v>
      </c>
      <c r="AY1650" s="9" t="s">
        <v>125</v>
      </c>
      <c r="AZ1650" s="9">
        <v>1</v>
      </c>
      <c r="BA1650" s="9">
        <v>1</v>
      </c>
      <c r="BB1650" s="9">
        <v>1</v>
      </c>
      <c r="BC1650" s="9">
        <v>1</v>
      </c>
      <c r="BD1650" s="9">
        <v>1</v>
      </c>
      <c r="BE1650" s="9">
        <v>1</v>
      </c>
      <c r="BF1650" s="9">
        <v>1</v>
      </c>
      <c r="BG1650" s="9">
        <v>1</v>
      </c>
      <c r="BH1650">
        <v>1</v>
      </c>
      <c r="BI1650">
        <v>1</v>
      </c>
      <c r="BJ1650" s="58">
        <v>1</v>
      </c>
      <c r="BK1650">
        <v>2</v>
      </c>
      <c r="BL1650">
        <v>1</v>
      </c>
      <c r="BM1650">
        <v>1</v>
      </c>
      <c r="BN1650">
        <v>2</v>
      </c>
      <c r="BO1650">
        <v>2</v>
      </c>
      <c r="BP1650">
        <v>2</v>
      </c>
      <c r="BQ1650" t="s">
        <v>125</v>
      </c>
      <c r="BR1650">
        <v>2</v>
      </c>
      <c r="BS1650">
        <v>2</v>
      </c>
      <c r="BT1650" t="s">
        <v>125</v>
      </c>
      <c r="BU1650">
        <v>1</v>
      </c>
      <c r="BV1650">
        <v>1</v>
      </c>
      <c r="BW1650">
        <v>1</v>
      </c>
      <c r="BX1650">
        <v>1</v>
      </c>
      <c r="BY1650">
        <v>1</v>
      </c>
      <c r="BZ1650">
        <v>1</v>
      </c>
      <c r="CA1650">
        <v>2</v>
      </c>
      <c r="CB1650">
        <v>2</v>
      </c>
      <c r="CC1650">
        <v>2</v>
      </c>
      <c r="CD1650">
        <v>1</v>
      </c>
      <c r="CE1650">
        <v>1</v>
      </c>
      <c r="CF1650">
        <v>1</v>
      </c>
      <c r="CG1650">
        <v>2</v>
      </c>
      <c r="CH1650">
        <v>2</v>
      </c>
      <c r="CI1650">
        <v>2</v>
      </c>
      <c r="CJ1650">
        <v>2</v>
      </c>
      <c r="CK1650">
        <v>2</v>
      </c>
      <c r="CL1650">
        <v>2</v>
      </c>
      <c r="CM1650" t="s">
        <v>125</v>
      </c>
      <c r="CN1650" t="s">
        <v>125</v>
      </c>
      <c r="CO1650">
        <v>4</v>
      </c>
      <c r="CP1650">
        <v>2</v>
      </c>
      <c r="CQ1650">
        <v>3</v>
      </c>
      <c r="CR1650">
        <v>3</v>
      </c>
      <c r="CS1650">
        <v>2</v>
      </c>
      <c r="CT1650">
        <v>3</v>
      </c>
      <c r="CU1650">
        <v>3</v>
      </c>
      <c r="CV1650">
        <v>2</v>
      </c>
      <c r="CW1650">
        <v>1</v>
      </c>
      <c r="CX1650">
        <v>3</v>
      </c>
      <c r="CY1650">
        <v>3</v>
      </c>
      <c r="CZ1650">
        <v>3</v>
      </c>
      <c r="DA1650" s="57" t="s">
        <v>125</v>
      </c>
    </row>
    <row r="1651" spans="1:105">
      <c r="A1651">
        <v>1645</v>
      </c>
      <c r="B1651" s="9">
        <v>2</v>
      </c>
      <c r="C1651" s="9">
        <v>5</v>
      </c>
      <c r="D1651" s="9"/>
      <c r="E1651" s="9">
        <v>10</v>
      </c>
      <c r="F1651" s="9">
        <v>0</v>
      </c>
      <c r="G1651" s="9">
        <v>0</v>
      </c>
      <c r="H1651" s="9">
        <v>0</v>
      </c>
      <c r="I1651" s="9">
        <v>1</v>
      </c>
      <c r="J1651" s="9">
        <v>1</v>
      </c>
      <c r="K1651" s="9">
        <v>0</v>
      </c>
      <c r="L1651" s="9">
        <v>0</v>
      </c>
      <c r="M1651" s="9">
        <v>2</v>
      </c>
      <c r="N1651" s="9">
        <v>3</v>
      </c>
      <c r="O1651" s="9">
        <v>4</v>
      </c>
      <c r="P1651" s="9">
        <v>3</v>
      </c>
      <c r="Q1651" s="9">
        <v>3</v>
      </c>
      <c r="R1651" s="9">
        <v>4</v>
      </c>
      <c r="S1651" s="9">
        <v>4</v>
      </c>
      <c r="T1651" s="9"/>
      <c r="U1651" s="9">
        <v>1</v>
      </c>
      <c r="V1651" s="9">
        <v>1</v>
      </c>
      <c r="W1651" s="9">
        <v>0</v>
      </c>
      <c r="X1651" s="9">
        <v>0</v>
      </c>
      <c r="Y1651" s="9">
        <v>1</v>
      </c>
      <c r="Z1651" s="9">
        <v>0</v>
      </c>
      <c r="AA1651" s="9">
        <v>0</v>
      </c>
      <c r="AB1651" s="9">
        <v>0</v>
      </c>
      <c r="AC1651" s="9"/>
      <c r="AD1651" s="9">
        <v>1</v>
      </c>
      <c r="AE1651" s="9"/>
      <c r="AF1651" s="9">
        <v>1</v>
      </c>
      <c r="AG1651" s="9">
        <v>0</v>
      </c>
      <c r="AH1651" s="9">
        <v>1</v>
      </c>
      <c r="AI1651" s="9">
        <v>1</v>
      </c>
      <c r="AJ1651" s="9">
        <v>0</v>
      </c>
      <c r="AK1651" s="9">
        <v>0</v>
      </c>
      <c r="AL1651" s="9"/>
      <c r="AM1651" s="9">
        <v>1</v>
      </c>
      <c r="AN1651" s="9">
        <v>1</v>
      </c>
      <c r="AO1651" s="9">
        <v>1</v>
      </c>
      <c r="AP1651" s="9">
        <v>1</v>
      </c>
      <c r="AQ1651" s="9">
        <v>0</v>
      </c>
      <c r="AR1651" s="9">
        <v>1</v>
      </c>
      <c r="AS1651" s="9"/>
      <c r="AT1651" s="9">
        <v>2</v>
      </c>
      <c r="AU1651" s="9">
        <v>3</v>
      </c>
      <c r="AV1651" s="75">
        <v>1</v>
      </c>
      <c r="AW1651" s="75">
        <v>2</v>
      </c>
      <c r="AX1651" s="75">
        <v>1</v>
      </c>
      <c r="AY1651" s="9">
        <v>2</v>
      </c>
      <c r="AZ1651" s="9">
        <v>1</v>
      </c>
      <c r="BA1651" s="9">
        <v>1</v>
      </c>
      <c r="BB1651" s="9">
        <v>2</v>
      </c>
      <c r="BC1651" s="9">
        <v>1</v>
      </c>
      <c r="BD1651" s="9">
        <v>1</v>
      </c>
      <c r="BE1651" s="9">
        <v>2</v>
      </c>
      <c r="BF1651" s="9">
        <v>2</v>
      </c>
      <c r="BG1651" s="9" t="s">
        <v>125</v>
      </c>
      <c r="BH1651">
        <v>1</v>
      </c>
      <c r="BI1651">
        <v>2</v>
      </c>
      <c r="BJ1651" s="58">
        <v>1</v>
      </c>
      <c r="BK1651">
        <v>2</v>
      </c>
      <c r="BL1651">
        <v>2</v>
      </c>
      <c r="BM1651">
        <v>1</v>
      </c>
      <c r="BN1651">
        <v>1</v>
      </c>
      <c r="BO1651">
        <v>2</v>
      </c>
      <c r="BP1651">
        <v>2</v>
      </c>
      <c r="BQ1651" t="s">
        <v>125</v>
      </c>
      <c r="BR1651">
        <v>1</v>
      </c>
      <c r="BS1651">
        <v>1</v>
      </c>
      <c r="BT1651">
        <v>1</v>
      </c>
      <c r="BU1651">
        <v>1</v>
      </c>
      <c r="BV1651">
        <v>2</v>
      </c>
      <c r="BW1651">
        <v>1</v>
      </c>
      <c r="BX1651">
        <v>2</v>
      </c>
      <c r="BY1651">
        <v>1</v>
      </c>
      <c r="BZ1651">
        <v>2</v>
      </c>
      <c r="CA1651">
        <v>2</v>
      </c>
      <c r="CB1651">
        <v>2</v>
      </c>
      <c r="CC1651">
        <v>2</v>
      </c>
      <c r="CD1651">
        <v>2</v>
      </c>
      <c r="CE1651">
        <v>2</v>
      </c>
      <c r="CF1651">
        <v>2</v>
      </c>
      <c r="CG1651">
        <v>2</v>
      </c>
      <c r="CH1651">
        <v>2</v>
      </c>
      <c r="CI1651">
        <v>2</v>
      </c>
      <c r="CJ1651">
        <v>2</v>
      </c>
      <c r="CK1651">
        <v>2</v>
      </c>
      <c r="CL1651">
        <v>1</v>
      </c>
      <c r="CM1651">
        <v>3</v>
      </c>
      <c r="CN1651">
        <v>3</v>
      </c>
      <c r="CO1651">
        <v>4</v>
      </c>
      <c r="CP1651">
        <v>1</v>
      </c>
      <c r="CQ1651">
        <v>3</v>
      </c>
      <c r="CR1651">
        <v>1</v>
      </c>
      <c r="CS1651">
        <v>3</v>
      </c>
      <c r="CT1651">
        <v>3</v>
      </c>
      <c r="CU1651">
        <v>2</v>
      </c>
      <c r="CV1651">
        <v>1</v>
      </c>
      <c r="CW1651">
        <v>1</v>
      </c>
      <c r="CX1651">
        <v>2</v>
      </c>
      <c r="CY1651">
        <v>3</v>
      </c>
      <c r="CZ1651">
        <v>0</v>
      </c>
      <c r="DA1651" s="57" t="s">
        <v>125</v>
      </c>
    </row>
    <row r="1652" spans="1:105">
      <c r="A1652">
        <v>1646</v>
      </c>
      <c r="B1652" s="9"/>
      <c r="C1652" s="9"/>
      <c r="D1652" s="9"/>
      <c r="E1652" s="9">
        <v>4</v>
      </c>
      <c r="F1652" s="9">
        <v>0</v>
      </c>
      <c r="G1652" s="9">
        <v>0</v>
      </c>
      <c r="H1652" s="9">
        <v>0</v>
      </c>
      <c r="I1652" s="9">
        <v>1</v>
      </c>
      <c r="J1652" s="9">
        <v>1</v>
      </c>
      <c r="K1652" s="9">
        <v>0</v>
      </c>
      <c r="L1652" s="9">
        <v>0</v>
      </c>
      <c r="M1652" s="9">
        <v>1</v>
      </c>
      <c r="N1652" s="9">
        <v>0</v>
      </c>
      <c r="O1652" s="9">
        <v>0</v>
      </c>
      <c r="P1652" s="9">
        <v>0</v>
      </c>
      <c r="Q1652" s="9">
        <v>4</v>
      </c>
      <c r="R1652" s="9">
        <v>4</v>
      </c>
      <c r="S1652" s="9">
        <v>4</v>
      </c>
      <c r="T1652" s="9"/>
      <c r="U1652" s="9">
        <v>1</v>
      </c>
      <c r="V1652" s="9">
        <v>0</v>
      </c>
      <c r="W1652" s="9">
        <v>1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  <c r="AC1652" s="9"/>
      <c r="AD1652" s="9">
        <v>1</v>
      </c>
      <c r="AE1652" s="9"/>
      <c r="AF1652" s="9">
        <v>1</v>
      </c>
      <c r="AG1652" s="9">
        <v>1</v>
      </c>
      <c r="AH1652" s="9">
        <v>1</v>
      </c>
      <c r="AI1652" s="9">
        <v>0</v>
      </c>
      <c r="AJ1652" s="9">
        <v>0</v>
      </c>
      <c r="AK1652" s="9">
        <v>0</v>
      </c>
      <c r="AL1652" s="9"/>
      <c r="AM1652" s="9">
        <v>1</v>
      </c>
      <c r="AN1652" s="9">
        <v>1</v>
      </c>
      <c r="AO1652" s="9">
        <v>0</v>
      </c>
      <c r="AP1652" s="9">
        <v>0</v>
      </c>
      <c r="AQ1652" s="9">
        <v>0</v>
      </c>
      <c r="AR1652" s="9">
        <v>0</v>
      </c>
      <c r="AS1652" s="9"/>
      <c r="AT1652" s="9">
        <v>1</v>
      </c>
      <c r="AU1652" s="9">
        <v>4</v>
      </c>
      <c r="AV1652" s="75">
        <v>1</v>
      </c>
      <c r="AW1652" s="75">
        <v>2</v>
      </c>
      <c r="AX1652" s="75">
        <v>1</v>
      </c>
      <c r="AY1652" s="9">
        <v>2</v>
      </c>
      <c r="AZ1652" s="9">
        <v>1</v>
      </c>
      <c r="BA1652" s="9">
        <v>1</v>
      </c>
      <c r="BB1652" s="9">
        <v>2</v>
      </c>
      <c r="BC1652" s="9">
        <v>2</v>
      </c>
      <c r="BD1652" s="9">
        <v>1</v>
      </c>
      <c r="BE1652" s="9">
        <v>1</v>
      </c>
      <c r="BF1652" s="9">
        <v>1</v>
      </c>
      <c r="BG1652" s="9">
        <v>2</v>
      </c>
      <c r="BH1652">
        <v>1</v>
      </c>
      <c r="BI1652">
        <v>2</v>
      </c>
      <c r="BJ1652" s="58">
        <v>1</v>
      </c>
      <c r="BK1652">
        <v>1</v>
      </c>
      <c r="BL1652">
        <v>2</v>
      </c>
      <c r="BM1652">
        <v>2</v>
      </c>
      <c r="BN1652">
        <v>1</v>
      </c>
      <c r="BO1652">
        <v>2</v>
      </c>
      <c r="BP1652">
        <v>1</v>
      </c>
      <c r="BQ1652">
        <v>1</v>
      </c>
      <c r="BR1652">
        <v>1</v>
      </c>
      <c r="BS1652">
        <v>1</v>
      </c>
      <c r="BT1652">
        <v>1</v>
      </c>
      <c r="BU1652">
        <v>1</v>
      </c>
      <c r="BV1652">
        <v>2</v>
      </c>
      <c r="BW1652">
        <v>2</v>
      </c>
      <c r="BX1652">
        <v>1</v>
      </c>
      <c r="BY1652">
        <v>1</v>
      </c>
      <c r="BZ1652">
        <v>2</v>
      </c>
      <c r="CA1652">
        <v>2</v>
      </c>
      <c r="CB1652">
        <v>2</v>
      </c>
      <c r="CC1652">
        <v>1</v>
      </c>
      <c r="CD1652">
        <v>2</v>
      </c>
      <c r="CE1652">
        <v>2</v>
      </c>
      <c r="CF1652">
        <v>1</v>
      </c>
      <c r="CG1652">
        <v>1</v>
      </c>
      <c r="CH1652">
        <v>1</v>
      </c>
      <c r="CI1652">
        <v>1</v>
      </c>
      <c r="CJ1652">
        <v>1</v>
      </c>
      <c r="CK1652">
        <v>2</v>
      </c>
      <c r="CL1652">
        <v>1</v>
      </c>
      <c r="CM1652">
        <v>3</v>
      </c>
      <c r="CN1652">
        <v>2</v>
      </c>
      <c r="CO1652">
        <v>4</v>
      </c>
      <c r="CP1652">
        <v>3</v>
      </c>
      <c r="CQ1652">
        <v>4</v>
      </c>
      <c r="CR1652">
        <v>4</v>
      </c>
      <c r="CS1652">
        <v>4</v>
      </c>
      <c r="CT1652">
        <v>3</v>
      </c>
      <c r="CU1652">
        <v>4</v>
      </c>
      <c r="CV1652">
        <v>2</v>
      </c>
      <c r="CW1652">
        <v>2</v>
      </c>
      <c r="CX1652">
        <v>4</v>
      </c>
      <c r="CY1652">
        <v>4</v>
      </c>
      <c r="CZ1652">
        <v>4</v>
      </c>
      <c r="DA1652" s="57" t="s">
        <v>125</v>
      </c>
    </row>
    <row r="1653" spans="1:105">
      <c r="A1653">
        <v>1647</v>
      </c>
      <c r="B1653" s="9">
        <v>1</v>
      </c>
      <c r="C1653" s="9">
        <v>2</v>
      </c>
      <c r="D1653" s="9">
        <v>1</v>
      </c>
      <c r="E1653" s="9">
        <v>1</v>
      </c>
      <c r="F1653" s="9">
        <v>0</v>
      </c>
      <c r="G1653" s="9">
        <v>0</v>
      </c>
      <c r="H1653" s="9">
        <v>1</v>
      </c>
      <c r="I1653" s="9">
        <v>1</v>
      </c>
      <c r="J1653" s="9">
        <v>0</v>
      </c>
      <c r="K1653" s="9">
        <v>0</v>
      </c>
      <c r="L1653" s="9">
        <v>0</v>
      </c>
      <c r="M1653" s="9">
        <v>2</v>
      </c>
      <c r="N1653" s="9">
        <v>4</v>
      </c>
      <c r="O1653" s="9">
        <v>4</v>
      </c>
      <c r="P1653" s="9">
        <v>4</v>
      </c>
      <c r="Q1653" s="9">
        <v>4</v>
      </c>
      <c r="R1653" s="9">
        <v>4</v>
      </c>
      <c r="S1653" s="9">
        <v>4</v>
      </c>
      <c r="T1653" s="9"/>
      <c r="U1653" s="9">
        <v>1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  <c r="AC1653" s="9"/>
      <c r="AD1653" s="9">
        <v>1</v>
      </c>
      <c r="AE1653" s="9"/>
      <c r="AF1653" s="9">
        <v>0</v>
      </c>
      <c r="AG1653" s="9">
        <v>0</v>
      </c>
      <c r="AH1653" s="9">
        <v>0</v>
      </c>
      <c r="AI1653" s="9">
        <v>1</v>
      </c>
      <c r="AJ1653" s="9">
        <v>0</v>
      </c>
      <c r="AK1653" s="9">
        <v>0</v>
      </c>
      <c r="AL1653" s="9"/>
      <c r="AM1653" s="9">
        <v>1</v>
      </c>
      <c r="AN1653" s="9">
        <v>1</v>
      </c>
      <c r="AO1653" s="9">
        <v>1</v>
      </c>
      <c r="AP1653" s="9">
        <v>1</v>
      </c>
      <c r="AQ1653" s="9">
        <v>0</v>
      </c>
      <c r="AR1653" s="9">
        <v>0</v>
      </c>
      <c r="AS1653" s="9"/>
      <c r="AT1653" s="9">
        <v>1</v>
      </c>
      <c r="AU1653" s="9">
        <v>2</v>
      </c>
      <c r="AV1653" s="75">
        <v>1</v>
      </c>
      <c r="AW1653" s="75">
        <v>2</v>
      </c>
      <c r="AX1653" s="75">
        <v>1</v>
      </c>
      <c r="AY1653" s="9">
        <v>1</v>
      </c>
      <c r="AZ1653" s="9">
        <v>1</v>
      </c>
      <c r="BA1653" s="9">
        <v>1</v>
      </c>
      <c r="BB1653" s="9">
        <v>2</v>
      </c>
      <c r="BC1653" s="9">
        <v>2</v>
      </c>
      <c r="BD1653" s="9">
        <v>1</v>
      </c>
      <c r="BE1653" s="9">
        <v>1</v>
      </c>
      <c r="BF1653" s="9">
        <v>1</v>
      </c>
      <c r="BG1653" s="9">
        <v>1</v>
      </c>
      <c r="BH1653">
        <v>1</v>
      </c>
      <c r="BI1653">
        <v>2</v>
      </c>
      <c r="BJ1653" s="58">
        <v>1</v>
      </c>
      <c r="BK1653">
        <v>1</v>
      </c>
      <c r="BL1653">
        <v>2</v>
      </c>
      <c r="BM1653">
        <v>1</v>
      </c>
      <c r="BN1653">
        <v>1</v>
      </c>
      <c r="BO1653">
        <v>2</v>
      </c>
      <c r="BP1653">
        <v>2</v>
      </c>
      <c r="BQ1653" t="s">
        <v>125</v>
      </c>
      <c r="BR1653">
        <v>1</v>
      </c>
      <c r="BS1653">
        <v>2</v>
      </c>
      <c r="BT1653" t="s">
        <v>125</v>
      </c>
      <c r="BU1653">
        <v>1</v>
      </c>
      <c r="BV1653">
        <v>1</v>
      </c>
      <c r="BW1653">
        <v>2</v>
      </c>
      <c r="BX1653">
        <v>2</v>
      </c>
      <c r="BY1653">
        <v>1</v>
      </c>
      <c r="BZ1653">
        <v>2</v>
      </c>
      <c r="CA1653">
        <v>2</v>
      </c>
      <c r="CB1653">
        <v>2</v>
      </c>
      <c r="CC1653">
        <v>2</v>
      </c>
      <c r="CD1653">
        <v>1</v>
      </c>
      <c r="CE1653">
        <v>2</v>
      </c>
      <c r="CF1653">
        <v>2</v>
      </c>
      <c r="CG1653">
        <v>2</v>
      </c>
      <c r="CH1653">
        <v>2</v>
      </c>
      <c r="CI1653">
        <v>2</v>
      </c>
      <c r="CJ1653">
        <v>2</v>
      </c>
      <c r="CK1653">
        <v>2</v>
      </c>
      <c r="CL1653">
        <v>2</v>
      </c>
      <c r="CM1653" t="s">
        <v>125</v>
      </c>
      <c r="CN1653" t="s">
        <v>125</v>
      </c>
      <c r="CO1653">
        <v>4</v>
      </c>
      <c r="CP1653">
        <v>3</v>
      </c>
      <c r="CQ1653">
        <v>4</v>
      </c>
      <c r="CR1653">
        <v>3</v>
      </c>
      <c r="CS1653">
        <v>4</v>
      </c>
      <c r="CT1653">
        <v>4</v>
      </c>
      <c r="CU1653">
        <v>3</v>
      </c>
      <c r="CV1653">
        <v>4</v>
      </c>
      <c r="CW1653">
        <v>1</v>
      </c>
      <c r="CX1653">
        <v>1</v>
      </c>
      <c r="CY1653">
        <v>3</v>
      </c>
      <c r="CZ1653">
        <v>4</v>
      </c>
      <c r="DA1653" s="57">
        <v>4</v>
      </c>
    </row>
    <row r="1654" spans="1:105">
      <c r="A1654">
        <v>1648</v>
      </c>
      <c r="B1654" s="9">
        <v>2</v>
      </c>
      <c r="C1654" s="9">
        <v>2</v>
      </c>
      <c r="D1654" s="9">
        <v>6</v>
      </c>
      <c r="E1654" s="9">
        <v>3</v>
      </c>
      <c r="F1654" s="9">
        <v>0</v>
      </c>
      <c r="G1654" s="9">
        <v>0</v>
      </c>
      <c r="H1654" s="9">
        <v>0</v>
      </c>
      <c r="I1654" s="9">
        <v>1</v>
      </c>
      <c r="J1654" s="9">
        <v>0</v>
      </c>
      <c r="K1654" s="9">
        <v>0</v>
      </c>
      <c r="L1654" s="9">
        <v>0</v>
      </c>
      <c r="M1654" s="9">
        <v>1</v>
      </c>
      <c r="N1654" s="9">
        <v>4</v>
      </c>
      <c r="O1654" s="9">
        <v>4</v>
      </c>
      <c r="P1654" s="9">
        <v>4</v>
      </c>
      <c r="Q1654" s="9">
        <v>4</v>
      </c>
      <c r="R1654" s="9">
        <v>4</v>
      </c>
      <c r="S1654" s="9">
        <v>4</v>
      </c>
      <c r="T1654" s="9"/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1</v>
      </c>
      <c r="AC1654" s="9"/>
      <c r="AD1654" s="9">
        <v>3</v>
      </c>
      <c r="AE1654" s="9"/>
      <c r="AF1654" s="9">
        <v>0</v>
      </c>
      <c r="AG1654" s="9">
        <v>0</v>
      </c>
      <c r="AH1654" s="9">
        <v>1</v>
      </c>
      <c r="AI1654" s="9">
        <v>1</v>
      </c>
      <c r="AJ1654" s="9">
        <v>0</v>
      </c>
      <c r="AK1654" s="9">
        <v>0</v>
      </c>
      <c r="AL1654" s="9"/>
      <c r="AM1654" s="9">
        <v>1</v>
      </c>
      <c r="AN1654" s="9">
        <v>1</v>
      </c>
      <c r="AO1654" s="9">
        <v>1</v>
      </c>
      <c r="AP1654" s="9">
        <v>0</v>
      </c>
      <c r="AQ1654" s="9">
        <v>0</v>
      </c>
      <c r="AR1654" s="9">
        <v>0</v>
      </c>
      <c r="AS1654" s="9"/>
      <c r="AT1654" s="9">
        <v>1</v>
      </c>
      <c r="AU1654" s="9">
        <v>1</v>
      </c>
      <c r="AV1654" s="75">
        <v>2</v>
      </c>
      <c r="AW1654" s="75">
        <v>2</v>
      </c>
      <c r="AX1654" s="75">
        <v>1</v>
      </c>
      <c r="AY1654" s="9">
        <v>1</v>
      </c>
      <c r="AZ1654" s="9">
        <v>1</v>
      </c>
      <c r="BA1654" s="9">
        <v>1</v>
      </c>
      <c r="BB1654" s="9">
        <v>2</v>
      </c>
      <c r="BC1654" s="9">
        <v>2</v>
      </c>
      <c r="BD1654" s="9">
        <v>1</v>
      </c>
      <c r="BE1654" s="9">
        <v>1</v>
      </c>
      <c r="BF1654" s="9">
        <v>1</v>
      </c>
      <c r="BG1654" s="9">
        <v>1</v>
      </c>
      <c r="BH1654">
        <v>2</v>
      </c>
      <c r="BI1654">
        <v>2</v>
      </c>
      <c r="BJ1654" s="58">
        <v>2</v>
      </c>
      <c r="BK1654">
        <v>2</v>
      </c>
      <c r="BL1654">
        <v>2</v>
      </c>
      <c r="BM1654">
        <v>1</v>
      </c>
      <c r="BN1654">
        <v>1</v>
      </c>
      <c r="BO1654">
        <v>2</v>
      </c>
      <c r="BP1654">
        <v>2</v>
      </c>
      <c r="BQ1654" t="s">
        <v>125</v>
      </c>
      <c r="BR1654">
        <v>1</v>
      </c>
      <c r="BS1654">
        <v>2</v>
      </c>
      <c r="BT1654" t="s">
        <v>125</v>
      </c>
      <c r="BU1654">
        <v>1</v>
      </c>
      <c r="BV1654">
        <v>1</v>
      </c>
      <c r="BW1654">
        <v>1</v>
      </c>
      <c r="BX1654">
        <v>2</v>
      </c>
      <c r="BY1654">
        <v>2</v>
      </c>
      <c r="BZ1654">
        <v>2</v>
      </c>
      <c r="CA1654">
        <v>2</v>
      </c>
      <c r="CB1654">
        <v>2</v>
      </c>
      <c r="CC1654">
        <v>2</v>
      </c>
      <c r="CD1654">
        <v>2</v>
      </c>
      <c r="CE1654">
        <v>1</v>
      </c>
      <c r="CF1654">
        <v>2</v>
      </c>
      <c r="CG1654">
        <v>2</v>
      </c>
      <c r="CH1654">
        <v>2</v>
      </c>
      <c r="CI1654">
        <v>2</v>
      </c>
      <c r="CJ1654">
        <v>1</v>
      </c>
      <c r="CK1654">
        <v>2</v>
      </c>
      <c r="CL1654">
        <v>2</v>
      </c>
      <c r="CM1654" t="s">
        <v>125</v>
      </c>
      <c r="CN1654" t="s">
        <v>125</v>
      </c>
      <c r="CO1654">
        <v>4</v>
      </c>
      <c r="CP1654">
        <v>1</v>
      </c>
      <c r="CQ1654">
        <v>4</v>
      </c>
      <c r="CR1654">
        <v>3</v>
      </c>
      <c r="CS1654">
        <v>3</v>
      </c>
      <c r="CT1654">
        <v>4</v>
      </c>
      <c r="CU1654">
        <v>4</v>
      </c>
      <c r="CV1654">
        <v>4</v>
      </c>
      <c r="CW1654">
        <v>1</v>
      </c>
      <c r="CX1654">
        <v>2</v>
      </c>
      <c r="CY1654">
        <v>4</v>
      </c>
      <c r="CZ1654">
        <v>4</v>
      </c>
      <c r="DA1654" s="57" t="s">
        <v>125</v>
      </c>
    </row>
    <row r="1655" spans="1:105">
      <c r="A1655">
        <v>1649</v>
      </c>
      <c r="B1655" s="9">
        <v>1</v>
      </c>
      <c r="C1655" s="9">
        <v>9</v>
      </c>
      <c r="D1655" s="9"/>
      <c r="E1655" s="9">
        <v>7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1</v>
      </c>
      <c r="L1655" s="9">
        <v>0</v>
      </c>
      <c r="M1655" s="9"/>
      <c r="N1655" s="9">
        <v>1</v>
      </c>
      <c r="O1655" s="9"/>
      <c r="P1655" s="9"/>
      <c r="Q1655" s="9"/>
      <c r="R1655" s="9">
        <v>4</v>
      </c>
      <c r="S1655" s="9"/>
      <c r="T1655" s="9"/>
      <c r="U1655" s="9">
        <v>1</v>
      </c>
      <c r="V1655" s="9">
        <v>0</v>
      </c>
      <c r="W1655" s="9">
        <v>0</v>
      </c>
      <c r="X1655" s="9">
        <v>0</v>
      </c>
      <c r="Y1655" s="9">
        <v>1</v>
      </c>
      <c r="Z1655" s="9">
        <v>0</v>
      </c>
      <c r="AA1655" s="9">
        <v>0</v>
      </c>
      <c r="AB1655" s="9">
        <v>0</v>
      </c>
      <c r="AC1655" s="9"/>
      <c r="AD1655" s="9">
        <v>4</v>
      </c>
      <c r="AE1655" s="9"/>
      <c r="AF1655" s="9">
        <v>1</v>
      </c>
      <c r="AG1655" s="9">
        <v>1</v>
      </c>
      <c r="AH1655" s="9">
        <v>0</v>
      </c>
      <c r="AI1655" s="9">
        <v>0</v>
      </c>
      <c r="AJ1655" s="9">
        <v>0</v>
      </c>
      <c r="AK1655" s="9">
        <v>0</v>
      </c>
      <c r="AL1655" s="9"/>
      <c r="AM1655" s="9">
        <v>0</v>
      </c>
      <c r="AN1655" s="9">
        <v>1</v>
      </c>
      <c r="AO1655" s="9">
        <v>0</v>
      </c>
      <c r="AP1655" s="9">
        <v>1</v>
      </c>
      <c r="AQ1655" s="9">
        <v>0</v>
      </c>
      <c r="AR1655" s="9">
        <v>0</v>
      </c>
      <c r="AS1655" s="9"/>
      <c r="AT1655" s="9">
        <v>4</v>
      </c>
      <c r="AU1655" s="9">
        <v>2</v>
      </c>
      <c r="AV1655" s="75">
        <v>1</v>
      </c>
      <c r="AW1655" s="75"/>
      <c r="AX1655" s="75">
        <v>1</v>
      </c>
      <c r="AY1655" s="9">
        <v>1</v>
      </c>
      <c r="AZ1655" s="9"/>
      <c r="BA1655" s="9" t="s">
        <v>125</v>
      </c>
      <c r="BB1655" s="9" t="s">
        <v>125</v>
      </c>
      <c r="BC1655" s="9"/>
      <c r="BD1655" s="9">
        <v>1</v>
      </c>
      <c r="BE1655" s="9">
        <v>1</v>
      </c>
      <c r="BF1655" s="9">
        <v>1</v>
      </c>
      <c r="BG1655" s="9"/>
      <c r="BI1655">
        <v>2</v>
      </c>
      <c r="BJ1655" s="58">
        <v>2</v>
      </c>
      <c r="BK1655">
        <v>2</v>
      </c>
      <c r="BL1655">
        <v>2</v>
      </c>
      <c r="BM1655">
        <v>1</v>
      </c>
      <c r="BO1655">
        <v>1</v>
      </c>
      <c r="BQ1655" t="s">
        <v>125</v>
      </c>
      <c r="BS1655">
        <v>2</v>
      </c>
      <c r="BT1655" t="s">
        <v>125</v>
      </c>
      <c r="BV1655">
        <v>2</v>
      </c>
      <c r="BW1655">
        <v>2</v>
      </c>
      <c r="BX1655">
        <v>2</v>
      </c>
      <c r="BY1655">
        <v>2</v>
      </c>
      <c r="BZ1655">
        <v>2</v>
      </c>
      <c r="CA1655">
        <v>2</v>
      </c>
      <c r="CB1655">
        <v>2</v>
      </c>
      <c r="CC1655">
        <v>2</v>
      </c>
      <c r="CD1655">
        <v>2</v>
      </c>
      <c r="CE1655">
        <v>2</v>
      </c>
      <c r="CF1655">
        <v>2</v>
      </c>
      <c r="CG1655">
        <v>2</v>
      </c>
      <c r="CH1655">
        <v>2</v>
      </c>
      <c r="CI1655">
        <v>1</v>
      </c>
      <c r="CJ1655">
        <v>1</v>
      </c>
      <c r="CK1655">
        <v>2</v>
      </c>
      <c r="CL1655">
        <v>2</v>
      </c>
      <c r="CM1655" t="s">
        <v>125</v>
      </c>
      <c r="CN1655" t="s">
        <v>125</v>
      </c>
      <c r="CO1655">
        <v>4</v>
      </c>
      <c r="CP1655">
        <v>2</v>
      </c>
      <c r="CQ1655">
        <v>4</v>
      </c>
      <c r="CR1655">
        <v>3</v>
      </c>
      <c r="CS1655">
        <v>4</v>
      </c>
      <c r="CT1655">
        <v>4</v>
      </c>
      <c r="CU1655">
        <v>3</v>
      </c>
      <c r="CV1655">
        <v>2</v>
      </c>
      <c r="DA1655" s="57" t="s">
        <v>125</v>
      </c>
    </row>
    <row r="1656" spans="1:105">
      <c r="A1656">
        <v>1650</v>
      </c>
      <c r="B1656" s="9">
        <v>2</v>
      </c>
      <c r="C1656" s="9">
        <v>5</v>
      </c>
      <c r="D1656" s="9">
        <v>4</v>
      </c>
      <c r="E1656" s="9">
        <v>11</v>
      </c>
      <c r="F1656" s="9">
        <v>0</v>
      </c>
      <c r="G1656" s="9">
        <v>0</v>
      </c>
      <c r="H1656" s="9">
        <v>1</v>
      </c>
      <c r="I1656" s="9">
        <v>1</v>
      </c>
      <c r="J1656" s="9">
        <v>0</v>
      </c>
      <c r="K1656" s="9">
        <v>0</v>
      </c>
      <c r="L1656" s="9">
        <v>0</v>
      </c>
      <c r="M1656" s="9">
        <v>2</v>
      </c>
      <c r="N1656" s="9">
        <v>4</v>
      </c>
      <c r="O1656" s="9">
        <v>4</v>
      </c>
      <c r="P1656" s="9">
        <v>4</v>
      </c>
      <c r="Q1656" s="9">
        <v>4</v>
      </c>
      <c r="R1656" s="9">
        <v>4</v>
      </c>
      <c r="S1656" s="9">
        <v>4</v>
      </c>
      <c r="T1656" s="9"/>
      <c r="U1656" s="9">
        <v>1</v>
      </c>
      <c r="V1656" s="9">
        <v>0</v>
      </c>
      <c r="W1656" s="9">
        <v>1</v>
      </c>
      <c r="X1656" s="9">
        <v>0</v>
      </c>
      <c r="Y1656" s="9">
        <v>1</v>
      </c>
      <c r="Z1656" s="9">
        <v>0</v>
      </c>
      <c r="AA1656" s="9">
        <v>0</v>
      </c>
      <c r="AB1656" s="9">
        <v>0</v>
      </c>
      <c r="AC1656" s="9"/>
      <c r="AD1656" s="9">
        <v>1</v>
      </c>
      <c r="AE1656" s="9"/>
      <c r="AF1656" s="9">
        <v>0</v>
      </c>
      <c r="AG1656" s="9">
        <v>0</v>
      </c>
      <c r="AH1656" s="9">
        <v>1</v>
      </c>
      <c r="AI1656" s="9">
        <v>0</v>
      </c>
      <c r="AJ1656" s="9">
        <v>0</v>
      </c>
      <c r="AK1656" s="9">
        <v>0</v>
      </c>
      <c r="AL1656" s="9"/>
      <c r="AM1656" s="9">
        <v>1</v>
      </c>
      <c r="AN1656" s="9">
        <v>1</v>
      </c>
      <c r="AO1656" s="9">
        <v>1</v>
      </c>
      <c r="AP1656" s="9">
        <v>1</v>
      </c>
      <c r="AQ1656" s="9">
        <v>0</v>
      </c>
      <c r="AR1656" s="9">
        <v>0</v>
      </c>
      <c r="AS1656" s="9"/>
      <c r="AT1656" s="9">
        <v>1</v>
      </c>
      <c r="AU1656" s="9">
        <v>2</v>
      </c>
      <c r="AV1656" s="75">
        <v>2</v>
      </c>
      <c r="AW1656" s="75">
        <v>1</v>
      </c>
      <c r="AX1656" s="75">
        <v>1</v>
      </c>
      <c r="AY1656" s="9">
        <v>1</v>
      </c>
      <c r="AZ1656" s="9">
        <v>1</v>
      </c>
      <c r="BA1656" s="9">
        <v>1</v>
      </c>
      <c r="BB1656" s="9">
        <v>2</v>
      </c>
      <c r="BC1656" s="9">
        <v>1</v>
      </c>
      <c r="BD1656" s="9">
        <v>1</v>
      </c>
      <c r="BE1656" s="9">
        <v>2</v>
      </c>
      <c r="BF1656" s="9">
        <v>1</v>
      </c>
      <c r="BG1656" s="9">
        <v>1</v>
      </c>
      <c r="BH1656">
        <v>1</v>
      </c>
      <c r="BI1656">
        <v>2</v>
      </c>
      <c r="BJ1656" s="58">
        <v>1</v>
      </c>
      <c r="BK1656">
        <v>1</v>
      </c>
      <c r="BL1656">
        <v>1</v>
      </c>
      <c r="BM1656">
        <v>1</v>
      </c>
      <c r="BN1656">
        <v>2</v>
      </c>
      <c r="BO1656">
        <v>1</v>
      </c>
      <c r="BP1656">
        <v>1</v>
      </c>
      <c r="BQ1656">
        <v>1</v>
      </c>
      <c r="BR1656">
        <v>1</v>
      </c>
      <c r="BS1656">
        <v>1</v>
      </c>
      <c r="BT1656">
        <v>1</v>
      </c>
      <c r="BU1656">
        <v>1</v>
      </c>
      <c r="BV1656">
        <v>1</v>
      </c>
      <c r="BW1656">
        <v>1</v>
      </c>
      <c r="BX1656">
        <v>2</v>
      </c>
      <c r="BY1656">
        <v>1</v>
      </c>
      <c r="BZ1656">
        <v>2</v>
      </c>
      <c r="CA1656">
        <v>2</v>
      </c>
      <c r="CB1656">
        <v>2</v>
      </c>
      <c r="CC1656">
        <v>2</v>
      </c>
      <c r="CD1656">
        <v>2</v>
      </c>
      <c r="CE1656">
        <v>2</v>
      </c>
      <c r="CF1656">
        <v>1</v>
      </c>
      <c r="CG1656">
        <v>1</v>
      </c>
      <c r="CH1656">
        <v>1</v>
      </c>
      <c r="CI1656">
        <v>2</v>
      </c>
      <c r="CJ1656">
        <v>1</v>
      </c>
      <c r="CK1656">
        <v>2</v>
      </c>
      <c r="CL1656">
        <v>1</v>
      </c>
      <c r="CM1656">
        <v>3</v>
      </c>
      <c r="CN1656">
        <v>3</v>
      </c>
      <c r="CO1656">
        <v>4</v>
      </c>
      <c r="CP1656">
        <v>2</v>
      </c>
      <c r="CQ1656">
        <v>3</v>
      </c>
      <c r="CR1656">
        <v>3</v>
      </c>
      <c r="CS1656">
        <v>3</v>
      </c>
      <c r="CT1656">
        <v>4</v>
      </c>
      <c r="CU1656">
        <v>3</v>
      </c>
      <c r="CV1656">
        <v>3</v>
      </c>
      <c r="CW1656">
        <v>1</v>
      </c>
      <c r="CX1656">
        <v>1</v>
      </c>
      <c r="CY1656">
        <v>3</v>
      </c>
      <c r="CZ1656">
        <v>3</v>
      </c>
      <c r="DA1656" s="57">
        <v>3</v>
      </c>
    </row>
    <row r="1657" spans="1:105">
      <c r="A1657">
        <v>1651</v>
      </c>
      <c r="B1657" s="9">
        <v>2</v>
      </c>
      <c r="C1657" s="9">
        <v>1</v>
      </c>
      <c r="D1657" s="9">
        <v>6</v>
      </c>
      <c r="E1657" s="9">
        <v>10</v>
      </c>
      <c r="F1657" s="9">
        <v>0</v>
      </c>
      <c r="G1657" s="9">
        <v>0</v>
      </c>
      <c r="H1657" s="9">
        <v>0</v>
      </c>
      <c r="I1657" s="9">
        <v>1</v>
      </c>
      <c r="J1657" s="9">
        <v>0</v>
      </c>
      <c r="K1657" s="9">
        <v>0</v>
      </c>
      <c r="L1657" s="9">
        <v>0</v>
      </c>
      <c r="M1657" s="9">
        <v>1</v>
      </c>
      <c r="N1657" s="9">
        <v>2</v>
      </c>
      <c r="O1657" s="9">
        <v>2</v>
      </c>
      <c r="P1657" s="9">
        <v>2</v>
      </c>
      <c r="Q1657" s="9">
        <v>2</v>
      </c>
      <c r="R1657" s="9">
        <v>3</v>
      </c>
      <c r="S1657" s="9">
        <v>3</v>
      </c>
      <c r="T1657" s="9"/>
      <c r="U1657" s="9">
        <v>0</v>
      </c>
      <c r="V1657" s="9">
        <v>0</v>
      </c>
      <c r="W1657" s="9">
        <v>0</v>
      </c>
      <c r="X1657" s="9">
        <v>0</v>
      </c>
      <c r="Y1657" s="9">
        <v>1</v>
      </c>
      <c r="Z1657" s="9">
        <v>0</v>
      </c>
      <c r="AA1657" s="9">
        <v>0</v>
      </c>
      <c r="AB1657" s="9">
        <v>0</v>
      </c>
      <c r="AC1657" s="9"/>
      <c r="AD1657" s="9">
        <v>1</v>
      </c>
      <c r="AE1657" s="9"/>
      <c r="AF1657" s="9">
        <v>1</v>
      </c>
      <c r="AG1657" s="9">
        <v>1</v>
      </c>
      <c r="AH1657" s="9">
        <v>1</v>
      </c>
      <c r="AI1657" s="9">
        <v>0</v>
      </c>
      <c r="AJ1657" s="9">
        <v>0</v>
      </c>
      <c r="AK1657" s="9">
        <v>0</v>
      </c>
      <c r="AL1657" s="9"/>
      <c r="AM1657" s="9">
        <v>1</v>
      </c>
      <c r="AN1657" s="9">
        <v>1</v>
      </c>
      <c r="AO1657" s="9">
        <v>1</v>
      </c>
      <c r="AP1657" s="9">
        <v>1</v>
      </c>
      <c r="AQ1657" s="9">
        <v>0</v>
      </c>
      <c r="AR1657" s="9">
        <v>0</v>
      </c>
      <c r="AS1657" s="9"/>
      <c r="AT1657" s="9">
        <v>3</v>
      </c>
      <c r="AU1657" s="9">
        <v>2</v>
      </c>
      <c r="AV1657" s="75">
        <v>1</v>
      </c>
      <c r="AW1657" s="75">
        <v>2</v>
      </c>
      <c r="AX1657" s="75">
        <v>1</v>
      </c>
      <c r="AY1657" s="9">
        <v>1</v>
      </c>
      <c r="AZ1657" s="9">
        <v>2</v>
      </c>
      <c r="BA1657" s="9" t="s">
        <v>125</v>
      </c>
      <c r="BB1657" s="9" t="s">
        <v>125</v>
      </c>
      <c r="BC1657" s="9">
        <v>2</v>
      </c>
      <c r="BD1657" s="9">
        <v>1</v>
      </c>
      <c r="BE1657" s="9">
        <v>1</v>
      </c>
      <c r="BF1657" s="9">
        <v>1</v>
      </c>
      <c r="BG1657" s="9">
        <v>1</v>
      </c>
      <c r="BH1657">
        <v>2</v>
      </c>
      <c r="BI1657">
        <v>1</v>
      </c>
      <c r="BJ1657" s="58">
        <v>1</v>
      </c>
      <c r="BK1657">
        <v>2</v>
      </c>
      <c r="BL1657">
        <v>1</v>
      </c>
      <c r="BM1657">
        <v>1</v>
      </c>
      <c r="BN1657">
        <v>1</v>
      </c>
      <c r="BO1657">
        <v>1</v>
      </c>
      <c r="BP1657">
        <v>2</v>
      </c>
      <c r="BQ1657" t="s">
        <v>125</v>
      </c>
      <c r="BR1657">
        <v>1</v>
      </c>
      <c r="BS1657">
        <v>1</v>
      </c>
      <c r="BT1657">
        <v>1</v>
      </c>
      <c r="BU1657">
        <v>1</v>
      </c>
      <c r="BV1657">
        <v>1</v>
      </c>
      <c r="BW1657">
        <v>1</v>
      </c>
      <c r="BX1657">
        <v>2</v>
      </c>
      <c r="BY1657">
        <v>1</v>
      </c>
      <c r="BZ1657">
        <v>2</v>
      </c>
      <c r="CA1657">
        <v>1</v>
      </c>
      <c r="CB1657">
        <v>2</v>
      </c>
      <c r="CC1657">
        <v>1</v>
      </c>
      <c r="CD1657">
        <v>2</v>
      </c>
      <c r="CE1657">
        <v>2</v>
      </c>
      <c r="CF1657">
        <v>2</v>
      </c>
      <c r="CG1657">
        <v>2</v>
      </c>
      <c r="CH1657">
        <v>2</v>
      </c>
      <c r="CI1657">
        <v>2</v>
      </c>
      <c r="CJ1657">
        <v>2</v>
      </c>
      <c r="CK1657">
        <v>1</v>
      </c>
      <c r="CL1657">
        <v>1</v>
      </c>
      <c r="CM1657">
        <v>2</v>
      </c>
      <c r="CN1657">
        <v>2</v>
      </c>
      <c r="CO1657">
        <v>3</v>
      </c>
      <c r="CP1657">
        <v>3</v>
      </c>
      <c r="CQ1657">
        <v>2</v>
      </c>
      <c r="CR1657">
        <v>2</v>
      </c>
      <c r="CS1657">
        <v>2</v>
      </c>
      <c r="CT1657">
        <v>4</v>
      </c>
      <c r="CU1657">
        <v>3</v>
      </c>
      <c r="CV1657">
        <v>2</v>
      </c>
      <c r="CW1657">
        <v>1</v>
      </c>
      <c r="CX1657">
        <v>3</v>
      </c>
      <c r="CY1657">
        <v>3</v>
      </c>
      <c r="CZ1657">
        <v>3</v>
      </c>
      <c r="DA1657" s="57" t="s">
        <v>125</v>
      </c>
    </row>
    <row r="1658" spans="1:105">
      <c r="A1658">
        <v>1652</v>
      </c>
      <c r="B1658" s="9">
        <v>2</v>
      </c>
      <c r="C1658" s="9">
        <v>3</v>
      </c>
      <c r="D1658" s="9">
        <v>2</v>
      </c>
      <c r="E1658" s="9">
        <v>14</v>
      </c>
      <c r="F1658" s="9">
        <v>1</v>
      </c>
      <c r="G1658" s="9">
        <v>0</v>
      </c>
      <c r="H1658" s="9">
        <v>0</v>
      </c>
      <c r="I1658" s="9">
        <v>1</v>
      </c>
      <c r="J1658" s="9">
        <v>0</v>
      </c>
      <c r="K1658" s="9">
        <v>0</v>
      </c>
      <c r="L1658" s="9">
        <v>0</v>
      </c>
      <c r="M1658" s="9">
        <v>2</v>
      </c>
      <c r="N1658" s="9">
        <v>4</v>
      </c>
      <c r="O1658" s="9">
        <v>4</v>
      </c>
      <c r="P1658" s="9">
        <v>4</v>
      </c>
      <c r="Q1658" s="9">
        <v>4</v>
      </c>
      <c r="R1658" s="9">
        <v>4</v>
      </c>
      <c r="S1658" s="9">
        <v>4</v>
      </c>
      <c r="T1658" s="9"/>
      <c r="U1658" s="9">
        <v>0</v>
      </c>
      <c r="V1658" s="9">
        <v>0</v>
      </c>
      <c r="W1658" s="9">
        <v>1</v>
      </c>
      <c r="X1658" s="9">
        <v>1</v>
      </c>
      <c r="Y1658" s="9">
        <v>1</v>
      </c>
      <c r="Z1658" s="9">
        <v>0</v>
      </c>
      <c r="AA1658" s="9">
        <v>0</v>
      </c>
      <c r="AB1658" s="9">
        <v>0</v>
      </c>
      <c r="AC1658" s="9"/>
      <c r="AD1658" s="9">
        <v>2</v>
      </c>
      <c r="AE1658" s="9"/>
      <c r="AF1658" s="9">
        <v>1</v>
      </c>
      <c r="AG1658" s="9">
        <v>0</v>
      </c>
      <c r="AH1658" s="9">
        <v>1</v>
      </c>
      <c r="AI1658" s="9">
        <v>0</v>
      </c>
      <c r="AJ1658" s="9">
        <v>0</v>
      </c>
      <c r="AK1658" s="9">
        <v>0</v>
      </c>
      <c r="AL1658" s="9"/>
      <c r="AM1658" s="9">
        <v>1</v>
      </c>
      <c r="AN1658" s="9">
        <v>1</v>
      </c>
      <c r="AO1658" s="9">
        <v>0</v>
      </c>
      <c r="AP1658" s="9">
        <v>0</v>
      </c>
      <c r="AQ1658" s="9">
        <v>0</v>
      </c>
      <c r="AR1658" s="9">
        <v>0</v>
      </c>
      <c r="AS1658" s="9"/>
      <c r="AT1658" s="9">
        <v>1</v>
      </c>
      <c r="AU1658" s="9">
        <v>1</v>
      </c>
      <c r="AV1658" s="75">
        <v>1</v>
      </c>
      <c r="AW1658" s="75">
        <v>1</v>
      </c>
      <c r="AX1658" s="75">
        <v>2</v>
      </c>
      <c r="AY1658" s="9" t="s">
        <v>125</v>
      </c>
      <c r="AZ1658" s="9">
        <v>1</v>
      </c>
      <c r="BA1658" s="9">
        <v>1</v>
      </c>
      <c r="BB1658" s="9">
        <v>2</v>
      </c>
      <c r="BC1658" s="9">
        <v>1</v>
      </c>
      <c r="BD1658" s="9">
        <v>2</v>
      </c>
      <c r="BE1658" s="9" t="s">
        <v>125</v>
      </c>
      <c r="BF1658" s="9">
        <v>1</v>
      </c>
      <c r="BG1658" s="9">
        <v>1</v>
      </c>
      <c r="BH1658">
        <v>2</v>
      </c>
      <c r="BI1658">
        <v>1</v>
      </c>
      <c r="BJ1658" s="58">
        <v>2</v>
      </c>
      <c r="BK1658">
        <v>2</v>
      </c>
      <c r="BL1658">
        <v>1</v>
      </c>
      <c r="BM1658">
        <v>2</v>
      </c>
      <c r="BN1658">
        <v>2</v>
      </c>
      <c r="BO1658">
        <v>2</v>
      </c>
      <c r="BP1658">
        <v>1</v>
      </c>
      <c r="BQ1658">
        <v>1</v>
      </c>
      <c r="BR1658">
        <v>1</v>
      </c>
      <c r="BS1658">
        <v>2</v>
      </c>
      <c r="BT1658" t="s">
        <v>125</v>
      </c>
      <c r="BU1658">
        <v>1</v>
      </c>
      <c r="BV1658">
        <v>2</v>
      </c>
      <c r="BW1658">
        <v>2</v>
      </c>
      <c r="BX1658">
        <v>2</v>
      </c>
      <c r="BY1658">
        <v>1</v>
      </c>
      <c r="BZ1658">
        <v>2</v>
      </c>
      <c r="CA1658">
        <v>2</v>
      </c>
      <c r="CB1658">
        <v>2</v>
      </c>
      <c r="CC1658">
        <v>2</v>
      </c>
      <c r="CD1658">
        <v>1</v>
      </c>
      <c r="CE1658">
        <v>2</v>
      </c>
      <c r="CF1658">
        <v>2</v>
      </c>
      <c r="CG1658">
        <v>2</v>
      </c>
      <c r="CH1658">
        <v>2</v>
      </c>
      <c r="CI1658">
        <v>2</v>
      </c>
      <c r="CJ1658">
        <v>1</v>
      </c>
      <c r="CK1658">
        <v>2</v>
      </c>
      <c r="CL1658">
        <v>1</v>
      </c>
      <c r="CM1658">
        <v>4</v>
      </c>
      <c r="CN1658">
        <v>4</v>
      </c>
      <c r="CO1658">
        <v>3</v>
      </c>
      <c r="CP1658">
        <v>3</v>
      </c>
      <c r="CQ1658">
        <v>4</v>
      </c>
      <c r="CR1658">
        <v>3</v>
      </c>
      <c r="CS1658">
        <v>3</v>
      </c>
      <c r="CT1658">
        <v>4</v>
      </c>
      <c r="CU1658">
        <v>3</v>
      </c>
      <c r="CV1658">
        <v>3</v>
      </c>
      <c r="CW1658">
        <v>1</v>
      </c>
      <c r="CX1658">
        <v>3</v>
      </c>
      <c r="CY1658">
        <v>3</v>
      </c>
      <c r="CZ1658">
        <v>4</v>
      </c>
      <c r="DA1658" s="57">
        <v>4</v>
      </c>
    </row>
    <row r="1659" spans="1:105">
      <c r="A1659">
        <v>1653</v>
      </c>
      <c r="B1659" s="9">
        <v>2</v>
      </c>
      <c r="C1659" s="9">
        <v>4</v>
      </c>
      <c r="D1659" s="9">
        <v>4</v>
      </c>
      <c r="E1659" s="9">
        <v>8</v>
      </c>
      <c r="F1659" s="9">
        <v>0</v>
      </c>
      <c r="G1659" s="9">
        <v>1</v>
      </c>
      <c r="H1659" s="9">
        <v>1</v>
      </c>
      <c r="I1659" s="9">
        <v>0</v>
      </c>
      <c r="J1659" s="9">
        <v>0</v>
      </c>
      <c r="K1659" s="9">
        <v>0</v>
      </c>
      <c r="L1659" s="9">
        <v>0</v>
      </c>
      <c r="M1659" s="9">
        <v>2</v>
      </c>
      <c r="N1659" s="9">
        <v>3</v>
      </c>
      <c r="O1659" s="9">
        <v>3</v>
      </c>
      <c r="P1659" s="9">
        <v>3</v>
      </c>
      <c r="Q1659" s="9">
        <v>3</v>
      </c>
      <c r="R1659" s="9">
        <v>4</v>
      </c>
      <c r="S1659" s="9">
        <v>3</v>
      </c>
      <c r="T1659" s="9"/>
      <c r="U1659" s="9">
        <v>1</v>
      </c>
      <c r="V1659" s="9">
        <v>0</v>
      </c>
      <c r="W1659" s="9">
        <v>0</v>
      </c>
      <c r="X1659" s="9">
        <v>1</v>
      </c>
      <c r="Y1659" s="9">
        <v>1</v>
      </c>
      <c r="Z1659" s="9">
        <v>0</v>
      </c>
      <c r="AA1659" s="9">
        <v>0</v>
      </c>
      <c r="AB1659" s="9">
        <v>0</v>
      </c>
      <c r="AC1659" s="9"/>
      <c r="AD1659" s="9">
        <v>2</v>
      </c>
      <c r="AE1659" s="9"/>
      <c r="AF1659" s="9">
        <v>1</v>
      </c>
      <c r="AG1659" s="9">
        <v>0</v>
      </c>
      <c r="AH1659" s="9">
        <v>1</v>
      </c>
      <c r="AI1659" s="9">
        <v>1</v>
      </c>
      <c r="AJ1659" s="9">
        <v>0</v>
      </c>
      <c r="AK1659" s="9">
        <v>0</v>
      </c>
      <c r="AL1659" s="9"/>
      <c r="AM1659" s="9">
        <v>1</v>
      </c>
      <c r="AN1659" s="9">
        <v>1</v>
      </c>
      <c r="AO1659" s="9">
        <v>1</v>
      </c>
      <c r="AP1659" s="9">
        <v>1</v>
      </c>
      <c r="AQ1659" s="9">
        <v>0</v>
      </c>
      <c r="AR1659" s="9">
        <v>0</v>
      </c>
      <c r="AS1659" s="9"/>
      <c r="AT1659" s="9">
        <v>1</v>
      </c>
      <c r="AU1659" s="9">
        <v>3</v>
      </c>
      <c r="AV1659" s="75">
        <v>2</v>
      </c>
      <c r="AW1659" s="75">
        <v>2</v>
      </c>
      <c r="AX1659" s="75">
        <v>1</v>
      </c>
      <c r="AY1659" s="9">
        <v>2</v>
      </c>
      <c r="AZ1659" s="9">
        <v>1</v>
      </c>
      <c r="BA1659" s="9">
        <v>1</v>
      </c>
      <c r="BB1659" s="9">
        <v>2</v>
      </c>
      <c r="BC1659" s="9">
        <v>2</v>
      </c>
      <c r="BD1659" s="9">
        <v>1</v>
      </c>
      <c r="BE1659" s="9">
        <v>2</v>
      </c>
      <c r="BF1659" s="9">
        <v>1</v>
      </c>
      <c r="BG1659" s="9">
        <v>2</v>
      </c>
      <c r="BH1659">
        <v>2</v>
      </c>
      <c r="BI1659">
        <v>2</v>
      </c>
      <c r="BJ1659" s="58">
        <v>2</v>
      </c>
      <c r="BK1659">
        <v>2</v>
      </c>
      <c r="BL1659">
        <v>1</v>
      </c>
      <c r="BM1659">
        <v>1</v>
      </c>
      <c r="BN1659">
        <v>1</v>
      </c>
      <c r="BO1659">
        <v>2</v>
      </c>
      <c r="BP1659">
        <v>1</v>
      </c>
      <c r="BQ1659">
        <v>1</v>
      </c>
      <c r="BR1659">
        <v>2</v>
      </c>
      <c r="BS1659">
        <v>2</v>
      </c>
      <c r="BT1659" t="s">
        <v>125</v>
      </c>
      <c r="BU1659">
        <v>1</v>
      </c>
      <c r="BV1659">
        <v>2</v>
      </c>
      <c r="BW1659">
        <v>2</v>
      </c>
      <c r="BX1659">
        <v>2</v>
      </c>
      <c r="BY1659">
        <v>2</v>
      </c>
      <c r="BZ1659">
        <v>2</v>
      </c>
      <c r="CA1659">
        <v>2</v>
      </c>
      <c r="CB1659">
        <v>2</v>
      </c>
      <c r="CC1659">
        <v>1</v>
      </c>
      <c r="CD1659">
        <v>2</v>
      </c>
      <c r="CE1659">
        <v>2</v>
      </c>
      <c r="CF1659">
        <v>1</v>
      </c>
      <c r="CG1659">
        <v>1</v>
      </c>
      <c r="CH1659">
        <v>2</v>
      </c>
      <c r="CI1659">
        <v>2</v>
      </c>
      <c r="CJ1659">
        <v>1</v>
      </c>
      <c r="CK1659">
        <v>2</v>
      </c>
      <c r="CL1659">
        <v>1</v>
      </c>
      <c r="CM1659">
        <v>3</v>
      </c>
      <c r="CN1659">
        <v>3</v>
      </c>
      <c r="CO1659">
        <v>3</v>
      </c>
      <c r="CP1659">
        <v>1</v>
      </c>
      <c r="CQ1659">
        <v>2</v>
      </c>
      <c r="CR1659">
        <v>3</v>
      </c>
      <c r="CS1659">
        <v>3</v>
      </c>
      <c r="CT1659">
        <v>3</v>
      </c>
      <c r="CU1659">
        <v>3</v>
      </c>
      <c r="CV1659">
        <v>1</v>
      </c>
      <c r="CW1659">
        <v>1</v>
      </c>
      <c r="CX1659">
        <v>3</v>
      </c>
      <c r="CY1659">
        <v>3</v>
      </c>
      <c r="CZ1659">
        <v>3</v>
      </c>
      <c r="DA1659" s="57">
        <v>3</v>
      </c>
    </row>
    <row r="1660" spans="1:105">
      <c r="A1660">
        <v>1654</v>
      </c>
      <c r="B1660" s="9">
        <v>2</v>
      </c>
      <c r="C1660" s="9">
        <v>9</v>
      </c>
      <c r="D1660" s="9">
        <v>7</v>
      </c>
      <c r="E1660" s="9"/>
      <c r="F1660" s="9">
        <v>0</v>
      </c>
      <c r="G1660" s="9">
        <v>0</v>
      </c>
      <c r="H1660" s="9">
        <v>0</v>
      </c>
      <c r="I1660" s="9">
        <v>0</v>
      </c>
      <c r="J1660" s="9">
        <v>1</v>
      </c>
      <c r="K1660" s="9">
        <v>0</v>
      </c>
      <c r="L1660" s="9">
        <v>0</v>
      </c>
      <c r="M1660" s="9">
        <v>2</v>
      </c>
      <c r="N1660" s="9"/>
      <c r="O1660" s="9"/>
      <c r="P1660" s="9">
        <v>3</v>
      </c>
      <c r="Q1660" s="9">
        <v>4</v>
      </c>
      <c r="R1660" s="9">
        <v>4</v>
      </c>
      <c r="S1660" s="9"/>
      <c r="T1660" s="9"/>
      <c r="U1660" s="9">
        <v>0</v>
      </c>
      <c r="V1660" s="9">
        <v>0</v>
      </c>
      <c r="W1660" s="9">
        <v>0</v>
      </c>
      <c r="X1660" s="9">
        <v>0</v>
      </c>
      <c r="Y1660" s="9">
        <v>1</v>
      </c>
      <c r="Z1660" s="9">
        <v>1</v>
      </c>
      <c r="AA1660" s="9">
        <v>0</v>
      </c>
      <c r="AB1660" s="9">
        <v>0</v>
      </c>
      <c r="AC1660" s="9"/>
      <c r="AD1660" s="9">
        <v>4</v>
      </c>
      <c r="AE1660" s="9"/>
      <c r="AF1660" s="9">
        <v>1</v>
      </c>
      <c r="AG1660" s="9">
        <v>0</v>
      </c>
      <c r="AH1660" s="9">
        <v>0</v>
      </c>
      <c r="AI1660" s="9">
        <v>0</v>
      </c>
      <c r="AJ1660" s="9">
        <v>0</v>
      </c>
      <c r="AK1660" s="9">
        <v>0</v>
      </c>
      <c r="AL1660" s="9"/>
      <c r="AM1660" s="9">
        <v>1</v>
      </c>
      <c r="AN1660" s="9">
        <v>1</v>
      </c>
      <c r="AO1660" s="9">
        <v>0</v>
      </c>
      <c r="AP1660" s="9">
        <v>0</v>
      </c>
      <c r="AQ1660" s="9">
        <v>0</v>
      </c>
      <c r="AR1660" s="9">
        <v>0</v>
      </c>
      <c r="AS1660" s="9"/>
      <c r="AT1660" s="9"/>
      <c r="AU1660" s="9">
        <v>1</v>
      </c>
      <c r="AV1660" s="75">
        <v>1</v>
      </c>
      <c r="AW1660" s="75">
        <v>1</v>
      </c>
      <c r="AX1660" s="75">
        <v>2</v>
      </c>
      <c r="AY1660" s="9" t="s">
        <v>125</v>
      </c>
      <c r="AZ1660" s="9">
        <v>1</v>
      </c>
      <c r="BA1660" s="9">
        <v>1</v>
      </c>
      <c r="BB1660" s="9">
        <v>2</v>
      </c>
      <c r="BC1660" s="9">
        <v>1</v>
      </c>
      <c r="BD1660" s="9">
        <v>1</v>
      </c>
      <c r="BE1660" s="9">
        <v>1</v>
      </c>
      <c r="BF1660" s="9">
        <v>1</v>
      </c>
      <c r="BG1660" s="9">
        <v>1</v>
      </c>
      <c r="BH1660">
        <v>1</v>
      </c>
      <c r="BI1660">
        <v>2</v>
      </c>
      <c r="BJ1660" s="58">
        <v>2</v>
      </c>
      <c r="BK1660">
        <v>1</v>
      </c>
      <c r="BL1660">
        <v>1</v>
      </c>
      <c r="BM1660">
        <v>1</v>
      </c>
      <c r="BN1660">
        <v>2</v>
      </c>
      <c r="BO1660">
        <v>1</v>
      </c>
      <c r="BP1660">
        <v>2</v>
      </c>
      <c r="BQ1660" t="s">
        <v>125</v>
      </c>
      <c r="BT1660" t="s">
        <v>125</v>
      </c>
      <c r="CM1660" t="s">
        <v>125</v>
      </c>
      <c r="CN1660" t="s">
        <v>125</v>
      </c>
      <c r="CW1660">
        <v>1</v>
      </c>
      <c r="CX1660">
        <v>3</v>
      </c>
      <c r="CY1660">
        <v>2</v>
      </c>
      <c r="DA1660" s="57" t="s">
        <v>125</v>
      </c>
    </row>
    <row r="1661" spans="1:105">
      <c r="A1661">
        <v>1655</v>
      </c>
      <c r="B1661" s="9">
        <v>1</v>
      </c>
      <c r="C1661" s="9">
        <v>8</v>
      </c>
      <c r="D1661" s="9">
        <v>7</v>
      </c>
      <c r="E1661" s="9">
        <v>1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1</v>
      </c>
      <c r="M1661" s="9">
        <v>1</v>
      </c>
      <c r="N1661" s="9">
        <v>0</v>
      </c>
      <c r="O1661" s="9">
        <v>0</v>
      </c>
      <c r="P1661" s="9">
        <v>0</v>
      </c>
      <c r="Q1661" s="9">
        <v>0</v>
      </c>
      <c r="R1661" s="9">
        <v>3</v>
      </c>
      <c r="S1661" s="9">
        <v>3</v>
      </c>
      <c r="T1661" s="9"/>
      <c r="U1661" s="9">
        <v>0</v>
      </c>
      <c r="V1661" s="9">
        <v>0</v>
      </c>
      <c r="W1661" s="9">
        <v>0</v>
      </c>
      <c r="X1661" s="9">
        <v>0</v>
      </c>
      <c r="Y1661" s="9">
        <v>1</v>
      </c>
      <c r="Z1661" s="9">
        <v>1</v>
      </c>
      <c r="AA1661" s="9">
        <v>0</v>
      </c>
      <c r="AB1661" s="9">
        <v>0</v>
      </c>
      <c r="AC1661" s="9"/>
      <c r="AD1661" s="9">
        <v>5</v>
      </c>
      <c r="AE1661" s="9"/>
      <c r="AF1661" s="9">
        <v>1</v>
      </c>
      <c r="AG1661" s="9">
        <v>0</v>
      </c>
      <c r="AH1661" s="9">
        <v>0</v>
      </c>
      <c r="AI1661" s="9">
        <v>0</v>
      </c>
      <c r="AJ1661" s="9">
        <v>0</v>
      </c>
      <c r="AK1661" s="9">
        <v>0</v>
      </c>
      <c r="AL1661" s="9"/>
      <c r="AM1661" s="9">
        <v>1</v>
      </c>
      <c r="AN1661" s="9">
        <v>1</v>
      </c>
      <c r="AO1661" s="9">
        <v>0</v>
      </c>
      <c r="AP1661" s="9">
        <v>0</v>
      </c>
      <c r="AQ1661" s="9">
        <v>0</v>
      </c>
      <c r="AR1661" s="9">
        <v>0</v>
      </c>
      <c r="AS1661" s="9"/>
      <c r="AT1661" s="9">
        <v>3</v>
      </c>
      <c r="AU1661" s="9">
        <v>3</v>
      </c>
      <c r="AV1661" s="75">
        <v>1</v>
      </c>
      <c r="AW1661" s="75">
        <v>2</v>
      </c>
      <c r="AX1661" s="75">
        <v>2</v>
      </c>
      <c r="AY1661" s="9" t="s">
        <v>125</v>
      </c>
      <c r="AZ1661" s="9">
        <v>2</v>
      </c>
      <c r="BA1661" s="9" t="s">
        <v>125</v>
      </c>
      <c r="BB1661" s="9" t="s">
        <v>125</v>
      </c>
      <c r="BC1661" s="9">
        <v>2</v>
      </c>
      <c r="BD1661" s="9"/>
      <c r="BE1661" s="9" t="s">
        <v>125</v>
      </c>
      <c r="BF1661" s="9">
        <v>1</v>
      </c>
      <c r="BG1661" s="9">
        <v>1</v>
      </c>
      <c r="BH1661">
        <v>1</v>
      </c>
      <c r="BI1661">
        <v>2</v>
      </c>
      <c r="BJ1661" s="58">
        <v>2</v>
      </c>
      <c r="BK1661">
        <v>2</v>
      </c>
      <c r="BL1661">
        <v>2</v>
      </c>
      <c r="BM1661">
        <v>2</v>
      </c>
      <c r="BN1661">
        <v>1</v>
      </c>
      <c r="BO1661">
        <v>2</v>
      </c>
      <c r="BP1661">
        <v>1</v>
      </c>
      <c r="BQ1661">
        <v>1</v>
      </c>
      <c r="BR1661">
        <v>1</v>
      </c>
      <c r="BS1661">
        <v>2</v>
      </c>
      <c r="BT1661" t="s">
        <v>125</v>
      </c>
      <c r="BU1661">
        <v>1</v>
      </c>
      <c r="BV1661">
        <v>2</v>
      </c>
      <c r="BW1661">
        <v>2</v>
      </c>
      <c r="BX1661">
        <v>2</v>
      </c>
      <c r="BY1661">
        <v>2</v>
      </c>
      <c r="BZ1661">
        <v>2</v>
      </c>
      <c r="CA1661">
        <v>2</v>
      </c>
      <c r="CB1661">
        <v>2</v>
      </c>
      <c r="CC1661">
        <v>2</v>
      </c>
      <c r="CD1661">
        <v>2</v>
      </c>
      <c r="CE1661">
        <v>2</v>
      </c>
      <c r="CF1661">
        <v>2</v>
      </c>
      <c r="CG1661">
        <v>2</v>
      </c>
      <c r="CH1661">
        <v>2</v>
      </c>
      <c r="CI1661">
        <v>2</v>
      </c>
      <c r="CJ1661">
        <v>2</v>
      </c>
      <c r="CK1661">
        <v>2</v>
      </c>
      <c r="CL1661">
        <v>1</v>
      </c>
      <c r="CM1661">
        <v>4</v>
      </c>
      <c r="CN1661">
        <v>4</v>
      </c>
      <c r="CO1661">
        <v>4</v>
      </c>
      <c r="CP1661">
        <v>2</v>
      </c>
      <c r="CQ1661">
        <v>4</v>
      </c>
      <c r="CR1661">
        <v>4</v>
      </c>
      <c r="CS1661">
        <v>4</v>
      </c>
      <c r="CT1661">
        <v>3</v>
      </c>
      <c r="CU1661">
        <v>3</v>
      </c>
      <c r="CV1661">
        <v>3</v>
      </c>
      <c r="CW1661">
        <v>1</v>
      </c>
      <c r="CX1661">
        <v>2</v>
      </c>
      <c r="CY1661">
        <v>3</v>
      </c>
      <c r="CZ1661">
        <v>0</v>
      </c>
      <c r="DA1661" s="57" t="s">
        <v>125</v>
      </c>
    </row>
    <row r="1662" spans="1:105">
      <c r="A1662">
        <v>1656</v>
      </c>
      <c r="B1662" s="9">
        <v>1</v>
      </c>
      <c r="C1662" s="9">
        <v>8</v>
      </c>
      <c r="D1662" s="9">
        <v>3</v>
      </c>
      <c r="E1662" s="9">
        <v>1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1</v>
      </c>
      <c r="L1662" s="9">
        <v>0</v>
      </c>
      <c r="M1662" s="9">
        <v>1</v>
      </c>
      <c r="N1662" s="9">
        <v>3</v>
      </c>
      <c r="O1662" s="9">
        <v>4</v>
      </c>
      <c r="P1662" s="9">
        <v>0</v>
      </c>
      <c r="Q1662" s="9">
        <v>1</v>
      </c>
      <c r="R1662" s="9">
        <v>1</v>
      </c>
      <c r="S1662" s="9">
        <v>3</v>
      </c>
      <c r="T1662" s="9"/>
      <c r="U1662" s="9">
        <v>1</v>
      </c>
      <c r="V1662" s="9">
        <v>0</v>
      </c>
      <c r="W1662" s="9">
        <v>1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  <c r="AC1662" s="9"/>
      <c r="AD1662" s="9">
        <v>2</v>
      </c>
      <c r="AE1662" s="9"/>
      <c r="AF1662" s="9">
        <v>0</v>
      </c>
      <c r="AG1662" s="9">
        <v>0</v>
      </c>
      <c r="AH1662" s="9">
        <v>1</v>
      </c>
      <c r="AI1662" s="9">
        <v>0</v>
      </c>
      <c r="AJ1662" s="9">
        <v>0</v>
      </c>
      <c r="AK1662" s="9">
        <v>0</v>
      </c>
      <c r="AL1662" s="9"/>
      <c r="AM1662" s="9">
        <v>1</v>
      </c>
      <c r="AN1662" s="9">
        <v>1</v>
      </c>
      <c r="AO1662" s="9">
        <v>1</v>
      </c>
      <c r="AP1662" s="9">
        <v>1</v>
      </c>
      <c r="AQ1662" s="9">
        <v>0</v>
      </c>
      <c r="AR1662" s="9">
        <v>1</v>
      </c>
      <c r="AS1662" s="9"/>
      <c r="AT1662" s="9">
        <v>1</v>
      </c>
      <c r="AU1662" s="9">
        <v>1</v>
      </c>
      <c r="AV1662" s="75">
        <v>1</v>
      </c>
      <c r="AW1662" s="75">
        <v>2</v>
      </c>
      <c r="AX1662" s="75">
        <v>1</v>
      </c>
      <c r="AY1662" s="9">
        <v>1</v>
      </c>
      <c r="AZ1662" s="9">
        <v>1</v>
      </c>
      <c r="BA1662" s="9">
        <v>1</v>
      </c>
      <c r="BB1662" s="9">
        <v>2</v>
      </c>
      <c r="BC1662" s="9">
        <v>1</v>
      </c>
      <c r="BD1662" s="9">
        <v>1</v>
      </c>
      <c r="BE1662" s="9">
        <v>1</v>
      </c>
      <c r="BF1662" s="9">
        <v>1</v>
      </c>
      <c r="BG1662" s="9">
        <v>1</v>
      </c>
      <c r="BH1662">
        <v>1</v>
      </c>
      <c r="BI1662">
        <v>2</v>
      </c>
      <c r="BJ1662" s="58">
        <v>1</v>
      </c>
      <c r="BK1662">
        <v>1</v>
      </c>
      <c r="BM1662">
        <v>2</v>
      </c>
      <c r="BN1662">
        <v>1</v>
      </c>
      <c r="BO1662">
        <v>1</v>
      </c>
      <c r="BP1662">
        <v>1</v>
      </c>
      <c r="BQ1662">
        <v>1</v>
      </c>
      <c r="BR1662">
        <v>1</v>
      </c>
      <c r="BS1662">
        <v>1</v>
      </c>
      <c r="BT1662">
        <v>1</v>
      </c>
      <c r="BU1662">
        <v>1</v>
      </c>
      <c r="BV1662">
        <v>1</v>
      </c>
      <c r="BW1662">
        <v>2</v>
      </c>
      <c r="BX1662">
        <v>1</v>
      </c>
      <c r="BY1662">
        <v>1</v>
      </c>
      <c r="BZ1662">
        <v>2</v>
      </c>
      <c r="CA1662">
        <v>1</v>
      </c>
      <c r="CB1662">
        <v>2</v>
      </c>
      <c r="CC1662">
        <v>1</v>
      </c>
      <c r="CD1662">
        <v>2</v>
      </c>
      <c r="CE1662">
        <v>2</v>
      </c>
      <c r="CF1662">
        <v>2</v>
      </c>
      <c r="CG1662">
        <v>1</v>
      </c>
      <c r="CH1662">
        <v>1</v>
      </c>
      <c r="CI1662">
        <v>1</v>
      </c>
      <c r="CJ1662">
        <v>1</v>
      </c>
      <c r="CK1662">
        <v>1</v>
      </c>
      <c r="CL1662">
        <v>1</v>
      </c>
      <c r="CM1662">
        <v>4</v>
      </c>
      <c r="CN1662">
        <v>4</v>
      </c>
      <c r="CO1662">
        <v>4</v>
      </c>
      <c r="CP1662">
        <v>4</v>
      </c>
      <c r="CQ1662">
        <v>1</v>
      </c>
      <c r="CR1662">
        <v>3</v>
      </c>
      <c r="CS1662">
        <v>3</v>
      </c>
      <c r="CT1662">
        <v>4</v>
      </c>
      <c r="CU1662">
        <v>1</v>
      </c>
      <c r="CV1662">
        <v>1</v>
      </c>
      <c r="CW1662">
        <v>3</v>
      </c>
      <c r="CX1662">
        <v>4</v>
      </c>
      <c r="CY1662">
        <v>3</v>
      </c>
      <c r="CZ1662">
        <v>2</v>
      </c>
      <c r="DA1662" s="57" t="s">
        <v>125</v>
      </c>
    </row>
    <row r="1663" spans="1:105">
      <c r="A1663">
        <v>1657</v>
      </c>
      <c r="B1663" s="9">
        <v>2</v>
      </c>
      <c r="C1663" s="9">
        <v>5</v>
      </c>
      <c r="D1663" s="9">
        <v>4</v>
      </c>
      <c r="E1663" s="9">
        <v>13</v>
      </c>
      <c r="F1663" s="9">
        <v>0</v>
      </c>
      <c r="G1663" s="9">
        <v>0</v>
      </c>
      <c r="H1663" s="9">
        <v>1</v>
      </c>
      <c r="I1663" s="9">
        <v>1</v>
      </c>
      <c r="J1663" s="9">
        <v>0</v>
      </c>
      <c r="K1663" s="9">
        <v>0</v>
      </c>
      <c r="L1663" s="9">
        <v>0</v>
      </c>
      <c r="M1663" s="9">
        <v>2</v>
      </c>
      <c r="N1663" s="9"/>
      <c r="O1663" s="9">
        <v>4</v>
      </c>
      <c r="P1663" s="9"/>
      <c r="Q1663" s="9"/>
      <c r="R1663" s="9"/>
      <c r="S1663" s="9"/>
      <c r="T1663" s="9"/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1</v>
      </c>
      <c r="AA1663" s="9">
        <v>0</v>
      </c>
      <c r="AB1663" s="9">
        <v>0</v>
      </c>
      <c r="AC1663" s="9"/>
      <c r="AD1663" s="9">
        <v>1</v>
      </c>
      <c r="AE1663" s="9"/>
      <c r="AF1663" s="9">
        <v>1</v>
      </c>
      <c r="AG1663" s="9">
        <v>0</v>
      </c>
      <c r="AH1663" s="9">
        <v>0</v>
      </c>
      <c r="AI1663" s="9">
        <v>1</v>
      </c>
      <c r="AJ1663" s="9">
        <v>0</v>
      </c>
      <c r="AK1663" s="9">
        <v>0</v>
      </c>
      <c r="AL1663" s="9"/>
      <c r="AM1663" s="9">
        <v>1</v>
      </c>
      <c r="AN1663" s="9">
        <v>1</v>
      </c>
      <c r="AO1663" s="9">
        <v>0</v>
      </c>
      <c r="AP1663" s="9">
        <v>1</v>
      </c>
      <c r="AQ1663" s="9">
        <v>0</v>
      </c>
      <c r="AR1663" s="9">
        <v>0</v>
      </c>
      <c r="AS1663" s="9"/>
      <c r="AT1663" s="9">
        <v>1</v>
      </c>
      <c r="AU1663" s="9">
        <v>4</v>
      </c>
      <c r="AV1663" s="75">
        <v>1</v>
      </c>
      <c r="AW1663" s="75">
        <v>1</v>
      </c>
      <c r="AX1663" s="75">
        <v>1</v>
      </c>
      <c r="AY1663" s="9">
        <v>2</v>
      </c>
      <c r="AZ1663" s="9">
        <v>1</v>
      </c>
      <c r="BA1663" s="9">
        <v>1</v>
      </c>
      <c r="BB1663" s="9">
        <v>2</v>
      </c>
      <c r="BC1663" s="9">
        <v>1</v>
      </c>
      <c r="BD1663" s="9">
        <v>1</v>
      </c>
      <c r="BE1663" s="9">
        <v>2</v>
      </c>
      <c r="BF1663" s="9">
        <v>1</v>
      </c>
      <c r="BG1663" s="9">
        <v>1</v>
      </c>
      <c r="BH1663">
        <v>1</v>
      </c>
      <c r="BI1663">
        <v>1</v>
      </c>
      <c r="BJ1663" s="58">
        <v>1</v>
      </c>
      <c r="BK1663">
        <v>1</v>
      </c>
      <c r="BL1663">
        <v>1</v>
      </c>
      <c r="BM1663">
        <v>1</v>
      </c>
      <c r="BN1663">
        <v>1</v>
      </c>
      <c r="BO1663">
        <v>2</v>
      </c>
      <c r="BP1663">
        <v>2</v>
      </c>
      <c r="BQ1663" t="s">
        <v>125</v>
      </c>
      <c r="BR1663">
        <v>2</v>
      </c>
      <c r="BS1663">
        <v>2</v>
      </c>
      <c r="BT1663" t="s">
        <v>125</v>
      </c>
      <c r="BU1663">
        <v>1</v>
      </c>
      <c r="BV1663">
        <v>1</v>
      </c>
      <c r="BW1663">
        <v>1</v>
      </c>
      <c r="BX1663">
        <v>2</v>
      </c>
      <c r="BY1663">
        <v>1</v>
      </c>
      <c r="BZ1663">
        <v>1</v>
      </c>
      <c r="CA1663">
        <v>1</v>
      </c>
      <c r="CB1663">
        <v>1</v>
      </c>
      <c r="CC1663">
        <v>2</v>
      </c>
      <c r="CD1663">
        <v>1</v>
      </c>
      <c r="CE1663">
        <v>2</v>
      </c>
      <c r="CF1663">
        <v>1</v>
      </c>
      <c r="CG1663">
        <v>2</v>
      </c>
      <c r="CH1663">
        <v>1</v>
      </c>
      <c r="CI1663">
        <v>2</v>
      </c>
      <c r="CJ1663">
        <v>1</v>
      </c>
      <c r="CK1663">
        <v>2</v>
      </c>
      <c r="CL1663">
        <v>1</v>
      </c>
      <c r="CM1663">
        <v>3</v>
      </c>
      <c r="CO1663">
        <v>4</v>
      </c>
      <c r="CP1663">
        <v>4</v>
      </c>
      <c r="CQ1663">
        <v>2</v>
      </c>
      <c r="CR1663">
        <v>3</v>
      </c>
      <c r="CS1663">
        <v>4</v>
      </c>
      <c r="CT1663">
        <v>3</v>
      </c>
      <c r="CU1663">
        <v>3</v>
      </c>
      <c r="CV1663">
        <v>1</v>
      </c>
      <c r="CW1663">
        <v>1</v>
      </c>
      <c r="CX1663">
        <v>3</v>
      </c>
      <c r="CY1663">
        <v>1</v>
      </c>
      <c r="CZ1663">
        <v>3</v>
      </c>
      <c r="DA1663" s="57">
        <v>3</v>
      </c>
    </row>
    <row r="1664" spans="1:105">
      <c r="A1664">
        <v>1658</v>
      </c>
      <c r="B1664" s="9">
        <v>1</v>
      </c>
      <c r="C1664" s="9">
        <v>5</v>
      </c>
      <c r="D1664" s="9">
        <v>1</v>
      </c>
      <c r="E1664" s="9">
        <v>5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1</v>
      </c>
      <c r="M1664" s="9">
        <v>2</v>
      </c>
      <c r="N1664" s="9">
        <v>4</v>
      </c>
      <c r="O1664" s="9">
        <v>4</v>
      </c>
      <c r="P1664" s="9">
        <v>4</v>
      </c>
      <c r="Q1664" s="9">
        <v>4</v>
      </c>
      <c r="R1664" s="9">
        <v>4</v>
      </c>
      <c r="S1664" s="9">
        <v>4</v>
      </c>
      <c r="T1664" s="9"/>
      <c r="U1664" s="9">
        <v>1</v>
      </c>
      <c r="V1664" s="9">
        <v>1</v>
      </c>
      <c r="W1664" s="9">
        <v>0</v>
      </c>
      <c r="X1664" s="9">
        <v>0</v>
      </c>
      <c r="Y1664" s="9">
        <v>1</v>
      </c>
      <c r="Z1664" s="9">
        <v>0</v>
      </c>
      <c r="AA1664" s="9">
        <v>0</v>
      </c>
      <c r="AB1664" s="9">
        <v>0</v>
      </c>
      <c r="AC1664" s="9"/>
      <c r="AD1664" s="9">
        <v>2</v>
      </c>
      <c r="AE1664" s="9"/>
      <c r="AF1664" s="9">
        <v>1</v>
      </c>
      <c r="AG1664" s="9">
        <v>0</v>
      </c>
      <c r="AH1664" s="9">
        <v>1</v>
      </c>
      <c r="AI1664" s="9">
        <v>0</v>
      </c>
      <c r="AJ1664" s="9">
        <v>0</v>
      </c>
      <c r="AK1664" s="9">
        <v>0</v>
      </c>
      <c r="AL1664" s="9"/>
      <c r="AM1664" s="9">
        <v>0</v>
      </c>
      <c r="AN1664" s="9">
        <v>1</v>
      </c>
      <c r="AO1664" s="9">
        <v>0</v>
      </c>
      <c r="AP1664" s="9">
        <v>1</v>
      </c>
      <c r="AQ1664" s="9">
        <v>0</v>
      </c>
      <c r="AR1664" s="9">
        <v>0</v>
      </c>
      <c r="AS1664" s="9"/>
      <c r="AT1664" s="9">
        <v>3</v>
      </c>
      <c r="AU1664" s="9">
        <v>1</v>
      </c>
      <c r="AV1664" s="75">
        <v>2</v>
      </c>
      <c r="AW1664" s="75">
        <v>2</v>
      </c>
      <c r="AX1664" s="75">
        <v>1</v>
      </c>
      <c r="AY1664" s="9">
        <v>2</v>
      </c>
      <c r="AZ1664" s="9">
        <v>1</v>
      </c>
      <c r="BA1664" s="9">
        <v>1</v>
      </c>
      <c r="BB1664" s="9">
        <v>2</v>
      </c>
      <c r="BC1664" s="9">
        <v>2</v>
      </c>
      <c r="BD1664" s="9">
        <v>1</v>
      </c>
      <c r="BE1664" s="9">
        <v>2</v>
      </c>
      <c r="BF1664" s="9">
        <v>1</v>
      </c>
      <c r="BG1664" s="9">
        <v>1</v>
      </c>
      <c r="BH1664">
        <v>2</v>
      </c>
      <c r="BI1664">
        <v>2</v>
      </c>
      <c r="BJ1664" s="58">
        <v>1</v>
      </c>
      <c r="BK1664">
        <v>2</v>
      </c>
      <c r="BL1664">
        <v>2</v>
      </c>
      <c r="BM1664">
        <v>1</v>
      </c>
      <c r="BN1664">
        <v>2</v>
      </c>
      <c r="BO1664">
        <v>2</v>
      </c>
      <c r="BP1664">
        <v>2</v>
      </c>
      <c r="BQ1664" t="s">
        <v>125</v>
      </c>
      <c r="BR1664">
        <v>2</v>
      </c>
      <c r="BS1664">
        <v>2</v>
      </c>
      <c r="BT1664" t="s">
        <v>125</v>
      </c>
      <c r="BU1664">
        <v>1</v>
      </c>
      <c r="BV1664">
        <v>2</v>
      </c>
      <c r="BW1664">
        <v>1</v>
      </c>
      <c r="BX1664">
        <v>2</v>
      </c>
      <c r="BY1664">
        <v>2</v>
      </c>
      <c r="BZ1664">
        <v>2</v>
      </c>
      <c r="CA1664">
        <v>2</v>
      </c>
      <c r="CB1664">
        <v>2</v>
      </c>
      <c r="CC1664">
        <v>2</v>
      </c>
      <c r="CD1664">
        <v>2</v>
      </c>
      <c r="CE1664">
        <v>2</v>
      </c>
      <c r="CF1664">
        <v>1</v>
      </c>
      <c r="CG1664">
        <v>2</v>
      </c>
      <c r="CH1664">
        <v>2</v>
      </c>
      <c r="CI1664">
        <v>2</v>
      </c>
      <c r="CJ1664">
        <v>2</v>
      </c>
      <c r="CK1664">
        <v>2</v>
      </c>
      <c r="CL1664">
        <v>2</v>
      </c>
      <c r="CM1664" t="s">
        <v>125</v>
      </c>
      <c r="CN1664" t="s">
        <v>125</v>
      </c>
      <c r="CO1664">
        <v>4</v>
      </c>
      <c r="CP1664">
        <v>3</v>
      </c>
      <c r="CQ1664">
        <v>4</v>
      </c>
      <c r="CR1664">
        <v>4</v>
      </c>
      <c r="CS1664">
        <v>4</v>
      </c>
      <c r="CT1664">
        <v>3</v>
      </c>
      <c r="CU1664">
        <v>4</v>
      </c>
      <c r="CV1664">
        <v>4</v>
      </c>
      <c r="CW1664">
        <v>1</v>
      </c>
      <c r="CX1664">
        <v>3</v>
      </c>
      <c r="CY1664">
        <v>3</v>
      </c>
      <c r="CZ1664">
        <v>4</v>
      </c>
      <c r="DA1664" s="57" t="s">
        <v>125</v>
      </c>
    </row>
    <row r="1665" spans="1:105">
      <c r="A1665">
        <v>1659</v>
      </c>
      <c r="B1665" s="9">
        <v>2</v>
      </c>
      <c r="C1665" s="9">
        <v>8</v>
      </c>
      <c r="D1665" s="9">
        <v>7</v>
      </c>
      <c r="E1665" s="9">
        <v>12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1</v>
      </c>
      <c r="L1665" s="9">
        <v>0</v>
      </c>
      <c r="M1665" s="9">
        <v>2</v>
      </c>
      <c r="N1665" s="9">
        <v>4</v>
      </c>
      <c r="O1665" s="9">
        <v>4</v>
      </c>
      <c r="P1665" s="9">
        <v>4</v>
      </c>
      <c r="Q1665" s="9">
        <v>4</v>
      </c>
      <c r="R1665" s="9">
        <v>4</v>
      </c>
      <c r="S1665" s="9">
        <v>4</v>
      </c>
      <c r="T1665" s="9"/>
      <c r="U1665" s="9">
        <v>0</v>
      </c>
      <c r="V1665" s="9">
        <v>0</v>
      </c>
      <c r="W1665" s="9">
        <v>0</v>
      </c>
      <c r="X1665" s="9">
        <v>0</v>
      </c>
      <c r="Y1665" s="9">
        <v>1</v>
      </c>
      <c r="Z1665" s="9">
        <v>0</v>
      </c>
      <c r="AA1665" s="9">
        <v>0</v>
      </c>
      <c r="AB1665" s="9">
        <v>1</v>
      </c>
      <c r="AC1665" s="9"/>
      <c r="AD1665" s="9">
        <v>2</v>
      </c>
      <c r="AE1665" s="9"/>
      <c r="AF1665" s="9">
        <v>0</v>
      </c>
      <c r="AG1665" s="9">
        <v>1</v>
      </c>
      <c r="AH1665" s="9">
        <v>0</v>
      </c>
      <c r="AI1665" s="9">
        <v>0</v>
      </c>
      <c r="AJ1665" s="9">
        <v>1</v>
      </c>
      <c r="AK1665" s="9">
        <v>0</v>
      </c>
      <c r="AL1665" s="9"/>
      <c r="AM1665" s="9">
        <v>1</v>
      </c>
      <c r="AN1665" s="9">
        <v>1</v>
      </c>
      <c r="AO1665" s="9">
        <v>1</v>
      </c>
      <c r="AP1665" s="9">
        <v>1</v>
      </c>
      <c r="AQ1665" s="9">
        <v>0</v>
      </c>
      <c r="AR1665" s="9">
        <v>0</v>
      </c>
      <c r="AS1665" s="9"/>
      <c r="AT1665" s="9">
        <v>4</v>
      </c>
      <c r="AU1665" s="9">
        <v>4</v>
      </c>
      <c r="AV1665" s="75">
        <v>2</v>
      </c>
      <c r="AW1665" s="75">
        <v>2</v>
      </c>
      <c r="AX1665" s="75">
        <v>2</v>
      </c>
      <c r="AY1665" s="9" t="s">
        <v>125</v>
      </c>
      <c r="AZ1665" s="9">
        <v>1</v>
      </c>
      <c r="BA1665" s="9">
        <v>1</v>
      </c>
      <c r="BB1665" s="9">
        <v>2</v>
      </c>
      <c r="BC1665" s="9">
        <v>1</v>
      </c>
      <c r="BD1665" s="9">
        <v>1</v>
      </c>
      <c r="BE1665" s="9">
        <v>1</v>
      </c>
      <c r="BF1665" s="9">
        <v>1</v>
      </c>
      <c r="BG1665" s="9">
        <v>1</v>
      </c>
      <c r="BH1665">
        <v>1</v>
      </c>
      <c r="BI1665">
        <v>2</v>
      </c>
      <c r="BJ1665" s="58">
        <v>2</v>
      </c>
      <c r="BK1665">
        <v>1</v>
      </c>
      <c r="BL1665">
        <v>2</v>
      </c>
      <c r="BM1665">
        <v>1</v>
      </c>
      <c r="BN1665">
        <v>2</v>
      </c>
      <c r="BO1665">
        <v>2</v>
      </c>
      <c r="BP1665">
        <v>2</v>
      </c>
      <c r="BQ1665" t="s">
        <v>125</v>
      </c>
      <c r="BR1665">
        <v>1</v>
      </c>
      <c r="BS1665">
        <v>2</v>
      </c>
      <c r="BT1665" t="s">
        <v>125</v>
      </c>
      <c r="BU1665">
        <v>1</v>
      </c>
      <c r="BV1665">
        <v>1</v>
      </c>
      <c r="BW1665">
        <v>2</v>
      </c>
      <c r="BX1665">
        <v>2</v>
      </c>
      <c r="BY1665">
        <v>2</v>
      </c>
      <c r="BZ1665">
        <v>2</v>
      </c>
      <c r="CA1665">
        <v>1</v>
      </c>
      <c r="CB1665">
        <v>2</v>
      </c>
      <c r="CC1665">
        <v>1</v>
      </c>
      <c r="CD1665">
        <v>1</v>
      </c>
      <c r="CE1665">
        <v>2</v>
      </c>
      <c r="CF1665">
        <v>2</v>
      </c>
      <c r="CG1665">
        <v>1</v>
      </c>
      <c r="CH1665">
        <v>2</v>
      </c>
      <c r="CI1665">
        <v>2</v>
      </c>
      <c r="CJ1665">
        <v>1</v>
      </c>
      <c r="CK1665">
        <v>2</v>
      </c>
      <c r="CL1665">
        <v>1</v>
      </c>
      <c r="CM1665">
        <v>4</v>
      </c>
      <c r="CN1665">
        <v>4</v>
      </c>
      <c r="CO1665">
        <v>4</v>
      </c>
      <c r="CP1665">
        <v>4</v>
      </c>
      <c r="CQ1665">
        <v>4</v>
      </c>
      <c r="CR1665">
        <v>4</v>
      </c>
      <c r="CS1665">
        <v>4</v>
      </c>
      <c r="CT1665">
        <v>3</v>
      </c>
      <c r="CU1665">
        <v>4</v>
      </c>
      <c r="CV1665">
        <v>4</v>
      </c>
      <c r="CW1665">
        <v>1</v>
      </c>
      <c r="CX1665">
        <v>3</v>
      </c>
      <c r="CY1665">
        <v>3</v>
      </c>
      <c r="CZ1665">
        <v>3</v>
      </c>
      <c r="DA1665" s="57" t="s">
        <v>125</v>
      </c>
    </row>
    <row r="1666" spans="1:105">
      <c r="A1666">
        <v>1660</v>
      </c>
      <c r="B1666" s="9">
        <v>1</v>
      </c>
      <c r="C1666" s="9">
        <v>4</v>
      </c>
      <c r="D1666" s="9">
        <v>1</v>
      </c>
      <c r="E1666" s="9">
        <v>5</v>
      </c>
      <c r="F1666" s="9">
        <v>0</v>
      </c>
      <c r="G1666" s="9">
        <v>0</v>
      </c>
      <c r="H1666" s="9">
        <v>0</v>
      </c>
      <c r="I1666" s="9">
        <v>0</v>
      </c>
      <c r="J1666" s="9">
        <v>1</v>
      </c>
      <c r="K1666" s="9">
        <v>0</v>
      </c>
      <c r="L1666" s="9">
        <v>0</v>
      </c>
      <c r="M1666" s="9">
        <v>1</v>
      </c>
      <c r="N1666" s="9">
        <v>3</v>
      </c>
      <c r="O1666" s="9">
        <v>4</v>
      </c>
      <c r="P1666" s="9">
        <v>4</v>
      </c>
      <c r="Q1666" s="9">
        <v>4</v>
      </c>
      <c r="R1666" s="9">
        <v>4</v>
      </c>
      <c r="S1666" s="9">
        <v>4</v>
      </c>
      <c r="T1666" s="9"/>
      <c r="U1666" s="9">
        <v>1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  <c r="AC1666" s="9"/>
      <c r="AD1666" s="9">
        <v>3</v>
      </c>
      <c r="AE1666" s="9"/>
      <c r="AF1666" s="9">
        <v>0</v>
      </c>
      <c r="AG1666" s="9">
        <v>0</v>
      </c>
      <c r="AH1666" s="9">
        <v>1</v>
      </c>
      <c r="AI1666" s="9">
        <v>0</v>
      </c>
      <c r="AJ1666" s="9">
        <v>0</v>
      </c>
      <c r="AK1666" s="9">
        <v>0</v>
      </c>
      <c r="AL1666" s="9"/>
      <c r="AM1666" s="9">
        <v>1</v>
      </c>
      <c r="AN1666" s="9">
        <v>1</v>
      </c>
      <c r="AO1666" s="9">
        <v>0</v>
      </c>
      <c r="AP1666" s="9">
        <v>0</v>
      </c>
      <c r="AQ1666" s="9">
        <v>0</v>
      </c>
      <c r="AR1666" s="9">
        <v>0</v>
      </c>
      <c r="AS1666" s="9"/>
      <c r="AT1666" s="9">
        <v>1</v>
      </c>
      <c r="AU1666" s="9">
        <v>2</v>
      </c>
      <c r="AV1666" s="75">
        <v>2</v>
      </c>
      <c r="AW1666" s="75">
        <v>2</v>
      </c>
      <c r="AX1666" s="75">
        <v>1</v>
      </c>
      <c r="AY1666" s="9">
        <v>1</v>
      </c>
      <c r="AZ1666" s="9">
        <v>1</v>
      </c>
      <c r="BA1666" s="9">
        <v>1</v>
      </c>
      <c r="BB1666" s="9">
        <v>2</v>
      </c>
      <c r="BC1666" s="9">
        <v>2</v>
      </c>
      <c r="BD1666" s="9">
        <v>1</v>
      </c>
      <c r="BE1666" s="9">
        <v>2</v>
      </c>
      <c r="BF1666" s="9">
        <v>2</v>
      </c>
      <c r="BG1666" s="9" t="s">
        <v>125</v>
      </c>
      <c r="BH1666">
        <v>1</v>
      </c>
      <c r="BI1666">
        <v>2</v>
      </c>
      <c r="BJ1666" s="58">
        <v>2</v>
      </c>
      <c r="BK1666">
        <v>2</v>
      </c>
      <c r="BL1666">
        <v>1</v>
      </c>
      <c r="BM1666">
        <v>1</v>
      </c>
      <c r="BN1666">
        <v>2</v>
      </c>
      <c r="BO1666">
        <v>2</v>
      </c>
      <c r="BP1666">
        <v>2</v>
      </c>
      <c r="BQ1666" t="s">
        <v>125</v>
      </c>
      <c r="BR1666">
        <v>2</v>
      </c>
      <c r="BS1666">
        <v>2</v>
      </c>
      <c r="BT1666" t="s">
        <v>125</v>
      </c>
      <c r="BU1666">
        <v>1</v>
      </c>
      <c r="BV1666">
        <v>1</v>
      </c>
      <c r="BW1666">
        <v>1</v>
      </c>
      <c r="BX1666">
        <v>2</v>
      </c>
      <c r="BY1666">
        <v>1</v>
      </c>
      <c r="BZ1666">
        <v>2</v>
      </c>
      <c r="CA1666">
        <v>1</v>
      </c>
      <c r="CB1666">
        <v>2</v>
      </c>
      <c r="CC1666">
        <v>2</v>
      </c>
      <c r="CD1666">
        <v>1</v>
      </c>
      <c r="CE1666">
        <v>1</v>
      </c>
      <c r="CF1666">
        <v>1</v>
      </c>
      <c r="CG1666">
        <v>1</v>
      </c>
      <c r="CH1666">
        <v>2</v>
      </c>
      <c r="CI1666">
        <v>2</v>
      </c>
      <c r="CJ1666">
        <v>1</v>
      </c>
      <c r="CK1666">
        <v>2</v>
      </c>
      <c r="CL1666">
        <v>1</v>
      </c>
      <c r="CM1666">
        <v>3</v>
      </c>
      <c r="CN1666">
        <v>4</v>
      </c>
      <c r="CO1666">
        <v>4</v>
      </c>
      <c r="CP1666">
        <v>4</v>
      </c>
      <c r="CQ1666">
        <v>4</v>
      </c>
      <c r="CR1666">
        <v>4</v>
      </c>
      <c r="CS1666">
        <v>4</v>
      </c>
      <c r="CT1666">
        <v>4</v>
      </c>
      <c r="CU1666">
        <v>4</v>
      </c>
      <c r="CV1666">
        <v>4</v>
      </c>
      <c r="CW1666">
        <v>1</v>
      </c>
      <c r="CX1666">
        <v>2</v>
      </c>
      <c r="CY1666">
        <v>4</v>
      </c>
      <c r="CZ1666">
        <v>3</v>
      </c>
      <c r="DA1666" s="57" t="s">
        <v>125</v>
      </c>
    </row>
    <row r="1667" spans="1:105">
      <c r="A1667">
        <v>1661</v>
      </c>
      <c r="B1667" s="9">
        <v>2</v>
      </c>
      <c r="C1667" s="9">
        <v>2</v>
      </c>
      <c r="D1667" s="9">
        <v>1</v>
      </c>
      <c r="E1667" s="9">
        <v>1</v>
      </c>
      <c r="F1667" s="9">
        <v>1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1</v>
      </c>
      <c r="N1667" s="9">
        <v>4</v>
      </c>
      <c r="O1667" s="9">
        <v>0</v>
      </c>
      <c r="P1667" s="9">
        <v>0</v>
      </c>
      <c r="Q1667" s="9">
        <v>0</v>
      </c>
      <c r="R1667" s="9">
        <v>4</v>
      </c>
      <c r="S1667" s="9">
        <v>0</v>
      </c>
      <c r="T1667" s="9"/>
      <c r="U1667" s="9">
        <v>0</v>
      </c>
      <c r="V1667" s="9">
        <v>0</v>
      </c>
      <c r="W1667" s="9">
        <v>0</v>
      </c>
      <c r="X1667" s="9">
        <v>1</v>
      </c>
      <c r="Y1667" s="9">
        <v>1</v>
      </c>
      <c r="Z1667" s="9">
        <v>1</v>
      </c>
      <c r="AA1667" s="9">
        <v>0</v>
      </c>
      <c r="AB1667" s="9">
        <v>0</v>
      </c>
      <c r="AC1667" s="9"/>
      <c r="AD1667" s="9">
        <v>1</v>
      </c>
      <c r="AE1667" s="9"/>
      <c r="AF1667" s="9">
        <v>1</v>
      </c>
      <c r="AG1667" s="9">
        <v>0</v>
      </c>
      <c r="AH1667" s="9">
        <v>1</v>
      </c>
      <c r="AI1667" s="9">
        <v>1</v>
      </c>
      <c r="AJ1667" s="9">
        <v>0</v>
      </c>
      <c r="AK1667" s="9">
        <v>0</v>
      </c>
      <c r="AL1667" s="9"/>
      <c r="AM1667" s="9">
        <v>1</v>
      </c>
      <c r="AN1667" s="9">
        <v>1</v>
      </c>
      <c r="AO1667" s="9">
        <v>1</v>
      </c>
      <c r="AP1667" s="9">
        <v>1</v>
      </c>
      <c r="AQ1667" s="9">
        <v>0</v>
      </c>
      <c r="AR1667" s="9">
        <v>0</v>
      </c>
      <c r="AS1667" s="9"/>
      <c r="AT1667" s="9">
        <v>1</v>
      </c>
      <c r="AU1667" s="9">
        <v>2</v>
      </c>
      <c r="AV1667" s="75">
        <v>1</v>
      </c>
      <c r="AW1667" s="75">
        <v>1</v>
      </c>
      <c r="AX1667" s="75">
        <v>1</v>
      </c>
      <c r="AY1667" s="9">
        <v>1</v>
      </c>
      <c r="AZ1667" s="9">
        <v>1</v>
      </c>
      <c r="BA1667" s="9">
        <v>1</v>
      </c>
      <c r="BB1667" s="9">
        <v>2</v>
      </c>
      <c r="BC1667" s="9">
        <v>1</v>
      </c>
      <c r="BD1667" s="9">
        <v>1</v>
      </c>
      <c r="BE1667" s="9">
        <v>1</v>
      </c>
      <c r="BF1667" s="9">
        <v>2</v>
      </c>
      <c r="BG1667" s="9" t="s">
        <v>125</v>
      </c>
      <c r="BH1667">
        <v>2</v>
      </c>
      <c r="BI1667">
        <v>2</v>
      </c>
      <c r="BJ1667" s="58">
        <v>2</v>
      </c>
      <c r="BK1667">
        <v>2</v>
      </c>
      <c r="BL1667">
        <v>1</v>
      </c>
      <c r="BM1667">
        <v>1</v>
      </c>
      <c r="BN1667">
        <v>1</v>
      </c>
      <c r="BO1667">
        <v>1</v>
      </c>
      <c r="BP1667">
        <v>1</v>
      </c>
      <c r="BQ1667">
        <v>1</v>
      </c>
      <c r="BR1667">
        <v>2</v>
      </c>
      <c r="BS1667">
        <v>1</v>
      </c>
      <c r="BT1667">
        <v>1</v>
      </c>
      <c r="BU1667">
        <v>1</v>
      </c>
      <c r="BV1667">
        <v>2</v>
      </c>
      <c r="BW1667">
        <v>2</v>
      </c>
      <c r="BX1667">
        <v>2</v>
      </c>
      <c r="BY1667">
        <v>2</v>
      </c>
      <c r="BZ1667">
        <v>2</v>
      </c>
      <c r="CA1667">
        <v>2</v>
      </c>
      <c r="CB1667">
        <v>2</v>
      </c>
      <c r="CC1667">
        <v>2</v>
      </c>
      <c r="CD1667">
        <v>1</v>
      </c>
      <c r="CE1667">
        <v>2</v>
      </c>
      <c r="CF1667">
        <v>1</v>
      </c>
      <c r="CG1667">
        <v>2</v>
      </c>
      <c r="CH1667">
        <v>2</v>
      </c>
      <c r="CI1667">
        <v>2</v>
      </c>
      <c r="CJ1667">
        <v>1</v>
      </c>
      <c r="CK1667">
        <v>2</v>
      </c>
      <c r="CL1667">
        <v>1</v>
      </c>
      <c r="CM1667">
        <v>3</v>
      </c>
      <c r="CN1667">
        <v>3</v>
      </c>
      <c r="CO1667">
        <v>4</v>
      </c>
      <c r="CP1667">
        <v>3</v>
      </c>
      <c r="CQ1667">
        <v>4</v>
      </c>
      <c r="CR1667">
        <v>1</v>
      </c>
      <c r="CS1667">
        <v>3</v>
      </c>
      <c r="CT1667">
        <v>4</v>
      </c>
      <c r="CU1667">
        <v>3</v>
      </c>
      <c r="CV1667">
        <v>1</v>
      </c>
      <c r="CW1667">
        <v>1</v>
      </c>
      <c r="CX1667">
        <v>2</v>
      </c>
      <c r="CY1667">
        <v>3</v>
      </c>
      <c r="CZ1667">
        <v>4</v>
      </c>
      <c r="DA1667" s="57">
        <v>4</v>
      </c>
    </row>
    <row r="1668" spans="1:105">
      <c r="A1668">
        <v>1662</v>
      </c>
      <c r="B1668" s="9">
        <v>1</v>
      </c>
      <c r="C1668" s="9">
        <v>6</v>
      </c>
      <c r="D1668" s="9">
        <v>1</v>
      </c>
      <c r="E1668" s="9">
        <v>5</v>
      </c>
      <c r="F1668" s="9">
        <v>0</v>
      </c>
      <c r="G1668" s="9">
        <v>0</v>
      </c>
      <c r="H1668" s="9">
        <v>0</v>
      </c>
      <c r="I1668" s="9">
        <v>1</v>
      </c>
      <c r="J1668" s="9">
        <v>0</v>
      </c>
      <c r="K1668" s="9">
        <v>0</v>
      </c>
      <c r="L1668" s="9">
        <v>0</v>
      </c>
      <c r="M1668" s="9">
        <v>2</v>
      </c>
      <c r="N1668" s="9">
        <v>4</v>
      </c>
      <c r="O1668" s="9">
        <v>4</v>
      </c>
      <c r="P1668" s="9">
        <v>1</v>
      </c>
      <c r="Q1668" s="9">
        <v>2</v>
      </c>
      <c r="R1668" s="9">
        <v>4</v>
      </c>
      <c r="S1668" s="9">
        <v>4</v>
      </c>
      <c r="T1668" s="9"/>
      <c r="U1668" s="9">
        <v>1</v>
      </c>
      <c r="V1668" s="9">
        <v>1</v>
      </c>
      <c r="W1668" s="9">
        <v>0</v>
      </c>
      <c r="X1668" s="9">
        <v>0</v>
      </c>
      <c r="Y1668" s="9">
        <v>1</v>
      </c>
      <c r="Z1668" s="9">
        <v>0</v>
      </c>
      <c r="AA1668" s="9">
        <v>0</v>
      </c>
      <c r="AB1668" s="9">
        <v>0</v>
      </c>
      <c r="AC1668" s="9"/>
      <c r="AD1668" s="9">
        <v>1</v>
      </c>
      <c r="AE1668" s="9"/>
      <c r="AF1668" s="9">
        <v>1</v>
      </c>
      <c r="AG1668" s="9">
        <v>0</v>
      </c>
      <c r="AH1668" s="9">
        <v>1</v>
      </c>
      <c r="AI1668" s="9">
        <v>0</v>
      </c>
      <c r="AJ1668" s="9">
        <v>0</v>
      </c>
      <c r="AK1668" s="9">
        <v>0</v>
      </c>
      <c r="AL1668" s="9"/>
      <c r="AM1668" s="9">
        <v>1</v>
      </c>
      <c r="AN1668" s="9">
        <v>1</v>
      </c>
      <c r="AO1668" s="9">
        <v>1</v>
      </c>
      <c r="AP1668" s="9">
        <v>0</v>
      </c>
      <c r="AQ1668" s="9">
        <v>0</v>
      </c>
      <c r="AR1668" s="9">
        <v>0</v>
      </c>
      <c r="AS1668" s="9"/>
      <c r="AT1668" s="9">
        <v>4</v>
      </c>
      <c r="AU1668" s="9">
        <v>3</v>
      </c>
      <c r="AV1668" s="75">
        <v>2</v>
      </c>
      <c r="AW1668" s="75">
        <v>2</v>
      </c>
      <c r="AX1668" s="75">
        <v>1</v>
      </c>
      <c r="AY1668" s="9">
        <v>2</v>
      </c>
      <c r="AZ1668" s="9">
        <v>1</v>
      </c>
      <c r="BA1668" s="9">
        <v>1</v>
      </c>
      <c r="BB1668" s="9">
        <v>2</v>
      </c>
      <c r="BC1668" s="9">
        <v>2</v>
      </c>
      <c r="BD1668" s="9">
        <v>1</v>
      </c>
      <c r="BE1668" s="9">
        <v>2</v>
      </c>
      <c r="BF1668" s="9">
        <v>2</v>
      </c>
      <c r="BG1668" s="9" t="s">
        <v>125</v>
      </c>
      <c r="BH1668">
        <v>1</v>
      </c>
      <c r="BI1668">
        <v>1</v>
      </c>
      <c r="BJ1668" s="58">
        <v>1</v>
      </c>
      <c r="BK1668">
        <v>2</v>
      </c>
      <c r="BL1668">
        <v>1</v>
      </c>
      <c r="BM1668">
        <v>2</v>
      </c>
      <c r="BN1668">
        <v>2</v>
      </c>
      <c r="BO1668">
        <v>2</v>
      </c>
      <c r="BP1668">
        <v>2</v>
      </c>
      <c r="BQ1668" t="s">
        <v>125</v>
      </c>
      <c r="BR1668">
        <v>1</v>
      </c>
      <c r="BS1668">
        <v>2</v>
      </c>
      <c r="BT1668" t="s">
        <v>125</v>
      </c>
      <c r="BU1668">
        <v>1</v>
      </c>
      <c r="BV1668">
        <v>1</v>
      </c>
      <c r="BW1668">
        <v>1</v>
      </c>
      <c r="BX1668">
        <v>2</v>
      </c>
      <c r="BY1668">
        <v>2</v>
      </c>
      <c r="BZ1668">
        <v>2</v>
      </c>
      <c r="CA1668">
        <v>1</v>
      </c>
      <c r="CB1668">
        <v>1</v>
      </c>
      <c r="CC1668">
        <v>2</v>
      </c>
      <c r="CD1668">
        <v>2</v>
      </c>
      <c r="CE1668">
        <v>2</v>
      </c>
      <c r="CF1668">
        <v>1</v>
      </c>
      <c r="CG1668">
        <v>1</v>
      </c>
      <c r="CH1668">
        <v>2</v>
      </c>
      <c r="CI1668">
        <v>1</v>
      </c>
      <c r="CJ1668">
        <v>1</v>
      </c>
      <c r="CK1668">
        <v>2</v>
      </c>
      <c r="CL1668">
        <v>1</v>
      </c>
      <c r="CM1668">
        <v>4</v>
      </c>
      <c r="CN1668">
        <v>3</v>
      </c>
      <c r="CO1668">
        <v>3</v>
      </c>
      <c r="CP1668">
        <v>3</v>
      </c>
      <c r="CQ1668">
        <v>3</v>
      </c>
      <c r="CR1668">
        <v>4</v>
      </c>
      <c r="CS1668">
        <v>4</v>
      </c>
      <c r="CT1668">
        <v>3</v>
      </c>
      <c r="CU1668">
        <v>3</v>
      </c>
      <c r="CV1668">
        <v>3</v>
      </c>
      <c r="CW1668">
        <v>1</v>
      </c>
      <c r="CX1668">
        <v>3</v>
      </c>
      <c r="CY1668">
        <v>3</v>
      </c>
      <c r="CZ1668">
        <v>3</v>
      </c>
      <c r="DA1668" s="57" t="s">
        <v>125</v>
      </c>
    </row>
    <row r="1669" spans="1:105">
      <c r="A1669">
        <v>1663</v>
      </c>
      <c r="B1669" s="9">
        <v>2</v>
      </c>
      <c r="C1669" s="9">
        <v>4</v>
      </c>
      <c r="D1669" s="9">
        <v>1</v>
      </c>
      <c r="E1669" s="9">
        <v>5</v>
      </c>
      <c r="F1669" s="9">
        <v>0</v>
      </c>
      <c r="G1669" s="9">
        <v>0</v>
      </c>
      <c r="H1669" s="9">
        <v>0</v>
      </c>
      <c r="I1669" s="9">
        <v>0</v>
      </c>
      <c r="J1669" s="9">
        <v>1</v>
      </c>
      <c r="K1669" s="9">
        <v>0</v>
      </c>
      <c r="L1669" s="9">
        <v>0</v>
      </c>
      <c r="M1669" s="9">
        <v>1</v>
      </c>
      <c r="N1669" s="9">
        <v>3</v>
      </c>
      <c r="O1669" s="9">
        <v>3</v>
      </c>
      <c r="P1669" s="9">
        <v>3</v>
      </c>
      <c r="Q1669" s="9">
        <v>3</v>
      </c>
      <c r="R1669" s="9">
        <v>4</v>
      </c>
      <c r="S1669" s="9">
        <v>3</v>
      </c>
      <c r="T1669" s="9"/>
      <c r="U1669" s="9">
        <v>0</v>
      </c>
      <c r="V1669" s="9">
        <v>0</v>
      </c>
      <c r="W1669" s="9">
        <v>0</v>
      </c>
      <c r="X1669" s="9">
        <v>0</v>
      </c>
      <c r="Y1669" s="9">
        <v>1</v>
      </c>
      <c r="Z1669" s="9">
        <v>1</v>
      </c>
      <c r="AA1669" s="9">
        <v>0</v>
      </c>
      <c r="AB1669" s="9">
        <v>0</v>
      </c>
      <c r="AC1669" s="9"/>
      <c r="AD1669" s="9">
        <v>1</v>
      </c>
      <c r="AE1669" s="9"/>
      <c r="AF1669" s="9">
        <v>1</v>
      </c>
      <c r="AG1669" s="9">
        <v>0</v>
      </c>
      <c r="AH1669" s="9">
        <v>1</v>
      </c>
      <c r="AI1669" s="9">
        <v>0</v>
      </c>
      <c r="AJ1669" s="9">
        <v>0</v>
      </c>
      <c r="AK1669" s="9">
        <v>0</v>
      </c>
      <c r="AL1669" s="9"/>
      <c r="AM1669" s="9">
        <v>1</v>
      </c>
      <c r="AN1669" s="9">
        <v>1</v>
      </c>
      <c r="AO1669" s="9">
        <v>1</v>
      </c>
      <c r="AP1669" s="9">
        <v>0</v>
      </c>
      <c r="AQ1669" s="9">
        <v>0</v>
      </c>
      <c r="AR1669" s="9">
        <v>0</v>
      </c>
      <c r="AS1669" s="9"/>
      <c r="AT1669" s="9">
        <v>1</v>
      </c>
      <c r="AU1669" s="9">
        <v>3</v>
      </c>
      <c r="AV1669" s="75">
        <v>2</v>
      </c>
      <c r="AW1669" s="75">
        <v>2</v>
      </c>
      <c r="AX1669" s="75">
        <v>2</v>
      </c>
      <c r="AY1669" s="9" t="s">
        <v>125</v>
      </c>
      <c r="AZ1669" s="9">
        <v>1</v>
      </c>
      <c r="BA1669" s="9">
        <v>1</v>
      </c>
      <c r="BB1669" s="9">
        <v>2</v>
      </c>
      <c r="BC1669" s="9">
        <v>2</v>
      </c>
      <c r="BD1669" s="9">
        <v>1</v>
      </c>
      <c r="BE1669" s="9">
        <v>1</v>
      </c>
      <c r="BF1669" s="9">
        <v>1</v>
      </c>
      <c r="BG1669" s="9">
        <v>1</v>
      </c>
      <c r="BH1669">
        <v>1</v>
      </c>
      <c r="BI1669">
        <v>2</v>
      </c>
      <c r="BJ1669" s="58">
        <v>1</v>
      </c>
      <c r="BK1669">
        <v>2</v>
      </c>
      <c r="BL1669">
        <v>2</v>
      </c>
      <c r="BM1669">
        <v>2</v>
      </c>
      <c r="BN1669">
        <v>1</v>
      </c>
      <c r="BO1669">
        <v>2</v>
      </c>
      <c r="BP1669">
        <v>2</v>
      </c>
      <c r="BQ1669" t="s">
        <v>125</v>
      </c>
      <c r="BR1669">
        <v>2</v>
      </c>
      <c r="BS1669">
        <v>2</v>
      </c>
      <c r="BT1669" t="s">
        <v>125</v>
      </c>
      <c r="BU1669">
        <v>1</v>
      </c>
      <c r="BV1669">
        <v>2</v>
      </c>
      <c r="BW1669">
        <v>2</v>
      </c>
      <c r="BX1669">
        <v>2</v>
      </c>
      <c r="BY1669">
        <v>2</v>
      </c>
      <c r="BZ1669">
        <v>2</v>
      </c>
      <c r="CA1669">
        <v>2</v>
      </c>
      <c r="CB1669">
        <v>2</v>
      </c>
      <c r="CC1669">
        <v>2</v>
      </c>
      <c r="CD1669">
        <v>2</v>
      </c>
      <c r="CE1669">
        <v>2</v>
      </c>
      <c r="CF1669">
        <v>2</v>
      </c>
      <c r="CG1669">
        <v>2</v>
      </c>
      <c r="CH1669">
        <v>2</v>
      </c>
      <c r="CI1669">
        <v>2</v>
      </c>
      <c r="CJ1669">
        <v>2</v>
      </c>
      <c r="CK1669">
        <v>2</v>
      </c>
      <c r="CL1669">
        <v>2</v>
      </c>
      <c r="CM1669" t="s">
        <v>125</v>
      </c>
      <c r="CN1669" t="s">
        <v>125</v>
      </c>
      <c r="CO1669">
        <v>4</v>
      </c>
      <c r="CP1669">
        <v>2</v>
      </c>
      <c r="CQ1669">
        <v>3</v>
      </c>
      <c r="CR1669">
        <v>3</v>
      </c>
      <c r="CS1669">
        <v>4</v>
      </c>
      <c r="CT1669">
        <v>3</v>
      </c>
      <c r="CU1669">
        <v>4</v>
      </c>
      <c r="CV1669">
        <v>3</v>
      </c>
      <c r="CW1669">
        <v>1</v>
      </c>
      <c r="CX1669">
        <v>3</v>
      </c>
      <c r="CY1669">
        <v>3</v>
      </c>
      <c r="CZ1669">
        <v>3</v>
      </c>
      <c r="DA1669" s="57" t="s">
        <v>125</v>
      </c>
    </row>
    <row r="1670" spans="1:105">
      <c r="A1670">
        <v>1664</v>
      </c>
      <c r="B1670" s="9">
        <v>1</v>
      </c>
      <c r="C1670" s="9">
        <v>6</v>
      </c>
      <c r="D1670" s="9">
        <v>1</v>
      </c>
      <c r="E1670" s="9">
        <v>9</v>
      </c>
      <c r="F1670" s="9">
        <v>0</v>
      </c>
      <c r="G1670" s="9">
        <v>0</v>
      </c>
      <c r="H1670" s="9">
        <v>0</v>
      </c>
      <c r="I1670" s="9">
        <v>0</v>
      </c>
      <c r="J1670" s="9">
        <v>1</v>
      </c>
      <c r="K1670" s="9">
        <v>0</v>
      </c>
      <c r="L1670" s="9">
        <v>0</v>
      </c>
      <c r="M1670" s="9">
        <v>2</v>
      </c>
      <c r="N1670" s="9"/>
      <c r="O1670" s="9"/>
      <c r="P1670" s="9"/>
      <c r="Q1670" s="9"/>
      <c r="R1670" s="9">
        <v>1</v>
      </c>
      <c r="S1670" s="9">
        <v>1</v>
      </c>
      <c r="T1670" s="9"/>
      <c r="U1670" s="9">
        <v>1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  <c r="AC1670" s="9"/>
      <c r="AD1670" s="9">
        <v>1</v>
      </c>
      <c r="AE1670" s="9"/>
      <c r="AF1670" s="9">
        <v>1</v>
      </c>
      <c r="AG1670" s="9">
        <v>0</v>
      </c>
      <c r="AH1670" s="9">
        <v>0</v>
      </c>
      <c r="AI1670" s="9">
        <v>0</v>
      </c>
      <c r="AJ1670" s="9">
        <v>0</v>
      </c>
      <c r="AK1670" s="9">
        <v>0</v>
      </c>
      <c r="AL1670" s="9"/>
      <c r="AM1670" s="9">
        <v>0</v>
      </c>
      <c r="AN1670" s="9">
        <v>0</v>
      </c>
      <c r="AO1670" s="9">
        <v>1</v>
      </c>
      <c r="AP1670" s="9">
        <v>0</v>
      </c>
      <c r="AQ1670" s="9">
        <v>0</v>
      </c>
      <c r="AR1670" s="9">
        <v>0</v>
      </c>
      <c r="AS1670" s="9"/>
      <c r="AT1670" s="9">
        <v>4</v>
      </c>
      <c r="AU1670" s="9">
        <v>1</v>
      </c>
      <c r="AV1670" s="75">
        <v>2</v>
      </c>
      <c r="AW1670" s="75">
        <v>2</v>
      </c>
      <c r="AX1670" s="75">
        <v>1</v>
      </c>
      <c r="AY1670" s="9">
        <v>1</v>
      </c>
      <c r="AZ1670" s="9">
        <v>1</v>
      </c>
      <c r="BA1670" s="9">
        <v>1</v>
      </c>
      <c r="BB1670" s="9">
        <v>2</v>
      </c>
      <c r="BC1670" s="9">
        <v>1</v>
      </c>
      <c r="BD1670" s="9">
        <v>1</v>
      </c>
      <c r="BE1670" s="9">
        <v>2</v>
      </c>
      <c r="BF1670" s="9">
        <v>1</v>
      </c>
      <c r="BG1670" s="9">
        <v>2</v>
      </c>
      <c r="BH1670">
        <v>2</v>
      </c>
      <c r="BI1670">
        <v>2</v>
      </c>
      <c r="BJ1670" s="58">
        <v>2</v>
      </c>
      <c r="BK1670">
        <v>1</v>
      </c>
      <c r="BL1670">
        <v>2</v>
      </c>
      <c r="BM1670">
        <v>2</v>
      </c>
      <c r="BN1670">
        <v>2</v>
      </c>
      <c r="BO1670">
        <v>2</v>
      </c>
      <c r="BP1670">
        <v>2</v>
      </c>
      <c r="BQ1670" t="s">
        <v>125</v>
      </c>
      <c r="BR1670">
        <v>1</v>
      </c>
      <c r="BS1670">
        <v>2</v>
      </c>
      <c r="BT1670" t="s">
        <v>125</v>
      </c>
      <c r="BU1670">
        <v>1</v>
      </c>
      <c r="BV1670">
        <v>2</v>
      </c>
      <c r="BW1670">
        <v>1</v>
      </c>
      <c r="BX1670">
        <v>2</v>
      </c>
      <c r="BY1670">
        <v>2</v>
      </c>
      <c r="BZ1670">
        <v>2</v>
      </c>
      <c r="CA1670">
        <v>1</v>
      </c>
      <c r="CB1670">
        <v>2</v>
      </c>
      <c r="CC1670">
        <v>2</v>
      </c>
      <c r="CD1670">
        <v>1</v>
      </c>
      <c r="CE1670">
        <v>2</v>
      </c>
      <c r="CF1670">
        <v>1</v>
      </c>
      <c r="CG1670">
        <v>1</v>
      </c>
      <c r="CH1670">
        <v>1</v>
      </c>
      <c r="CI1670">
        <v>2</v>
      </c>
      <c r="CJ1670">
        <v>2</v>
      </c>
      <c r="CL1670">
        <v>1</v>
      </c>
      <c r="CM1670">
        <v>4</v>
      </c>
      <c r="CN1670">
        <v>4</v>
      </c>
      <c r="CO1670">
        <v>3</v>
      </c>
      <c r="CP1670">
        <v>3</v>
      </c>
      <c r="CQ1670">
        <v>4</v>
      </c>
      <c r="CR1670">
        <v>4</v>
      </c>
      <c r="CS1670">
        <v>4</v>
      </c>
      <c r="CT1670">
        <v>3</v>
      </c>
      <c r="CU1670">
        <v>4</v>
      </c>
      <c r="CV1670">
        <v>3</v>
      </c>
      <c r="CW1670">
        <v>1</v>
      </c>
      <c r="CX1670">
        <v>1</v>
      </c>
      <c r="CY1670">
        <v>1</v>
      </c>
      <c r="CZ1670">
        <v>2</v>
      </c>
      <c r="DA1670" s="57" t="s">
        <v>125</v>
      </c>
    </row>
    <row r="1671" spans="1:105">
      <c r="A1671">
        <v>1665</v>
      </c>
      <c r="B1671" s="9">
        <v>2</v>
      </c>
      <c r="C1671" s="9">
        <v>5</v>
      </c>
      <c r="D1671" s="9">
        <v>4</v>
      </c>
      <c r="E1671" s="9">
        <v>15</v>
      </c>
      <c r="F1671" s="9">
        <v>0</v>
      </c>
      <c r="G1671" s="9">
        <v>0</v>
      </c>
      <c r="H1671" s="9">
        <v>0</v>
      </c>
      <c r="I1671" s="9">
        <v>0</v>
      </c>
      <c r="J1671" s="9">
        <v>0</v>
      </c>
      <c r="K1671" s="9">
        <v>1</v>
      </c>
      <c r="L1671" s="9">
        <v>0</v>
      </c>
      <c r="M1671" s="9">
        <v>2</v>
      </c>
      <c r="N1671" s="9">
        <v>0</v>
      </c>
      <c r="O1671" s="9">
        <v>4</v>
      </c>
      <c r="P1671" s="9">
        <v>4</v>
      </c>
      <c r="Q1671" s="9">
        <v>1</v>
      </c>
      <c r="R1671" s="9">
        <v>4</v>
      </c>
      <c r="S1671" s="9">
        <v>4</v>
      </c>
      <c r="T1671" s="9"/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1</v>
      </c>
      <c r="AB1671" s="9">
        <v>0</v>
      </c>
      <c r="AC1671" s="9"/>
      <c r="AD1671" s="9">
        <v>3</v>
      </c>
      <c r="AE1671" s="9"/>
      <c r="AF1671" s="9">
        <v>1</v>
      </c>
      <c r="AG1671" s="9">
        <v>1</v>
      </c>
      <c r="AH1671" s="9">
        <v>1</v>
      </c>
      <c r="AI1671" s="9">
        <v>0</v>
      </c>
      <c r="AJ1671" s="9">
        <v>0</v>
      </c>
      <c r="AK1671" s="9">
        <v>0</v>
      </c>
      <c r="AL1671" s="9"/>
      <c r="AM1671" s="9">
        <v>1</v>
      </c>
      <c r="AN1671" s="9">
        <v>1</v>
      </c>
      <c r="AO1671" s="9">
        <v>0</v>
      </c>
      <c r="AP1671" s="9">
        <v>1</v>
      </c>
      <c r="AQ1671" s="9">
        <v>0</v>
      </c>
      <c r="AR1671" s="9">
        <v>0</v>
      </c>
      <c r="AS1671" s="9"/>
      <c r="AT1671" s="9">
        <v>1</v>
      </c>
      <c r="AU1671" s="9">
        <v>2</v>
      </c>
      <c r="AV1671" s="75">
        <v>2</v>
      </c>
      <c r="AW1671" s="75">
        <v>2</v>
      </c>
      <c r="AX1671" s="75">
        <v>1</v>
      </c>
      <c r="AY1671" s="9">
        <v>1</v>
      </c>
      <c r="AZ1671" s="9">
        <v>1</v>
      </c>
      <c r="BA1671" s="9">
        <v>1</v>
      </c>
      <c r="BB1671" s="9">
        <v>2</v>
      </c>
      <c r="BC1671" s="9">
        <v>2</v>
      </c>
      <c r="BD1671" s="9">
        <v>1</v>
      </c>
      <c r="BE1671" s="9">
        <v>1</v>
      </c>
      <c r="BF1671" s="9">
        <v>2</v>
      </c>
      <c r="BG1671" s="9" t="s">
        <v>125</v>
      </c>
      <c r="BH1671">
        <v>1</v>
      </c>
      <c r="BI1671">
        <v>1</v>
      </c>
      <c r="BJ1671" s="58">
        <v>2</v>
      </c>
      <c r="BK1671">
        <v>2</v>
      </c>
      <c r="BL1671">
        <v>1</v>
      </c>
      <c r="BM1671">
        <v>1</v>
      </c>
      <c r="BN1671">
        <v>1</v>
      </c>
      <c r="BO1671">
        <v>2</v>
      </c>
      <c r="BP1671">
        <v>2</v>
      </c>
      <c r="BQ1671" t="s">
        <v>125</v>
      </c>
      <c r="BR1671">
        <v>1</v>
      </c>
      <c r="BS1671">
        <v>1</v>
      </c>
      <c r="BT1671">
        <v>1</v>
      </c>
      <c r="BU1671">
        <v>2</v>
      </c>
      <c r="BV1671">
        <v>2</v>
      </c>
      <c r="BW1671">
        <v>1</v>
      </c>
      <c r="BX1671">
        <v>2</v>
      </c>
      <c r="BY1671">
        <v>1</v>
      </c>
      <c r="BZ1671">
        <v>2</v>
      </c>
      <c r="CA1671">
        <v>2</v>
      </c>
      <c r="CB1671">
        <v>2</v>
      </c>
      <c r="CC1671">
        <v>2</v>
      </c>
      <c r="CD1671">
        <v>2</v>
      </c>
      <c r="CE1671">
        <v>1</v>
      </c>
      <c r="CF1671">
        <v>2</v>
      </c>
      <c r="CG1671">
        <v>2</v>
      </c>
      <c r="CH1671">
        <v>2</v>
      </c>
      <c r="CI1671">
        <v>2</v>
      </c>
      <c r="CJ1671">
        <v>1</v>
      </c>
      <c r="CK1671">
        <v>2</v>
      </c>
      <c r="CL1671">
        <v>2</v>
      </c>
      <c r="CM1671" t="s">
        <v>125</v>
      </c>
      <c r="CN1671" t="s">
        <v>125</v>
      </c>
      <c r="CO1671">
        <v>4</v>
      </c>
      <c r="CP1671">
        <v>2</v>
      </c>
      <c r="CQ1671">
        <v>1</v>
      </c>
      <c r="CR1671">
        <v>3</v>
      </c>
      <c r="CS1671">
        <v>3</v>
      </c>
      <c r="CT1671">
        <v>4</v>
      </c>
      <c r="CU1671">
        <v>3</v>
      </c>
      <c r="CV1671">
        <v>1</v>
      </c>
      <c r="CW1671">
        <v>1</v>
      </c>
      <c r="CX1671">
        <v>4</v>
      </c>
      <c r="CY1671">
        <v>3</v>
      </c>
      <c r="CZ1671">
        <v>0</v>
      </c>
      <c r="DA1671" s="57" t="s">
        <v>125</v>
      </c>
    </row>
    <row r="1672" spans="1:105">
      <c r="A1672">
        <v>1666</v>
      </c>
      <c r="B1672" s="9">
        <v>2</v>
      </c>
      <c r="C1672" s="9">
        <v>9</v>
      </c>
      <c r="D1672" s="9">
        <v>7</v>
      </c>
      <c r="E1672" s="9">
        <v>1</v>
      </c>
      <c r="F1672" s="9">
        <v>0</v>
      </c>
      <c r="G1672" s="9">
        <v>0</v>
      </c>
      <c r="H1672" s="9">
        <v>0</v>
      </c>
      <c r="I1672" s="9">
        <v>0</v>
      </c>
      <c r="J1672" s="9">
        <v>1</v>
      </c>
      <c r="K1672" s="9">
        <v>0</v>
      </c>
      <c r="L1672" s="9">
        <v>0</v>
      </c>
      <c r="M1672" s="9">
        <v>1</v>
      </c>
      <c r="N1672" s="9">
        <v>4</v>
      </c>
      <c r="O1672" s="9">
        <v>4</v>
      </c>
      <c r="P1672" s="9">
        <v>4</v>
      </c>
      <c r="Q1672" s="9">
        <v>4</v>
      </c>
      <c r="R1672" s="9">
        <v>0</v>
      </c>
      <c r="S1672" s="9">
        <v>0</v>
      </c>
      <c r="T1672" s="9"/>
      <c r="U1672" s="9">
        <v>0</v>
      </c>
      <c r="V1672" s="9">
        <v>0</v>
      </c>
      <c r="W1672" s="9">
        <v>0</v>
      </c>
      <c r="X1672" s="9">
        <v>0</v>
      </c>
      <c r="Y1672" s="9">
        <v>1</v>
      </c>
      <c r="Z1672" s="9">
        <v>1</v>
      </c>
      <c r="AA1672" s="9">
        <v>0</v>
      </c>
      <c r="AB1672" s="9">
        <v>0</v>
      </c>
      <c r="AC1672" s="9"/>
      <c r="AD1672" s="9">
        <v>5</v>
      </c>
      <c r="AE1672" s="9"/>
      <c r="AF1672" s="9">
        <v>1</v>
      </c>
      <c r="AG1672" s="9">
        <v>1</v>
      </c>
      <c r="AH1672" s="9">
        <v>0</v>
      </c>
      <c r="AI1672" s="9">
        <v>0</v>
      </c>
      <c r="AJ1672" s="9">
        <v>0</v>
      </c>
      <c r="AK1672" s="9">
        <v>0</v>
      </c>
      <c r="AL1672" s="9"/>
      <c r="AM1672" s="9">
        <v>1</v>
      </c>
      <c r="AN1672" s="9">
        <v>1</v>
      </c>
      <c r="AO1672" s="9">
        <v>1</v>
      </c>
      <c r="AP1672" s="9">
        <v>1</v>
      </c>
      <c r="AQ1672" s="9">
        <v>0</v>
      </c>
      <c r="AR1672" s="9">
        <v>0</v>
      </c>
      <c r="AS1672" s="9"/>
      <c r="AT1672" s="9">
        <v>4</v>
      </c>
      <c r="AU1672" s="9">
        <v>4</v>
      </c>
      <c r="AV1672" s="75">
        <v>2</v>
      </c>
      <c r="AW1672" s="75">
        <v>2</v>
      </c>
      <c r="AX1672" s="75">
        <v>2</v>
      </c>
      <c r="AY1672" s="9" t="s">
        <v>125</v>
      </c>
      <c r="AZ1672" s="9">
        <v>1</v>
      </c>
      <c r="BA1672" s="9">
        <v>1</v>
      </c>
      <c r="BB1672" s="9">
        <v>2</v>
      </c>
      <c r="BC1672" s="9">
        <v>2</v>
      </c>
      <c r="BD1672" s="9">
        <v>1</v>
      </c>
      <c r="BE1672" s="9">
        <v>1</v>
      </c>
      <c r="BF1672" s="9">
        <v>1</v>
      </c>
      <c r="BG1672" s="9">
        <v>1</v>
      </c>
      <c r="BH1672">
        <v>1</v>
      </c>
      <c r="BI1672">
        <v>2</v>
      </c>
      <c r="BJ1672" s="58">
        <v>2</v>
      </c>
      <c r="BK1672">
        <v>2</v>
      </c>
      <c r="BL1672">
        <v>2</v>
      </c>
      <c r="BM1672">
        <v>1</v>
      </c>
      <c r="BN1672">
        <v>1</v>
      </c>
      <c r="BO1672">
        <v>1</v>
      </c>
      <c r="BP1672">
        <v>1</v>
      </c>
      <c r="BQ1672">
        <v>1</v>
      </c>
      <c r="BR1672">
        <v>2</v>
      </c>
      <c r="BS1672">
        <v>2</v>
      </c>
      <c r="BT1672" t="s">
        <v>125</v>
      </c>
      <c r="BU1672">
        <v>1</v>
      </c>
      <c r="BV1672">
        <v>2</v>
      </c>
      <c r="BW1672">
        <v>2</v>
      </c>
      <c r="BX1672">
        <v>2</v>
      </c>
      <c r="BY1672">
        <v>2</v>
      </c>
      <c r="BZ1672">
        <v>2</v>
      </c>
      <c r="CA1672">
        <v>2</v>
      </c>
      <c r="CB1672">
        <v>2</v>
      </c>
      <c r="CC1672">
        <v>2</v>
      </c>
      <c r="CD1672">
        <v>2</v>
      </c>
      <c r="CE1672">
        <v>1</v>
      </c>
      <c r="CF1672">
        <v>1</v>
      </c>
      <c r="CG1672">
        <v>2</v>
      </c>
      <c r="CH1672">
        <v>2</v>
      </c>
      <c r="CI1672">
        <v>2</v>
      </c>
      <c r="CJ1672">
        <v>2</v>
      </c>
      <c r="CK1672">
        <v>2</v>
      </c>
      <c r="CL1672">
        <v>1</v>
      </c>
      <c r="CM1672">
        <v>4</v>
      </c>
      <c r="CN1672">
        <v>4</v>
      </c>
      <c r="CO1672">
        <v>4</v>
      </c>
      <c r="CP1672">
        <v>3</v>
      </c>
      <c r="CQ1672">
        <v>3</v>
      </c>
      <c r="CR1672">
        <v>4</v>
      </c>
      <c r="CS1672">
        <v>4</v>
      </c>
      <c r="CT1672">
        <v>3</v>
      </c>
      <c r="CU1672">
        <v>3</v>
      </c>
      <c r="CV1672">
        <v>3</v>
      </c>
      <c r="CW1672">
        <v>1</v>
      </c>
      <c r="CX1672">
        <v>4</v>
      </c>
      <c r="CY1672">
        <v>1</v>
      </c>
      <c r="CZ1672">
        <v>0</v>
      </c>
      <c r="DA1672" s="57" t="s">
        <v>125</v>
      </c>
    </row>
    <row r="1673" spans="1:105">
      <c r="A1673">
        <v>1667</v>
      </c>
      <c r="B1673" s="9">
        <v>2</v>
      </c>
      <c r="C1673" s="9">
        <v>4</v>
      </c>
      <c r="D1673" s="9">
        <v>4</v>
      </c>
      <c r="E1673" s="9">
        <v>16</v>
      </c>
      <c r="F1673" s="9">
        <v>0</v>
      </c>
      <c r="G1673" s="9">
        <v>1</v>
      </c>
      <c r="H1673" s="9">
        <v>0</v>
      </c>
      <c r="I1673" s="9">
        <v>1</v>
      </c>
      <c r="J1673" s="9">
        <v>0</v>
      </c>
      <c r="K1673" s="9">
        <v>0</v>
      </c>
      <c r="L1673" s="9">
        <v>0</v>
      </c>
      <c r="M1673" s="9">
        <v>2</v>
      </c>
      <c r="N1673" s="9">
        <v>3</v>
      </c>
      <c r="O1673" s="9">
        <v>0</v>
      </c>
      <c r="P1673" s="9">
        <v>0</v>
      </c>
      <c r="Q1673" s="9">
        <v>0</v>
      </c>
      <c r="R1673" s="9">
        <v>3</v>
      </c>
      <c r="S1673" s="9">
        <v>3</v>
      </c>
      <c r="T1673" s="9"/>
      <c r="U1673" s="9">
        <v>1</v>
      </c>
      <c r="V1673" s="9">
        <v>1</v>
      </c>
      <c r="W1673" s="9">
        <v>0</v>
      </c>
      <c r="X1673" s="9">
        <v>1</v>
      </c>
      <c r="Y1673" s="9">
        <v>1</v>
      </c>
      <c r="Z1673" s="9">
        <v>0</v>
      </c>
      <c r="AA1673" s="9">
        <v>0</v>
      </c>
      <c r="AB1673" s="9">
        <v>0</v>
      </c>
      <c r="AC1673" s="9"/>
      <c r="AD1673" s="9">
        <v>1</v>
      </c>
      <c r="AE1673" s="9"/>
      <c r="AF1673" s="9">
        <v>1</v>
      </c>
      <c r="AG1673" s="9">
        <v>0</v>
      </c>
      <c r="AH1673" s="9">
        <v>1</v>
      </c>
      <c r="AI1673" s="9">
        <v>0</v>
      </c>
      <c r="AJ1673" s="9">
        <v>0</v>
      </c>
      <c r="AK1673" s="9">
        <v>0</v>
      </c>
      <c r="AL1673" s="9"/>
      <c r="AM1673" s="9">
        <v>1</v>
      </c>
      <c r="AN1673" s="9">
        <v>1</v>
      </c>
      <c r="AO1673" s="9">
        <v>1</v>
      </c>
      <c r="AP1673" s="9">
        <v>1</v>
      </c>
      <c r="AQ1673" s="9">
        <v>0</v>
      </c>
      <c r="AR1673" s="9">
        <v>1</v>
      </c>
      <c r="AS1673" s="9"/>
      <c r="AT1673" s="9">
        <v>3</v>
      </c>
      <c r="AU1673" s="9">
        <v>4</v>
      </c>
      <c r="AV1673" s="75">
        <v>1</v>
      </c>
      <c r="AW1673" s="75">
        <v>1</v>
      </c>
      <c r="AX1673" s="75">
        <v>1</v>
      </c>
      <c r="AY1673" s="9">
        <v>1</v>
      </c>
      <c r="AZ1673" s="9">
        <v>1</v>
      </c>
      <c r="BA1673" s="9">
        <v>1</v>
      </c>
      <c r="BB1673" s="9">
        <v>2</v>
      </c>
      <c r="BC1673" s="9">
        <v>2</v>
      </c>
      <c r="BD1673" s="9">
        <v>1</v>
      </c>
      <c r="BE1673" s="9">
        <v>2</v>
      </c>
      <c r="BF1673" s="9">
        <v>2</v>
      </c>
      <c r="BG1673" s="9" t="s">
        <v>125</v>
      </c>
      <c r="BH1673">
        <v>1</v>
      </c>
      <c r="BI1673">
        <v>1</v>
      </c>
      <c r="BJ1673" s="58">
        <v>1</v>
      </c>
      <c r="BK1673">
        <v>2</v>
      </c>
      <c r="BL1673">
        <v>1</v>
      </c>
      <c r="BM1673">
        <v>1</v>
      </c>
      <c r="BN1673">
        <v>1</v>
      </c>
      <c r="BO1673">
        <v>1</v>
      </c>
      <c r="BP1673">
        <v>1</v>
      </c>
      <c r="BQ1673">
        <v>1</v>
      </c>
      <c r="BR1673">
        <v>1</v>
      </c>
      <c r="BS1673">
        <v>1</v>
      </c>
      <c r="BT1673">
        <v>1</v>
      </c>
      <c r="BU1673">
        <v>1</v>
      </c>
      <c r="BV1673">
        <v>2</v>
      </c>
      <c r="BW1673">
        <v>1</v>
      </c>
      <c r="BX1673">
        <v>2</v>
      </c>
      <c r="BY1673">
        <v>2</v>
      </c>
      <c r="BZ1673">
        <v>2</v>
      </c>
      <c r="CA1673">
        <v>2</v>
      </c>
      <c r="CB1673">
        <v>2</v>
      </c>
      <c r="CC1673">
        <v>1</v>
      </c>
      <c r="CD1673">
        <v>2</v>
      </c>
      <c r="CE1673">
        <v>2</v>
      </c>
      <c r="CF1673">
        <v>1</v>
      </c>
      <c r="CG1673">
        <v>2</v>
      </c>
      <c r="CH1673">
        <v>2</v>
      </c>
      <c r="CI1673">
        <v>2</v>
      </c>
      <c r="CJ1673">
        <v>1</v>
      </c>
      <c r="CK1673">
        <v>1</v>
      </c>
      <c r="CL1673">
        <v>1</v>
      </c>
      <c r="CM1673">
        <v>3</v>
      </c>
      <c r="CN1673">
        <v>4</v>
      </c>
      <c r="CO1673">
        <v>3</v>
      </c>
      <c r="CP1673">
        <v>3</v>
      </c>
      <c r="CQ1673">
        <v>4</v>
      </c>
      <c r="CR1673">
        <v>3</v>
      </c>
      <c r="CS1673">
        <v>3</v>
      </c>
      <c r="CT1673">
        <v>4</v>
      </c>
      <c r="CU1673">
        <v>3</v>
      </c>
      <c r="CV1673">
        <v>2</v>
      </c>
      <c r="CW1673">
        <v>1</v>
      </c>
      <c r="CX1673">
        <v>2</v>
      </c>
      <c r="CY1673">
        <v>3</v>
      </c>
      <c r="CZ1673">
        <v>3</v>
      </c>
      <c r="DA1673" s="57">
        <v>3</v>
      </c>
    </row>
    <row r="1674" spans="1:105">
      <c r="A1674">
        <v>1668</v>
      </c>
      <c r="B1674" s="9">
        <v>1</v>
      </c>
      <c r="C1674" s="9">
        <v>2</v>
      </c>
      <c r="D1674" s="9">
        <v>1</v>
      </c>
      <c r="E1674" s="9">
        <v>1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1</v>
      </c>
      <c r="M1674" s="9">
        <v>3</v>
      </c>
      <c r="N1674" s="9">
        <v>2</v>
      </c>
      <c r="O1674" s="9">
        <v>3</v>
      </c>
      <c r="P1674" s="9">
        <v>4</v>
      </c>
      <c r="Q1674" s="9">
        <v>4</v>
      </c>
      <c r="R1674" s="9">
        <v>4</v>
      </c>
      <c r="S1674" s="9">
        <v>3</v>
      </c>
      <c r="T1674" s="9"/>
      <c r="U1674" s="9">
        <v>0</v>
      </c>
      <c r="V1674" s="9">
        <v>0</v>
      </c>
      <c r="W1674" s="9">
        <v>0</v>
      </c>
      <c r="X1674" s="9">
        <v>0</v>
      </c>
      <c r="Y1674" s="9">
        <v>1</v>
      </c>
      <c r="Z1674" s="9">
        <v>0</v>
      </c>
      <c r="AA1674" s="9">
        <v>0</v>
      </c>
      <c r="AB1674" s="9">
        <v>0</v>
      </c>
      <c r="AC1674" s="9"/>
      <c r="AD1674" s="9">
        <v>5</v>
      </c>
      <c r="AE1674" s="9"/>
      <c r="AF1674" s="9">
        <v>1</v>
      </c>
      <c r="AG1674" s="9">
        <v>0</v>
      </c>
      <c r="AH1674" s="9">
        <v>1</v>
      </c>
      <c r="AI1674" s="9">
        <v>0</v>
      </c>
      <c r="AJ1674" s="9">
        <v>0</v>
      </c>
      <c r="AK1674" s="9">
        <v>0</v>
      </c>
      <c r="AL1674" s="9"/>
      <c r="AM1674" s="9">
        <v>1</v>
      </c>
      <c r="AN1674" s="9">
        <v>1</v>
      </c>
      <c r="AO1674" s="9">
        <v>0</v>
      </c>
      <c r="AP1674" s="9">
        <v>0</v>
      </c>
      <c r="AQ1674" s="9">
        <v>0</v>
      </c>
      <c r="AR1674" s="9">
        <v>0</v>
      </c>
      <c r="AS1674" s="9"/>
      <c r="AT1674" s="9">
        <v>3</v>
      </c>
      <c r="AU1674" s="9">
        <v>1</v>
      </c>
      <c r="AV1674" s="75">
        <v>2</v>
      </c>
      <c r="AW1674" s="75">
        <v>1</v>
      </c>
      <c r="AX1674" s="75">
        <v>2</v>
      </c>
      <c r="AY1674" s="9" t="s">
        <v>125</v>
      </c>
      <c r="AZ1674" s="9">
        <v>1</v>
      </c>
      <c r="BA1674" s="9">
        <v>1</v>
      </c>
      <c r="BB1674" s="9">
        <v>2</v>
      </c>
      <c r="BC1674" s="9">
        <v>2</v>
      </c>
      <c r="BD1674" s="9">
        <v>2</v>
      </c>
      <c r="BE1674" s="9" t="s">
        <v>125</v>
      </c>
      <c r="BF1674" s="9">
        <v>1</v>
      </c>
      <c r="BG1674" s="9">
        <v>1</v>
      </c>
      <c r="BH1674">
        <v>2</v>
      </c>
      <c r="BI1674">
        <v>2</v>
      </c>
      <c r="BJ1674" s="58">
        <v>1</v>
      </c>
      <c r="BK1674">
        <v>2</v>
      </c>
      <c r="BL1674">
        <v>1</v>
      </c>
      <c r="BM1674">
        <v>2</v>
      </c>
      <c r="BN1674">
        <v>1</v>
      </c>
      <c r="BO1674">
        <v>2</v>
      </c>
      <c r="BP1674">
        <v>2</v>
      </c>
      <c r="BQ1674" t="s">
        <v>125</v>
      </c>
      <c r="BR1674">
        <v>1</v>
      </c>
      <c r="BS1674">
        <v>2</v>
      </c>
      <c r="BT1674" t="s">
        <v>125</v>
      </c>
      <c r="BU1674">
        <v>1</v>
      </c>
      <c r="BV1674">
        <v>1</v>
      </c>
      <c r="BW1674">
        <v>1</v>
      </c>
      <c r="BX1674">
        <v>2</v>
      </c>
      <c r="BY1674">
        <v>2</v>
      </c>
      <c r="BZ1674">
        <v>2</v>
      </c>
      <c r="CA1674">
        <v>2</v>
      </c>
      <c r="CB1674">
        <v>2</v>
      </c>
      <c r="CC1674">
        <v>1</v>
      </c>
      <c r="CD1674">
        <v>1</v>
      </c>
      <c r="CE1674">
        <v>1</v>
      </c>
      <c r="CF1674">
        <v>2</v>
      </c>
      <c r="CG1674">
        <v>2</v>
      </c>
      <c r="CH1674">
        <v>2</v>
      </c>
      <c r="CI1674">
        <v>2</v>
      </c>
      <c r="CJ1674">
        <v>1</v>
      </c>
      <c r="CK1674">
        <v>2</v>
      </c>
      <c r="CL1674">
        <v>1</v>
      </c>
      <c r="CM1674">
        <v>3</v>
      </c>
      <c r="CN1674">
        <v>4</v>
      </c>
      <c r="CO1674">
        <v>3</v>
      </c>
      <c r="CP1674">
        <v>3</v>
      </c>
      <c r="CQ1674">
        <v>2</v>
      </c>
      <c r="CR1674">
        <v>3</v>
      </c>
      <c r="CS1674">
        <v>3</v>
      </c>
      <c r="CT1674">
        <v>3</v>
      </c>
      <c r="CU1674">
        <v>2</v>
      </c>
      <c r="CV1674">
        <v>3</v>
      </c>
      <c r="CW1674">
        <v>1</v>
      </c>
      <c r="CX1674">
        <v>3</v>
      </c>
      <c r="CY1674">
        <v>3</v>
      </c>
      <c r="CZ1674">
        <v>0</v>
      </c>
      <c r="DA1674" s="57" t="s">
        <v>125</v>
      </c>
    </row>
    <row r="1675" spans="1:105">
      <c r="A1675">
        <v>1669</v>
      </c>
      <c r="B1675" s="9">
        <v>2</v>
      </c>
      <c r="C1675" s="9">
        <v>8</v>
      </c>
      <c r="D1675" s="9">
        <v>5</v>
      </c>
      <c r="E1675" s="9">
        <v>1</v>
      </c>
      <c r="F1675" s="9">
        <v>0</v>
      </c>
      <c r="G1675" s="9">
        <v>0</v>
      </c>
      <c r="H1675" s="9">
        <v>0</v>
      </c>
      <c r="I1675" s="9">
        <v>0</v>
      </c>
      <c r="J1675" s="9">
        <v>1</v>
      </c>
      <c r="K1675" s="9">
        <v>1</v>
      </c>
      <c r="L1675" s="9">
        <v>0</v>
      </c>
      <c r="M1675" s="9">
        <v>2</v>
      </c>
      <c r="N1675" s="9">
        <v>3</v>
      </c>
      <c r="O1675" s="9">
        <v>4</v>
      </c>
      <c r="P1675" s="9">
        <v>4</v>
      </c>
      <c r="Q1675" s="9">
        <v>2</v>
      </c>
      <c r="R1675" s="9">
        <v>4</v>
      </c>
      <c r="S1675" s="9">
        <v>3</v>
      </c>
      <c r="T1675" s="9"/>
      <c r="U1675" s="9">
        <v>0</v>
      </c>
      <c r="V1675" s="9">
        <v>0</v>
      </c>
      <c r="W1675" s="9">
        <v>0</v>
      </c>
      <c r="X1675" s="9">
        <v>0</v>
      </c>
      <c r="Y1675" s="9">
        <v>1</v>
      </c>
      <c r="Z1675" s="9">
        <v>1</v>
      </c>
      <c r="AA1675" s="9">
        <v>0</v>
      </c>
      <c r="AB1675" s="9">
        <v>0</v>
      </c>
      <c r="AC1675" s="9"/>
      <c r="AD1675" s="9">
        <v>1</v>
      </c>
      <c r="AE1675" s="9"/>
      <c r="AF1675" s="9">
        <v>1</v>
      </c>
      <c r="AG1675" s="9">
        <v>1</v>
      </c>
      <c r="AH1675" s="9">
        <v>0</v>
      </c>
      <c r="AI1675" s="9">
        <v>0</v>
      </c>
      <c r="AJ1675" s="9">
        <v>1</v>
      </c>
      <c r="AK1675" s="9">
        <v>0</v>
      </c>
      <c r="AL1675" s="9"/>
      <c r="AM1675" s="9">
        <v>1</v>
      </c>
      <c r="AN1675" s="9">
        <v>1</v>
      </c>
      <c r="AO1675" s="9">
        <v>1</v>
      </c>
      <c r="AP1675" s="9">
        <v>1</v>
      </c>
      <c r="AQ1675" s="9">
        <v>0</v>
      </c>
      <c r="AR1675" s="9">
        <v>0</v>
      </c>
      <c r="AS1675" s="9"/>
      <c r="AT1675" s="9">
        <v>1</v>
      </c>
      <c r="AU1675" s="9">
        <v>2</v>
      </c>
      <c r="AV1675" s="75">
        <v>1</v>
      </c>
      <c r="AW1675" s="75">
        <v>1</v>
      </c>
      <c r="AX1675" s="75">
        <v>2</v>
      </c>
      <c r="AY1675" s="9" t="s">
        <v>125</v>
      </c>
      <c r="AZ1675" s="9">
        <v>1</v>
      </c>
      <c r="BA1675" s="9">
        <v>1</v>
      </c>
      <c r="BB1675" s="9">
        <v>2</v>
      </c>
      <c r="BC1675" s="9">
        <v>2</v>
      </c>
      <c r="BD1675" s="9">
        <v>1</v>
      </c>
      <c r="BE1675" s="9">
        <v>1</v>
      </c>
      <c r="BF1675" s="9">
        <v>2</v>
      </c>
      <c r="BG1675" s="9" t="s">
        <v>125</v>
      </c>
      <c r="BH1675">
        <v>1</v>
      </c>
      <c r="BI1675">
        <v>2</v>
      </c>
      <c r="BJ1675" s="58">
        <v>1</v>
      </c>
      <c r="BK1675">
        <v>2</v>
      </c>
      <c r="BL1675">
        <v>1</v>
      </c>
      <c r="BM1675">
        <v>2</v>
      </c>
      <c r="BN1675">
        <v>1</v>
      </c>
      <c r="BO1675">
        <v>2</v>
      </c>
      <c r="BP1675">
        <v>2</v>
      </c>
      <c r="BQ1675" t="s">
        <v>125</v>
      </c>
      <c r="BR1675">
        <v>2</v>
      </c>
      <c r="BS1675">
        <v>2</v>
      </c>
      <c r="BT1675" t="s">
        <v>125</v>
      </c>
      <c r="BU1675">
        <v>1</v>
      </c>
      <c r="BV1675">
        <v>2</v>
      </c>
      <c r="BW1675">
        <v>2</v>
      </c>
      <c r="BX1675">
        <v>2</v>
      </c>
      <c r="BY1675">
        <v>2</v>
      </c>
      <c r="BZ1675">
        <v>2</v>
      </c>
      <c r="CA1675">
        <v>2</v>
      </c>
      <c r="CB1675">
        <v>2</v>
      </c>
      <c r="CC1675">
        <v>2</v>
      </c>
      <c r="CD1675">
        <v>2</v>
      </c>
      <c r="CE1675">
        <v>2</v>
      </c>
      <c r="CF1675">
        <v>1</v>
      </c>
      <c r="CG1675">
        <v>2</v>
      </c>
      <c r="CH1675">
        <v>2</v>
      </c>
      <c r="CI1675">
        <v>2</v>
      </c>
      <c r="CJ1675">
        <v>1</v>
      </c>
      <c r="CK1675">
        <v>2</v>
      </c>
      <c r="CL1675">
        <v>2</v>
      </c>
      <c r="CM1675" t="s">
        <v>125</v>
      </c>
      <c r="CN1675" t="s">
        <v>125</v>
      </c>
      <c r="CO1675">
        <v>4</v>
      </c>
      <c r="CP1675">
        <v>3</v>
      </c>
      <c r="CQ1675">
        <v>3</v>
      </c>
      <c r="CR1675">
        <v>3</v>
      </c>
      <c r="CS1675">
        <v>4</v>
      </c>
      <c r="CT1675">
        <v>4</v>
      </c>
      <c r="CU1675">
        <v>3</v>
      </c>
      <c r="CV1675">
        <v>3</v>
      </c>
      <c r="CW1675">
        <v>1</v>
      </c>
      <c r="CX1675">
        <v>4</v>
      </c>
      <c r="CY1675">
        <v>3</v>
      </c>
      <c r="CZ1675">
        <v>3</v>
      </c>
      <c r="DA1675" s="57" t="s">
        <v>125</v>
      </c>
    </row>
    <row r="1676" spans="1:105">
      <c r="A1676">
        <v>1670</v>
      </c>
      <c r="B1676" s="9">
        <v>1</v>
      </c>
      <c r="C1676" s="9">
        <v>3</v>
      </c>
      <c r="D1676" s="9">
        <v>1</v>
      </c>
      <c r="E1676" s="9">
        <v>3</v>
      </c>
      <c r="F1676" s="9">
        <v>0</v>
      </c>
      <c r="G1676" s="9">
        <v>1</v>
      </c>
      <c r="H1676" s="9">
        <v>0</v>
      </c>
      <c r="I1676" s="9">
        <v>1</v>
      </c>
      <c r="J1676" s="9">
        <v>0</v>
      </c>
      <c r="K1676" s="9">
        <v>0</v>
      </c>
      <c r="L1676" s="9">
        <v>0</v>
      </c>
      <c r="M1676" s="9">
        <v>2</v>
      </c>
      <c r="N1676" s="9">
        <v>3</v>
      </c>
      <c r="O1676" s="9">
        <v>0</v>
      </c>
      <c r="P1676" s="9">
        <v>3</v>
      </c>
      <c r="Q1676" s="9">
        <v>0</v>
      </c>
      <c r="R1676" s="9">
        <v>3</v>
      </c>
      <c r="S1676" s="9">
        <v>0</v>
      </c>
      <c r="T1676" s="9"/>
      <c r="U1676" s="9">
        <v>0</v>
      </c>
      <c r="V1676" s="9">
        <v>0</v>
      </c>
      <c r="W1676" s="9">
        <v>1</v>
      </c>
      <c r="X1676" s="9">
        <v>1</v>
      </c>
      <c r="Y1676" s="9">
        <v>1</v>
      </c>
      <c r="Z1676" s="9">
        <v>0</v>
      </c>
      <c r="AA1676" s="9">
        <v>0</v>
      </c>
      <c r="AB1676" s="9">
        <v>0</v>
      </c>
      <c r="AC1676" s="9"/>
      <c r="AD1676" s="9">
        <v>6</v>
      </c>
      <c r="AE1676" s="9"/>
      <c r="AF1676" s="9">
        <v>1</v>
      </c>
      <c r="AG1676" s="9">
        <v>1</v>
      </c>
      <c r="AH1676" s="9">
        <v>1</v>
      </c>
      <c r="AI1676" s="9">
        <v>1</v>
      </c>
      <c r="AJ1676" s="9">
        <v>0</v>
      </c>
      <c r="AK1676" s="9">
        <v>0</v>
      </c>
      <c r="AL1676" s="9"/>
      <c r="AM1676" s="9">
        <v>1</v>
      </c>
      <c r="AN1676" s="9">
        <v>1</v>
      </c>
      <c r="AO1676" s="9">
        <v>1</v>
      </c>
      <c r="AP1676" s="9">
        <v>0</v>
      </c>
      <c r="AQ1676" s="9">
        <v>0</v>
      </c>
      <c r="AR1676" s="9">
        <v>0</v>
      </c>
      <c r="AS1676" s="9"/>
      <c r="AT1676" s="9">
        <v>1</v>
      </c>
      <c r="AU1676" s="9">
        <v>4</v>
      </c>
      <c r="AV1676" s="75">
        <v>2</v>
      </c>
      <c r="AW1676" s="75">
        <v>1</v>
      </c>
      <c r="AX1676" s="75">
        <v>1</v>
      </c>
      <c r="AY1676" s="9">
        <v>1</v>
      </c>
      <c r="AZ1676" s="9">
        <v>1</v>
      </c>
      <c r="BA1676" s="9">
        <v>1</v>
      </c>
      <c r="BB1676" s="9">
        <v>2</v>
      </c>
      <c r="BC1676" s="9">
        <v>1</v>
      </c>
      <c r="BD1676" s="9">
        <v>1</v>
      </c>
      <c r="BE1676" s="9">
        <v>1</v>
      </c>
      <c r="BF1676" s="9">
        <v>1</v>
      </c>
      <c r="BG1676" s="9">
        <v>1</v>
      </c>
      <c r="BH1676">
        <v>2</v>
      </c>
      <c r="BI1676">
        <v>1</v>
      </c>
      <c r="BJ1676" s="58">
        <v>1</v>
      </c>
      <c r="BK1676">
        <v>1</v>
      </c>
      <c r="BL1676">
        <v>1</v>
      </c>
      <c r="BM1676">
        <v>2</v>
      </c>
      <c r="BN1676">
        <v>1</v>
      </c>
      <c r="BO1676">
        <v>1</v>
      </c>
      <c r="BP1676">
        <v>1</v>
      </c>
      <c r="BQ1676">
        <v>1</v>
      </c>
      <c r="BR1676">
        <v>1</v>
      </c>
      <c r="BS1676">
        <v>1</v>
      </c>
      <c r="BT1676">
        <v>1</v>
      </c>
      <c r="BU1676">
        <v>1</v>
      </c>
      <c r="BV1676">
        <v>1</v>
      </c>
      <c r="BW1676">
        <v>1</v>
      </c>
      <c r="BX1676">
        <v>2</v>
      </c>
      <c r="BY1676">
        <v>1</v>
      </c>
      <c r="BZ1676">
        <v>2</v>
      </c>
      <c r="CA1676">
        <v>1</v>
      </c>
      <c r="CB1676">
        <v>2</v>
      </c>
      <c r="CC1676">
        <v>1</v>
      </c>
      <c r="CD1676">
        <v>2</v>
      </c>
      <c r="CE1676">
        <v>1</v>
      </c>
      <c r="CF1676">
        <v>1</v>
      </c>
      <c r="CG1676">
        <v>1</v>
      </c>
      <c r="CH1676">
        <v>2</v>
      </c>
      <c r="CI1676">
        <v>2</v>
      </c>
      <c r="CJ1676">
        <v>1</v>
      </c>
      <c r="CK1676">
        <v>2</v>
      </c>
      <c r="CL1676">
        <v>1</v>
      </c>
      <c r="CM1676">
        <v>2</v>
      </c>
      <c r="CO1676">
        <v>4</v>
      </c>
      <c r="CP1676">
        <v>1</v>
      </c>
      <c r="CQ1676">
        <v>2</v>
      </c>
      <c r="CR1676">
        <v>2</v>
      </c>
      <c r="CS1676">
        <v>3</v>
      </c>
      <c r="CT1676">
        <v>4</v>
      </c>
      <c r="CU1676">
        <v>3</v>
      </c>
      <c r="CV1676">
        <v>1</v>
      </c>
      <c r="CW1676">
        <v>1</v>
      </c>
      <c r="CX1676">
        <v>3</v>
      </c>
      <c r="CY1676">
        <v>4</v>
      </c>
      <c r="CZ1676">
        <v>3</v>
      </c>
      <c r="DA1676" s="57">
        <v>3</v>
      </c>
    </row>
    <row r="1677" spans="1:105">
      <c r="A1677">
        <v>1671</v>
      </c>
      <c r="B1677" s="9">
        <v>1</v>
      </c>
      <c r="C1677" s="9">
        <v>2</v>
      </c>
      <c r="D1677" s="9">
        <v>6</v>
      </c>
      <c r="E1677" s="9">
        <v>8</v>
      </c>
      <c r="F1677" s="9">
        <v>0</v>
      </c>
      <c r="G1677" s="9">
        <v>0</v>
      </c>
      <c r="H1677" s="9">
        <v>1</v>
      </c>
      <c r="I1677" s="9">
        <v>0</v>
      </c>
      <c r="J1677" s="9">
        <v>0</v>
      </c>
      <c r="K1677" s="9">
        <v>0</v>
      </c>
      <c r="L1677" s="9">
        <v>0</v>
      </c>
      <c r="M1677" s="9">
        <v>1</v>
      </c>
      <c r="N1677" s="9">
        <v>4</v>
      </c>
      <c r="O1677" s="9">
        <v>0</v>
      </c>
      <c r="P1677" s="9">
        <v>0</v>
      </c>
      <c r="Q1677" s="9">
        <v>0</v>
      </c>
      <c r="R1677" s="9">
        <v>4</v>
      </c>
      <c r="S1677" s="9">
        <v>0</v>
      </c>
      <c r="T1677" s="9"/>
      <c r="U1677" s="9">
        <v>0</v>
      </c>
      <c r="V1677" s="9">
        <v>0</v>
      </c>
      <c r="W1677" s="9">
        <v>1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  <c r="AC1677" s="9"/>
      <c r="AD1677" s="9">
        <v>1</v>
      </c>
      <c r="AE1677" s="9"/>
      <c r="AF1677" s="9">
        <v>1</v>
      </c>
      <c r="AG1677" s="9">
        <v>0</v>
      </c>
      <c r="AH1677" s="9">
        <v>1</v>
      </c>
      <c r="AI1677" s="9">
        <v>0</v>
      </c>
      <c r="AJ1677" s="9">
        <v>0</v>
      </c>
      <c r="AK1677" s="9">
        <v>0</v>
      </c>
      <c r="AL1677" s="9"/>
      <c r="AM1677" s="9">
        <v>0</v>
      </c>
      <c r="AN1677" s="9">
        <v>1</v>
      </c>
      <c r="AO1677" s="9">
        <v>0</v>
      </c>
      <c r="AP1677" s="9">
        <v>0</v>
      </c>
      <c r="AQ1677" s="9">
        <v>0</v>
      </c>
      <c r="AR1677" s="9">
        <v>0</v>
      </c>
      <c r="AS1677" s="9"/>
      <c r="AT1677" s="9">
        <v>1</v>
      </c>
      <c r="AU1677" s="9">
        <v>3</v>
      </c>
      <c r="AV1677" s="75">
        <v>2</v>
      </c>
      <c r="AW1677" s="75">
        <v>2</v>
      </c>
      <c r="AX1677" s="75">
        <v>1</v>
      </c>
      <c r="AY1677" s="9">
        <v>1</v>
      </c>
      <c r="AZ1677" s="9">
        <v>1</v>
      </c>
      <c r="BA1677" s="9">
        <v>1</v>
      </c>
      <c r="BB1677" s="9">
        <v>2</v>
      </c>
      <c r="BC1677" s="9">
        <v>1</v>
      </c>
      <c r="BD1677" s="9">
        <v>1</v>
      </c>
      <c r="BE1677" s="9">
        <v>1</v>
      </c>
      <c r="BF1677" s="9">
        <v>1</v>
      </c>
      <c r="BG1677" s="9">
        <v>1</v>
      </c>
      <c r="BH1677">
        <v>2</v>
      </c>
      <c r="BI1677">
        <v>2</v>
      </c>
      <c r="BJ1677" s="58">
        <v>1</v>
      </c>
      <c r="BK1677">
        <v>2</v>
      </c>
      <c r="BL1677">
        <v>1</v>
      </c>
      <c r="BM1677">
        <v>1</v>
      </c>
      <c r="BN1677">
        <v>2</v>
      </c>
      <c r="BO1677">
        <v>2</v>
      </c>
      <c r="BP1677">
        <v>2</v>
      </c>
      <c r="BQ1677" t="s">
        <v>125</v>
      </c>
      <c r="BR1677">
        <v>1</v>
      </c>
      <c r="BS1677">
        <v>2</v>
      </c>
      <c r="BT1677" t="s">
        <v>125</v>
      </c>
      <c r="BU1677">
        <v>1</v>
      </c>
      <c r="BV1677">
        <v>1</v>
      </c>
      <c r="BW1677">
        <v>2</v>
      </c>
      <c r="BX1677">
        <v>2</v>
      </c>
      <c r="BY1677">
        <v>1</v>
      </c>
      <c r="BZ1677">
        <v>2</v>
      </c>
      <c r="CA1677">
        <v>1</v>
      </c>
      <c r="CB1677">
        <v>1</v>
      </c>
      <c r="CC1677">
        <v>1</v>
      </c>
      <c r="CD1677">
        <v>1</v>
      </c>
      <c r="CE1677">
        <v>2</v>
      </c>
      <c r="CF1677">
        <v>1</v>
      </c>
      <c r="CG1677">
        <v>2</v>
      </c>
      <c r="CH1677">
        <v>2</v>
      </c>
      <c r="CI1677">
        <v>2</v>
      </c>
      <c r="CJ1677">
        <v>2</v>
      </c>
      <c r="CK1677">
        <v>2</v>
      </c>
      <c r="CL1677">
        <v>1</v>
      </c>
      <c r="CM1677">
        <v>3</v>
      </c>
      <c r="CN1677">
        <v>2</v>
      </c>
      <c r="CO1677">
        <v>4</v>
      </c>
      <c r="CP1677">
        <v>1</v>
      </c>
      <c r="CQ1677">
        <v>4</v>
      </c>
      <c r="CR1677">
        <v>4</v>
      </c>
      <c r="CS1677">
        <v>3</v>
      </c>
      <c r="CT1677">
        <v>4</v>
      </c>
      <c r="CU1677">
        <v>4</v>
      </c>
      <c r="CV1677">
        <v>1</v>
      </c>
      <c r="CW1677">
        <v>1</v>
      </c>
      <c r="CX1677">
        <v>4</v>
      </c>
      <c r="CY1677">
        <v>3</v>
      </c>
      <c r="CZ1677">
        <v>4</v>
      </c>
      <c r="DA1677" s="57">
        <v>4</v>
      </c>
    </row>
    <row r="1678" spans="1:105">
      <c r="A1678">
        <v>1672</v>
      </c>
      <c r="B1678" s="9">
        <v>2</v>
      </c>
      <c r="C1678" s="9">
        <v>5</v>
      </c>
      <c r="D1678" s="9">
        <v>5</v>
      </c>
      <c r="E1678" s="9">
        <v>10</v>
      </c>
      <c r="F1678" s="9">
        <v>0</v>
      </c>
      <c r="G1678" s="9">
        <v>0</v>
      </c>
      <c r="H1678" s="9">
        <v>0</v>
      </c>
      <c r="I1678" s="9">
        <v>1</v>
      </c>
      <c r="J1678" s="9">
        <v>0</v>
      </c>
      <c r="K1678" s="9">
        <v>0</v>
      </c>
      <c r="L1678" s="9">
        <v>0</v>
      </c>
      <c r="M1678" s="9">
        <v>1</v>
      </c>
      <c r="N1678" s="9">
        <v>4</v>
      </c>
      <c r="O1678" s="9">
        <v>4</v>
      </c>
      <c r="P1678" s="9">
        <v>4</v>
      </c>
      <c r="Q1678" s="9">
        <v>4</v>
      </c>
      <c r="R1678" s="9">
        <v>4</v>
      </c>
      <c r="S1678" s="9">
        <v>4</v>
      </c>
      <c r="T1678" s="9"/>
      <c r="U1678" s="9">
        <v>1</v>
      </c>
      <c r="V1678" s="9">
        <v>0</v>
      </c>
      <c r="W1678" s="9">
        <v>0</v>
      </c>
      <c r="X1678" s="9">
        <v>0</v>
      </c>
      <c r="Y1678" s="9">
        <v>1</v>
      </c>
      <c r="Z1678" s="9">
        <v>1</v>
      </c>
      <c r="AA1678" s="9">
        <v>0</v>
      </c>
      <c r="AB1678" s="9">
        <v>0</v>
      </c>
      <c r="AC1678" s="9"/>
      <c r="AD1678" s="9">
        <v>3</v>
      </c>
      <c r="AE1678" s="9"/>
      <c r="AF1678" s="9">
        <v>0</v>
      </c>
      <c r="AG1678" s="9">
        <v>1</v>
      </c>
      <c r="AH1678" s="9">
        <v>0</v>
      </c>
      <c r="AI1678" s="9">
        <v>0</v>
      </c>
      <c r="AJ1678" s="9">
        <v>0</v>
      </c>
      <c r="AK1678" s="9">
        <v>0</v>
      </c>
      <c r="AL1678" s="9"/>
      <c r="AM1678" s="9">
        <v>0</v>
      </c>
      <c r="AN1678" s="9">
        <v>1</v>
      </c>
      <c r="AO1678" s="9">
        <v>1</v>
      </c>
      <c r="AP1678" s="9">
        <v>0</v>
      </c>
      <c r="AQ1678" s="9">
        <v>0</v>
      </c>
      <c r="AR1678" s="9">
        <v>0</v>
      </c>
      <c r="AS1678" s="9"/>
      <c r="AT1678" s="9">
        <v>4</v>
      </c>
      <c r="AU1678" s="9">
        <v>2</v>
      </c>
      <c r="AV1678" s="75"/>
      <c r="AW1678" s="75">
        <v>2</v>
      </c>
      <c r="AX1678" s="75">
        <v>1</v>
      </c>
      <c r="AY1678" s="9">
        <v>2</v>
      </c>
      <c r="AZ1678" s="9">
        <v>1</v>
      </c>
      <c r="BA1678" s="9">
        <v>1</v>
      </c>
      <c r="BB1678" s="9"/>
      <c r="BC1678" s="9">
        <v>1</v>
      </c>
      <c r="BD1678" s="9">
        <v>1</v>
      </c>
      <c r="BE1678" s="9">
        <v>1</v>
      </c>
      <c r="BF1678" s="9">
        <v>1</v>
      </c>
      <c r="BG1678" s="9">
        <v>2</v>
      </c>
      <c r="BH1678">
        <v>2</v>
      </c>
      <c r="BI1678">
        <v>2</v>
      </c>
      <c r="BJ1678" s="58">
        <v>1</v>
      </c>
      <c r="BK1678">
        <v>2</v>
      </c>
      <c r="BM1678">
        <v>2</v>
      </c>
      <c r="BN1678">
        <v>1</v>
      </c>
      <c r="BO1678">
        <v>2</v>
      </c>
      <c r="BP1678">
        <v>2</v>
      </c>
      <c r="BQ1678" t="s">
        <v>125</v>
      </c>
      <c r="BR1678">
        <v>2</v>
      </c>
      <c r="BS1678">
        <v>2</v>
      </c>
      <c r="BT1678" t="s">
        <v>125</v>
      </c>
      <c r="BU1678">
        <v>1</v>
      </c>
      <c r="BV1678">
        <v>1</v>
      </c>
      <c r="BW1678">
        <v>1</v>
      </c>
      <c r="BX1678">
        <v>2</v>
      </c>
      <c r="BY1678">
        <v>2</v>
      </c>
      <c r="BZ1678">
        <v>2</v>
      </c>
      <c r="CA1678">
        <v>2</v>
      </c>
      <c r="CB1678">
        <v>2</v>
      </c>
      <c r="CC1678">
        <v>2</v>
      </c>
      <c r="CD1678">
        <v>2</v>
      </c>
      <c r="CE1678">
        <v>2</v>
      </c>
      <c r="CF1678">
        <v>2</v>
      </c>
      <c r="CG1678">
        <v>2</v>
      </c>
      <c r="CH1678">
        <v>2</v>
      </c>
      <c r="CI1678">
        <v>2</v>
      </c>
      <c r="CJ1678">
        <v>1</v>
      </c>
      <c r="CK1678">
        <v>2</v>
      </c>
      <c r="CL1678">
        <v>1</v>
      </c>
      <c r="CM1678">
        <v>4</v>
      </c>
      <c r="CN1678">
        <v>4</v>
      </c>
      <c r="CO1678">
        <v>4</v>
      </c>
      <c r="CP1678">
        <v>3</v>
      </c>
      <c r="CQ1678">
        <v>4</v>
      </c>
      <c r="CR1678">
        <v>4</v>
      </c>
      <c r="CS1678">
        <v>4</v>
      </c>
      <c r="CT1678">
        <v>4</v>
      </c>
      <c r="CU1678">
        <v>4</v>
      </c>
      <c r="CV1678">
        <v>4</v>
      </c>
      <c r="CW1678">
        <v>1</v>
      </c>
      <c r="CX1678">
        <v>3</v>
      </c>
      <c r="CY1678">
        <v>3</v>
      </c>
      <c r="CZ1678">
        <v>0</v>
      </c>
      <c r="DA1678" s="57" t="s">
        <v>125</v>
      </c>
    </row>
    <row r="1679" spans="1:105">
      <c r="A1679">
        <v>1673</v>
      </c>
      <c r="B1679" s="9">
        <v>2</v>
      </c>
      <c r="C1679" s="9">
        <v>3</v>
      </c>
      <c r="D1679" s="9">
        <v>1</v>
      </c>
      <c r="E1679" s="9">
        <v>1</v>
      </c>
      <c r="F1679" s="9">
        <v>1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1</v>
      </c>
      <c r="N1679" s="9">
        <v>4</v>
      </c>
      <c r="O1679" s="9">
        <v>0</v>
      </c>
      <c r="P1679" s="9">
        <v>0</v>
      </c>
      <c r="Q1679" s="9">
        <v>0</v>
      </c>
      <c r="R1679" s="9">
        <v>4</v>
      </c>
      <c r="S1679" s="9">
        <v>0</v>
      </c>
      <c r="T1679" s="9"/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1</v>
      </c>
      <c r="AB1679" s="9">
        <v>0</v>
      </c>
      <c r="AC1679" s="9"/>
      <c r="AD1679" s="9">
        <v>1</v>
      </c>
      <c r="AE1679" s="9"/>
      <c r="AF1679" s="9">
        <v>1</v>
      </c>
      <c r="AG1679" s="9">
        <v>0</v>
      </c>
      <c r="AH1679" s="9">
        <v>0</v>
      </c>
      <c r="AI1679" s="9">
        <v>0</v>
      </c>
      <c r="AJ1679" s="9">
        <v>0</v>
      </c>
      <c r="AK1679" s="9">
        <v>0</v>
      </c>
      <c r="AL1679" s="9"/>
      <c r="AM1679" s="9">
        <v>1</v>
      </c>
      <c r="AN1679" s="9">
        <v>1</v>
      </c>
      <c r="AO1679" s="9">
        <v>1</v>
      </c>
      <c r="AP1679" s="9">
        <v>1</v>
      </c>
      <c r="AQ1679" s="9">
        <v>0</v>
      </c>
      <c r="AR1679" s="9">
        <v>0</v>
      </c>
      <c r="AS1679" s="9"/>
      <c r="AT1679" s="9">
        <v>1</v>
      </c>
      <c r="AU1679" s="9">
        <v>1</v>
      </c>
      <c r="AV1679" s="75">
        <v>2</v>
      </c>
      <c r="AW1679" s="75">
        <v>2</v>
      </c>
      <c r="AX1679" s="75">
        <v>2</v>
      </c>
      <c r="AY1679" s="9" t="s">
        <v>125</v>
      </c>
      <c r="AZ1679" s="9">
        <v>1</v>
      </c>
      <c r="BA1679" s="9">
        <v>1</v>
      </c>
      <c r="BB1679" s="9">
        <v>2</v>
      </c>
      <c r="BC1679" s="9">
        <v>1</v>
      </c>
      <c r="BD1679" s="9">
        <v>1</v>
      </c>
      <c r="BE1679" s="9">
        <v>1</v>
      </c>
      <c r="BF1679" s="9">
        <v>1</v>
      </c>
      <c r="BG1679" s="9">
        <v>1</v>
      </c>
      <c r="BH1679">
        <v>1</v>
      </c>
      <c r="BI1679">
        <v>2</v>
      </c>
      <c r="BJ1679" s="58">
        <v>2</v>
      </c>
      <c r="BK1679">
        <v>2</v>
      </c>
      <c r="BL1679">
        <v>1</v>
      </c>
      <c r="BM1679">
        <v>2</v>
      </c>
      <c r="BN1679">
        <v>2</v>
      </c>
      <c r="BO1679">
        <v>2</v>
      </c>
      <c r="BP1679">
        <v>1</v>
      </c>
      <c r="BQ1679">
        <v>1</v>
      </c>
      <c r="BR1679">
        <v>1</v>
      </c>
      <c r="BS1679">
        <v>1</v>
      </c>
      <c r="BT1679">
        <v>2</v>
      </c>
      <c r="BU1679">
        <v>2</v>
      </c>
      <c r="BV1679">
        <v>2</v>
      </c>
      <c r="BW1679">
        <v>2</v>
      </c>
      <c r="BX1679">
        <v>2</v>
      </c>
      <c r="BY1679">
        <v>2</v>
      </c>
      <c r="BZ1679">
        <v>2</v>
      </c>
      <c r="CA1679">
        <v>2</v>
      </c>
      <c r="CB1679">
        <v>2</v>
      </c>
      <c r="CC1679">
        <v>2</v>
      </c>
      <c r="CD1679">
        <v>2</v>
      </c>
      <c r="CE1679">
        <v>2</v>
      </c>
      <c r="CF1679">
        <v>1</v>
      </c>
      <c r="CG1679">
        <v>2</v>
      </c>
      <c r="CH1679">
        <v>2</v>
      </c>
      <c r="CI1679">
        <v>2</v>
      </c>
      <c r="CJ1679">
        <v>1</v>
      </c>
      <c r="CK1679">
        <v>2</v>
      </c>
      <c r="CL1679">
        <v>1</v>
      </c>
      <c r="CM1679">
        <v>3</v>
      </c>
      <c r="CN1679">
        <v>2</v>
      </c>
      <c r="CO1679">
        <v>4</v>
      </c>
      <c r="CP1679">
        <v>2</v>
      </c>
      <c r="CQ1679">
        <v>3</v>
      </c>
      <c r="CR1679">
        <v>4</v>
      </c>
      <c r="CS1679">
        <v>4</v>
      </c>
      <c r="CT1679">
        <v>3</v>
      </c>
      <c r="CU1679">
        <v>4</v>
      </c>
      <c r="CV1679">
        <v>4</v>
      </c>
      <c r="CW1679">
        <v>1</v>
      </c>
      <c r="CX1679">
        <v>3</v>
      </c>
      <c r="CY1679">
        <v>3</v>
      </c>
      <c r="CZ1679">
        <v>4</v>
      </c>
      <c r="DA1679" s="57">
        <v>4</v>
      </c>
    </row>
    <row r="1680" spans="1:105">
      <c r="A1680">
        <v>1674</v>
      </c>
      <c r="B1680" s="9">
        <v>2</v>
      </c>
      <c r="C1680" s="9">
        <v>8</v>
      </c>
      <c r="D1680" s="9">
        <v>4</v>
      </c>
      <c r="E1680" s="9">
        <v>5</v>
      </c>
      <c r="F1680" s="9">
        <v>0</v>
      </c>
      <c r="G1680" s="9">
        <v>0</v>
      </c>
      <c r="H1680" s="9">
        <v>0</v>
      </c>
      <c r="I1680" s="9">
        <v>1</v>
      </c>
      <c r="J1680" s="9">
        <v>0</v>
      </c>
      <c r="K1680" s="9">
        <v>0</v>
      </c>
      <c r="L1680" s="9">
        <v>0</v>
      </c>
      <c r="M1680" s="9">
        <v>2</v>
      </c>
      <c r="N1680" s="9">
        <v>3</v>
      </c>
      <c r="O1680" s="9">
        <v>3</v>
      </c>
      <c r="P1680" s="9">
        <v>3</v>
      </c>
      <c r="Q1680" s="9">
        <v>3</v>
      </c>
      <c r="R1680" s="9">
        <v>3</v>
      </c>
      <c r="S1680" s="9">
        <v>3</v>
      </c>
      <c r="T1680" s="9"/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1</v>
      </c>
      <c r="AB1680" s="9">
        <v>0</v>
      </c>
      <c r="AC1680" s="9"/>
      <c r="AD1680" s="9">
        <v>3</v>
      </c>
      <c r="AE1680" s="9"/>
      <c r="AF1680" s="9">
        <v>1</v>
      </c>
      <c r="AG1680" s="9">
        <v>1</v>
      </c>
      <c r="AH1680" s="9">
        <v>0</v>
      </c>
      <c r="AI1680" s="9">
        <v>0</v>
      </c>
      <c r="AJ1680" s="9">
        <v>0</v>
      </c>
      <c r="AK1680" s="9">
        <v>0</v>
      </c>
      <c r="AL1680" s="9"/>
      <c r="AM1680" s="9">
        <v>1</v>
      </c>
      <c r="AN1680" s="9">
        <v>1</v>
      </c>
      <c r="AO1680" s="9">
        <v>1</v>
      </c>
      <c r="AP1680" s="9">
        <v>1</v>
      </c>
      <c r="AQ1680" s="9">
        <v>0</v>
      </c>
      <c r="AR1680" s="9">
        <v>0</v>
      </c>
      <c r="AS1680" s="9"/>
      <c r="AT1680" s="9">
        <v>2</v>
      </c>
      <c r="AU1680" s="9">
        <v>1</v>
      </c>
      <c r="AV1680" s="75">
        <v>1</v>
      </c>
      <c r="AW1680" s="75">
        <v>1</v>
      </c>
      <c r="AX1680" s="75">
        <v>1</v>
      </c>
      <c r="AY1680" s="9">
        <v>1</v>
      </c>
      <c r="AZ1680" s="9">
        <v>1</v>
      </c>
      <c r="BA1680" s="9">
        <v>1</v>
      </c>
      <c r="BB1680" s="9"/>
      <c r="BC1680" s="9">
        <v>2</v>
      </c>
      <c r="BD1680" s="9"/>
      <c r="BE1680" s="9" t="s">
        <v>125</v>
      </c>
      <c r="BF1680" s="9">
        <v>1</v>
      </c>
      <c r="BG1680" s="9">
        <v>1</v>
      </c>
      <c r="BH1680">
        <v>1</v>
      </c>
      <c r="BI1680">
        <v>2</v>
      </c>
      <c r="BJ1680" s="58">
        <v>1</v>
      </c>
      <c r="BK1680">
        <v>2</v>
      </c>
      <c r="BL1680">
        <v>1</v>
      </c>
      <c r="BM1680">
        <v>1</v>
      </c>
      <c r="BN1680">
        <v>2</v>
      </c>
      <c r="BO1680">
        <v>2</v>
      </c>
      <c r="BP1680">
        <v>2</v>
      </c>
      <c r="BQ1680" t="s">
        <v>125</v>
      </c>
      <c r="BR1680">
        <v>2</v>
      </c>
      <c r="BS1680">
        <v>2</v>
      </c>
      <c r="BT1680" t="s">
        <v>125</v>
      </c>
      <c r="BU1680">
        <v>2</v>
      </c>
      <c r="BV1680">
        <v>1</v>
      </c>
      <c r="BW1680">
        <v>2</v>
      </c>
      <c r="BX1680">
        <v>2</v>
      </c>
      <c r="BY1680">
        <v>1</v>
      </c>
      <c r="BZ1680">
        <v>2</v>
      </c>
      <c r="CA1680">
        <v>2</v>
      </c>
      <c r="CB1680">
        <v>2</v>
      </c>
      <c r="CC1680">
        <v>2</v>
      </c>
      <c r="CD1680">
        <v>2</v>
      </c>
      <c r="CE1680">
        <v>1</v>
      </c>
      <c r="CF1680">
        <v>2</v>
      </c>
      <c r="CG1680">
        <v>2</v>
      </c>
      <c r="CH1680">
        <v>2</v>
      </c>
      <c r="CI1680">
        <v>2</v>
      </c>
      <c r="CJ1680">
        <v>1</v>
      </c>
      <c r="CK1680">
        <v>2</v>
      </c>
      <c r="CL1680">
        <v>2</v>
      </c>
      <c r="CM1680" t="s">
        <v>125</v>
      </c>
      <c r="CN1680" t="s">
        <v>125</v>
      </c>
      <c r="CO1680">
        <v>4</v>
      </c>
      <c r="CP1680">
        <v>4</v>
      </c>
      <c r="CQ1680">
        <v>4</v>
      </c>
      <c r="CR1680">
        <v>3</v>
      </c>
      <c r="CS1680">
        <v>3</v>
      </c>
      <c r="CT1680">
        <v>3</v>
      </c>
      <c r="CU1680">
        <v>2</v>
      </c>
      <c r="CV1680">
        <v>1</v>
      </c>
      <c r="CW1680">
        <v>1</v>
      </c>
      <c r="CX1680">
        <v>3</v>
      </c>
      <c r="CY1680">
        <v>3</v>
      </c>
      <c r="CZ1680">
        <v>3</v>
      </c>
      <c r="DA1680" s="57" t="s">
        <v>125</v>
      </c>
    </row>
    <row r="1681" spans="1:105">
      <c r="A1681">
        <v>1675</v>
      </c>
      <c r="B1681" s="9">
        <v>2</v>
      </c>
      <c r="C1681" s="9">
        <v>5</v>
      </c>
      <c r="D1681" s="9">
        <v>4</v>
      </c>
      <c r="E1681" s="9">
        <v>1</v>
      </c>
      <c r="F1681" s="9">
        <v>0</v>
      </c>
      <c r="G1681" s="9">
        <v>0</v>
      </c>
      <c r="H1681" s="9">
        <v>0</v>
      </c>
      <c r="I1681" s="9">
        <v>1</v>
      </c>
      <c r="J1681" s="9">
        <v>0</v>
      </c>
      <c r="K1681" s="9">
        <v>0</v>
      </c>
      <c r="L1681" s="9">
        <v>0</v>
      </c>
      <c r="M1681" s="9">
        <v>1</v>
      </c>
      <c r="N1681" s="9">
        <v>3</v>
      </c>
      <c r="O1681" s="9">
        <v>4</v>
      </c>
      <c r="P1681" s="9">
        <v>3</v>
      </c>
      <c r="Q1681" s="9">
        <v>4</v>
      </c>
      <c r="R1681" s="9">
        <v>4</v>
      </c>
      <c r="S1681" s="9">
        <v>4</v>
      </c>
      <c r="T1681" s="9"/>
      <c r="U1681" s="9">
        <v>1</v>
      </c>
      <c r="V1681" s="9">
        <v>0</v>
      </c>
      <c r="W1681" s="9">
        <v>0</v>
      </c>
      <c r="X1681" s="9">
        <v>0</v>
      </c>
      <c r="Y1681" s="9">
        <v>1</v>
      </c>
      <c r="Z1681" s="9">
        <v>1</v>
      </c>
      <c r="AA1681" s="9">
        <v>0</v>
      </c>
      <c r="AB1681" s="9">
        <v>0</v>
      </c>
      <c r="AC1681" s="9"/>
      <c r="AD1681" s="9">
        <v>4</v>
      </c>
      <c r="AE1681" s="9"/>
      <c r="AF1681" s="9">
        <v>1</v>
      </c>
      <c r="AG1681" s="9">
        <v>1</v>
      </c>
      <c r="AH1681" s="9">
        <v>0</v>
      </c>
      <c r="AI1681" s="9">
        <v>0</v>
      </c>
      <c r="AJ1681" s="9">
        <v>0</v>
      </c>
      <c r="AK1681" s="9">
        <v>0</v>
      </c>
      <c r="AL1681" s="9"/>
      <c r="AM1681" s="9">
        <v>1</v>
      </c>
      <c r="AN1681" s="9">
        <v>1</v>
      </c>
      <c r="AO1681" s="9">
        <v>1</v>
      </c>
      <c r="AP1681" s="9">
        <v>0</v>
      </c>
      <c r="AQ1681" s="9">
        <v>0</v>
      </c>
      <c r="AR1681" s="9">
        <v>0</v>
      </c>
      <c r="AS1681" s="9"/>
      <c r="AT1681" s="9">
        <v>1</v>
      </c>
      <c r="AU1681" s="9">
        <v>4</v>
      </c>
      <c r="AV1681" s="75">
        <v>2</v>
      </c>
      <c r="AW1681" s="75">
        <v>2</v>
      </c>
      <c r="AX1681" s="75">
        <v>1</v>
      </c>
      <c r="AY1681" s="9"/>
      <c r="AZ1681" s="9">
        <v>1</v>
      </c>
      <c r="BA1681" s="9">
        <v>1</v>
      </c>
      <c r="BB1681" s="9">
        <v>2</v>
      </c>
      <c r="BC1681" s="9">
        <v>2</v>
      </c>
      <c r="BD1681" s="9">
        <v>1</v>
      </c>
      <c r="BE1681" s="9">
        <v>2</v>
      </c>
      <c r="BF1681" s="9">
        <v>1</v>
      </c>
      <c r="BG1681" s="9">
        <v>1</v>
      </c>
      <c r="BH1681">
        <v>1</v>
      </c>
      <c r="BI1681">
        <v>2</v>
      </c>
      <c r="BJ1681" s="58">
        <v>2</v>
      </c>
      <c r="BK1681">
        <v>2</v>
      </c>
      <c r="BL1681">
        <v>1</v>
      </c>
      <c r="BM1681">
        <v>1</v>
      </c>
      <c r="BN1681">
        <v>1</v>
      </c>
      <c r="BO1681">
        <v>2</v>
      </c>
      <c r="BP1681">
        <v>1</v>
      </c>
      <c r="BQ1681">
        <v>1</v>
      </c>
      <c r="BR1681">
        <v>2</v>
      </c>
      <c r="BS1681">
        <v>2</v>
      </c>
      <c r="BT1681" t="s">
        <v>125</v>
      </c>
      <c r="BU1681">
        <v>1</v>
      </c>
      <c r="BV1681">
        <v>2</v>
      </c>
      <c r="BW1681">
        <v>2</v>
      </c>
      <c r="BX1681">
        <v>2</v>
      </c>
      <c r="BY1681">
        <v>2</v>
      </c>
      <c r="BZ1681">
        <v>2</v>
      </c>
      <c r="CA1681">
        <v>2</v>
      </c>
      <c r="CB1681">
        <v>2</v>
      </c>
      <c r="CC1681">
        <v>1</v>
      </c>
      <c r="CD1681">
        <v>1</v>
      </c>
      <c r="CE1681">
        <v>2</v>
      </c>
      <c r="CF1681">
        <v>2</v>
      </c>
      <c r="CG1681">
        <v>2</v>
      </c>
      <c r="CH1681">
        <v>2</v>
      </c>
      <c r="CI1681">
        <v>2</v>
      </c>
      <c r="CJ1681">
        <v>1</v>
      </c>
      <c r="CK1681">
        <v>2</v>
      </c>
      <c r="CL1681">
        <v>1</v>
      </c>
      <c r="CM1681">
        <v>3</v>
      </c>
      <c r="CN1681">
        <v>3</v>
      </c>
      <c r="CO1681">
        <v>4</v>
      </c>
      <c r="CP1681">
        <v>3</v>
      </c>
      <c r="CQ1681">
        <v>4</v>
      </c>
      <c r="CR1681">
        <v>3</v>
      </c>
      <c r="CS1681">
        <v>3</v>
      </c>
      <c r="CT1681">
        <v>3</v>
      </c>
      <c r="CU1681">
        <v>3</v>
      </c>
      <c r="CV1681">
        <v>3</v>
      </c>
      <c r="CW1681">
        <v>1</v>
      </c>
      <c r="CX1681">
        <v>2</v>
      </c>
      <c r="CY1681">
        <v>3</v>
      </c>
      <c r="CZ1681">
        <v>3</v>
      </c>
      <c r="DA1681" s="57" t="s">
        <v>125</v>
      </c>
    </row>
    <row r="1682" spans="1:105">
      <c r="A1682">
        <v>1676</v>
      </c>
      <c r="B1682" s="9">
        <v>2</v>
      </c>
      <c r="C1682" s="9">
        <v>5</v>
      </c>
      <c r="D1682" s="9">
        <v>4</v>
      </c>
      <c r="E1682" s="9">
        <v>8</v>
      </c>
      <c r="F1682" s="9">
        <v>0</v>
      </c>
      <c r="G1682" s="9">
        <v>0</v>
      </c>
      <c r="H1682" s="9">
        <v>0</v>
      </c>
      <c r="I1682" s="9">
        <v>1</v>
      </c>
      <c r="J1682" s="9">
        <v>0</v>
      </c>
      <c r="K1682" s="9">
        <v>0</v>
      </c>
      <c r="L1682" s="9">
        <v>0</v>
      </c>
      <c r="M1682" s="9">
        <v>2</v>
      </c>
      <c r="N1682" s="9">
        <v>0</v>
      </c>
      <c r="O1682" s="9">
        <v>0</v>
      </c>
      <c r="P1682" s="9">
        <v>0</v>
      </c>
      <c r="Q1682" s="9">
        <v>0</v>
      </c>
      <c r="R1682" s="9">
        <v>3</v>
      </c>
      <c r="S1682" s="9">
        <v>0</v>
      </c>
      <c r="T1682" s="9"/>
      <c r="U1682" s="9">
        <v>1</v>
      </c>
      <c r="V1682" s="9">
        <v>1</v>
      </c>
      <c r="W1682" s="9">
        <v>0</v>
      </c>
      <c r="X1682" s="9">
        <v>0</v>
      </c>
      <c r="Y1682" s="9">
        <v>0</v>
      </c>
      <c r="Z1682" s="9">
        <v>1</v>
      </c>
      <c r="AA1682" s="9">
        <v>0</v>
      </c>
      <c r="AB1682" s="9">
        <v>0</v>
      </c>
      <c r="AC1682" s="9"/>
      <c r="AD1682" s="9">
        <v>4</v>
      </c>
      <c r="AE1682" s="9"/>
      <c r="AF1682" s="9">
        <v>1</v>
      </c>
      <c r="AG1682" s="9">
        <v>0</v>
      </c>
      <c r="AH1682" s="9">
        <v>1</v>
      </c>
      <c r="AI1682" s="9">
        <v>0</v>
      </c>
      <c r="AJ1682" s="9">
        <v>0</v>
      </c>
      <c r="AK1682" s="9">
        <v>0</v>
      </c>
      <c r="AL1682" s="9"/>
      <c r="AM1682" s="9">
        <v>1</v>
      </c>
      <c r="AN1682" s="9">
        <v>1</v>
      </c>
      <c r="AO1682" s="9">
        <v>1</v>
      </c>
      <c r="AP1682" s="9">
        <v>1</v>
      </c>
      <c r="AQ1682" s="9">
        <v>0</v>
      </c>
      <c r="AR1682" s="9">
        <v>0</v>
      </c>
      <c r="AS1682" s="9"/>
      <c r="AT1682" s="9">
        <v>1</v>
      </c>
      <c r="AU1682" s="9">
        <v>3</v>
      </c>
      <c r="AV1682" s="75">
        <v>2</v>
      </c>
      <c r="AW1682" s="75">
        <v>2</v>
      </c>
      <c r="AX1682" s="75">
        <v>1</v>
      </c>
      <c r="AY1682" s="9">
        <v>2</v>
      </c>
      <c r="AZ1682" s="9">
        <v>1</v>
      </c>
      <c r="BA1682" s="9">
        <v>2</v>
      </c>
      <c r="BB1682" s="9"/>
      <c r="BC1682" s="9">
        <v>1</v>
      </c>
      <c r="BD1682" s="9">
        <v>1</v>
      </c>
      <c r="BE1682" s="9">
        <v>1</v>
      </c>
      <c r="BF1682" s="9">
        <v>1</v>
      </c>
      <c r="BG1682" s="9">
        <v>1</v>
      </c>
      <c r="BH1682">
        <v>1</v>
      </c>
      <c r="BI1682">
        <v>2</v>
      </c>
      <c r="BJ1682" s="58">
        <v>2</v>
      </c>
      <c r="BK1682">
        <v>2</v>
      </c>
      <c r="BL1682">
        <v>2</v>
      </c>
      <c r="BM1682">
        <v>1</v>
      </c>
      <c r="BN1682">
        <v>2</v>
      </c>
      <c r="BO1682">
        <v>2</v>
      </c>
      <c r="BP1682">
        <v>2</v>
      </c>
      <c r="BQ1682" t="s">
        <v>125</v>
      </c>
      <c r="BR1682">
        <v>2</v>
      </c>
      <c r="BS1682">
        <v>2</v>
      </c>
      <c r="BT1682" t="s">
        <v>125</v>
      </c>
      <c r="BU1682">
        <v>1</v>
      </c>
      <c r="BV1682">
        <v>2</v>
      </c>
      <c r="BW1682">
        <v>2</v>
      </c>
      <c r="BX1682">
        <v>2</v>
      </c>
      <c r="BY1682">
        <v>1</v>
      </c>
      <c r="BZ1682">
        <v>2</v>
      </c>
      <c r="CA1682">
        <v>2</v>
      </c>
      <c r="CB1682">
        <v>2</v>
      </c>
      <c r="CC1682">
        <v>2</v>
      </c>
      <c r="CD1682">
        <v>2</v>
      </c>
      <c r="CE1682">
        <v>2</v>
      </c>
      <c r="CF1682">
        <v>2</v>
      </c>
      <c r="CG1682">
        <v>2</v>
      </c>
      <c r="CH1682">
        <v>2</v>
      </c>
      <c r="CI1682">
        <v>2</v>
      </c>
      <c r="CJ1682">
        <v>2</v>
      </c>
      <c r="CK1682">
        <v>2</v>
      </c>
      <c r="CL1682">
        <v>2</v>
      </c>
      <c r="CM1682" t="s">
        <v>125</v>
      </c>
      <c r="CN1682" t="s">
        <v>125</v>
      </c>
      <c r="CO1682">
        <v>4</v>
      </c>
      <c r="CP1682">
        <v>1</v>
      </c>
      <c r="CQ1682">
        <v>3</v>
      </c>
      <c r="CR1682">
        <v>2</v>
      </c>
      <c r="CS1682">
        <v>4</v>
      </c>
      <c r="CT1682">
        <v>2</v>
      </c>
      <c r="CU1682">
        <v>3</v>
      </c>
      <c r="CV1682">
        <v>2</v>
      </c>
      <c r="CW1682">
        <v>1</v>
      </c>
      <c r="CX1682">
        <v>2</v>
      </c>
      <c r="CY1682">
        <v>3</v>
      </c>
      <c r="CZ1682">
        <v>0</v>
      </c>
      <c r="DA1682" s="57" t="s">
        <v>125</v>
      </c>
    </row>
    <row r="1683" spans="1:105">
      <c r="A1683">
        <v>1677</v>
      </c>
      <c r="B1683" s="9">
        <v>2</v>
      </c>
      <c r="C1683" s="9">
        <v>8</v>
      </c>
      <c r="D1683" s="9">
        <v>7</v>
      </c>
      <c r="E1683" s="9">
        <v>9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1</v>
      </c>
      <c r="L1683" s="9">
        <v>0</v>
      </c>
      <c r="M1683" s="9">
        <v>3</v>
      </c>
      <c r="N1683" s="9">
        <v>0</v>
      </c>
      <c r="O1683" s="9">
        <v>0</v>
      </c>
      <c r="P1683" s="9">
        <v>0</v>
      </c>
      <c r="Q1683" s="9">
        <v>0</v>
      </c>
      <c r="R1683" s="9">
        <v>4</v>
      </c>
      <c r="S1683" s="9">
        <v>4</v>
      </c>
      <c r="T1683" s="9"/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1</v>
      </c>
      <c r="AA1683" s="9">
        <v>0</v>
      </c>
      <c r="AB1683" s="9">
        <v>0</v>
      </c>
      <c r="AC1683" s="9"/>
      <c r="AD1683" s="9">
        <v>5</v>
      </c>
      <c r="AE1683" s="9"/>
      <c r="AF1683" s="9">
        <v>1</v>
      </c>
      <c r="AG1683" s="9">
        <v>0</v>
      </c>
      <c r="AH1683" s="9">
        <v>0</v>
      </c>
      <c r="AI1683" s="9">
        <v>0</v>
      </c>
      <c r="AJ1683" s="9">
        <v>0</v>
      </c>
      <c r="AK1683" s="9">
        <v>0</v>
      </c>
      <c r="AL1683" s="9"/>
      <c r="AM1683" s="9">
        <v>1</v>
      </c>
      <c r="AN1683" s="9">
        <v>1</v>
      </c>
      <c r="AO1683" s="9">
        <v>1</v>
      </c>
      <c r="AP1683" s="9">
        <v>1</v>
      </c>
      <c r="AQ1683" s="9">
        <v>0</v>
      </c>
      <c r="AR1683" s="9">
        <v>0</v>
      </c>
      <c r="AS1683" s="9"/>
      <c r="AT1683" s="9">
        <v>3</v>
      </c>
      <c r="AU1683" s="9">
        <v>1</v>
      </c>
      <c r="AV1683" s="75">
        <v>2</v>
      </c>
      <c r="AW1683" s="75">
        <v>2</v>
      </c>
      <c r="AX1683" s="75">
        <v>2</v>
      </c>
      <c r="AY1683" s="9" t="s">
        <v>125</v>
      </c>
      <c r="AZ1683" s="9">
        <v>2</v>
      </c>
      <c r="BA1683" s="9" t="s">
        <v>125</v>
      </c>
      <c r="BB1683" s="9" t="s">
        <v>125</v>
      </c>
      <c r="BC1683" s="9">
        <v>1</v>
      </c>
      <c r="BD1683" s="9">
        <v>1</v>
      </c>
      <c r="BE1683" s="9">
        <v>2</v>
      </c>
      <c r="BF1683" s="9">
        <v>2</v>
      </c>
      <c r="BG1683" s="9" t="s">
        <v>125</v>
      </c>
      <c r="BH1683">
        <v>1</v>
      </c>
      <c r="BI1683">
        <v>2</v>
      </c>
      <c r="BJ1683" s="58">
        <v>2</v>
      </c>
      <c r="BK1683">
        <v>2</v>
      </c>
      <c r="BL1683">
        <v>2</v>
      </c>
      <c r="BM1683">
        <v>1</v>
      </c>
      <c r="BN1683">
        <v>1</v>
      </c>
      <c r="BO1683">
        <v>2</v>
      </c>
      <c r="BP1683">
        <v>1</v>
      </c>
      <c r="BQ1683">
        <v>1</v>
      </c>
      <c r="BR1683">
        <v>1</v>
      </c>
      <c r="BS1683">
        <v>1</v>
      </c>
      <c r="BT1683">
        <v>1</v>
      </c>
      <c r="BU1683">
        <v>1</v>
      </c>
      <c r="BV1683">
        <v>1</v>
      </c>
      <c r="BW1683">
        <v>1</v>
      </c>
      <c r="BX1683">
        <v>2</v>
      </c>
      <c r="BY1683">
        <v>2</v>
      </c>
      <c r="BZ1683">
        <v>2</v>
      </c>
      <c r="CA1683">
        <v>2</v>
      </c>
      <c r="CB1683">
        <v>2</v>
      </c>
      <c r="CC1683">
        <v>2</v>
      </c>
      <c r="CD1683">
        <v>2</v>
      </c>
      <c r="CE1683">
        <v>2</v>
      </c>
      <c r="CF1683">
        <v>2</v>
      </c>
      <c r="CG1683">
        <v>2</v>
      </c>
      <c r="CH1683">
        <v>2</v>
      </c>
      <c r="CI1683">
        <v>2</v>
      </c>
      <c r="CJ1683">
        <v>1</v>
      </c>
      <c r="CK1683">
        <v>2</v>
      </c>
      <c r="CL1683">
        <v>1</v>
      </c>
      <c r="CM1683">
        <v>4</v>
      </c>
      <c r="CN1683">
        <v>4</v>
      </c>
      <c r="CO1683">
        <v>4</v>
      </c>
      <c r="CP1683">
        <v>1</v>
      </c>
      <c r="CQ1683">
        <v>4</v>
      </c>
      <c r="CR1683">
        <v>3</v>
      </c>
      <c r="CS1683">
        <v>4</v>
      </c>
      <c r="CT1683">
        <v>4</v>
      </c>
      <c r="CU1683">
        <v>4</v>
      </c>
      <c r="CV1683">
        <v>3</v>
      </c>
      <c r="CW1683">
        <v>1</v>
      </c>
      <c r="CX1683">
        <v>4</v>
      </c>
      <c r="CY1683">
        <v>3</v>
      </c>
      <c r="CZ1683">
        <v>0</v>
      </c>
      <c r="DA1683" s="57" t="s">
        <v>125</v>
      </c>
    </row>
    <row r="1684" spans="1:105">
      <c r="A1684">
        <v>1678</v>
      </c>
      <c r="B1684" s="9"/>
      <c r="C1684" s="9"/>
      <c r="D1684" s="9"/>
      <c r="E1684" s="9">
        <v>14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1</v>
      </c>
      <c r="L1684" s="9">
        <v>0</v>
      </c>
      <c r="M1684" s="9">
        <v>2</v>
      </c>
      <c r="N1684" s="9">
        <v>4</v>
      </c>
      <c r="O1684" s="9">
        <v>4</v>
      </c>
      <c r="P1684" s="9">
        <v>4</v>
      </c>
      <c r="Q1684" s="9">
        <v>4</v>
      </c>
      <c r="R1684" s="9">
        <v>4</v>
      </c>
      <c r="S1684" s="9">
        <v>3</v>
      </c>
      <c r="T1684" s="9"/>
      <c r="U1684" s="9">
        <v>0</v>
      </c>
      <c r="V1684" s="9">
        <v>1</v>
      </c>
      <c r="W1684" s="9">
        <v>1</v>
      </c>
      <c r="X1684" s="9">
        <v>0</v>
      </c>
      <c r="Y1684" s="9">
        <v>1</v>
      </c>
      <c r="Z1684" s="9">
        <v>0</v>
      </c>
      <c r="AA1684" s="9">
        <v>0</v>
      </c>
      <c r="AB1684" s="9">
        <v>0</v>
      </c>
      <c r="AC1684" s="9"/>
      <c r="AD1684" s="9">
        <v>1</v>
      </c>
      <c r="AE1684" s="9"/>
      <c r="AF1684" s="9">
        <v>1</v>
      </c>
      <c r="AG1684" s="9">
        <v>1</v>
      </c>
      <c r="AH1684" s="9">
        <v>0</v>
      </c>
      <c r="AI1684" s="9">
        <v>1</v>
      </c>
      <c r="AJ1684" s="9">
        <v>1</v>
      </c>
      <c r="AK1684" s="9">
        <v>0</v>
      </c>
      <c r="AL1684" s="9"/>
      <c r="AM1684" s="9">
        <v>1</v>
      </c>
      <c r="AN1684" s="9">
        <v>1</v>
      </c>
      <c r="AO1684" s="9">
        <v>1</v>
      </c>
      <c r="AP1684" s="9">
        <v>0</v>
      </c>
      <c r="AQ1684" s="9">
        <v>0</v>
      </c>
      <c r="AR1684" s="9">
        <v>0</v>
      </c>
      <c r="AS1684" s="9"/>
      <c r="AT1684" s="9">
        <v>4</v>
      </c>
      <c r="AU1684" s="9">
        <v>2</v>
      </c>
      <c r="AV1684" s="75">
        <v>2</v>
      </c>
      <c r="AW1684" s="75">
        <v>2</v>
      </c>
      <c r="AX1684" s="75">
        <v>1</v>
      </c>
      <c r="AY1684" s="9">
        <v>2</v>
      </c>
      <c r="AZ1684" s="9">
        <v>1</v>
      </c>
      <c r="BA1684" s="9">
        <v>1</v>
      </c>
      <c r="BB1684" s="9">
        <v>1</v>
      </c>
      <c r="BC1684" s="9">
        <v>2</v>
      </c>
      <c r="BD1684" s="9">
        <v>1</v>
      </c>
      <c r="BE1684" s="9">
        <v>1</v>
      </c>
      <c r="BF1684" s="9">
        <v>2</v>
      </c>
      <c r="BG1684" s="9" t="s">
        <v>125</v>
      </c>
      <c r="BH1684">
        <v>1</v>
      </c>
      <c r="BI1684">
        <v>2</v>
      </c>
      <c r="BJ1684" s="58">
        <v>1</v>
      </c>
      <c r="BK1684">
        <v>2</v>
      </c>
      <c r="BL1684">
        <v>1</v>
      </c>
      <c r="BM1684">
        <v>2</v>
      </c>
      <c r="BN1684">
        <v>1</v>
      </c>
      <c r="BO1684">
        <v>1</v>
      </c>
      <c r="BP1684">
        <v>2</v>
      </c>
      <c r="BQ1684" t="s">
        <v>125</v>
      </c>
      <c r="BR1684">
        <v>2</v>
      </c>
      <c r="BS1684">
        <v>1</v>
      </c>
      <c r="BT1684">
        <v>1</v>
      </c>
      <c r="BU1684">
        <v>1</v>
      </c>
      <c r="BV1684">
        <v>2</v>
      </c>
      <c r="BW1684">
        <v>2</v>
      </c>
      <c r="BX1684">
        <v>2</v>
      </c>
      <c r="BY1684">
        <v>2</v>
      </c>
      <c r="BZ1684">
        <v>2</v>
      </c>
      <c r="CA1684">
        <v>2</v>
      </c>
      <c r="CB1684">
        <v>2</v>
      </c>
      <c r="CC1684">
        <v>1</v>
      </c>
      <c r="CD1684">
        <v>2</v>
      </c>
      <c r="CE1684">
        <v>2</v>
      </c>
      <c r="CF1684">
        <v>1</v>
      </c>
      <c r="CG1684">
        <v>2</v>
      </c>
      <c r="CH1684">
        <v>2</v>
      </c>
      <c r="CI1684">
        <v>2</v>
      </c>
      <c r="CJ1684">
        <v>2</v>
      </c>
      <c r="CK1684">
        <v>2</v>
      </c>
      <c r="CL1684">
        <v>1</v>
      </c>
      <c r="CM1684">
        <v>3</v>
      </c>
      <c r="CN1684">
        <v>3</v>
      </c>
      <c r="CO1684">
        <v>3</v>
      </c>
      <c r="CP1684">
        <v>3</v>
      </c>
      <c r="CQ1684">
        <v>3</v>
      </c>
      <c r="CR1684">
        <v>3</v>
      </c>
      <c r="CS1684">
        <v>3</v>
      </c>
      <c r="CT1684">
        <v>3</v>
      </c>
      <c r="CU1684">
        <v>3</v>
      </c>
      <c r="CV1684">
        <v>2</v>
      </c>
      <c r="CW1684">
        <v>2</v>
      </c>
      <c r="CX1684">
        <v>3</v>
      </c>
      <c r="CY1684">
        <v>3</v>
      </c>
      <c r="CZ1684">
        <v>3</v>
      </c>
      <c r="DA1684" s="57" t="s">
        <v>125</v>
      </c>
    </row>
    <row r="1685" spans="1:105">
      <c r="A1685">
        <v>1679</v>
      </c>
      <c r="B1685">
        <v>2</v>
      </c>
      <c r="C1685">
        <v>2</v>
      </c>
      <c r="D1685">
        <v>2</v>
      </c>
      <c r="E1685">
        <v>16</v>
      </c>
      <c r="F1685">
        <v>0</v>
      </c>
      <c r="G1685">
        <v>0</v>
      </c>
      <c r="H1685">
        <v>0</v>
      </c>
      <c r="I1685">
        <v>1</v>
      </c>
      <c r="J1685">
        <v>0</v>
      </c>
      <c r="K1685">
        <v>0</v>
      </c>
      <c r="L1685">
        <v>0</v>
      </c>
      <c r="M1685">
        <v>1</v>
      </c>
      <c r="N1685">
        <v>0</v>
      </c>
      <c r="O1685">
        <v>0</v>
      </c>
      <c r="P1685">
        <v>0</v>
      </c>
      <c r="Q1685">
        <v>0</v>
      </c>
      <c r="R1685">
        <v>4</v>
      </c>
      <c r="S1685">
        <v>0</v>
      </c>
      <c r="U1685">
        <v>0</v>
      </c>
      <c r="V1685">
        <v>0</v>
      </c>
      <c r="W1685">
        <v>0</v>
      </c>
      <c r="X1685">
        <v>0</v>
      </c>
      <c r="Y1685">
        <v>1</v>
      </c>
      <c r="Z1685">
        <v>0</v>
      </c>
      <c r="AA1685">
        <v>0</v>
      </c>
      <c r="AB1685">
        <v>0</v>
      </c>
      <c r="AD1685">
        <v>3</v>
      </c>
      <c r="AF1685">
        <v>1</v>
      </c>
      <c r="AG1685">
        <v>0</v>
      </c>
      <c r="AH1685">
        <v>1</v>
      </c>
      <c r="AI1685">
        <v>1</v>
      </c>
      <c r="AJ1685">
        <v>0</v>
      </c>
      <c r="AK1685">
        <v>0</v>
      </c>
      <c r="AM1685">
        <v>1</v>
      </c>
      <c r="AN1685">
        <v>1</v>
      </c>
      <c r="AO1685">
        <v>0</v>
      </c>
      <c r="AP1685">
        <v>0</v>
      </c>
      <c r="AQ1685">
        <v>0</v>
      </c>
      <c r="AR1685">
        <v>0</v>
      </c>
      <c r="AT1685">
        <v>2</v>
      </c>
      <c r="AU1685">
        <v>4</v>
      </c>
      <c r="AV1685" s="11">
        <v>2</v>
      </c>
      <c r="AW1685" s="11">
        <v>2</v>
      </c>
      <c r="AX1685" s="11">
        <v>1</v>
      </c>
      <c r="AY1685">
        <v>1</v>
      </c>
      <c r="AZ1685">
        <v>1</v>
      </c>
      <c r="BA1685">
        <v>1</v>
      </c>
      <c r="BB1685">
        <v>2</v>
      </c>
      <c r="BC1685">
        <v>2</v>
      </c>
      <c r="BD1685">
        <v>1</v>
      </c>
      <c r="BE1685">
        <v>2</v>
      </c>
      <c r="BF1685">
        <v>2</v>
      </c>
      <c r="BG1685" t="s">
        <v>125</v>
      </c>
      <c r="BH1685">
        <v>2</v>
      </c>
      <c r="BI1685">
        <v>2</v>
      </c>
      <c r="BJ1685" s="58">
        <v>1</v>
      </c>
      <c r="BK1685">
        <v>2</v>
      </c>
      <c r="BL1685">
        <v>1</v>
      </c>
      <c r="BM1685">
        <v>2</v>
      </c>
      <c r="BN1685">
        <v>1</v>
      </c>
      <c r="BO1685">
        <v>2</v>
      </c>
      <c r="BP1685">
        <v>2</v>
      </c>
      <c r="BQ1685" t="s">
        <v>125</v>
      </c>
      <c r="BR1685">
        <v>1</v>
      </c>
      <c r="BS1685">
        <v>2</v>
      </c>
      <c r="BT1685" t="s">
        <v>125</v>
      </c>
      <c r="BU1685">
        <v>1</v>
      </c>
      <c r="BV1685">
        <v>2</v>
      </c>
      <c r="BW1685">
        <v>1</v>
      </c>
      <c r="BX1685">
        <v>1</v>
      </c>
      <c r="BY1685">
        <v>1</v>
      </c>
      <c r="BZ1685">
        <v>2</v>
      </c>
      <c r="CA1685">
        <v>2</v>
      </c>
      <c r="CB1685">
        <v>2</v>
      </c>
      <c r="CC1685">
        <v>2</v>
      </c>
      <c r="CD1685">
        <v>2</v>
      </c>
      <c r="CE1685">
        <v>1</v>
      </c>
      <c r="CF1685">
        <v>2</v>
      </c>
      <c r="CG1685">
        <v>2</v>
      </c>
      <c r="CH1685">
        <v>2</v>
      </c>
      <c r="CI1685">
        <v>2</v>
      </c>
      <c r="CJ1685">
        <v>2</v>
      </c>
      <c r="CK1685">
        <v>2</v>
      </c>
      <c r="CL1685">
        <v>2</v>
      </c>
      <c r="CM1685" t="s">
        <v>125</v>
      </c>
      <c r="CN1685" t="s">
        <v>125</v>
      </c>
      <c r="CO1685">
        <v>4</v>
      </c>
      <c r="CP1685">
        <v>3</v>
      </c>
      <c r="CQ1685">
        <v>3</v>
      </c>
      <c r="CR1685">
        <v>4</v>
      </c>
      <c r="CS1685">
        <v>2</v>
      </c>
      <c r="CT1685">
        <v>3</v>
      </c>
      <c r="CU1685">
        <v>3</v>
      </c>
      <c r="CV1685">
        <v>2</v>
      </c>
      <c r="CW1685">
        <v>1</v>
      </c>
      <c r="CX1685">
        <v>3</v>
      </c>
      <c r="CY1685">
        <v>3</v>
      </c>
      <c r="CZ1685">
        <v>3</v>
      </c>
      <c r="DA1685" s="57" t="s">
        <v>125</v>
      </c>
    </row>
    <row r="1686" spans="1:105">
      <c r="A1686">
        <v>1680</v>
      </c>
      <c r="B1686">
        <v>2</v>
      </c>
      <c r="C1686">
        <v>7</v>
      </c>
      <c r="D1686">
        <v>5</v>
      </c>
      <c r="E1686">
        <v>15</v>
      </c>
      <c r="F1686">
        <v>0</v>
      </c>
      <c r="G1686">
        <v>0</v>
      </c>
      <c r="H1686">
        <v>0</v>
      </c>
      <c r="I1686">
        <v>0</v>
      </c>
      <c r="J1686">
        <v>1</v>
      </c>
      <c r="K1686">
        <v>0</v>
      </c>
      <c r="L1686">
        <v>0</v>
      </c>
      <c r="M1686">
        <v>2</v>
      </c>
      <c r="N1686">
        <v>4</v>
      </c>
      <c r="O1686">
        <v>4</v>
      </c>
      <c r="P1686">
        <v>4</v>
      </c>
      <c r="Q1686">
        <v>4</v>
      </c>
      <c r="R1686">
        <v>4</v>
      </c>
      <c r="S1686">
        <v>4</v>
      </c>
      <c r="AD1686">
        <v>5</v>
      </c>
      <c r="AF1686">
        <v>1</v>
      </c>
      <c r="AG1686">
        <v>1</v>
      </c>
      <c r="AH1686">
        <v>0</v>
      </c>
      <c r="AI1686">
        <v>0</v>
      </c>
      <c r="AJ1686">
        <v>0</v>
      </c>
      <c r="AK1686">
        <v>0</v>
      </c>
      <c r="AM1686">
        <v>1</v>
      </c>
      <c r="AN1686">
        <v>1</v>
      </c>
      <c r="AO1686">
        <v>0</v>
      </c>
      <c r="AP1686">
        <v>0</v>
      </c>
      <c r="AQ1686">
        <v>0</v>
      </c>
      <c r="AR1686">
        <v>0</v>
      </c>
      <c r="AT1686">
        <v>3</v>
      </c>
      <c r="AU1686">
        <v>1</v>
      </c>
      <c r="AV1686">
        <v>2</v>
      </c>
      <c r="AW1686">
        <v>2</v>
      </c>
      <c r="AX1686">
        <v>1</v>
      </c>
      <c r="AY1686">
        <v>1</v>
      </c>
      <c r="AZ1686">
        <v>1</v>
      </c>
      <c r="BA1686">
        <v>2</v>
      </c>
      <c r="BB1686">
        <v>2</v>
      </c>
      <c r="BC1686">
        <v>2</v>
      </c>
      <c r="BD1686">
        <v>1</v>
      </c>
      <c r="BE1686">
        <v>2</v>
      </c>
      <c r="BF1686">
        <v>1</v>
      </c>
      <c r="BG1686">
        <v>1</v>
      </c>
      <c r="BH1686">
        <v>2</v>
      </c>
      <c r="BI1686">
        <v>2</v>
      </c>
      <c r="BJ1686" s="58">
        <v>1</v>
      </c>
      <c r="BK1686">
        <v>2</v>
      </c>
      <c r="BL1686">
        <v>1</v>
      </c>
      <c r="BM1686">
        <v>2</v>
      </c>
      <c r="BN1686">
        <v>2</v>
      </c>
      <c r="BO1686">
        <v>2</v>
      </c>
      <c r="BP1686">
        <v>2</v>
      </c>
      <c r="BQ1686" t="s">
        <v>125</v>
      </c>
      <c r="BR1686">
        <v>1</v>
      </c>
      <c r="BS1686">
        <v>2</v>
      </c>
      <c r="BT1686" t="s">
        <v>125</v>
      </c>
      <c r="BU1686">
        <v>1</v>
      </c>
      <c r="BV1686">
        <v>1</v>
      </c>
      <c r="BW1686">
        <v>2</v>
      </c>
      <c r="BX1686">
        <v>1</v>
      </c>
      <c r="BY1686">
        <v>2</v>
      </c>
      <c r="BZ1686">
        <v>2</v>
      </c>
      <c r="CA1686">
        <v>2</v>
      </c>
      <c r="CB1686">
        <v>2</v>
      </c>
      <c r="CC1686">
        <v>2</v>
      </c>
      <c r="CD1686">
        <v>2</v>
      </c>
      <c r="CE1686">
        <v>2</v>
      </c>
      <c r="CF1686">
        <v>1</v>
      </c>
      <c r="CG1686">
        <v>2</v>
      </c>
      <c r="CH1686">
        <v>2</v>
      </c>
      <c r="CI1686">
        <v>2</v>
      </c>
      <c r="CJ1686">
        <v>2</v>
      </c>
      <c r="CK1686">
        <v>2</v>
      </c>
      <c r="CL1686">
        <v>2</v>
      </c>
      <c r="CM1686" t="s">
        <v>125</v>
      </c>
      <c r="CN1686" t="s">
        <v>125</v>
      </c>
      <c r="CO1686">
        <v>4</v>
      </c>
      <c r="CP1686">
        <v>2</v>
      </c>
      <c r="CQ1686">
        <v>4</v>
      </c>
      <c r="CR1686">
        <v>4</v>
      </c>
      <c r="CS1686">
        <v>4</v>
      </c>
      <c r="CT1686">
        <v>3</v>
      </c>
      <c r="CU1686">
        <v>3</v>
      </c>
      <c r="CV1686">
        <v>4</v>
      </c>
      <c r="CW1686">
        <v>1</v>
      </c>
      <c r="CX1686">
        <v>4</v>
      </c>
      <c r="CY1686">
        <v>2</v>
      </c>
      <c r="CZ1686">
        <v>2</v>
      </c>
      <c r="DA1686" s="57" t="s">
        <v>125</v>
      </c>
    </row>
    <row r="1687" spans="1:105">
      <c r="A1687">
        <v>1681</v>
      </c>
      <c r="B1687">
        <v>2</v>
      </c>
      <c r="C1687">
        <v>9</v>
      </c>
      <c r="D1687">
        <v>7</v>
      </c>
      <c r="E1687">
        <v>4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1</v>
      </c>
      <c r="L1687">
        <v>0</v>
      </c>
      <c r="M1687">
        <v>2</v>
      </c>
      <c r="N1687">
        <v>4</v>
      </c>
      <c r="O1687">
        <v>4</v>
      </c>
      <c r="P1687">
        <v>4</v>
      </c>
      <c r="Q1687">
        <v>4</v>
      </c>
      <c r="R1687">
        <v>4</v>
      </c>
      <c r="S1687">
        <v>4</v>
      </c>
      <c r="U1687">
        <v>0</v>
      </c>
      <c r="V1687">
        <v>0</v>
      </c>
      <c r="W1687">
        <v>0</v>
      </c>
      <c r="X1687">
        <v>0</v>
      </c>
      <c r="Y1687">
        <v>1</v>
      </c>
      <c r="Z1687">
        <v>0</v>
      </c>
      <c r="AA1687">
        <v>0</v>
      </c>
      <c r="AB1687">
        <v>1</v>
      </c>
      <c r="AD1687">
        <v>2</v>
      </c>
      <c r="AF1687">
        <v>1</v>
      </c>
      <c r="AG1687">
        <v>1</v>
      </c>
      <c r="AH1687">
        <v>0</v>
      </c>
      <c r="AI1687">
        <v>1</v>
      </c>
      <c r="AJ1687">
        <v>1</v>
      </c>
      <c r="AK1687">
        <v>0</v>
      </c>
      <c r="AM1687">
        <v>1</v>
      </c>
      <c r="AN1687">
        <v>1</v>
      </c>
      <c r="AO1687">
        <v>1</v>
      </c>
      <c r="AP1687">
        <v>0</v>
      </c>
      <c r="AQ1687">
        <v>0</v>
      </c>
      <c r="AR1687">
        <v>0</v>
      </c>
      <c r="AT1687">
        <v>3</v>
      </c>
      <c r="AU1687">
        <v>1</v>
      </c>
      <c r="AV1687">
        <v>1</v>
      </c>
      <c r="AW1687">
        <v>2</v>
      </c>
      <c r="AX1687">
        <v>1</v>
      </c>
      <c r="AY1687">
        <v>2</v>
      </c>
      <c r="AZ1687">
        <v>1</v>
      </c>
      <c r="BA1687">
        <v>1</v>
      </c>
      <c r="BC1687">
        <v>1</v>
      </c>
      <c r="BD1687">
        <v>1</v>
      </c>
      <c r="BE1687">
        <v>2</v>
      </c>
      <c r="BF1687">
        <v>2</v>
      </c>
      <c r="BG1687" t="s">
        <v>125</v>
      </c>
      <c r="BH1687">
        <v>1</v>
      </c>
      <c r="BI1687">
        <v>2</v>
      </c>
      <c r="BJ1687" s="58">
        <v>2</v>
      </c>
      <c r="BK1687">
        <v>2</v>
      </c>
      <c r="BL1687">
        <v>1</v>
      </c>
      <c r="BM1687">
        <v>1</v>
      </c>
      <c r="BN1687">
        <v>2</v>
      </c>
      <c r="BO1687">
        <v>2</v>
      </c>
      <c r="BP1687">
        <v>2</v>
      </c>
      <c r="BQ1687" t="s">
        <v>125</v>
      </c>
      <c r="BR1687">
        <v>1</v>
      </c>
      <c r="BT1687" t="s">
        <v>125</v>
      </c>
      <c r="BU1687">
        <v>2</v>
      </c>
      <c r="BV1687">
        <v>1</v>
      </c>
      <c r="BW1687">
        <v>2</v>
      </c>
      <c r="BX1687">
        <v>2</v>
      </c>
      <c r="BY1687">
        <v>2</v>
      </c>
      <c r="BZ1687">
        <v>2</v>
      </c>
      <c r="CA1687">
        <v>2</v>
      </c>
      <c r="CB1687">
        <v>2</v>
      </c>
      <c r="CC1687">
        <v>2</v>
      </c>
      <c r="CE1687">
        <v>2</v>
      </c>
      <c r="CF1687">
        <v>2</v>
      </c>
      <c r="CG1687">
        <v>2</v>
      </c>
      <c r="CH1687">
        <v>2</v>
      </c>
      <c r="CI1687">
        <v>1</v>
      </c>
      <c r="CJ1687">
        <v>1</v>
      </c>
      <c r="CK1687">
        <v>2</v>
      </c>
      <c r="CL1687">
        <v>1</v>
      </c>
      <c r="CM1687">
        <v>4</v>
      </c>
      <c r="CN1687">
        <v>4</v>
      </c>
      <c r="CO1687">
        <v>4</v>
      </c>
      <c r="CP1687">
        <v>4</v>
      </c>
      <c r="CQ1687">
        <v>4</v>
      </c>
      <c r="CR1687">
        <v>4</v>
      </c>
      <c r="CS1687">
        <v>4</v>
      </c>
      <c r="CT1687">
        <v>4</v>
      </c>
      <c r="CU1687">
        <v>4</v>
      </c>
      <c r="CV1687">
        <v>4</v>
      </c>
      <c r="CW1687">
        <v>3</v>
      </c>
      <c r="CX1687">
        <v>3</v>
      </c>
      <c r="CY1687">
        <v>4</v>
      </c>
      <c r="CZ1687">
        <v>3</v>
      </c>
      <c r="DA1687" s="57" t="s">
        <v>125</v>
      </c>
    </row>
    <row r="1688" spans="1:105">
      <c r="A1688">
        <v>1682</v>
      </c>
      <c r="B1688">
        <v>2</v>
      </c>
      <c r="C1688">
        <v>5</v>
      </c>
      <c r="D1688">
        <v>4</v>
      </c>
      <c r="E1688">
        <v>15</v>
      </c>
      <c r="F1688">
        <v>0</v>
      </c>
      <c r="G1688">
        <v>0</v>
      </c>
      <c r="H1688">
        <v>0</v>
      </c>
      <c r="I1688">
        <v>1</v>
      </c>
      <c r="J1688">
        <v>0</v>
      </c>
      <c r="K1688">
        <v>0</v>
      </c>
      <c r="L1688">
        <v>0</v>
      </c>
      <c r="M1688">
        <v>3</v>
      </c>
      <c r="N1688">
        <v>3</v>
      </c>
      <c r="O1688">
        <v>3</v>
      </c>
      <c r="P1688">
        <v>3</v>
      </c>
      <c r="Q1688">
        <v>3</v>
      </c>
      <c r="R1688">
        <v>4</v>
      </c>
      <c r="S1688">
        <v>3</v>
      </c>
      <c r="U1688">
        <v>1</v>
      </c>
      <c r="V1688">
        <v>1</v>
      </c>
      <c r="W1688">
        <v>0</v>
      </c>
      <c r="X1688">
        <v>0</v>
      </c>
      <c r="Y1688">
        <v>1</v>
      </c>
      <c r="Z1688">
        <v>0</v>
      </c>
      <c r="AA1688">
        <v>0</v>
      </c>
      <c r="AB1688">
        <v>0</v>
      </c>
      <c r="AD1688">
        <v>1</v>
      </c>
      <c r="AF1688">
        <v>1</v>
      </c>
      <c r="AG1688">
        <v>0</v>
      </c>
      <c r="AH1688">
        <v>1</v>
      </c>
      <c r="AI1688">
        <v>0</v>
      </c>
      <c r="AJ1688">
        <v>0</v>
      </c>
      <c r="AK1688">
        <v>0</v>
      </c>
      <c r="AM1688">
        <v>1</v>
      </c>
      <c r="AN1688">
        <v>1</v>
      </c>
      <c r="AO1688">
        <v>1</v>
      </c>
      <c r="AP1688">
        <v>1</v>
      </c>
      <c r="AQ1688">
        <v>0</v>
      </c>
      <c r="AR1688">
        <v>0</v>
      </c>
      <c r="AT1688">
        <v>4</v>
      </c>
      <c r="AU1688">
        <v>4</v>
      </c>
      <c r="AV1688">
        <v>2</v>
      </c>
      <c r="AW1688">
        <v>2</v>
      </c>
      <c r="AX1688">
        <v>2</v>
      </c>
      <c r="AY1688" t="s">
        <v>125</v>
      </c>
      <c r="AZ1688">
        <v>1</v>
      </c>
      <c r="BA1688">
        <v>1</v>
      </c>
      <c r="BB1688">
        <v>1</v>
      </c>
      <c r="BC1688">
        <v>2</v>
      </c>
      <c r="BD1688">
        <v>1</v>
      </c>
      <c r="BE1688">
        <v>2</v>
      </c>
      <c r="BF1688">
        <v>2</v>
      </c>
      <c r="BG1688" t="s">
        <v>125</v>
      </c>
      <c r="BH1688">
        <v>1</v>
      </c>
      <c r="BI1688">
        <v>1</v>
      </c>
      <c r="BJ1688" s="58">
        <v>1</v>
      </c>
      <c r="BK1688">
        <v>1</v>
      </c>
      <c r="BL1688">
        <v>1</v>
      </c>
      <c r="BM1688">
        <v>1</v>
      </c>
      <c r="BN1688">
        <v>1</v>
      </c>
      <c r="BO1688">
        <v>2</v>
      </c>
      <c r="BP1688">
        <v>2</v>
      </c>
      <c r="BQ1688" t="s">
        <v>125</v>
      </c>
      <c r="BR1688">
        <v>2</v>
      </c>
      <c r="BS1688">
        <v>1</v>
      </c>
      <c r="BT1688">
        <v>1</v>
      </c>
      <c r="BU1688">
        <v>1</v>
      </c>
      <c r="BV1688">
        <v>2</v>
      </c>
      <c r="BW1688">
        <v>1</v>
      </c>
      <c r="BX1688">
        <v>2</v>
      </c>
      <c r="BY1688">
        <v>2</v>
      </c>
      <c r="BZ1688">
        <v>2</v>
      </c>
      <c r="CA1688">
        <v>2</v>
      </c>
      <c r="CB1688">
        <v>2</v>
      </c>
      <c r="CC1688">
        <v>1</v>
      </c>
      <c r="CD1688">
        <v>1</v>
      </c>
      <c r="CE1688">
        <v>2</v>
      </c>
      <c r="CF1688">
        <v>1</v>
      </c>
      <c r="CG1688">
        <v>1</v>
      </c>
      <c r="CH1688">
        <v>1</v>
      </c>
      <c r="CI1688">
        <v>2</v>
      </c>
      <c r="CJ1688">
        <v>1</v>
      </c>
      <c r="CK1688">
        <v>2</v>
      </c>
      <c r="CL1688">
        <v>2</v>
      </c>
      <c r="CM1688" t="s">
        <v>125</v>
      </c>
      <c r="CN1688" t="s">
        <v>125</v>
      </c>
      <c r="CO1688">
        <v>3</v>
      </c>
      <c r="CP1688">
        <v>2</v>
      </c>
      <c r="CQ1688">
        <v>2</v>
      </c>
      <c r="CR1688">
        <v>3</v>
      </c>
      <c r="CS1688">
        <v>3</v>
      </c>
      <c r="CT1688">
        <v>4</v>
      </c>
      <c r="CU1688">
        <v>2</v>
      </c>
      <c r="CV1688">
        <v>2</v>
      </c>
      <c r="CW1688">
        <v>1</v>
      </c>
      <c r="CX1688">
        <v>3</v>
      </c>
      <c r="CY1688">
        <v>3</v>
      </c>
      <c r="CZ1688">
        <v>3</v>
      </c>
      <c r="DA1688" s="57" t="s">
        <v>125</v>
      </c>
    </row>
    <row r="1689" spans="1:105">
      <c r="A1689">
        <v>1683</v>
      </c>
      <c r="B1689">
        <v>2</v>
      </c>
      <c r="C1689">
        <v>4</v>
      </c>
      <c r="D1689">
        <v>1</v>
      </c>
      <c r="E1689">
        <v>3</v>
      </c>
      <c r="F1689">
        <v>0</v>
      </c>
      <c r="G1689">
        <v>1</v>
      </c>
      <c r="H1689">
        <v>1</v>
      </c>
      <c r="I1689">
        <v>0</v>
      </c>
      <c r="J1689">
        <v>0</v>
      </c>
      <c r="K1689">
        <v>0</v>
      </c>
      <c r="L1689">
        <v>0</v>
      </c>
      <c r="M1689">
        <v>2</v>
      </c>
      <c r="N1689">
        <v>4</v>
      </c>
      <c r="O1689">
        <v>4</v>
      </c>
      <c r="P1689">
        <v>4</v>
      </c>
      <c r="Q1689">
        <v>4</v>
      </c>
      <c r="R1689">
        <v>4</v>
      </c>
      <c r="S1689">
        <v>4</v>
      </c>
      <c r="U1689">
        <v>0</v>
      </c>
      <c r="V1689">
        <v>1</v>
      </c>
      <c r="W1689">
        <v>0</v>
      </c>
      <c r="X1689">
        <v>1</v>
      </c>
      <c r="Y1689">
        <v>1</v>
      </c>
      <c r="Z1689">
        <v>0</v>
      </c>
      <c r="AA1689">
        <v>0</v>
      </c>
      <c r="AB1689">
        <v>0</v>
      </c>
      <c r="AD1689">
        <v>2</v>
      </c>
      <c r="AF1689">
        <v>1</v>
      </c>
      <c r="AG1689">
        <v>0</v>
      </c>
      <c r="AH1689">
        <v>1</v>
      </c>
      <c r="AI1689">
        <v>0</v>
      </c>
      <c r="AJ1689">
        <v>0</v>
      </c>
      <c r="AK1689">
        <v>0</v>
      </c>
      <c r="AM1689">
        <v>1</v>
      </c>
      <c r="AN1689">
        <v>1</v>
      </c>
      <c r="AO1689">
        <v>1</v>
      </c>
      <c r="AP1689">
        <v>1</v>
      </c>
      <c r="AQ1689">
        <v>0</v>
      </c>
      <c r="AR1689">
        <v>0</v>
      </c>
      <c r="AT1689">
        <v>1</v>
      </c>
      <c r="AU1689">
        <v>1</v>
      </c>
      <c r="AV1689">
        <v>1</v>
      </c>
      <c r="AW1689">
        <v>1</v>
      </c>
      <c r="AX1689">
        <v>1</v>
      </c>
      <c r="AY1689">
        <v>1</v>
      </c>
      <c r="AZ1689">
        <v>1</v>
      </c>
      <c r="BA1689">
        <v>1</v>
      </c>
      <c r="BB1689">
        <v>2</v>
      </c>
      <c r="BC1689">
        <v>1</v>
      </c>
      <c r="BD1689">
        <v>1</v>
      </c>
      <c r="BE1689">
        <v>1</v>
      </c>
      <c r="BF1689">
        <v>1</v>
      </c>
      <c r="BG1689">
        <v>1</v>
      </c>
      <c r="BH1689">
        <v>2</v>
      </c>
      <c r="BI1689">
        <v>1</v>
      </c>
      <c r="BJ1689" s="58">
        <v>1</v>
      </c>
      <c r="BK1689">
        <v>1</v>
      </c>
      <c r="BL1689">
        <v>1</v>
      </c>
      <c r="BM1689">
        <v>1</v>
      </c>
      <c r="BN1689">
        <v>1</v>
      </c>
      <c r="BO1689">
        <v>2</v>
      </c>
      <c r="BP1689">
        <v>1</v>
      </c>
      <c r="BQ1689">
        <v>1</v>
      </c>
      <c r="BR1689">
        <v>1</v>
      </c>
      <c r="BS1689">
        <v>1</v>
      </c>
      <c r="BT1689">
        <v>1</v>
      </c>
      <c r="BU1689">
        <v>1</v>
      </c>
      <c r="BV1689">
        <v>2</v>
      </c>
      <c r="BW1689">
        <v>2</v>
      </c>
      <c r="BX1689">
        <v>2</v>
      </c>
      <c r="BY1689">
        <v>1</v>
      </c>
      <c r="BZ1689">
        <v>2</v>
      </c>
      <c r="CA1689">
        <v>1</v>
      </c>
      <c r="CB1689">
        <v>2</v>
      </c>
      <c r="CC1689">
        <v>1</v>
      </c>
      <c r="CD1689">
        <v>1</v>
      </c>
      <c r="CE1689">
        <v>2</v>
      </c>
      <c r="CF1689">
        <v>1</v>
      </c>
      <c r="CG1689">
        <v>1</v>
      </c>
      <c r="CH1689">
        <v>1</v>
      </c>
      <c r="CI1689">
        <v>2</v>
      </c>
      <c r="CJ1689">
        <v>1</v>
      </c>
      <c r="CK1689">
        <v>2</v>
      </c>
      <c r="CL1689">
        <v>1</v>
      </c>
      <c r="CM1689">
        <v>4</v>
      </c>
      <c r="CN1689">
        <v>4</v>
      </c>
      <c r="CO1689">
        <v>4</v>
      </c>
      <c r="CP1689">
        <v>4</v>
      </c>
      <c r="CQ1689">
        <v>4</v>
      </c>
      <c r="CR1689">
        <v>4</v>
      </c>
      <c r="CS1689">
        <v>4</v>
      </c>
      <c r="CT1689">
        <v>4</v>
      </c>
      <c r="CU1689">
        <v>4</v>
      </c>
      <c r="CV1689">
        <v>3</v>
      </c>
      <c r="CW1689">
        <v>2</v>
      </c>
      <c r="CX1689">
        <v>4</v>
      </c>
      <c r="CY1689">
        <v>4</v>
      </c>
      <c r="CZ1689">
        <v>4</v>
      </c>
      <c r="DA1689" s="57">
        <v>4</v>
      </c>
    </row>
    <row r="1690" spans="1:105">
      <c r="A1690">
        <v>1684</v>
      </c>
      <c r="B1690">
        <v>1</v>
      </c>
      <c r="C1690">
        <v>7</v>
      </c>
      <c r="D1690">
        <v>7</v>
      </c>
      <c r="E1690">
        <v>7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1</v>
      </c>
      <c r="L1690">
        <v>0</v>
      </c>
      <c r="M1690">
        <v>3</v>
      </c>
      <c r="N1690">
        <v>0</v>
      </c>
      <c r="O1690">
        <v>0</v>
      </c>
      <c r="P1690">
        <v>0</v>
      </c>
      <c r="Q1690">
        <v>0</v>
      </c>
      <c r="R1690">
        <v>3</v>
      </c>
      <c r="S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1</v>
      </c>
      <c r="AB1690">
        <v>0</v>
      </c>
      <c r="AD1690">
        <v>4</v>
      </c>
      <c r="AF1690">
        <v>1</v>
      </c>
      <c r="AG1690">
        <v>1</v>
      </c>
      <c r="AH1690">
        <v>0</v>
      </c>
      <c r="AI1690">
        <v>0</v>
      </c>
      <c r="AJ1690">
        <v>0</v>
      </c>
      <c r="AK1690">
        <v>0</v>
      </c>
      <c r="AM1690">
        <v>1</v>
      </c>
      <c r="AN1690">
        <v>1</v>
      </c>
      <c r="AO1690">
        <v>1</v>
      </c>
      <c r="AP1690">
        <v>0</v>
      </c>
      <c r="AQ1690">
        <v>0</v>
      </c>
      <c r="AR1690">
        <v>0</v>
      </c>
      <c r="AT1690">
        <v>3</v>
      </c>
      <c r="AU1690">
        <v>3</v>
      </c>
      <c r="AV1690">
        <v>2</v>
      </c>
      <c r="AW1690">
        <v>2</v>
      </c>
      <c r="AX1690">
        <v>2</v>
      </c>
      <c r="AY1690" t="s">
        <v>125</v>
      </c>
      <c r="AZ1690">
        <v>1</v>
      </c>
      <c r="BA1690">
        <v>1</v>
      </c>
      <c r="BB1690">
        <v>2</v>
      </c>
      <c r="BC1690">
        <v>2</v>
      </c>
      <c r="BD1690">
        <v>2</v>
      </c>
      <c r="BE1690" t="s">
        <v>125</v>
      </c>
      <c r="BF1690">
        <v>1</v>
      </c>
      <c r="BG1690">
        <v>1</v>
      </c>
      <c r="BH1690">
        <v>1</v>
      </c>
      <c r="BI1690">
        <v>2</v>
      </c>
      <c r="BJ1690" s="58">
        <v>2</v>
      </c>
      <c r="BK1690">
        <v>2</v>
      </c>
      <c r="BL1690">
        <v>1</v>
      </c>
      <c r="BM1690">
        <v>2</v>
      </c>
      <c r="BN1690">
        <v>1</v>
      </c>
      <c r="BO1690">
        <v>2</v>
      </c>
      <c r="BP1690">
        <v>2</v>
      </c>
      <c r="BQ1690" t="s">
        <v>125</v>
      </c>
      <c r="BR1690">
        <v>2</v>
      </c>
      <c r="BS1690">
        <v>2</v>
      </c>
      <c r="BT1690" t="s">
        <v>125</v>
      </c>
      <c r="BU1690">
        <v>1</v>
      </c>
      <c r="BV1690">
        <v>1</v>
      </c>
      <c r="BW1690">
        <v>2</v>
      </c>
      <c r="BX1690">
        <v>2</v>
      </c>
      <c r="BY1690">
        <v>2</v>
      </c>
      <c r="BZ1690">
        <v>2</v>
      </c>
      <c r="CA1690">
        <v>2</v>
      </c>
      <c r="CB1690">
        <v>2</v>
      </c>
      <c r="CC1690">
        <v>2</v>
      </c>
      <c r="CD1690">
        <v>2</v>
      </c>
      <c r="CE1690">
        <v>2</v>
      </c>
      <c r="CF1690">
        <v>2</v>
      </c>
      <c r="CG1690">
        <v>2</v>
      </c>
      <c r="CH1690">
        <v>2</v>
      </c>
      <c r="CI1690">
        <v>2</v>
      </c>
      <c r="CJ1690">
        <v>1</v>
      </c>
      <c r="CK1690">
        <v>2</v>
      </c>
      <c r="CL1690">
        <v>1</v>
      </c>
      <c r="CM1690">
        <v>3</v>
      </c>
      <c r="CN1690">
        <v>3</v>
      </c>
      <c r="CO1690">
        <v>4</v>
      </c>
      <c r="CP1690">
        <v>1</v>
      </c>
      <c r="CQ1690">
        <v>4</v>
      </c>
      <c r="CR1690">
        <v>3</v>
      </c>
      <c r="CS1690">
        <v>4</v>
      </c>
      <c r="CT1690">
        <v>3</v>
      </c>
      <c r="CU1690">
        <v>4</v>
      </c>
      <c r="CV1690">
        <v>3</v>
      </c>
      <c r="CW1690">
        <v>1</v>
      </c>
      <c r="CX1690">
        <v>2</v>
      </c>
      <c r="CY1690">
        <v>3</v>
      </c>
      <c r="CZ1690">
        <v>0</v>
      </c>
      <c r="DA1690" s="57" t="s">
        <v>125</v>
      </c>
    </row>
    <row r="1691" spans="1:105">
      <c r="A1691">
        <v>1685</v>
      </c>
      <c r="B1691">
        <v>1</v>
      </c>
      <c r="C1691">
        <v>7</v>
      </c>
      <c r="D1691">
        <v>7</v>
      </c>
      <c r="E1691">
        <v>1</v>
      </c>
      <c r="M1691">
        <v>2</v>
      </c>
      <c r="R1691">
        <v>4</v>
      </c>
      <c r="U1691">
        <v>1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D1691">
        <v>1</v>
      </c>
      <c r="AF1691">
        <v>1</v>
      </c>
      <c r="AG1691">
        <v>0</v>
      </c>
      <c r="AH1691">
        <v>0</v>
      </c>
      <c r="AI1691">
        <v>0</v>
      </c>
      <c r="AJ1691">
        <v>0</v>
      </c>
      <c r="AK1691">
        <v>0</v>
      </c>
      <c r="AM1691">
        <v>0</v>
      </c>
      <c r="AN1691">
        <v>1</v>
      </c>
      <c r="AO1691">
        <v>0</v>
      </c>
      <c r="AP1691">
        <v>0</v>
      </c>
      <c r="AQ1691">
        <v>0</v>
      </c>
      <c r="AR1691">
        <v>0</v>
      </c>
      <c r="AT1691">
        <v>4</v>
      </c>
      <c r="AU1691">
        <v>1</v>
      </c>
      <c r="AV1691">
        <v>2</v>
      </c>
      <c r="AW1691">
        <v>2</v>
      </c>
      <c r="AX1691">
        <v>2</v>
      </c>
      <c r="AY1691" t="s">
        <v>125</v>
      </c>
      <c r="AZ1691">
        <v>2</v>
      </c>
      <c r="BA1691" t="s">
        <v>125</v>
      </c>
      <c r="BB1691" t="s">
        <v>125</v>
      </c>
      <c r="BC1691">
        <v>2</v>
      </c>
      <c r="BD1691">
        <v>2</v>
      </c>
      <c r="BE1691" t="s">
        <v>125</v>
      </c>
      <c r="BF1691">
        <v>1</v>
      </c>
      <c r="BG1691">
        <v>1</v>
      </c>
      <c r="BH1691">
        <v>2</v>
      </c>
      <c r="BI1691">
        <v>2</v>
      </c>
      <c r="BJ1691" s="58">
        <v>1</v>
      </c>
      <c r="BK1691">
        <v>2</v>
      </c>
      <c r="BL1691">
        <v>2</v>
      </c>
      <c r="BM1691">
        <v>2</v>
      </c>
      <c r="BN1691">
        <v>2</v>
      </c>
      <c r="BO1691">
        <v>2</v>
      </c>
      <c r="BP1691">
        <v>2</v>
      </c>
      <c r="BQ1691" t="s">
        <v>125</v>
      </c>
      <c r="BR1691">
        <v>2</v>
      </c>
      <c r="BS1691">
        <v>2</v>
      </c>
      <c r="BT1691" t="s">
        <v>125</v>
      </c>
      <c r="BU1691">
        <v>1</v>
      </c>
      <c r="BV1691">
        <v>2</v>
      </c>
      <c r="BW1691">
        <v>2</v>
      </c>
      <c r="BX1691">
        <v>2</v>
      </c>
      <c r="BY1691">
        <v>2</v>
      </c>
      <c r="BZ1691">
        <v>2</v>
      </c>
      <c r="CA1691">
        <v>2</v>
      </c>
      <c r="CB1691">
        <v>2</v>
      </c>
      <c r="CC1691">
        <v>2</v>
      </c>
      <c r="CD1691">
        <v>2</v>
      </c>
      <c r="CE1691">
        <v>2</v>
      </c>
      <c r="CF1691">
        <v>2</v>
      </c>
      <c r="CG1691">
        <v>2</v>
      </c>
      <c r="CH1691">
        <v>2</v>
      </c>
      <c r="CI1691">
        <v>2</v>
      </c>
      <c r="CJ1691">
        <v>2</v>
      </c>
      <c r="CK1691">
        <v>2</v>
      </c>
      <c r="CL1691">
        <v>1</v>
      </c>
      <c r="CM1691">
        <v>4</v>
      </c>
      <c r="CN1691">
        <v>4</v>
      </c>
      <c r="CO1691">
        <v>4</v>
      </c>
      <c r="CP1691">
        <v>4</v>
      </c>
      <c r="CQ1691">
        <v>4</v>
      </c>
      <c r="CR1691">
        <v>4</v>
      </c>
      <c r="CS1691">
        <v>4</v>
      </c>
      <c r="CT1691">
        <v>3</v>
      </c>
      <c r="CU1691">
        <v>4</v>
      </c>
      <c r="CV1691">
        <v>4</v>
      </c>
      <c r="CW1691">
        <v>1</v>
      </c>
      <c r="CX1691">
        <v>1</v>
      </c>
      <c r="CY1691">
        <v>1</v>
      </c>
      <c r="CZ1691">
        <v>3</v>
      </c>
      <c r="DA1691" s="57" t="s">
        <v>125</v>
      </c>
    </row>
    <row r="1692" spans="1:105">
      <c r="A1692">
        <v>1686</v>
      </c>
      <c r="B1692">
        <v>2</v>
      </c>
      <c r="C1692">
        <v>5</v>
      </c>
      <c r="D1692">
        <v>2</v>
      </c>
      <c r="E1692">
        <v>11</v>
      </c>
      <c r="F1692">
        <v>0</v>
      </c>
      <c r="G1692">
        <v>0</v>
      </c>
      <c r="H1692">
        <v>0</v>
      </c>
      <c r="I1692">
        <v>1</v>
      </c>
      <c r="J1692">
        <v>0</v>
      </c>
      <c r="K1692">
        <v>0</v>
      </c>
      <c r="L1692">
        <v>0</v>
      </c>
      <c r="M1692">
        <v>2</v>
      </c>
      <c r="N1692">
        <v>0</v>
      </c>
      <c r="O1692">
        <v>0</v>
      </c>
      <c r="P1692">
        <v>0</v>
      </c>
      <c r="Q1692">
        <v>0</v>
      </c>
      <c r="R1692">
        <v>3</v>
      </c>
      <c r="S1692">
        <v>0</v>
      </c>
      <c r="U1692">
        <v>0</v>
      </c>
      <c r="V1692">
        <v>0</v>
      </c>
      <c r="W1692">
        <v>0</v>
      </c>
      <c r="X1692">
        <v>0</v>
      </c>
      <c r="Y1692">
        <v>1</v>
      </c>
      <c r="Z1692">
        <v>0</v>
      </c>
      <c r="AA1692">
        <v>0</v>
      </c>
      <c r="AB1692">
        <v>0</v>
      </c>
      <c r="AD1692">
        <v>1</v>
      </c>
      <c r="AF1692">
        <v>1</v>
      </c>
      <c r="AG1692">
        <v>1</v>
      </c>
      <c r="AH1692">
        <v>1</v>
      </c>
      <c r="AI1692">
        <v>1</v>
      </c>
      <c r="AJ1692">
        <v>0</v>
      </c>
      <c r="AK1692">
        <v>0</v>
      </c>
      <c r="AM1692">
        <v>1</v>
      </c>
      <c r="AN1692">
        <v>1</v>
      </c>
      <c r="AO1692">
        <v>1</v>
      </c>
      <c r="AP1692">
        <v>1</v>
      </c>
      <c r="AQ1692">
        <v>0</v>
      </c>
      <c r="AR1692">
        <v>0</v>
      </c>
      <c r="AT1692">
        <v>1</v>
      </c>
      <c r="AU1692">
        <v>1</v>
      </c>
      <c r="AV1692">
        <v>2</v>
      </c>
      <c r="AW1692">
        <v>1</v>
      </c>
      <c r="AX1692">
        <v>1</v>
      </c>
      <c r="AY1692">
        <v>1</v>
      </c>
      <c r="AZ1692">
        <v>1</v>
      </c>
      <c r="BA1692">
        <v>1</v>
      </c>
      <c r="BB1692">
        <v>1</v>
      </c>
      <c r="BC1692">
        <v>1</v>
      </c>
      <c r="BD1692">
        <v>1</v>
      </c>
      <c r="BE1692">
        <v>1</v>
      </c>
      <c r="BF1692">
        <v>1</v>
      </c>
      <c r="BG1692">
        <v>1</v>
      </c>
      <c r="BH1692">
        <v>1</v>
      </c>
      <c r="BI1692">
        <v>1</v>
      </c>
      <c r="BJ1692" s="58">
        <v>1</v>
      </c>
      <c r="BK1692">
        <v>1</v>
      </c>
      <c r="BL1692">
        <v>1</v>
      </c>
      <c r="BM1692">
        <v>1</v>
      </c>
      <c r="BN1692">
        <v>1</v>
      </c>
      <c r="BO1692">
        <v>2</v>
      </c>
      <c r="BP1692">
        <v>2</v>
      </c>
      <c r="BQ1692" t="s">
        <v>125</v>
      </c>
      <c r="BR1692">
        <v>1</v>
      </c>
      <c r="BS1692">
        <v>1</v>
      </c>
      <c r="BT1692">
        <v>1</v>
      </c>
      <c r="BU1692">
        <v>1</v>
      </c>
      <c r="BV1692">
        <v>1</v>
      </c>
      <c r="BW1692">
        <v>1</v>
      </c>
      <c r="BX1692">
        <v>1</v>
      </c>
      <c r="BY1692">
        <v>1</v>
      </c>
      <c r="BZ1692">
        <v>1</v>
      </c>
      <c r="CA1692">
        <v>1</v>
      </c>
      <c r="CB1692">
        <v>1</v>
      </c>
      <c r="CC1692">
        <v>1</v>
      </c>
      <c r="CD1692">
        <v>1</v>
      </c>
      <c r="CE1692">
        <v>2</v>
      </c>
      <c r="CF1692">
        <v>1</v>
      </c>
      <c r="CG1692">
        <v>1</v>
      </c>
      <c r="CH1692">
        <v>2</v>
      </c>
      <c r="CI1692">
        <v>1</v>
      </c>
      <c r="CJ1692">
        <v>1</v>
      </c>
      <c r="CK1692">
        <v>1</v>
      </c>
      <c r="CL1692">
        <v>1</v>
      </c>
      <c r="CM1692">
        <v>3</v>
      </c>
      <c r="CN1692">
        <v>3</v>
      </c>
      <c r="CO1692">
        <v>4</v>
      </c>
      <c r="CP1692">
        <v>4</v>
      </c>
      <c r="CQ1692">
        <v>4</v>
      </c>
      <c r="CR1692">
        <v>4</v>
      </c>
      <c r="CS1692">
        <v>4</v>
      </c>
      <c r="CT1692">
        <v>4</v>
      </c>
      <c r="CU1692">
        <v>3</v>
      </c>
      <c r="CV1692">
        <v>1</v>
      </c>
      <c r="CW1692">
        <v>3</v>
      </c>
      <c r="CX1692">
        <v>4</v>
      </c>
      <c r="CY1692">
        <v>3</v>
      </c>
      <c r="CZ1692">
        <v>3</v>
      </c>
      <c r="DA1692" s="57" t="s">
        <v>125</v>
      </c>
    </row>
    <row r="1693" spans="1:105">
      <c r="A1693">
        <v>1687</v>
      </c>
      <c r="B1693">
        <v>2</v>
      </c>
      <c r="C1693">
        <v>2</v>
      </c>
      <c r="D1693">
        <v>4</v>
      </c>
      <c r="E1693">
        <v>2</v>
      </c>
      <c r="F1693">
        <v>0</v>
      </c>
      <c r="G1693">
        <v>0</v>
      </c>
      <c r="H1693">
        <v>0</v>
      </c>
      <c r="I1693">
        <v>1</v>
      </c>
      <c r="J1693">
        <v>1</v>
      </c>
      <c r="K1693">
        <v>0</v>
      </c>
      <c r="L1693">
        <v>0</v>
      </c>
      <c r="M1693">
        <v>1</v>
      </c>
      <c r="N1693">
        <v>4</v>
      </c>
      <c r="O1693">
        <v>4</v>
      </c>
      <c r="P1693">
        <v>4</v>
      </c>
      <c r="Q1693">
        <v>4</v>
      </c>
      <c r="R1693">
        <v>4</v>
      </c>
      <c r="S1693">
        <v>4</v>
      </c>
      <c r="U1693">
        <v>0</v>
      </c>
      <c r="V1693">
        <v>0</v>
      </c>
      <c r="W1693">
        <v>0</v>
      </c>
      <c r="X1693">
        <v>0</v>
      </c>
      <c r="Y1693">
        <v>1</v>
      </c>
      <c r="Z1693">
        <v>0</v>
      </c>
      <c r="AA1693">
        <v>0</v>
      </c>
      <c r="AB1693">
        <v>0</v>
      </c>
      <c r="AD1693">
        <v>2</v>
      </c>
      <c r="AF1693">
        <v>1</v>
      </c>
      <c r="AG1693">
        <v>0</v>
      </c>
      <c r="AH1693">
        <v>1</v>
      </c>
      <c r="AI1693">
        <v>1</v>
      </c>
      <c r="AJ1693">
        <v>0</v>
      </c>
      <c r="AK1693">
        <v>0</v>
      </c>
      <c r="AM1693">
        <v>1</v>
      </c>
      <c r="AN1693">
        <v>1</v>
      </c>
      <c r="AO1693">
        <v>1</v>
      </c>
      <c r="AP1693">
        <v>1</v>
      </c>
      <c r="AQ1693">
        <v>0</v>
      </c>
      <c r="AR1693">
        <v>0</v>
      </c>
      <c r="AT1693">
        <v>2</v>
      </c>
      <c r="AU1693">
        <v>4</v>
      </c>
      <c r="AV1693">
        <v>1</v>
      </c>
      <c r="AW1693">
        <v>2</v>
      </c>
      <c r="AX1693">
        <v>1</v>
      </c>
      <c r="AY1693">
        <v>1</v>
      </c>
      <c r="AZ1693">
        <v>1</v>
      </c>
      <c r="BA1693">
        <v>1</v>
      </c>
      <c r="BB1693">
        <v>1</v>
      </c>
      <c r="BC1693">
        <v>1</v>
      </c>
      <c r="BD1693">
        <v>1</v>
      </c>
      <c r="BE1693">
        <v>2</v>
      </c>
      <c r="BF1693">
        <v>1</v>
      </c>
      <c r="BG1693">
        <v>1</v>
      </c>
      <c r="BH1693">
        <v>2</v>
      </c>
      <c r="BI1693">
        <v>1</v>
      </c>
      <c r="BJ1693" s="58">
        <v>1</v>
      </c>
      <c r="BK1693">
        <v>2</v>
      </c>
      <c r="BL1693">
        <v>1</v>
      </c>
      <c r="BM1693">
        <v>1</v>
      </c>
      <c r="BN1693">
        <v>1</v>
      </c>
      <c r="BO1693">
        <v>2</v>
      </c>
      <c r="BP1693">
        <v>2</v>
      </c>
      <c r="BQ1693" t="s">
        <v>125</v>
      </c>
      <c r="BR1693">
        <v>1</v>
      </c>
      <c r="BS1693">
        <v>2</v>
      </c>
      <c r="BT1693" t="s">
        <v>125</v>
      </c>
      <c r="BU1693">
        <v>1</v>
      </c>
      <c r="BV1693">
        <v>2</v>
      </c>
      <c r="BW1693">
        <v>2</v>
      </c>
      <c r="BX1693">
        <v>2</v>
      </c>
      <c r="BY1693">
        <v>1</v>
      </c>
      <c r="BZ1693">
        <v>2</v>
      </c>
      <c r="CA1693">
        <v>1</v>
      </c>
      <c r="CB1693">
        <v>2</v>
      </c>
      <c r="CC1693">
        <v>2</v>
      </c>
      <c r="CD1693">
        <v>1</v>
      </c>
      <c r="CE1693">
        <v>1</v>
      </c>
      <c r="CF1693">
        <v>2</v>
      </c>
      <c r="CG1693">
        <v>2</v>
      </c>
      <c r="CH1693">
        <v>2</v>
      </c>
      <c r="CI1693">
        <v>1</v>
      </c>
      <c r="CJ1693">
        <v>2</v>
      </c>
      <c r="CK1693">
        <v>2</v>
      </c>
      <c r="CL1693">
        <v>1</v>
      </c>
      <c r="CM1693">
        <v>3</v>
      </c>
      <c r="CN1693">
        <v>4</v>
      </c>
      <c r="CO1693">
        <v>4</v>
      </c>
      <c r="CP1693">
        <v>4</v>
      </c>
      <c r="CQ1693">
        <v>4</v>
      </c>
      <c r="CR1693">
        <v>4</v>
      </c>
      <c r="CS1693">
        <v>4</v>
      </c>
      <c r="CT1693">
        <v>4</v>
      </c>
      <c r="CU1693">
        <v>3</v>
      </c>
      <c r="CV1693">
        <v>3</v>
      </c>
      <c r="CW1693">
        <v>1</v>
      </c>
      <c r="CX1693">
        <v>4</v>
      </c>
      <c r="CY1693">
        <v>3</v>
      </c>
      <c r="CZ1693">
        <v>3</v>
      </c>
      <c r="DA1693" s="57" t="s">
        <v>125</v>
      </c>
    </row>
    <row r="1694" spans="1:105">
      <c r="A1694">
        <v>1688</v>
      </c>
      <c r="B1694">
        <v>2</v>
      </c>
      <c r="C1694">
        <v>6</v>
      </c>
      <c r="D1694">
        <v>4</v>
      </c>
      <c r="E1694">
        <v>9</v>
      </c>
      <c r="F1694">
        <v>0</v>
      </c>
      <c r="G1694">
        <v>0</v>
      </c>
      <c r="H1694">
        <v>0</v>
      </c>
      <c r="I1694">
        <v>1</v>
      </c>
      <c r="J1694">
        <v>1</v>
      </c>
      <c r="K1694">
        <v>0</v>
      </c>
      <c r="L1694">
        <v>0</v>
      </c>
      <c r="M1694">
        <v>2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1</v>
      </c>
      <c r="AB1694">
        <v>0</v>
      </c>
      <c r="AD1694">
        <v>5</v>
      </c>
      <c r="AF1694">
        <v>0</v>
      </c>
      <c r="AG1694">
        <v>0</v>
      </c>
      <c r="AH1694">
        <v>0</v>
      </c>
      <c r="AI1694">
        <v>1</v>
      </c>
      <c r="AJ1694">
        <v>0</v>
      </c>
      <c r="AK1694">
        <v>0</v>
      </c>
      <c r="AM1694">
        <v>1</v>
      </c>
      <c r="AN1694">
        <v>1</v>
      </c>
      <c r="AO1694">
        <v>1</v>
      </c>
      <c r="AP1694">
        <v>1</v>
      </c>
      <c r="AQ1694">
        <v>0</v>
      </c>
      <c r="AR1694">
        <v>0</v>
      </c>
      <c r="AT1694">
        <v>1</v>
      </c>
      <c r="AU1694">
        <v>2</v>
      </c>
      <c r="AV1694">
        <v>2</v>
      </c>
      <c r="AW1694">
        <v>1</v>
      </c>
      <c r="AX1694">
        <v>1</v>
      </c>
      <c r="AY1694">
        <v>2</v>
      </c>
      <c r="AZ1694">
        <v>1</v>
      </c>
      <c r="BA1694">
        <v>1</v>
      </c>
      <c r="BB1694">
        <v>2</v>
      </c>
      <c r="BC1694">
        <v>2</v>
      </c>
      <c r="BD1694">
        <v>1</v>
      </c>
      <c r="BE1694">
        <v>2</v>
      </c>
      <c r="BF1694">
        <v>2</v>
      </c>
      <c r="BG1694" t="s">
        <v>125</v>
      </c>
      <c r="BH1694">
        <v>1</v>
      </c>
      <c r="BI1694">
        <v>2</v>
      </c>
      <c r="BJ1694" s="58">
        <v>2</v>
      </c>
      <c r="BK1694">
        <v>2</v>
      </c>
      <c r="BL1694">
        <v>1</v>
      </c>
      <c r="BM1694">
        <v>1</v>
      </c>
      <c r="BN1694">
        <v>1</v>
      </c>
      <c r="BO1694">
        <v>2</v>
      </c>
      <c r="BP1694">
        <v>2</v>
      </c>
      <c r="BQ1694" t="s">
        <v>125</v>
      </c>
      <c r="BR1694">
        <v>2</v>
      </c>
      <c r="BS1694">
        <v>2</v>
      </c>
      <c r="BT1694" t="s">
        <v>125</v>
      </c>
      <c r="BU1694">
        <v>1</v>
      </c>
      <c r="BV1694">
        <v>1</v>
      </c>
      <c r="BW1694">
        <v>1</v>
      </c>
      <c r="BX1694">
        <v>2</v>
      </c>
      <c r="BY1694">
        <v>2</v>
      </c>
      <c r="BZ1694">
        <v>2</v>
      </c>
      <c r="CA1694">
        <v>2</v>
      </c>
      <c r="CB1694">
        <v>2</v>
      </c>
      <c r="CC1694">
        <v>2</v>
      </c>
      <c r="CD1694">
        <v>2</v>
      </c>
      <c r="CE1694">
        <v>2</v>
      </c>
      <c r="CF1694">
        <v>1</v>
      </c>
      <c r="CG1694">
        <v>2</v>
      </c>
      <c r="CH1694">
        <v>2</v>
      </c>
      <c r="CI1694">
        <v>2</v>
      </c>
      <c r="CJ1694">
        <v>1</v>
      </c>
      <c r="CK1694">
        <v>2</v>
      </c>
      <c r="CL1694">
        <v>2</v>
      </c>
      <c r="CM1694" t="s">
        <v>125</v>
      </c>
      <c r="CN1694" t="s">
        <v>125</v>
      </c>
      <c r="CO1694">
        <v>4</v>
      </c>
      <c r="CP1694">
        <v>3</v>
      </c>
      <c r="CQ1694">
        <v>3</v>
      </c>
      <c r="CR1694">
        <v>3</v>
      </c>
      <c r="CS1694">
        <v>4</v>
      </c>
      <c r="CT1694">
        <v>3</v>
      </c>
      <c r="CU1694">
        <v>3</v>
      </c>
      <c r="CV1694">
        <v>3</v>
      </c>
      <c r="CW1694">
        <v>1</v>
      </c>
      <c r="CX1694">
        <v>4</v>
      </c>
      <c r="CY1694">
        <v>3</v>
      </c>
      <c r="CZ1694">
        <v>3</v>
      </c>
      <c r="DA1694" s="57" t="s">
        <v>125</v>
      </c>
    </row>
    <row r="1695" spans="1:105">
      <c r="A1695">
        <v>1689</v>
      </c>
      <c r="B1695">
        <v>2</v>
      </c>
      <c r="C1695">
        <v>4</v>
      </c>
      <c r="D1695">
        <v>1</v>
      </c>
      <c r="E1695">
        <v>8</v>
      </c>
      <c r="F1695">
        <v>0</v>
      </c>
      <c r="G1695">
        <v>0</v>
      </c>
      <c r="H1695">
        <v>0</v>
      </c>
      <c r="I1695">
        <v>1</v>
      </c>
      <c r="J1695">
        <v>0</v>
      </c>
      <c r="K1695">
        <v>0</v>
      </c>
      <c r="L1695">
        <v>0</v>
      </c>
      <c r="M1695">
        <v>1</v>
      </c>
      <c r="N1695">
        <v>1</v>
      </c>
      <c r="O1695">
        <v>0</v>
      </c>
      <c r="P1695">
        <v>0</v>
      </c>
      <c r="Q1695">
        <v>1</v>
      </c>
      <c r="R1695">
        <v>4</v>
      </c>
      <c r="S1695">
        <v>0</v>
      </c>
      <c r="U1695">
        <v>1</v>
      </c>
      <c r="V1695">
        <v>0</v>
      </c>
      <c r="W1695">
        <v>1</v>
      </c>
      <c r="X1695">
        <v>0</v>
      </c>
      <c r="Y1695">
        <v>1</v>
      </c>
      <c r="Z1695">
        <v>0</v>
      </c>
      <c r="AA1695">
        <v>0</v>
      </c>
      <c r="AB1695">
        <v>0</v>
      </c>
      <c r="AD1695">
        <v>6</v>
      </c>
      <c r="AF1695">
        <v>1</v>
      </c>
      <c r="AG1695">
        <v>0</v>
      </c>
      <c r="AH1695">
        <v>1</v>
      </c>
      <c r="AI1695">
        <v>0</v>
      </c>
      <c r="AJ1695">
        <v>0</v>
      </c>
      <c r="AK1695">
        <v>0</v>
      </c>
      <c r="AM1695">
        <v>1</v>
      </c>
      <c r="AN1695">
        <v>1</v>
      </c>
      <c r="AO1695">
        <v>0</v>
      </c>
      <c r="AP1695">
        <v>0</v>
      </c>
      <c r="AQ1695">
        <v>0</v>
      </c>
      <c r="AR1695">
        <v>0</v>
      </c>
      <c r="AT1695">
        <v>1</v>
      </c>
      <c r="AU1695">
        <v>1</v>
      </c>
      <c r="AV1695">
        <v>2</v>
      </c>
      <c r="AW1695">
        <v>2</v>
      </c>
      <c r="AX1695">
        <v>1</v>
      </c>
      <c r="AY1695">
        <v>2</v>
      </c>
      <c r="AZ1695">
        <v>1</v>
      </c>
      <c r="BA1695">
        <v>1</v>
      </c>
      <c r="BB1695">
        <v>2</v>
      </c>
      <c r="BC1695">
        <v>1</v>
      </c>
      <c r="BD1695">
        <v>1</v>
      </c>
      <c r="BE1695">
        <v>2</v>
      </c>
      <c r="BF1695">
        <v>1</v>
      </c>
      <c r="BG1695">
        <v>1</v>
      </c>
      <c r="BH1695">
        <v>1</v>
      </c>
      <c r="BI1695">
        <v>1</v>
      </c>
      <c r="BJ1695" s="58">
        <v>2</v>
      </c>
      <c r="BK1695">
        <v>2</v>
      </c>
      <c r="BL1695">
        <v>2</v>
      </c>
      <c r="BM1695">
        <v>1</v>
      </c>
      <c r="BN1695">
        <v>1</v>
      </c>
      <c r="BO1695">
        <v>2</v>
      </c>
      <c r="BP1695">
        <v>2</v>
      </c>
      <c r="BQ1695" t="s">
        <v>125</v>
      </c>
      <c r="BR1695">
        <v>2</v>
      </c>
      <c r="BS1695">
        <v>2</v>
      </c>
      <c r="BT1695" t="s">
        <v>125</v>
      </c>
      <c r="BU1695">
        <v>1</v>
      </c>
      <c r="BV1695">
        <v>1</v>
      </c>
      <c r="BW1695">
        <v>2</v>
      </c>
      <c r="BX1695">
        <v>2</v>
      </c>
      <c r="BY1695">
        <v>2</v>
      </c>
      <c r="BZ1695">
        <v>2</v>
      </c>
      <c r="CA1695">
        <v>2</v>
      </c>
      <c r="CB1695">
        <v>2</v>
      </c>
      <c r="CC1695">
        <v>2</v>
      </c>
      <c r="CD1695">
        <v>1</v>
      </c>
      <c r="CE1695">
        <v>2</v>
      </c>
      <c r="CF1695">
        <v>2</v>
      </c>
      <c r="CG1695">
        <v>2</v>
      </c>
      <c r="CH1695">
        <v>2</v>
      </c>
      <c r="CI1695">
        <v>2</v>
      </c>
      <c r="CJ1695">
        <v>2</v>
      </c>
      <c r="CK1695">
        <v>2</v>
      </c>
      <c r="CL1695">
        <v>1</v>
      </c>
      <c r="CM1695">
        <v>3</v>
      </c>
      <c r="CN1695">
        <v>3</v>
      </c>
      <c r="CO1695">
        <v>4</v>
      </c>
      <c r="CP1695">
        <v>1</v>
      </c>
      <c r="CQ1695">
        <v>4</v>
      </c>
      <c r="CR1695">
        <v>1</v>
      </c>
      <c r="CS1695">
        <v>1</v>
      </c>
      <c r="CT1695">
        <v>4</v>
      </c>
      <c r="CU1695">
        <v>3</v>
      </c>
      <c r="CV1695">
        <v>1</v>
      </c>
      <c r="CW1695">
        <v>1</v>
      </c>
      <c r="CX1695">
        <v>4</v>
      </c>
      <c r="CY1695">
        <v>3</v>
      </c>
      <c r="CZ1695">
        <v>0</v>
      </c>
      <c r="DA1695" s="57" t="s">
        <v>125</v>
      </c>
    </row>
    <row r="1696" spans="1:105">
      <c r="A1696">
        <v>1690</v>
      </c>
      <c r="B1696">
        <v>2</v>
      </c>
      <c r="C1696">
        <v>5</v>
      </c>
      <c r="D1696">
        <v>1</v>
      </c>
      <c r="E1696">
        <v>11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1</v>
      </c>
      <c r="L1696">
        <v>0</v>
      </c>
      <c r="M1696">
        <v>2</v>
      </c>
      <c r="N1696">
        <v>0</v>
      </c>
      <c r="O1696">
        <v>0</v>
      </c>
      <c r="P1696">
        <v>0</v>
      </c>
      <c r="Q1696">
        <v>0</v>
      </c>
      <c r="R1696">
        <v>4</v>
      </c>
      <c r="S1696">
        <v>3</v>
      </c>
      <c r="U1696">
        <v>1</v>
      </c>
      <c r="V1696">
        <v>0</v>
      </c>
      <c r="W1696">
        <v>0</v>
      </c>
      <c r="X1696">
        <v>0</v>
      </c>
      <c r="Y1696">
        <v>1</v>
      </c>
      <c r="Z1696">
        <v>0</v>
      </c>
      <c r="AA1696">
        <v>0</v>
      </c>
      <c r="AB1696">
        <v>0</v>
      </c>
      <c r="AD1696">
        <v>1</v>
      </c>
      <c r="AF1696">
        <v>1</v>
      </c>
      <c r="AG1696">
        <v>0</v>
      </c>
      <c r="AH1696">
        <v>1</v>
      </c>
      <c r="AI1696">
        <v>1</v>
      </c>
      <c r="AJ1696">
        <v>0</v>
      </c>
      <c r="AK1696">
        <v>0</v>
      </c>
      <c r="AM1696">
        <v>1</v>
      </c>
      <c r="AN1696">
        <v>1</v>
      </c>
      <c r="AO1696">
        <v>1</v>
      </c>
      <c r="AP1696">
        <v>1</v>
      </c>
      <c r="AQ1696">
        <v>0</v>
      </c>
      <c r="AR1696">
        <v>0</v>
      </c>
      <c r="AT1696">
        <v>1</v>
      </c>
      <c r="AU1696">
        <v>2</v>
      </c>
      <c r="AV1696">
        <v>1</v>
      </c>
      <c r="AW1696">
        <v>1</v>
      </c>
      <c r="AX1696">
        <v>1</v>
      </c>
      <c r="AY1696">
        <v>2</v>
      </c>
      <c r="AZ1696">
        <v>1</v>
      </c>
      <c r="BA1696">
        <v>1</v>
      </c>
      <c r="BB1696">
        <v>2</v>
      </c>
      <c r="BC1696">
        <v>2</v>
      </c>
      <c r="BD1696">
        <v>1</v>
      </c>
      <c r="BE1696">
        <v>1</v>
      </c>
      <c r="BF1696">
        <v>1</v>
      </c>
      <c r="BG1696">
        <v>1</v>
      </c>
      <c r="BH1696">
        <v>1</v>
      </c>
      <c r="BI1696">
        <v>1</v>
      </c>
      <c r="BJ1696" s="58">
        <v>1</v>
      </c>
      <c r="BK1696">
        <v>2</v>
      </c>
      <c r="BL1696">
        <v>1</v>
      </c>
      <c r="BM1696">
        <v>1</v>
      </c>
      <c r="BN1696">
        <v>1</v>
      </c>
      <c r="BO1696">
        <v>2</v>
      </c>
      <c r="BP1696">
        <v>2</v>
      </c>
      <c r="BQ1696" t="s">
        <v>125</v>
      </c>
      <c r="BR1696">
        <v>1</v>
      </c>
      <c r="BS1696">
        <v>2</v>
      </c>
      <c r="BT1696" t="s">
        <v>125</v>
      </c>
      <c r="BU1696">
        <v>1</v>
      </c>
      <c r="BV1696">
        <v>1</v>
      </c>
      <c r="BW1696">
        <v>1</v>
      </c>
      <c r="BX1696">
        <v>1</v>
      </c>
      <c r="BY1696">
        <v>1</v>
      </c>
      <c r="BZ1696">
        <v>2</v>
      </c>
      <c r="CA1696">
        <v>2</v>
      </c>
      <c r="CB1696">
        <v>2</v>
      </c>
      <c r="CC1696">
        <v>2</v>
      </c>
      <c r="CD1696">
        <v>2</v>
      </c>
      <c r="CE1696">
        <v>2</v>
      </c>
      <c r="CF1696">
        <v>2</v>
      </c>
      <c r="CG1696">
        <v>2</v>
      </c>
      <c r="CH1696">
        <v>2</v>
      </c>
      <c r="CI1696">
        <v>2</v>
      </c>
      <c r="CJ1696">
        <v>2</v>
      </c>
      <c r="CK1696">
        <v>2</v>
      </c>
      <c r="CL1696">
        <v>1</v>
      </c>
      <c r="CM1696">
        <v>3</v>
      </c>
      <c r="CN1696">
        <v>3</v>
      </c>
      <c r="CO1696">
        <v>4</v>
      </c>
      <c r="CP1696">
        <v>2</v>
      </c>
      <c r="CQ1696">
        <v>3</v>
      </c>
      <c r="CR1696">
        <v>3</v>
      </c>
      <c r="CS1696">
        <v>3</v>
      </c>
      <c r="CT1696">
        <v>4</v>
      </c>
      <c r="CU1696">
        <v>3</v>
      </c>
      <c r="CV1696">
        <v>2</v>
      </c>
      <c r="CW1696">
        <v>2</v>
      </c>
      <c r="CX1696">
        <v>3</v>
      </c>
      <c r="CY1696">
        <v>3</v>
      </c>
      <c r="CZ1696">
        <v>0</v>
      </c>
      <c r="DA1696" s="57" t="s">
        <v>125</v>
      </c>
    </row>
    <row r="1697" spans="1:105">
      <c r="A1697">
        <v>1691</v>
      </c>
      <c r="B1697">
        <v>1</v>
      </c>
      <c r="C1697">
        <v>8</v>
      </c>
      <c r="D1697">
        <v>3</v>
      </c>
      <c r="E1697">
        <v>14</v>
      </c>
      <c r="F1697">
        <v>0</v>
      </c>
      <c r="G1697">
        <v>0</v>
      </c>
      <c r="H1697">
        <v>1</v>
      </c>
      <c r="I1697">
        <v>1</v>
      </c>
      <c r="J1697">
        <v>0</v>
      </c>
      <c r="K1697">
        <v>0</v>
      </c>
      <c r="L1697">
        <v>0</v>
      </c>
      <c r="M1697">
        <v>1</v>
      </c>
      <c r="N1697">
        <v>4</v>
      </c>
      <c r="O1697">
        <v>0</v>
      </c>
      <c r="P1697">
        <v>0</v>
      </c>
      <c r="Q1697">
        <v>0</v>
      </c>
      <c r="R1697">
        <v>4</v>
      </c>
      <c r="S1697">
        <v>0</v>
      </c>
      <c r="U1697">
        <v>0</v>
      </c>
      <c r="V1697">
        <v>0</v>
      </c>
      <c r="W1697">
        <v>1</v>
      </c>
      <c r="X1697">
        <v>0</v>
      </c>
      <c r="Y1697">
        <v>1</v>
      </c>
      <c r="Z1697">
        <v>1</v>
      </c>
      <c r="AA1697">
        <v>0</v>
      </c>
      <c r="AB1697">
        <v>0</v>
      </c>
      <c r="AD1697">
        <v>4</v>
      </c>
      <c r="AF1697">
        <v>1</v>
      </c>
      <c r="AG1697">
        <v>1</v>
      </c>
      <c r="AH1697">
        <v>0</v>
      </c>
      <c r="AI1697">
        <v>0</v>
      </c>
      <c r="AJ1697">
        <v>1</v>
      </c>
      <c r="AK1697">
        <v>0</v>
      </c>
      <c r="AM1697">
        <v>1</v>
      </c>
      <c r="AN1697">
        <v>1</v>
      </c>
      <c r="AO1697">
        <v>1</v>
      </c>
      <c r="AP1697">
        <v>0</v>
      </c>
      <c r="AQ1697">
        <v>0</v>
      </c>
      <c r="AR1697">
        <v>0</v>
      </c>
      <c r="AT1697">
        <v>3</v>
      </c>
      <c r="AU1697">
        <v>2</v>
      </c>
      <c r="AV1697">
        <v>2</v>
      </c>
      <c r="AW1697">
        <v>2</v>
      </c>
      <c r="AX1697">
        <v>1</v>
      </c>
      <c r="AY1697">
        <v>1</v>
      </c>
      <c r="AZ1697">
        <v>1</v>
      </c>
      <c r="BA1697">
        <v>1</v>
      </c>
      <c r="BB1697">
        <v>2</v>
      </c>
      <c r="BC1697">
        <v>2</v>
      </c>
      <c r="BD1697">
        <v>1</v>
      </c>
      <c r="BE1697">
        <v>2</v>
      </c>
      <c r="BF1697">
        <v>1</v>
      </c>
      <c r="BG1697">
        <v>1</v>
      </c>
      <c r="BH1697">
        <v>1</v>
      </c>
      <c r="BI1697">
        <v>1</v>
      </c>
      <c r="BJ1697" s="58">
        <v>1</v>
      </c>
      <c r="BK1697">
        <v>1</v>
      </c>
      <c r="BL1697">
        <v>1</v>
      </c>
      <c r="BM1697">
        <v>2</v>
      </c>
      <c r="BN1697">
        <v>1</v>
      </c>
      <c r="BO1697">
        <v>2</v>
      </c>
      <c r="BP1697">
        <v>1</v>
      </c>
      <c r="BQ1697">
        <v>1</v>
      </c>
      <c r="BR1697">
        <v>1</v>
      </c>
      <c r="BS1697">
        <v>1</v>
      </c>
      <c r="BT1697">
        <v>1</v>
      </c>
      <c r="BU1697">
        <v>1</v>
      </c>
      <c r="BV1697">
        <v>2</v>
      </c>
      <c r="BW1697">
        <v>1</v>
      </c>
      <c r="BX1697">
        <v>2</v>
      </c>
      <c r="BY1697">
        <v>2</v>
      </c>
      <c r="BZ1697">
        <v>2</v>
      </c>
      <c r="CA1697">
        <v>2</v>
      </c>
      <c r="CB1697">
        <v>2</v>
      </c>
      <c r="CC1697">
        <v>1</v>
      </c>
      <c r="CD1697">
        <v>2</v>
      </c>
      <c r="CE1697">
        <v>2</v>
      </c>
      <c r="CF1697">
        <v>1</v>
      </c>
      <c r="CG1697">
        <v>1</v>
      </c>
      <c r="CH1697">
        <v>1</v>
      </c>
      <c r="CI1697">
        <v>1</v>
      </c>
      <c r="CJ1697">
        <v>1</v>
      </c>
      <c r="CK1697">
        <v>2</v>
      </c>
      <c r="CL1697">
        <v>1</v>
      </c>
      <c r="CM1697">
        <v>4</v>
      </c>
      <c r="CN1697">
        <v>4</v>
      </c>
      <c r="CO1697">
        <v>4</v>
      </c>
      <c r="CP1697">
        <v>4</v>
      </c>
      <c r="CQ1697">
        <v>4</v>
      </c>
      <c r="CR1697">
        <v>4</v>
      </c>
      <c r="CS1697">
        <v>4</v>
      </c>
      <c r="CT1697">
        <v>4</v>
      </c>
      <c r="CU1697">
        <v>4</v>
      </c>
      <c r="CV1697">
        <v>3</v>
      </c>
      <c r="CW1697">
        <v>2</v>
      </c>
      <c r="CX1697">
        <v>4</v>
      </c>
      <c r="CY1697">
        <v>4</v>
      </c>
      <c r="CZ1697">
        <v>3</v>
      </c>
      <c r="DA1697" s="57">
        <v>3</v>
      </c>
    </row>
    <row r="1698" spans="1:105">
      <c r="A1698">
        <v>1692</v>
      </c>
      <c r="B1698">
        <v>2</v>
      </c>
      <c r="C1698">
        <v>9</v>
      </c>
      <c r="D1698">
        <v>7</v>
      </c>
      <c r="E1698">
        <v>11</v>
      </c>
      <c r="F1698">
        <v>0</v>
      </c>
      <c r="G1698">
        <v>0</v>
      </c>
      <c r="H1698">
        <v>0</v>
      </c>
      <c r="I1698">
        <v>1</v>
      </c>
      <c r="J1698">
        <v>0</v>
      </c>
      <c r="K1698">
        <v>0</v>
      </c>
      <c r="L1698">
        <v>0</v>
      </c>
      <c r="M1698">
        <v>2</v>
      </c>
      <c r="O1698">
        <v>4</v>
      </c>
      <c r="AD1698">
        <v>4</v>
      </c>
      <c r="AF1698">
        <v>1</v>
      </c>
      <c r="AG1698">
        <v>0</v>
      </c>
      <c r="AH1698">
        <v>0</v>
      </c>
      <c r="AI1698">
        <v>0</v>
      </c>
      <c r="AJ1698">
        <v>0</v>
      </c>
      <c r="AK1698">
        <v>0</v>
      </c>
      <c r="AM1698">
        <v>1</v>
      </c>
      <c r="AN1698">
        <v>1</v>
      </c>
      <c r="AO1698">
        <v>1</v>
      </c>
      <c r="AP1698">
        <v>0</v>
      </c>
      <c r="AQ1698">
        <v>0</v>
      </c>
      <c r="AR1698">
        <v>0</v>
      </c>
      <c r="AT1698">
        <v>3</v>
      </c>
      <c r="AU1698">
        <v>3</v>
      </c>
      <c r="AW1698">
        <v>2</v>
      </c>
      <c r="AX1698">
        <v>1</v>
      </c>
      <c r="AZ1698">
        <v>2</v>
      </c>
      <c r="BA1698" t="s">
        <v>125</v>
      </c>
      <c r="BB1698" t="s">
        <v>125</v>
      </c>
      <c r="BC1698">
        <v>2</v>
      </c>
      <c r="BD1698">
        <v>2</v>
      </c>
      <c r="BE1698" t="s">
        <v>125</v>
      </c>
      <c r="BF1698">
        <v>1</v>
      </c>
      <c r="BG1698">
        <v>1</v>
      </c>
      <c r="BH1698">
        <v>2</v>
      </c>
      <c r="BI1698">
        <v>2</v>
      </c>
      <c r="BJ1698" s="58">
        <v>2</v>
      </c>
      <c r="BK1698">
        <v>2</v>
      </c>
      <c r="BL1698">
        <v>1</v>
      </c>
      <c r="BM1698">
        <v>2</v>
      </c>
      <c r="BN1698">
        <v>2</v>
      </c>
      <c r="BO1698">
        <v>2</v>
      </c>
      <c r="BP1698">
        <v>2</v>
      </c>
      <c r="BQ1698" t="s">
        <v>125</v>
      </c>
      <c r="BR1698">
        <v>2</v>
      </c>
      <c r="BS1698">
        <v>2</v>
      </c>
      <c r="BT1698" t="s">
        <v>125</v>
      </c>
      <c r="BU1698">
        <v>1</v>
      </c>
      <c r="BV1698">
        <v>1</v>
      </c>
      <c r="BW1698">
        <v>2</v>
      </c>
      <c r="BX1698">
        <v>2</v>
      </c>
      <c r="BY1698">
        <v>2</v>
      </c>
      <c r="BZ1698">
        <v>2</v>
      </c>
      <c r="CA1698">
        <v>2</v>
      </c>
      <c r="CB1698">
        <v>2</v>
      </c>
      <c r="CC1698">
        <v>2</v>
      </c>
      <c r="CD1698">
        <v>2</v>
      </c>
      <c r="CE1698">
        <v>2</v>
      </c>
      <c r="CF1698">
        <v>2</v>
      </c>
      <c r="CG1698">
        <v>2</v>
      </c>
      <c r="CH1698">
        <v>2</v>
      </c>
      <c r="CI1698">
        <v>2</v>
      </c>
      <c r="CJ1698">
        <v>2</v>
      </c>
      <c r="CK1698">
        <v>2</v>
      </c>
      <c r="CL1698">
        <v>2</v>
      </c>
      <c r="CM1698" t="s">
        <v>125</v>
      </c>
      <c r="CN1698" t="s">
        <v>125</v>
      </c>
      <c r="CW1698">
        <v>1</v>
      </c>
      <c r="CY1698">
        <v>1</v>
      </c>
      <c r="DA1698" s="57" t="s">
        <v>125</v>
      </c>
    </row>
    <row r="1699" spans="1:105">
      <c r="A1699">
        <v>1693</v>
      </c>
      <c r="B1699">
        <v>1</v>
      </c>
      <c r="C1699">
        <v>8</v>
      </c>
      <c r="D1699">
        <v>4</v>
      </c>
      <c r="E1699">
        <v>13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1</v>
      </c>
      <c r="L1699">
        <v>0</v>
      </c>
      <c r="M1699">
        <v>2</v>
      </c>
      <c r="N1699">
        <v>0</v>
      </c>
      <c r="O1699">
        <v>0</v>
      </c>
      <c r="P1699">
        <v>0</v>
      </c>
      <c r="Q1699">
        <v>0</v>
      </c>
      <c r="R1699">
        <v>4</v>
      </c>
      <c r="S1699">
        <v>0</v>
      </c>
      <c r="U1699">
        <v>1</v>
      </c>
      <c r="V1699">
        <v>1</v>
      </c>
      <c r="W1699">
        <v>0</v>
      </c>
      <c r="X1699">
        <v>0</v>
      </c>
      <c r="Y1699">
        <v>1</v>
      </c>
      <c r="Z1699">
        <v>0</v>
      </c>
      <c r="AA1699">
        <v>0</v>
      </c>
      <c r="AB1699">
        <v>0</v>
      </c>
      <c r="AD1699">
        <v>4</v>
      </c>
      <c r="AF1699">
        <v>1</v>
      </c>
      <c r="AG1699">
        <v>1</v>
      </c>
      <c r="AH1699">
        <v>0</v>
      </c>
      <c r="AI1699">
        <v>0</v>
      </c>
      <c r="AJ1699">
        <v>0</v>
      </c>
      <c r="AK1699">
        <v>0</v>
      </c>
      <c r="AM1699">
        <v>1</v>
      </c>
      <c r="AN1699">
        <v>1</v>
      </c>
      <c r="AO1699">
        <v>0</v>
      </c>
      <c r="AP1699">
        <v>1</v>
      </c>
      <c r="AQ1699">
        <v>0</v>
      </c>
      <c r="AR1699">
        <v>0</v>
      </c>
      <c r="AT1699">
        <v>3</v>
      </c>
      <c r="AU1699">
        <v>3</v>
      </c>
      <c r="AV1699">
        <v>2</v>
      </c>
      <c r="AW1699">
        <v>2</v>
      </c>
      <c r="AX1699">
        <v>2</v>
      </c>
      <c r="AY1699" t="s">
        <v>125</v>
      </c>
      <c r="AZ1699">
        <v>1</v>
      </c>
      <c r="BA1699">
        <v>1</v>
      </c>
      <c r="BB1699">
        <v>2</v>
      </c>
      <c r="BC1699">
        <v>2</v>
      </c>
      <c r="BD1699">
        <v>1</v>
      </c>
      <c r="BE1699">
        <v>2</v>
      </c>
      <c r="BF1699">
        <v>2</v>
      </c>
      <c r="BG1699" t="s">
        <v>125</v>
      </c>
      <c r="BH1699">
        <v>1</v>
      </c>
      <c r="BI1699">
        <v>2</v>
      </c>
      <c r="BJ1699" s="58">
        <v>1</v>
      </c>
      <c r="BK1699">
        <v>2</v>
      </c>
      <c r="BL1699">
        <v>2</v>
      </c>
      <c r="BM1699">
        <v>1</v>
      </c>
      <c r="BN1699">
        <v>2</v>
      </c>
      <c r="BO1699">
        <v>2</v>
      </c>
      <c r="BP1699">
        <v>2</v>
      </c>
      <c r="BQ1699" t="s">
        <v>125</v>
      </c>
      <c r="BR1699">
        <v>2</v>
      </c>
      <c r="BS1699">
        <v>2</v>
      </c>
      <c r="BT1699" t="s">
        <v>125</v>
      </c>
      <c r="BU1699">
        <v>1</v>
      </c>
      <c r="BV1699">
        <v>2</v>
      </c>
      <c r="BW1699">
        <v>2</v>
      </c>
      <c r="BX1699">
        <v>2</v>
      </c>
      <c r="BY1699">
        <v>2</v>
      </c>
      <c r="BZ1699">
        <v>2</v>
      </c>
      <c r="CA1699">
        <v>2</v>
      </c>
      <c r="CB1699">
        <v>2</v>
      </c>
      <c r="CC1699">
        <v>2</v>
      </c>
      <c r="CD1699">
        <v>2</v>
      </c>
      <c r="CE1699">
        <v>2</v>
      </c>
      <c r="CF1699">
        <v>1</v>
      </c>
      <c r="CG1699">
        <v>2</v>
      </c>
      <c r="CH1699">
        <v>2</v>
      </c>
      <c r="CI1699">
        <v>2</v>
      </c>
      <c r="CJ1699">
        <v>2</v>
      </c>
      <c r="CK1699">
        <v>2</v>
      </c>
      <c r="CL1699">
        <v>2</v>
      </c>
      <c r="CM1699" t="s">
        <v>125</v>
      </c>
      <c r="CN1699" t="s">
        <v>125</v>
      </c>
      <c r="CO1699">
        <v>4</v>
      </c>
      <c r="CP1699">
        <v>3</v>
      </c>
      <c r="CQ1699">
        <v>4</v>
      </c>
      <c r="CR1699">
        <v>4</v>
      </c>
      <c r="CS1699">
        <v>4</v>
      </c>
      <c r="CT1699">
        <v>3</v>
      </c>
      <c r="CU1699">
        <v>4</v>
      </c>
      <c r="CV1699">
        <v>3</v>
      </c>
      <c r="CW1699">
        <v>1</v>
      </c>
      <c r="CX1699">
        <v>1</v>
      </c>
      <c r="CY1699">
        <v>1</v>
      </c>
      <c r="CZ1699">
        <v>4</v>
      </c>
      <c r="DA1699" s="57" t="s">
        <v>125</v>
      </c>
    </row>
    <row r="1700" spans="1:105">
      <c r="A1700">
        <v>1694</v>
      </c>
      <c r="B1700">
        <v>2</v>
      </c>
      <c r="C1700">
        <v>4</v>
      </c>
      <c r="D1700">
        <v>4</v>
      </c>
      <c r="E1700">
        <v>9</v>
      </c>
      <c r="F1700">
        <v>0</v>
      </c>
      <c r="G1700">
        <v>0</v>
      </c>
      <c r="H1700">
        <v>0</v>
      </c>
      <c r="I1700">
        <v>0</v>
      </c>
      <c r="J1700">
        <v>1</v>
      </c>
      <c r="K1700">
        <v>0</v>
      </c>
      <c r="L1700">
        <v>0</v>
      </c>
      <c r="M1700">
        <v>2</v>
      </c>
      <c r="N1700">
        <v>0</v>
      </c>
      <c r="O1700">
        <v>0</v>
      </c>
      <c r="P1700">
        <v>0</v>
      </c>
      <c r="Q1700">
        <v>3</v>
      </c>
      <c r="R1700">
        <v>0</v>
      </c>
      <c r="S1700">
        <v>0</v>
      </c>
      <c r="U1700">
        <v>0</v>
      </c>
      <c r="V1700">
        <v>1</v>
      </c>
      <c r="W1700">
        <v>1</v>
      </c>
      <c r="X1700">
        <v>0</v>
      </c>
      <c r="Y1700">
        <v>1</v>
      </c>
      <c r="Z1700">
        <v>0</v>
      </c>
      <c r="AA1700">
        <v>0</v>
      </c>
      <c r="AB1700">
        <v>0</v>
      </c>
      <c r="AD1700">
        <v>4</v>
      </c>
      <c r="AF1700">
        <v>1</v>
      </c>
      <c r="AG1700">
        <v>0</v>
      </c>
      <c r="AH1700">
        <v>1</v>
      </c>
      <c r="AI1700">
        <v>1</v>
      </c>
      <c r="AJ1700">
        <v>0</v>
      </c>
      <c r="AK1700">
        <v>0</v>
      </c>
      <c r="AM1700">
        <v>1</v>
      </c>
      <c r="AN1700">
        <v>1</v>
      </c>
      <c r="AO1700">
        <v>1</v>
      </c>
      <c r="AP1700">
        <v>1</v>
      </c>
      <c r="AQ1700">
        <v>0</v>
      </c>
      <c r="AR1700">
        <v>0</v>
      </c>
      <c r="AT1700">
        <v>1</v>
      </c>
      <c r="AU1700">
        <v>3</v>
      </c>
      <c r="AV1700">
        <v>2</v>
      </c>
      <c r="AW1700">
        <v>2</v>
      </c>
      <c r="AX1700">
        <v>1</v>
      </c>
      <c r="AY1700">
        <v>2</v>
      </c>
      <c r="AZ1700">
        <v>1</v>
      </c>
      <c r="BA1700">
        <v>1</v>
      </c>
      <c r="BB1700">
        <v>2</v>
      </c>
      <c r="BC1700">
        <v>2</v>
      </c>
      <c r="BD1700">
        <v>1</v>
      </c>
      <c r="BE1700">
        <v>1</v>
      </c>
      <c r="BF1700">
        <v>2</v>
      </c>
      <c r="BG1700" t="s">
        <v>125</v>
      </c>
      <c r="BH1700">
        <v>2</v>
      </c>
      <c r="BI1700">
        <v>2</v>
      </c>
      <c r="BJ1700" s="58">
        <v>1</v>
      </c>
      <c r="BK1700">
        <v>2</v>
      </c>
      <c r="BL1700">
        <v>1</v>
      </c>
      <c r="BM1700">
        <v>1</v>
      </c>
      <c r="BN1700">
        <v>1</v>
      </c>
      <c r="BO1700">
        <v>2</v>
      </c>
      <c r="BP1700">
        <v>2</v>
      </c>
      <c r="BQ1700" t="s">
        <v>125</v>
      </c>
      <c r="BR1700">
        <v>2</v>
      </c>
      <c r="BS1700">
        <v>2</v>
      </c>
      <c r="BT1700" t="s">
        <v>125</v>
      </c>
      <c r="BU1700">
        <v>1</v>
      </c>
      <c r="BV1700">
        <v>1</v>
      </c>
      <c r="BW1700">
        <v>1</v>
      </c>
      <c r="BX1700">
        <v>2</v>
      </c>
      <c r="BY1700">
        <v>1</v>
      </c>
      <c r="BZ1700">
        <v>2</v>
      </c>
      <c r="CA1700">
        <v>2</v>
      </c>
      <c r="CB1700">
        <v>2</v>
      </c>
      <c r="CC1700">
        <v>2</v>
      </c>
      <c r="CD1700">
        <v>2</v>
      </c>
      <c r="CE1700">
        <v>2</v>
      </c>
      <c r="CF1700">
        <v>2</v>
      </c>
      <c r="CG1700">
        <v>2</v>
      </c>
      <c r="CH1700">
        <v>2</v>
      </c>
      <c r="CI1700">
        <v>2</v>
      </c>
      <c r="CJ1700">
        <v>2</v>
      </c>
      <c r="CK1700">
        <v>2</v>
      </c>
      <c r="CL1700">
        <v>1</v>
      </c>
      <c r="CM1700">
        <v>4</v>
      </c>
      <c r="CN1700">
        <v>4</v>
      </c>
      <c r="CO1700">
        <v>4</v>
      </c>
      <c r="CP1700">
        <v>2</v>
      </c>
      <c r="CQ1700">
        <v>4</v>
      </c>
      <c r="CR1700">
        <v>3</v>
      </c>
      <c r="CS1700">
        <v>3</v>
      </c>
      <c r="CT1700">
        <v>4</v>
      </c>
      <c r="CU1700">
        <v>3</v>
      </c>
      <c r="CV1700">
        <v>2</v>
      </c>
      <c r="CW1700">
        <v>1</v>
      </c>
      <c r="CX1700">
        <v>3</v>
      </c>
      <c r="CY1700">
        <v>1</v>
      </c>
      <c r="CZ1700">
        <v>0</v>
      </c>
      <c r="DA1700" s="57" t="s">
        <v>125</v>
      </c>
    </row>
    <row r="1701" spans="1:105">
      <c r="A1701">
        <v>1695</v>
      </c>
      <c r="B1701">
        <v>1</v>
      </c>
      <c r="C1701">
        <v>2</v>
      </c>
      <c r="D1701">
        <v>4</v>
      </c>
      <c r="E1701">
        <v>10</v>
      </c>
      <c r="F1701">
        <v>0</v>
      </c>
      <c r="G1701">
        <v>0</v>
      </c>
      <c r="H1701">
        <v>0</v>
      </c>
      <c r="I1701">
        <v>1</v>
      </c>
      <c r="J1701">
        <v>0</v>
      </c>
      <c r="K1701">
        <v>0</v>
      </c>
      <c r="L1701">
        <v>0</v>
      </c>
      <c r="M1701">
        <v>1</v>
      </c>
      <c r="N1701">
        <v>0</v>
      </c>
      <c r="O1701">
        <v>0</v>
      </c>
      <c r="P1701">
        <v>0</v>
      </c>
      <c r="Q1701">
        <v>0</v>
      </c>
      <c r="R1701">
        <v>3</v>
      </c>
      <c r="S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1</v>
      </c>
      <c r="AB1701">
        <v>0</v>
      </c>
      <c r="AD1701">
        <v>1</v>
      </c>
      <c r="AF1701">
        <v>0</v>
      </c>
      <c r="AG1701">
        <v>0</v>
      </c>
      <c r="AH1701">
        <v>1</v>
      </c>
      <c r="AI1701">
        <v>0</v>
      </c>
      <c r="AJ1701">
        <v>0</v>
      </c>
      <c r="AK1701">
        <v>0</v>
      </c>
      <c r="AM1701">
        <v>1</v>
      </c>
      <c r="AN1701">
        <v>1</v>
      </c>
      <c r="AO1701">
        <v>0</v>
      </c>
      <c r="AP1701">
        <v>1</v>
      </c>
      <c r="AQ1701">
        <v>0</v>
      </c>
      <c r="AR1701">
        <v>0</v>
      </c>
      <c r="AT1701">
        <v>2</v>
      </c>
      <c r="AU1701">
        <v>1</v>
      </c>
      <c r="AV1701">
        <v>2</v>
      </c>
      <c r="AW1701">
        <v>1</v>
      </c>
      <c r="AX1701">
        <v>1</v>
      </c>
      <c r="AY1701">
        <v>2</v>
      </c>
      <c r="AZ1701">
        <v>1</v>
      </c>
      <c r="BA1701">
        <v>1</v>
      </c>
      <c r="BB1701">
        <v>2</v>
      </c>
      <c r="BC1701">
        <v>1</v>
      </c>
      <c r="BD1701">
        <v>1</v>
      </c>
      <c r="BE1701">
        <v>1</v>
      </c>
      <c r="BF1701">
        <v>1</v>
      </c>
      <c r="BG1701">
        <v>1</v>
      </c>
      <c r="BH1701">
        <v>1</v>
      </c>
      <c r="BI1701">
        <v>2</v>
      </c>
      <c r="BJ1701" s="58">
        <v>1</v>
      </c>
      <c r="BK1701">
        <v>2</v>
      </c>
      <c r="BL1701">
        <v>1</v>
      </c>
      <c r="BM1701">
        <v>1</v>
      </c>
      <c r="BN1701">
        <v>2</v>
      </c>
      <c r="BO1701">
        <v>2</v>
      </c>
      <c r="BP1701">
        <v>2</v>
      </c>
      <c r="BQ1701" t="s">
        <v>125</v>
      </c>
      <c r="BR1701">
        <v>1</v>
      </c>
      <c r="BS1701">
        <v>2</v>
      </c>
      <c r="BT1701" t="s">
        <v>125</v>
      </c>
      <c r="BU1701">
        <v>1</v>
      </c>
      <c r="BV1701">
        <v>1</v>
      </c>
      <c r="BW1701">
        <v>2</v>
      </c>
      <c r="BX1701">
        <v>2</v>
      </c>
      <c r="BY1701">
        <v>2</v>
      </c>
      <c r="BZ1701">
        <v>2</v>
      </c>
      <c r="CA1701">
        <v>1</v>
      </c>
      <c r="CB1701">
        <v>2</v>
      </c>
      <c r="CC1701">
        <v>2</v>
      </c>
      <c r="CD1701">
        <v>2</v>
      </c>
      <c r="CE1701">
        <v>2</v>
      </c>
      <c r="CF1701">
        <v>1</v>
      </c>
      <c r="CG1701">
        <v>2</v>
      </c>
      <c r="CH1701">
        <v>2</v>
      </c>
      <c r="CI1701">
        <v>2</v>
      </c>
      <c r="CJ1701">
        <v>2</v>
      </c>
      <c r="CK1701">
        <v>2</v>
      </c>
      <c r="CL1701">
        <v>1</v>
      </c>
      <c r="CM1701">
        <v>3</v>
      </c>
      <c r="CN1701">
        <v>3</v>
      </c>
      <c r="CO1701">
        <v>3</v>
      </c>
      <c r="CP1701">
        <v>2</v>
      </c>
      <c r="CQ1701">
        <v>4</v>
      </c>
      <c r="CR1701">
        <v>3</v>
      </c>
      <c r="CS1701">
        <v>3</v>
      </c>
      <c r="CT1701">
        <v>3</v>
      </c>
      <c r="CU1701">
        <v>3</v>
      </c>
      <c r="CV1701">
        <v>2</v>
      </c>
      <c r="CW1701">
        <v>1</v>
      </c>
      <c r="CX1701">
        <v>3</v>
      </c>
      <c r="CY1701">
        <v>3</v>
      </c>
      <c r="CZ1701">
        <v>0</v>
      </c>
      <c r="DA1701" s="57" t="s">
        <v>125</v>
      </c>
    </row>
    <row r="1702" spans="1:105">
      <c r="A1702">
        <v>1696</v>
      </c>
      <c r="B1702">
        <v>2</v>
      </c>
      <c r="C1702">
        <v>4</v>
      </c>
      <c r="D1702">
        <v>1</v>
      </c>
      <c r="E1702">
        <v>14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1</v>
      </c>
      <c r="L1702">
        <v>0</v>
      </c>
      <c r="M1702">
        <v>3</v>
      </c>
      <c r="N1702">
        <v>4</v>
      </c>
      <c r="O1702">
        <v>4</v>
      </c>
      <c r="P1702">
        <v>4</v>
      </c>
      <c r="Q1702">
        <v>4</v>
      </c>
      <c r="R1702">
        <v>4</v>
      </c>
      <c r="S1702">
        <v>4</v>
      </c>
      <c r="U1702">
        <v>1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F1702">
        <v>1</v>
      </c>
      <c r="AG1702">
        <v>0</v>
      </c>
      <c r="AH1702">
        <v>1</v>
      </c>
      <c r="AI1702">
        <v>0</v>
      </c>
      <c r="AJ1702">
        <v>0</v>
      </c>
      <c r="AK1702">
        <v>0</v>
      </c>
      <c r="AM1702">
        <v>1</v>
      </c>
      <c r="AN1702">
        <v>1</v>
      </c>
      <c r="AO1702">
        <v>1</v>
      </c>
      <c r="AP1702">
        <v>0</v>
      </c>
      <c r="AQ1702">
        <v>0</v>
      </c>
      <c r="AR1702">
        <v>0</v>
      </c>
      <c r="AT1702">
        <v>1</v>
      </c>
      <c r="AU1702">
        <v>2</v>
      </c>
      <c r="AV1702">
        <v>2</v>
      </c>
      <c r="AW1702">
        <v>2</v>
      </c>
      <c r="AX1702">
        <v>2</v>
      </c>
      <c r="AY1702" t="s">
        <v>125</v>
      </c>
      <c r="AZ1702">
        <v>1</v>
      </c>
      <c r="BA1702">
        <v>1</v>
      </c>
      <c r="BB1702">
        <v>2</v>
      </c>
      <c r="BC1702">
        <v>1</v>
      </c>
      <c r="BD1702">
        <v>1</v>
      </c>
      <c r="BE1702">
        <v>2</v>
      </c>
      <c r="BF1702">
        <v>1</v>
      </c>
      <c r="BG1702">
        <v>1</v>
      </c>
      <c r="BH1702">
        <v>2</v>
      </c>
      <c r="BI1702">
        <v>2</v>
      </c>
      <c r="BJ1702" s="58">
        <v>1</v>
      </c>
      <c r="BK1702">
        <v>2</v>
      </c>
      <c r="BL1702">
        <v>1</v>
      </c>
      <c r="BM1702">
        <v>1</v>
      </c>
      <c r="BN1702">
        <v>1</v>
      </c>
      <c r="BO1702">
        <v>2</v>
      </c>
      <c r="BP1702">
        <v>2</v>
      </c>
      <c r="BQ1702" t="s">
        <v>125</v>
      </c>
      <c r="BR1702">
        <v>1</v>
      </c>
      <c r="BS1702">
        <v>1</v>
      </c>
      <c r="BT1702">
        <v>1</v>
      </c>
      <c r="BU1702">
        <v>1</v>
      </c>
      <c r="BV1702">
        <v>2</v>
      </c>
      <c r="BW1702">
        <v>1</v>
      </c>
      <c r="BX1702">
        <v>2</v>
      </c>
      <c r="BY1702">
        <v>1</v>
      </c>
      <c r="CA1702">
        <v>1</v>
      </c>
      <c r="CB1702">
        <v>2</v>
      </c>
      <c r="CC1702">
        <v>1</v>
      </c>
      <c r="CD1702">
        <v>1</v>
      </c>
      <c r="CE1702">
        <v>2</v>
      </c>
      <c r="CF1702">
        <v>1</v>
      </c>
      <c r="CG1702">
        <v>2</v>
      </c>
      <c r="CH1702">
        <v>2</v>
      </c>
      <c r="CI1702">
        <v>1</v>
      </c>
      <c r="CJ1702">
        <v>1</v>
      </c>
      <c r="CK1702">
        <v>2</v>
      </c>
      <c r="CL1702">
        <v>1</v>
      </c>
      <c r="CM1702">
        <v>4</v>
      </c>
      <c r="CN1702">
        <v>3</v>
      </c>
      <c r="CO1702">
        <v>4</v>
      </c>
      <c r="CP1702">
        <v>4</v>
      </c>
      <c r="CQ1702">
        <v>4</v>
      </c>
      <c r="CR1702">
        <v>4</v>
      </c>
      <c r="CS1702">
        <v>4</v>
      </c>
      <c r="CT1702">
        <v>3</v>
      </c>
      <c r="CU1702">
        <v>3</v>
      </c>
      <c r="CV1702">
        <v>4</v>
      </c>
      <c r="CW1702">
        <v>1</v>
      </c>
      <c r="CX1702">
        <v>3</v>
      </c>
      <c r="CY1702">
        <v>3</v>
      </c>
      <c r="CZ1702">
        <v>4</v>
      </c>
      <c r="DA1702" s="57" t="s">
        <v>125</v>
      </c>
    </row>
    <row r="1703" spans="1:105">
      <c r="A1703">
        <v>1697</v>
      </c>
      <c r="B1703">
        <v>1</v>
      </c>
      <c r="C1703">
        <v>4</v>
      </c>
      <c r="D1703">
        <v>1</v>
      </c>
      <c r="E1703">
        <v>16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1</v>
      </c>
      <c r="L1703">
        <v>0</v>
      </c>
      <c r="M1703">
        <v>2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U1703">
        <v>0</v>
      </c>
      <c r="V1703">
        <v>0</v>
      </c>
      <c r="W1703">
        <v>1</v>
      </c>
      <c r="X1703">
        <v>0</v>
      </c>
      <c r="Y1703">
        <v>0</v>
      </c>
      <c r="Z1703">
        <v>1</v>
      </c>
      <c r="AA1703">
        <v>0</v>
      </c>
      <c r="AB1703">
        <v>0</v>
      </c>
      <c r="AD1703">
        <v>3</v>
      </c>
      <c r="AF1703">
        <v>0</v>
      </c>
      <c r="AG1703">
        <v>0</v>
      </c>
      <c r="AH1703">
        <v>1</v>
      </c>
      <c r="AI1703">
        <v>0</v>
      </c>
      <c r="AJ1703">
        <v>0</v>
      </c>
      <c r="AK1703">
        <v>0</v>
      </c>
      <c r="AM1703">
        <v>1</v>
      </c>
      <c r="AN1703">
        <v>1</v>
      </c>
      <c r="AO1703">
        <v>1</v>
      </c>
      <c r="AP1703">
        <v>1</v>
      </c>
      <c r="AQ1703">
        <v>0</v>
      </c>
      <c r="AR1703">
        <v>0</v>
      </c>
      <c r="AT1703">
        <v>1</v>
      </c>
      <c r="AU1703">
        <v>3</v>
      </c>
      <c r="AV1703">
        <v>1</v>
      </c>
      <c r="AW1703">
        <v>1</v>
      </c>
      <c r="AX1703">
        <v>1</v>
      </c>
      <c r="AY1703">
        <v>2</v>
      </c>
      <c r="AZ1703">
        <v>1</v>
      </c>
      <c r="BA1703">
        <v>1</v>
      </c>
      <c r="BB1703">
        <v>2</v>
      </c>
      <c r="BC1703">
        <v>2</v>
      </c>
      <c r="BD1703">
        <v>1</v>
      </c>
      <c r="BE1703">
        <v>2</v>
      </c>
      <c r="BF1703">
        <v>2</v>
      </c>
      <c r="BG1703" t="s">
        <v>125</v>
      </c>
      <c r="BH1703">
        <v>1</v>
      </c>
      <c r="BI1703">
        <v>2</v>
      </c>
      <c r="BJ1703" s="58">
        <v>1</v>
      </c>
      <c r="BK1703">
        <v>2</v>
      </c>
      <c r="BL1703">
        <v>1</v>
      </c>
      <c r="BM1703">
        <v>2</v>
      </c>
      <c r="BN1703">
        <v>1</v>
      </c>
      <c r="BO1703">
        <v>2</v>
      </c>
      <c r="BP1703">
        <v>2</v>
      </c>
      <c r="BQ1703" t="s">
        <v>125</v>
      </c>
      <c r="BR1703">
        <v>2</v>
      </c>
      <c r="BS1703">
        <v>2</v>
      </c>
      <c r="BT1703" t="s">
        <v>125</v>
      </c>
      <c r="BU1703">
        <v>1</v>
      </c>
      <c r="BV1703">
        <v>1</v>
      </c>
      <c r="BW1703">
        <v>1</v>
      </c>
      <c r="BX1703">
        <v>2</v>
      </c>
      <c r="BY1703">
        <v>2</v>
      </c>
      <c r="BZ1703">
        <v>1</v>
      </c>
      <c r="CA1703">
        <v>1</v>
      </c>
      <c r="CB1703">
        <v>2</v>
      </c>
      <c r="CC1703">
        <v>2</v>
      </c>
      <c r="CD1703">
        <v>2</v>
      </c>
      <c r="CE1703">
        <v>2</v>
      </c>
      <c r="CF1703">
        <v>2</v>
      </c>
      <c r="CG1703">
        <v>2</v>
      </c>
      <c r="CH1703">
        <v>2</v>
      </c>
      <c r="CI1703">
        <v>2</v>
      </c>
      <c r="CJ1703">
        <v>2</v>
      </c>
      <c r="CK1703">
        <v>2</v>
      </c>
      <c r="CL1703">
        <v>2</v>
      </c>
      <c r="CM1703" t="s">
        <v>125</v>
      </c>
      <c r="CN1703" t="s">
        <v>125</v>
      </c>
      <c r="CO1703">
        <v>3</v>
      </c>
      <c r="CP1703">
        <v>2</v>
      </c>
      <c r="CQ1703">
        <v>4</v>
      </c>
      <c r="CR1703">
        <v>3</v>
      </c>
      <c r="CS1703">
        <v>3</v>
      </c>
      <c r="CT1703">
        <v>3</v>
      </c>
      <c r="CU1703">
        <v>2</v>
      </c>
      <c r="CV1703">
        <v>2</v>
      </c>
      <c r="CW1703">
        <v>1</v>
      </c>
      <c r="CX1703">
        <v>3</v>
      </c>
      <c r="CY1703">
        <v>3</v>
      </c>
      <c r="CZ1703">
        <v>0</v>
      </c>
      <c r="DA1703" s="57" t="s">
        <v>125</v>
      </c>
    </row>
    <row r="1704" spans="1:105">
      <c r="A1704">
        <v>1698</v>
      </c>
      <c r="B1704">
        <v>2</v>
      </c>
      <c r="C1704">
        <v>4</v>
      </c>
      <c r="D1704">
        <v>4</v>
      </c>
      <c r="E1704">
        <v>1</v>
      </c>
      <c r="F1704">
        <v>0</v>
      </c>
      <c r="G1704">
        <v>1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1</v>
      </c>
      <c r="N1704">
        <v>4</v>
      </c>
      <c r="O1704">
        <v>4</v>
      </c>
      <c r="P1704">
        <v>4</v>
      </c>
      <c r="Q1704">
        <v>1</v>
      </c>
      <c r="R1704">
        <v>4</v>
      </c>
      <c r="S1704">
        <v>4</v>
      </c>
      <c r="U1704">
        <v>1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D1704">
        <v>1</v>
      </c>
      <c r="AF1704">
        <v>0</v>
      </c>
      <c r="AG1704">
        <v>0</v>
      </c>
      <c r="AH1704">
        <v>1</v>
      </c>
      <c r="AI1704">
        <v>0</v>
      </c>
      <c r="AJ1704">
        <v>0</v>
      </c>
      <c r="AK1704">
        <v>0</v>
      </c>
      <c r="AM1704">
        <v>1</v>
      </c>
      <c r="AN1704">
        <v>1</v>
      </c>
      <c r="AO1704">
        <v>1</v>
      </c>
      <c r="AP1704">
        <v>1</v>
      </c>
      <c r="AQ1704">
        <v>0</v>
      </c>
      <c r="AR1704">
        <v>0</v>
      </c>
      <c r="AT1704">
        <v>1</v>
      </c>
      <c r="AU1704">
        <v>3</v>
      </c>
      <c r="AV1704">
        <v>1</v>
      </c>
      <c r="AW1704">
        <v>1</v>
      </c>
      <c r="AX1704">
        <v>1</v>
      </c>
      <c r="AY1704">
        <v>1</v>
      </c>
      <c r="AZ1704">
        <v>1</v>
      </c>
      <c r="BA1704">
        <v>2</v>
      </c>
      <c r="BB1704">
        <v>2</v>
      </c>
      <c r="BC1704">
        <v>1</v>
      </c>
      <c r="BD1704">
        <v>1</v>
      </c>
      <c r="BE1704">
        <v>2</v>
      </c>
      <c r="BF1704">
        <v>1</v>
      </c>
      <c r="BG1704">
        <v>1</v>
      </c>
      <c r="BH1704">
        <v>2</v>
      </c>
      <c r="BI1704">
        <v>2</v>
      </c>
      <c r="BJ1704" s="58">
        <v>2</v>
      </c>
      <c r="BK1704">
        <v>1</v>
      </c>
      <c r="BL1704">
        <v>1</v>
      </c>
      <c r="BM1704">
        <v>1</v>
      </c>
      <c r="BN1704">
        <v>1</v>
      </c>
      <c r="BO1704">
        <v>2</v>
      </c>
      <c r="BP1704">
        <v>2</v>
      </c>
      <c r="BQ1704" t="s">
        <v>125</v>
      </c>
      <c r="BR1704">
        <v>1</v>
      </c>
      <c r="BS1704">
        <v>2</v>
      </c>
      <c r="BT1704" t="s">
        <v>125</v>
      </c>
      <c r="BU1704">
        <v>1</v>
      </c>
      <c r="BV1704">
        <v>2</v>
      </c>
      <c r="BW1704">
        <v>2</v>
      </c>
      <c r="BX1704">
        <v>2</v>
      </c>
      <c r="BY1704">
        <v>1</v>
      </c>
      <c r="BZ1704">
        <v>2</v>
      </c>
      <c r="CA1704">
        <v>2</v>
      </c>
      <c r="CB1704">
        <v>2</v>
      </c>
      <c r="CC1704">
        <v>1</v>
      </c>
      <c r="CD1704">
        <v>1</v>
      </c>
      <c r="CE1704">
        <v>2</v>
      </c>
      <c r="CF1704">
        <v>1</v>
      </c>
      <c r="CG1704">
        <v>1</v>
      </c>
      <c r="CH1704">
        <v>2</v>
      </c>
      <c r="CI1704">
        <v>2</v>
      </c>
      <c r="CJ1704">
        <v>1</v>
      </c>
      <c r="CK1704">
        <v>2</v>
      </c>
      <c r="CL1704">
        <v>1</v>
      </c>
      <c r="CM1704">
        <v>4</v>
      </c>
      <c r="CN1704">
        <v>3</v>
      </c>
      <c r="CO1704">
        <v>4</v>
      </c>
      <c r="CP1704">
        <v>4</v>
      </c>
      <c r="CQ1704">
        <v>4</v>
      </c>
      <c r="CR1704">
        <v>4</v>
      </c>
      <c r="CS1704">
        <v>4</v>
      </c>
      <c r="CT1704">
        <v>4</v>
      </c>
      <c r="CU1704">
        <v>3</v>
      </c>
      <c r="CV1704">
        <v>3</v>
      </c>
      <c r="CW1704">
        <v>1</v>
      </c>
      <c r="CX1704">
        <v>3</v>
      </c>
      <c r="CY1704">
        <v>3</v>
      </c>
      <c r="CZ1704">
        <v>3</v>
      </c>
      <c r="DA1704" s="57">
        <v>3</v>
      </c>
    </row>
    <row r="1705" spans="1:105">
      <c r="A1705">
        <v>1699</v>
      </c>
      <c r="B1705">
        <v>2</v>
      </c>
      <c r="C1705">
        <v>3</v>
      </c>
      <c r="D1705">
        <v>1</v>
      </c>
      <c r="E1705">
        <v>8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1</v>
      </c>
      <c r="L1705">
        <v>0</v>
      </c>
      <c r="M1705">
        <v>3</v>
      </c>
      <c r="N1705">
        <v>3</v>
      </c>
      <c r="O1705">
        <v>3</v>
      </c>
      <c r="P1705">
        <v>3</v>
      </c>
      <c r="Q1705">
        <v>3</v>
      </c>
      <c r="R1705">
        <v>4</v>
      </c>
      <c r="S1705">
        <v>3</v>
      </c>
      <c r="U1705">
        <v>1</v>
      </c>
      <c r="V1705">
        <v>1</v>
      </c>
      <c r="W1705">
        <v>0</v>
      </c>
      <c r="X1705">
        <v>0</v>
      </c>
      <c r="Y1705">
        <v>1</v>
      </c>
      <c r="Z1705">
        <v>0</v>
      </c>
      <c r="AA1705">
        <v>0</v>
      </c>
      <c r="AB1705">
        <v>0</v>
      </c>
      <c r="AD1705">
        <v>1</v>
      </c>
      <c r="AF1705">
        <v>1</v>
      </c>
      <c r="AG1705">
        <v>0</v>
      </c>
      <c r="AH1705">
        <v>1</v>
      </c>
      <c r="AI1705">
        <v>0</v>
      </c>
      <c r="AJ1705">
        <v>0</v>
      </c>
      <c r="AK1705">
        <v>0</v>
      </c>
      <c r="AM1705">
        <v>1</v>
      </c>
      <c r="AN1705">
        <v>1</v>
      </c>
      <c r="AO1705">
        <v>1</v>
      </c>
      <c r="AP1705">
        <v>0</v>
      </c>
      <c r="AQ1705">
        <v>0</v>
      </c>
      <c r="AR1705">
        <v>0</v>
      </c>
      <c r="AT1705">
        <v>1</v>
      </c>
      <c r="AU1705">
        <v>1</v>
      </c>
      <c r="AV1705">
        <v>1</v>
      </c>
      <c r="AW1705">
        <v>1</v>
      </c>
      <c r="AX1705">
        <v>1</v>
      </c>
      <c r="AY1705">
        <v>1</v>
      </c>
      <c r="AZ1705">
        <v>1</v>
      </c>
      <c r="BA1705">
        <v>2</v>
      </c>
      <c r="BB1705">
        <v>2</v>
      </c>
      <c r="BC1705">
        <v>1</v>
      </c>
      <c r="BD1705">
        <v>1</v>
      </c>
      <c r="BE1705">
        <v>1</v>
      </c>
      <c r="BF1705">
        <v>1</v>
      </c>
      <c r="BG1705">
        <v>1</v>
      </c>
      <c r="BH1705">
        <v>1</v>
      </c>
      <c r="BI1705">
        <v>1</v>
      </c>
      <c r="BJ1705" s="58">
        <v>1</v>
      </c>
      <c r="BK1705">
        <v>2</v>
      </c>
      <c r="BL1705">
        <v>1</v>
      </c>
      <c r="BM1705">
        <v>1</v>
      </c>
      <c r="BN1705">
        <v>1</v>
      </c>
      <c r="BO1705">
        <v>2</v>
      </c>
      <c r="BP1705">
        <v>2</v>
      </c>
      <c r="BQ1705" t="s">
        <v>125</v>
      </c>
      <c r="BR1705">
        <v>1</v>
      </c>
      <c r="BS1705">
        <v>1</v>
      </c>
      <c r="BT1705">
        <v>1</v>
      </c>
      <c r="BU1705">
        <v>1</v>
      </c>
      <c r="BV1705">
        <v>2</v>
      </c>
      <c r="BW1705">
        <v>1</v>
      </c>
      <c r="BX1705">
        <v>2</v>
      </c>
      <c r="BY1705">
        <v>1</v>
      </c>
      <c r="BZ1705">
        <v>2</v>
      </c>
      <c r="CA1705">
        <v>2</v>
      </c>
      <c r="CB1705">
        <v>2</v>
      </c>
      <c r="CC1705">
        <v>1</v>
      </c>
      <c r="CD1705">
        <v>1</v>
      </c>
      <c r="CE1705">
        <v>2</v>
      </c>
      <c r="CF1705">
        <v>1</v>
      </c>
      <c r="CG1705">
        <v>2</v>
      </c>
      <c r="CH1705">
        <v>2</v>
      </c>
      <c r="CI1705">
        <v>2</v>
      </c>
      <c r="CJ1705">
        <v>1</v>
      </c>
      <c r="CK1705">
        <v>2</v>
      </c>
      <c r="CL1705">
        <v>1</v>
      </c>
      <c r="CM1705">
        <v>3</v>
      </c>
      <c r="CN1705">
        <v>3</v>
      </c>
      <c r="CO1705">
        <v>4</v>
      </c>
      <c r="CP1705">
        <v>2</v>
      </c>
      <c r="CQ1705">
        <v>3</v>
      </c>
      <c r="CR1705">
        <v>3</v>
      </c>
      <c r="CS1705">
        <v>3</v>
      </c>
      <c r="CT1705">
        <v>3</v>
      </c>
      <c r="CU1705">
        <v>3</v>
      </c>
      <c r="CV1705">
        <v>3</v>
      </c>
      <c r="CW1705">
        <v>1</v>
      </c>
      <c r="CX1705">
        <v>3</v>
      </c>
      <c r="CY1705">
        <v>4</v>
      </c>
      <c r="CZ1705">
        <v>3</v>
      </c>
      <c r="DA1705" s="57" t="s">
        <v>125</v>
      </c>
    </row>
    <row r="1706" spans="1:105">
      <c r="A1706">
        <v>1700</v>
      </c>
      <c r="B1706">
        <v>2</v>
      </c>
      <c r="C1706">
        <v>2</v>
      </c>
      <c r="D1706">
        <v>1</v>
      </c>
      <c r="E1706">
        <v>11</v>
      </c>
      <c r="F1706">
        <v>0</v>
      </c>
      <c r="G1706">
        <v>0</v>
      </c>
      <c r="H1706">
        <v>1</v>
      </c>
      <c r="I1706">
        <v>1</v>
      </c>
      <c r="J1706">
        <v>0</v>
      </c>
      <c r="K1706">
        <v>0</v>
      </c>
      <c r="L1706">
        <v>0</v>
      </c>
      <c r="M1706">
        <v>2</v>
      </c>
      <c r="N1706">
        <v>4</v>
      </c>
      <c r="O1706">
        <v>4</v>
      </c>
      <c r="P1706">
        <v>4</v>
      </c>
      <c r="Q1706">
        <v>4</v>
      </c>
      <c r="R1706">
        <v>4</v>
      </c>
      <c r="S1706">
        <v>4</v>
      </c>
      <c r="U1706">
        <v>0</v>
      </c>
      <c r="V1706">
        <v>0</v>
      </c>
      <c r="W1706">
        <v>1</v>
      </c>
      <c r="X1706">
        <v>0</v>
      </c>
      <c r="Y1706">
        <v>0</v>
      </c>
      <c r="Z1706">
        <v>0</v>
      </c>
      <c r="AA1706">
        <v>0</v>
      </c>
      <c r="AB1706">
        <v>0</v>
      </c>
      <c r="AD1706">
        <v>1</v>
      </c>
      <c r="AF1706">
        <v>1</v>
      </c>
      <c r="AG1706">
        <v>0</v>
      </c>
      <c r="AH1706">
        <v>1</v>
      </c>
      <c r="AI1706">
        <v>1</v>
      </c>
      <c r="AJ1706">
        <v>0</v>
      </c>
      <c r="AK1706">
        <v>0</v>
      </c>
      <c r="AM1706">
        <v>1</v>
      </c>
      <c r="AN1706">
        <v>1</v>
      </c>
      <c r="AO1706">
        <v>0</v>
      </c>
      <c r="AP1706">
        <v>1</v>
      </c>
      <c r="AQ1706">
        <v>0</v>
      </c>
      <c r="AR1706">
        <v>0</v>
      </c>
      <c r="AT1706">
        <v>3</v>
      </c>
      <c r="AU1706">
        <v>3</v>
      </c>
      <c r="AV1706">
        <v>2</v>
      </c>
      <c r="AW1706">
        <v>2</v>
      </c>
      <c r="AX1706">
        <v>1</v>
      </c>
      <c r="AY1706">
        <v>1</v>
      </c>
      <c r="AZ1706">
        <v>1</v>
      </c>
      <c r="BA1706">
        <v>1</v>
      </c>
      <c r="BB1706">
        <v>2</v>
      </c>
      <c r="BC1706">
        <v>2</v>
      </c>
      <c r="BD1706">
        <v>1</v>
      </c>
      <c r="BE1706">
        <v>2</v>
      </c>
      <c r="BF1706">
        <v>1</v>
      </c>
      <c r="BG1706">
        <v>1</v>
      </c>
      <c r="BH1706">
        <v>2</v>
      </c>
      <c r="BI1706">
        <v>2</v>
      </c>
      <c r="BJ1706" s="58">
        <v>1</v>
      </c>
      <c r="BK1706">
        <v>2</v>
      </c>
      <c r="BL1706">
        <v>1</v>
      </c>
      <c r="BM1706">
        <v>1</v>
      </c>
      <c r="BN1706">
        <v>1</v>
      </c>
      <c r="BO1706">
        <v>2</v>
      </c>
      <c r="BP1706">
        <v>1</v>
      </c>
      <c r="BQ1706">
        <v>1</v>
      </c>
      <c r="BR1706">
        <v>1</v>
      </c>
      <c r="BS1706">
        <v>2</v>
      </c>
      <c r="BT1706" t="s">
        <v>125</v>
      </c>
      <c r="BU1706">
        <v>1</v>
      </c>
      <c r="BV1706">
        <v>2</v>
      </c>
      <c r="BW1706">
        <v>2</v>
      </c>
      <c r="BX1706">
        <v>2</v>
      </c>
      <c r="BY1706">
        <v>1</v>
      </c>
      <c r="BZ1706">
        <v>2</v>
      </c>
      <c r="CA1706">
        <v>2</v>
      </c>
      <c r="CB1706">
        <v>2</v>
      </c>
      <c r="CC1706">
        <v>2</v>
      </c>
      <c r="CD1706">
        <v>1</v>
      </c>
      <c r="CE1706">
        <v>2</v>
      </c>
      <c r="CF1706">
        <v>1</v>
      </c>
      <c r="CG1706">
        <v>2</v>
      </c>
      <c r="CH1706">
        <v>2</v>
      </c>
      <c r="CI1706">
        <v>2</v>
      </c>
      <c r="CJ1706">
        <v>1</v>
      </c>
      <c r="CK1706">
        <v>2</v>
      </c>
      <c r="CL1706">
        <v>2</v>
      </c>
      <c r="CM1706" t="s">
        <v>125</v>
      </c>
      <c r="CN1706" t="s">
        <v>125</v>
      </c>
      <c r="CO1706">
        <v>3</v>
      </c>
      <c r="CP1706">
        <v>3</v>
      </c>
      <c r="CQ1706">
        <v>3</v>
      </c>
      <c r="CR1706">
        <v>3</v>
      </c>
      <c r="CS1706">
        <v>3</v>
      </c>
      <c r="CT1706">
        <v>4</v>
      </c>
      <c r="CU1706">
        <v>3</v>
      </c>
      <c r="CV1706">
        <v>3</v>
      </c>
      <c r="CW1706">
        <v>1</v>
      </c>
      <c r="CX1706">
        <v>2</v>
      </c>
      <c r="CY1706">
        <v>4</v>
      </c>
      <c r="CZ1706">
        <v>3</v>
      </c>
      <c r="DA1706" s="57">
        <v>3</v>
      </c>
    </row>
    <row r="1707" spans="1:105">
      <c r="A1707">
        <v>1701</v>
      </c>
      <c r="B1707">
        <v>1</v>
      </c>
      <c r="C1707">
        <v>4</v>
      </c>
      <c r="D1707">
        <v>1</v>
      </c>
      <c r="E1707">
        <v>8</v>
      </c>
      <c r="F1707">
        <v>0</v>
      </c>
      <c r="G1707">
        <v>0</v>
      </c>
      <c r="H1707">
        <v>0</v>
      </c>
      <c r="I1707">
        <v>0</v>
      </c>
      <c r="J1707">
        <v>1</v>
      </c>
      <c r="K1707">
        <v>0</v>
      </c>
      <c r="L1707">
        <v>0</v>
      </c>
      <c r="M1707">
        <v>1</v>
      </c>
      <c r="N1707">
        <v>3</v>
      </c>
      <c r="O1707">
        <v>4</v>
      </c>
      <c r="P1707">
        <v>4</v>
      </c>
      <c r="Q1707">
        <v>4</v>
      </c>
      <c r="R1707">
        <v>4</v>
      </c>
      <c r="S1707">
        <v>4</v>
      </c>
      <c r="U1707">
        <v>1</v>
      </c>
      <c r="V1707">
        <v>1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D1707">
        <v>2</v>
      </c>
      <c r="AF1707">
        <v>1</v>
      </c>
      <c r="AG1707">
        <v>1</v>
      </c>
      <c r="AH1707">
        <v>1</v>
      </c>
      <c r="AI1707">
        <v>1</v>
      </c>
      <c r="AJ1707">
        <v>0</v>
      </c>
      <c r="AK1707">
        <v>0</v>
      </c>
      <c r="AM1707">
        <v>0</v>
      </c>
      <c r="AN1707">
        <v>1</v>
      </c>
      <c r="AO1707">
        <v>0</v>
      </c>
      <c r="AP1707">
        <v>0</v>
      </c>
      <c r="AQ1707">
        <v>0</v>
      </c>
      <c r="AR1707">
        <v>0</v>
      </c>
      <c r="AT1707">
        <v>3</v>
      </c>
      <c r="AU1707">
        <v>3</v>
      </c>
      <c r="AV1707">
        <v>2</v>
      </c>
      <c r="AW1707">
        <v>2</v>
      </c>
      <c r="AX1707">
        <v>1</v>
      </c>
      <c r="AY1707">
        <v>1</v>
      </c>
      <c r="AZ1707">
        <v>1</v>
      </c>
      <c r="BA1707">
        <v>1</v>
      </c>
      <c r="BB1707">
        <v>2</v>
      </c>
      <c r="BC1707">
        <v>2</v>
      </c>
      <c r="BD1707">
        <v>1</v>
      </c>
      <c r="BE1707">
        <v>1</v>
      </c>
      <c r="BF1707">
        <v>1</v>
      </c>
      <c r="BG1707">
        <v>1</v>
      </c>
      <c r="BH1707">
        <v>1</v>
      </c>
      <c r="BI1707">
        <v>1</v>
      </c>
      <c r="BJ1707" s="58">
        <v>2</v>
      </c>
      <c r="BK1707">
        <v>1</v>
      </c>
      <c r="BL1707">
        <v>1</v>
      </c>
      <c r="BM1707">
        <v>1</v>
      </c>
      <c r="BN1707">
        <v>1</v>
      </c>
      <c r="BO1707">
        <v>2</v>
      </c>
      <c r="BP1707">
        <v>2</v>
      </c>
      <c r="BQ1707" t="s">
        <v>125</v>
      </c>
      <c r="BR1707">
        <v>1</v>
      </c>
      <c r="BS1707">
        <v>1</v>
      </c>
      <c r="BT1707">
        <v>2</v>
      </c>
      <c r="BU1707">
        <v>1</v>
      </c>
      <c r="BV1707">
        <v>2</v>
      </c>
      <c r="BW1707">
        <v>1</v>
      </c>
      <c r="BX1707">
        <v>2</v>
      </c>
      <c r="BY1707">
        <v>1</v>
      </c>
      <c r="BZ1707">
        <v>1</v>
      </c>
      <c r="CA1707">
        <v>1</v>
      </c>
      <c r="CB1707">
        <v>2</v>
      </c>
      <c r="CC1707">
        <v>2</v>
      </c>
      <c r="CD1707">
        <v>2</v>
      </c>
      <c r="CE1707">
        <v>2</v>
      </c>
      <c r="CF1707">
        <v>1</v>
      </c>
      <c r="CG1707">
        <v>2</v>
      </c>
      <c r="CH1707">
        <v>2</v>
      </c>
      <c r="CI1707">
        <v>2</v>
      </c>
      <c r="CJ1707">
        <v>2</v>
      </c>
      <c r="CK1707">
        <v>2</v>
      </c>
      <c r="CL1707">
        <v>1</v>
      </c>
      <c r="CM1707">
        <v>4</v>
      </c>
      <c r="CN1707">
        <v>4</v>
      </c>
      <c r="CO1707">
        <v>4</v>
      </c>
      <c r="CP1707">
        <v>2</v>
      </c>
      <c r="CQ1707">
        <v>4</v>
      </c>
      <c r="CR1707">
        <v>4</v>
      </c>
      <c r="CS1707">
        <v>4</v>
      </c>
      <c r="CT1707">
        <v>4</v>
      </c>
      <c r="CU1707">
        <v>3</v>
      </c>
      <c r="CV1707">
        <v>2</v>
      </c>
      <c r="CW1707">
        <v>1</v>
      </c>
      <c r="CX1707">
        <v>4</v>
      </c>
      <c r="CY1707">
        <v>3</v>
      </c>
      <c r="CZ1707">
        <v>3</v>
      </c>
      <c r="DA1707" s="57" t="s">
        <v>125</v>
      </c>
    </row>
    <row r="1708" spans="1:105">
      <c r="A1708">
        <v>1702</v>
      </c>
      <c r="B1708">
        <v>2</v>
      </c>
      <c r="C1708">
        <v>5</v>
      </c>
      <c r="D1708">
        <v>7</v>
      </c>
      <c r="E1708">
        <v>3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1</v>
      </c>
      <c r="L1708">
        <v>0</v>
      </c>
      <c r="M1708">
        <v>2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3</v>
      </c>
      <c r="U1708">
        <v>1</v>
      </c>
      <c r="V1708">
        <v>0</v>
      </c>
      <c r="W1708">
        <v>1</v>
      </c>
      <c r="X1708">
        <v>0</v>
      </c>
      <c r="Y1708">
        <v>1</v>
      </c>
      <c r="Z1708">
        <v>0</v>
      </c>
      <c r="AA1708">
        <v>0</v>
      </c>
      <c r="AB1708">
        <v>0</v>
      </c>
      <c r="AD1708">
        <v>1</v>
      </c>
      <c r="AF1708">
        <v>1</v>
      </c>
      <c r="AG1708">
        <v>0</v>
      </c>
      <c r="AH1708">
        <v>0</v>
      </c>
      <c r="AI1708">
        <v>1</v>
      </c>
      <c r="AJ1708">
        <v>0</v>
      </c>
      <c r="AK1708">
        <v>0</v>
      </c>
      <c r="AM1708">
        <v>1</v>
      </c>
      <c r="AN1708">
        <v>1</v>
      </c>
      <c r="AO1708">
        <v>1</v>
      </c>
      <c r="AP1708">
        <v>0</v>
      </c>
      <c r="AQ1708">
        <v>0</v>
      </c>
      <c r="AR1708">
        <v>0</v>
      </c>
      <c r="AT1708">
        <v>1</v>
      </c>
      <c r="AU1708">
        <v>1</v>
      </c>
      <c r="AV1708">
        <v>1</v>
      </c>
      <c r="AW1708">
        <v>2</v>
      </c>
      <c r="AX1708">
        <v>1</v>
      </c>
      <c r="AY1708">
        <v>2</v>
      </c>
      <c r="AZ1708">
        <v>1</v>
      </c>
      <c r="BA1708">
        <v>1</v>
      </c>
      <c r="BB1708">
        <v>2</v>
      </c>
      <c r="BC1708">
        <v>1</v>
      </c>
      <c r="BD1708">
        <v>1</v>
      </c>
      <c r="BE1708">
        <v>1</v>
      </c>
      <c r="BF1708">
        <v>2</v>
      </c>
      <c r="BG1708" t="s">
        <v>125</v>
      </c>
      <c r="BH1708">
        <v>2</v>
      </c>
      <c r="BI1708">
        <v>2</v>
      </c>
      <c r="BJ1708" s="58">
        <v>1</v>
      </c>
      <c r="BK1708">
        <v>2</v>
      </c>
      <c r="BL1708">
        <v>2</v>
      </c>
      <c r="BM1708">
        <v>2</v>
      </c>
      <c r="BN1708">
        <v>1</v>
      </c>
      <c r="BO1708">
        <v>1</v>
      </c>
      <c r="BP1708">
        <v>1</v>
      </c>
      <c r="BQ1708">
        <v>1</v>
      </c>
      <c r="BR1708">
        <v>2</v>
      </c>
      <c r="BS1708">
        <v>2</v>
      </c>
      <c r="BT1708" t="s">
        <v>125</v>
      </c>
      <c r="BU1708">
        <v>1</v>
      </c>
      <c r="BV1708">
        <v>2</v>
      </c>
      <c r="BW1708">
        <v>2</v>
      </c>
      <c r="BX1708">
        <v>2</v>
      </c>
      <c r="BY1708">
        <v>2</v>
      </c>
      <c r="BZ1708">
        <v>2</v>
      </c>
      <c r="CA1708">
        <v>2</v>
      </c>
      <c r="CB1708">
        <v>2</v>
      </c>
      <c r="CC1708">
        <v>1</v>
      </c>
      <c r="CD1708">
        <v>1</v>
      </c>
      <c r="CE1708">
        <v>2</v>
      </c>
      <c r="CF1708">
        <v>2</v>
      </c>
      <c r="CG1708">
        <v>2</v>
      </c>
      <c r="CH1708">
        <v>2</v>
      </c>
      <c r="CI1708">
        <v>2</v>
      </c>
      <c r="CJ1708">
        <v>2</v>
      </c>
      <c r="CK1708">
        <v>2</v>
      </c>
      <c r="CL1708">
        <v>1</v>
      </c>
      <c r="CM1708">
        <v>3</v>
      </c>
      <c r="CN1708">
        <v>4</v>
      </c>
      <c r="CO1708">
        <v>4</v>
      </c>
      <c r="CP1708">
        <v>3</v>
      </c>
      <c r="CQ1708">
        <v>4</v>
      </c>
      <c r="CR1708">
        <v>4</v>
      </c>
      <c r="CS1708">
        <v>4</v>
      </c>
      <c r="CT1708">
        <v>3</v>
      </c>
      <c r="CU1708">
        <v>2</v>
      </c>
      <c r="CV1708">
        <v>2</v>
      </c>
      <c r="CW1708">
        <v>1</v>
      </c>
      <c r="CX1708">
        <v>3</v>
      </c>
      <c r="CY1708">
        <v>3</v>
      </c>
      <c r="CZ1708">
        <v>0</v>
      </c>
      <c r="DA1708" s="57" t="s">
        <v>125</v>
      </c>
    </row>
    <row r="1709" spans="1:105">
      <c r="A1709">
        <v>1703</v>
      </c>
      <c r="B1709">
        <v>2</v>
      </c>
      <c r="C1709">
        <v>5</v>
      </c>
      <c r="D1709">
        <v>4</v>
      </c>
      <c r="E1709">
        <v>7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1</v>
      </c>
      <c r="L1709">
        <v>0</v>
      </c>
      <c r="M1709">
        <v>2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1</v>
      </c>
      <c r="U1709">
        <v>1</v>
      </c>
      <c r="V1709">
        <v>1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D1709">
        <v>1</v>
      </c>
      <c r="AF1709">
        <v>1</v>
      </c>
      <c r="AG1709">
        <v>0</v>
      </c>
      <c r="AH1709">
        <v>0</v>
      </c>
      <c r="AI1709">
        <v>1</v>
      </c>
      <c r="AJ1709">
        <v>0</v>
      </c>
      <c r="AK1709">
        <v>0</v>
      </c>
      <c r="AM1709">
        <v>1</v>
      </c>
      <c r="AN1709">
        <v>1</v>
      </c>
      <c r="AO1709">
        <v>1</v>
      </c>
      <c r="AP1709">
        <v>1</v>
      </c>
      <c r="AQ1709">
        <v>0</v>
      </c>
      <c r="AR1709">
        <v>1</v>
      </c>
      <c r="AT1709">
        <v>3</v>
      </c>
      <c r="AU1709">
        <v>1</v>
      </c>
      <c r="AV1709">
        <v>1</v>
      </c>
      <c r="AW1709">
        <v>2</v>
      </c>
      <c r="AX1709">
        <v>2</v>
      </c>
      <c r="AY1709" t="s">
        <v>125</v>
      </c>
      <c r="AZ1709">
        <v>1</v>
      </c>
      <c r="BA1709">
        <v>1</v>
      </c>
      <c r="BB1709">
        <v>2</v>
      </c>
      <c r="BC1709">
        <v>2</v>
      </c>
      <c r="BD1709">
        <v>1</v>
      </c>
      <c r="BE1709">
        <v>2</v>
      </c>
      <c r="BF1709">
        <v>2</v>
      </c>
      <c r="BG1709" t="s">
        <v>125</v>
      </c>
      <c r="BH1709">
        <v>2</v>
      </c>
      <c r="BI1709">
        <v>1</v>
      </c>
      <c r="BJ1709" s="58">
        <v>1</v>
      </c>
      <c r="BK1709">
        <v>1</v>
      </c>
      <c r="BL1709">
        <v>2</v>
      </c>
      <c r="BM1709">
        <v>2</v>
      </c>
      <c r="BN1709">
        <v>1</v>
      </c>
      <c r="BO1709">
        <v>1</v>
      </c>
      <c r="BP1709">
        <v>2</v>
      </c>
      <c r="BQ1709" t="s">
        <v>125</v>
      </c>
      <c r="BS1709">
        <v>2</v>
      </c>
      <c r="BT1709" t="s">
        <v>125</v>
      </c>
      <c r="BU1709">
        <v>1</v>
      </c>
      <c r="BV1709">
        <v>2</v>
      </c>
      <c r="BW1709">
        <v>2</v>
      </c>
      <c r="BX1709">
        <v>2</v>
      </c>
      <c r="BY1709">
        <v>2</v>
      </c>
      <c r="BZ1709">
        <v>2</v>
      </c>
      <c r="CA1709">
        <v>2</v>
      </c>
      <c r="CB1709">
        <v>2</v>
      </c>
      <c r="CC1709">
        <v>2</v>
      </c>
      <c r="CD1709">
        <v>2</v>
      </c>
      <c r="CE1709">
        <v>2</v>
      </c>
      <c r="CF1709">
        <v>2</v>
      </c>
      <c r="CG1709">
        <v>2</v>
      </c>
      <c r="CH1709">
        <v>2</v>
      </c>
      <c r="CI1709">
        <v>2</v>
      </c>
      <c r="CJ1709">
        <v>1</v>
      </c>
      <c r="CK1709">
        <v>2</v>
      </c>
      <c r="CL1709">
        <v>1</v>
      </c>
      <c r="CM1709">
        <v>3</v>
      </c>
      <c r="CN1709">
        <v>3</v>
      </c>
      <c r="CO1709">
        <v>4</v>
      </c>
      <c r="CP1709">
        <v>3</v>
      </c>
      <c r="CQ1709">
        <v>4</v>
      </c>
      <c r="CR1709">
        <v>2</v>
      </c>
      <c r="CS1709">
        <v>4</v>
      </c>
      <c r="CT1709">
        <v>4</v>
      </c>
      <c r="CU1709">
        <v>2</v>
      </c>
      <c r="CV1709">
        <v>2</v>
      </c>
      <c r="CW1709">
        <v>1</v>
      </c>
      <c r="CX1709">
        <v>2</v>
      </c>
      <c r="CY1709">
        <v>3</v>
      </c>
      <c r="CZ1709">
        <v>2</v>
      </c>
      <c r="DA1709" s="57" t="s">
        <v>125</v>
      </c>
    </row>
    <row r="1710" spans="1:105">
      <c r="A1710">
        <v>1704</v>
      </c>
      <c r="E1710">
        <v>3</v>
      </c>
      <c r="F1710">
        <v>0</v>
      </c>
      <c r="G1710">
        <v>1</v>
      </c>
      <c r="H1710">
        <v>1</v>
      </c>
      <c r="I1710">
        <v>0</v>
      </c>
      <c r="J1710">
        <v>0</v>
      </c>
      <c r="K1710">
        <v>0</v>
      </c>
      <c r="L1710">
        <v>0</v>
      </c>
      <c r="M1710">
        <v>3</v>
      </c>
      <c r="N1710">
        <v>2</v>
      </c>
      <c r="O1710">
        <v>0</v>
      </c>
      <c r="P1710">
        <v>0</v>
      </c>
      <c r="Q1710">
        <v>4</v>
      </c>
      <c r="R1710">
        <v>0</v>
      </c>
      <c r="S1710">
        <v>3</v>
      </c>
      <c r="U1710">
        <v>0</v>
      </c>
      <c r="V1710">
        <v>1</v>
      </c>
      <c r="W1710">
        <v>1</v>
      </c>
      <c r="X1710">
        <v>1</v>
      </c>
      <c r="Y1710">
        <v>0</v>
      </c>
      <c r="Z1710">
        <v>0</v>
      </c>
      <c r="AA1710">
        <v>0</v>
      </c>
      <c r="AB1710">
        <v>0</v>
      </c>
      <c r="AD1710">
        <v>1</v>
      </c>
      <c r="AF1710">
        <v>1</v>
      </c>
      <c r="AG1710">
        <v>0</v>
      </c>
      <c r="AH1710">
        <v>1</v>
      </c>
      <c r="AI1710">
        <v>0</v>
      </c>
      <c r="AJ1710">
        <v>0</v>
      </c>
      <c r="AK1710">
        <v>0</v>
      </c>
      <c r="AM1710">
        <v>1</v>
      </c>
      <c r="AN1710">
        <v>1</v>
      </c>
      <c r="AO1710">
        <v>1</v>
      </c>
      <c r="AP1710">
        <v>1</v>
      </c>
      <c r="AQ1710">
        <v>0</v>
      </c>
      <c r="AR1710">
        <v>0</v>
      </c>
      <c r="AT1710">
        <v>2</v>
      </c>
      <c r="AU1710">
        <v>3</v>
      </c>
      <c r="AV1710">
        <v>2</v>
      </c>
      <c r="AW1710">
        <v>2</v>
      </c>
      <c r="AX1710">
        <v>2</v>
      </c>
      <c r="AY1710" t="s">
        <v>125</v>
      </c>
      <c r="AZ1710">
        <v>1</v>
      </c>
      <c r="BA1710">
        <v>1</v>
      </c>
      <c r="BB1710">
        <v>2</v>
      </c>
      <c r="BC1710">
        <v>2</v>
      </c>
      <c r="BD1710">
        <v>2</v>
      </c>
      <c r="BE1710" t="s">
        <v>125</v>
      </c>
      <c r="BF1710">
        <v>2</v>
      </c>
      <c r="BG1710" t="s">
        <v>125</v>
      </c>
      <c r="BH1710">
        <v>2</v>
      </c>
      <c r="BI1710">
        <v>2</v>
      </c>
      <c r="BJ1710" s="58">
        <v>1</v>
      </c>
      <c r="BK1710">
        <v>1</v>
      </c>
      <c r="BL1710">
        <v>2</v>
      </c>
      <c r="BM1710">
        <v>1</v>
      </c>
      <c r="BN1710">
        <v>1</v>
      </c>
      <c r="BO1710">
        <v>2</v>
      </c>
      <c r="BP1710">
        <v>2</v>
      </c>
      <c r="BQ1710" t="s">
        <v>125</v>
      </c>
      <c r="BR1710">
        <v>2</v>
      </c>
      <c r="BS1710">
        <v>2</v>
      </c>
      <c r="BT1710" t="s">
        <v>125</v>
      </c>
      <c r="BU1710">
        <v>2</v>
      </c>
      <c r="BV1710">
        <v>2</v>
      </c>
      <c r="BW1710">
        <v>2</v>
      </c>
      <c r="BX1710">
        <v>2</v>
      </c>
      <c r="BY1710">
        <v>2</v>
      </c>
      <c r="BZ1710">
        <v>2</v>
      </c>
      <c r="CA1710">
        <v>1</v>
      </c>
      <c r="CB1710">
        <v>1</v>
      </c>
      <c r="CC1710">
        <v>2</v>
      </c>
      <c r="CD1710">
        <v>2</v>
      </c>
      <c r="CE1710">
        <v>2</v>
      </c>
      <c r="CF1710">
        <v>1</v>
      </c>
      <c r="CG1710">
        <v>2</v>
      </c>
      <c r="CH1710">
        <v>1</v>
      </c>
      <c r="CI1710">
        <v>2</v>
      </c>
      <c r="CJ1710">
        <v>1</v>
      </c>
      <c r="CK1710">
        <v>2</v>
      </c>
      <c r="CL1710">
        <v>2</v>
      </c>
      <c r="CM1710" t="s">
        <v>125</v>
      </c>
      <c r="CN1710" t="s">
        <v>125</v>
      </c>
      <c r="CO1710">
        <v>4</v>
      </c>
      <c r="CP1710">
        <v>2</v>
      </c>
      <c r="CQ1710">
        <v>3</v>
      </c>
      <c r="CR1710">
        <v>1</v>
      </c>
      <c r="CS1710">
        <v>2</v>
      </c>
      <c r="CT1710">
        <v>2</v>
      </c>
      <c r="CU1710">
        <v>2</v>
      </c>
      <c r="CV1710">
        <v>1</v>
      </c>
      <c r="CW1710">
        <v>2</v>
      </c>
      <c r="CX1710">
        <v>2</v>
      </c>
      <c r="CY1710">
        <v>3</v>
      </c>
      <c r="CZ1710">
        <v>2</v>
      </c>
      <c r="DA1710" s="57">
        <v>2</v>
      </c>
    </row>
    <row r="1711" spans="1:105">
      <c r="A1711">
        <v>1705</v>
      </c>
      <c r="B1711">
        <v>1</v>
      </c>
      <c r="C1711">
        <v>5</v>
      </c>
      <c r="D1711">
        <v>1</v>
      </c>
      <c r="E1711">
        <v>10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1</v>
      </c>
      <c r="M1711">
        <v>2</v>
      </c>
      <c r="N1711">
        <v>4</v>
      </c>
      <c r="O1711">
        <v>4</v>
      </c>
      <c r="P1711">
        <v>4</v>
      </c>
      <c r="Q1711">
        <v>4</v>
      </c>
      <c r="R1711">
        <v>4</v>
      </c>
      <c r="S1711">
        <v>4</v>
      </c>
      <c r="U1711">
        <v>1</v>
      </c>
      <c r="V1711">
        <v>1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D1711">
        <v>2</v>
      </c>
      <c r="AF1711">
        <v>1</v>
      </c>
      <c r="AG1711">
        <v>0</v>
      </c>
      <c r="AH1711">
        <v>0</v>
      </c>
      <c r="AI1711">
        <v>0</v>
      </c>
      <c r="AJ1711">
        <v>0</v>
      </c>
      <c r="AK1711">
        <v>0</v>
      </c>
      <c r="AM1711">
        <v>0</v>
      </c>
      <c r="AN1711">
        <v>1</v>
      </c>
      <c r="AO1711">
        <v>0</v>
      </c>
      <c r="AP1711">
        <v>0</v>
      </c>
      <c r="AQ1711">
        <v>0</v>
      </c>
      <c r="AR1711">
        <v>0</v>
      </c>
      <c r="AT1711">
        <v>2</v>
      </c>
      <c r="AU1711">
        <v>2</v>
      </c>
      <c r="AV1711">
        <v>2</v>
      </c>
      <c r="AW1711">
        <v>2</v>
      </c>
      <c r="AX1711">
        <v>1</v>
      </c>
      <c r="AY1711">
        <v>1</v>
      </c>
      <c r="AZ1711">
        <v>1</v>
      </c>
      <c r="BA1711">
        <v>1</v>
      </c>
      <c r="BB1711">
        <v>2</v>
      </c>
      <c r="BC1711">
        <v>2</v>
      </c>
      <c r="BD1711">
        <v>1</v>
      </c>
      <c r="BE1711">
        <v>1</v>
      </c>
      <c r="BF1711">
        <v>1</v>
      </c>
      <c r="BG1711">
        <v>1</v>
      </c>
      <c r="BH1711">
        <v>1</v>
      </c>
      <c r="BI1711">
        <v>2</v>
      </c>
      <c r="BJ1711" s="58">
        <v>2</v>
      </c>
      <c r="BK1711">
        <v>2</v>
      </c>
      <c r="BL1711">
        <v>2</v>
      </c>
      <c r="BM1711">
        <v>2</v>
      </c>
      <c r="BN1711">
        <v>1</v>
      </c>
      <c r="BO1711">
        <v>2</v>
      </c>
      <c r="BP1711">
        <v>2</v>
      </c>
      <c r="BQ1711" t="s">
        <v>125</v>
      </c>
      <c r="BR1711">
        <v>1</v>
      </c>
      <c r="BS1711">
        <v>2</v>
      </c>
      <c r="BT1711" t="s">
        <v>125</v>
      </c>
      <c r="BU1711">
        <v>1</v>
      </c>
      <c r="BV1711">
        <v>1</v>
      </c>
      <c r="BW1711">
        <v>1</v>
      </c>
      <c r="BX1711">
        <v>2</v>
      </c>
      <c r="BY1711">
        <v>1</v>
      </c>
      <c r="BZ1711">
        <v>2</v>
      </c>
      <c r="CA1711">
        <v>2</v>
      </c>
      <c r="CB1711">
        <v>2</v>
      </c>
      <c r="CC1711">
        <v>2</v>
      </c>
      <c r="CD1711">
        <v>1</v>
      </c>
      <c r="CE1711">
        <v>2</v>
      </c>
      <c r="CF1711">
        <v>2</v>
      </c>
      <c r="CG1711">
        <v>2</v>
      </c>
      <c r="CH1711">
        <v>2</v>
      </c>
      <c r="CI1711">
        <v>2</v>
      </c>
      <c r="CJ1711">
        <v>2</v>
      </c>
      <c r="CK1711">
        <v>2</v>
      </c>
      <c r="CL1711">
        <v>1</v>
      </c>
      <c r="CM1711">
        <v>4</v>
      </c>
      <c r="CN1711">
        <v>4</v>
      </c>
      <c r="CO1711">
        <v>3</v>
      </c>
      <c r="CP1711">
        <v>3</v>
      </c>
      <c r="CQ1711">
        <v>4</v>
      </c>
      <c r="CR1711">
        <v>4</v>
      </c>
      <c r="CS1711">
        <v>4</v>
      </c>
      <c r="CT1711">
        <v>4</v>
      </c>
      <c r="CU1711">
        <v>3</v>
      </c>
      <c r="CV1711">
        <v>2</v>
      </c>
      <c r="CW1711">
        <v>1</v>
      </c>
      <c r="CX1711">
        <v>2</v>
      </c>
      <c r="CY1711">
        <v>3</v>
      </c>
      <c r="CZ1711">
        <v>3</v>
      </c>
      <c r="DA1711" s="57" t="s">
        <v>125</v>
      </c>
    </row>
    <row r="1712" spans="1:105">
      <c r="A1712">
        <v>1706</v>
      </c>
      <c r="B1712">
        <v>1</v>
      </c>
      <c r="C1712">
        <v>8</v>
      </c>
      <c r="D1712">
        <v>4</v>
      </c>
      <c r="E1712">
        <v>15</v>
      </c>
      <c r="F1712">
        <v>0</v>
      </c>
      <c r="G1712">
        <v>0</v>
      </c>
      <c r="H1712">
        <v>0</v>
      </c>
      <c r="I1712">
        <v>1</v>
      </c>
      <c r="J1712">
        <v>0</v>
      </c>
      <c r="K1712">
        <v>0</v>
      </c>
      <c r="L1712">
        <v>0</v>
      </c>
      <c r="M1712">
        <v>2</v>
      </c>
      <c r="N1712">
        <v>1</v>
      </c>
      <c r="O1712">
        <v>1</v>
      </c>
      <c r="P1712">
        <v>1</v>
      </c>
      <c r="Q1712">
        <v>1</v>
      </c>
      <c r="R1712">
        <v>4</v>
      </c>
      <c r="S1712">
        <v>1</v>
      </c>
      <c r="U1712">
        <v>0</v>
      </c>
      <c r="V1712">
        <v>1</v>
      </c>
      <c r="W1712">
        <v>1</v>
      </c>
      <c r="X1712">
        <v>0</v>
      </c>
      <c r="Y1712">
        <v>1</v>
      </c>
      <c r="Z1712">
        <v>0</v>
      </c>
      <c r="AA1712">
        <v>0</v>
      </c>
      <c r="AB1712">
        <v>0</v>
      </c>
      <c r="AD1712">
        <v>1</v>
      </c>
      <c r="AF1712">
        <v>0</v>
      </c>
      <c r="AG1712">
        <v>1</v>
      </c>
      <c r="AH1712">
        <v>1</v>
      </c>
      <c r="AI1712">
        <v>0</v>
      </c>
      <c r="AJ1712">
        <v>0</v>
      </c>
      <c r="AK1712">
        <v>0</v>
      </c>
      <c r="AM1712">
        <v>1</v>
      </c>
      <c r="AN1712">
        <v>1</v>
      </c>
      <c r="AO1712">
        <v>1</v>
      </c>
      <c r="AP1712">
        <v>0</v>
      </c>
      <c r="AQ1712">
        <v>0</v>
      </c>
      <c r="AR1712">
        <v>0</v>
      </c>
      <c r="AT1712">
        <v>1</v>
      </c>
      <c r="AU1712">
        <v>3</v>
      </c>
      <c r="AV1712">
        <v>1</v>
      </c>
      <c r="AW1712">
        <v>1</v>
      </c>
      <c r="AX1712">
        <v>1</v>
      </c>
      <c r="AY1712">
        <v>1</v>
      </c>
      <c r="AZ1712">
        <v>1</v>
      </c>
      <c r="BA1712">
        <v>1</v>
      </c>
      <c r="BB1712">
        <v>2</v>
      </c>
      <c r="BC1712">
        <v>2</v>
      </c>
      <c r="BD1712">
        <v>1</v>
      </c>
      <c r="BE1712">
        <v>1</v>
      </c>
      <c r="BF1712">
        <v>2</v>
      </c>
      <c r="BG1712" t="s">
        <v>125</v>
      </c>
      <c r="BH1712">
        <v>1</v>
      </c>
      <c r="BI1712">
        <v>2</v>
      </c>
      <c r="BJ1712" s="58">
        <v>1</v>
      </c>
      <c r="BK1712">
        <v>1</v>
      </c>
      <c r="BL1712">
        <v>1</v>
      </c>
      <c r="BM1712">
        <v>1</v>
      </c>
      <c r="BN1712">
        <v>1</v>
      </c>
      <c r="BO1712">
        <v>2</v>
      </c>
      <c r="BP1712">
        <v>2</v>
      </c>
      <c r="BQ1712" t="s">
        <v>125</v>
      </c>
      <c r="BR1712">
        <v>1</v>
      </c>
      <c r="BS1712">
        <v>2</v>
      </c>
      <c r="BT1712" t="s">
        <v>125</v>
      </c>
      <c r="BU1712">
        <v>1</v>
      </c>
      <c r="BV1712">
        <v>1</v>
      </c>
      <c r="BW1712">
        <v>2</v>
      </c>
      <c r="BX1712">
        <v>2</v>
      </c>
      <c r="BY1712">
        <v>1</v>
      </c>
      <c r="BZ1712">
        <v>2</v>
      </c>
      <c r="CA1712">
        <v>2</v>
      </c>
      <c r="CB1712">
        <v>2</v>
      </c>
      <c r="CC1712">
        <v>2</v>
      </c>
      <c r="CD1712">
        <v>2</v>
      </c>
      <c r="CE1712">
        <v>2</v>
      </c>
      <c r="CF1712">
        <v>1</v>
      </c>
      <c r="CG1712">
        <v>1</v>
      </c>
      <c r="CH1712">
        <v>1</v>
      </c>
      <c r="CI1712">
        <v>1</v>
      </c>
      <c r="CJ1712">
        <v>1</v>
      </c>
      <c r="CK1712">
        <v>1</v>
      </c>
      <c r="CL1712">
        <v>2</v>
      </c>
      <c r="CM1712" t="s">
        <v>125</v>
      </c>
      <c r="CN1712" t="s">
        <v>125</v>
      </c>
      <c r="CO1712">
        <v>4</v>
      </c>
      <c r="CP1712">
        <v>2</v>
      </c>
      <c r="CQ1712">
        <v>3</v>
      </c>
      <c r="CR1712">
        <v>3</v>
      </c>
      <c r="CS1712">
        <v>3</v>
      </c>
      <c r="CT1712">
        <v>3</v>
      </c>
      <c r="CU1712">
        <v>3</v>
      </c>
      <c r="CV1712">
        <v>1</v>
      </c>
      <c r="CW1712">
        <v>1</v>
      </c>
      <c r="CX1712">
        <v>3</v>
      </c>
      <c r="CY1712">
        <v>3</v>
      </c>
      <c r="CZ1712">
        <v>3</v>
      </c>
      <c r="DA1712" s="57" t="s">
        <v>125</v>
      </c>
    </row>
    <row r="1713" spans="1:105">
      <c r="A1713">
        <v>1707</v>
      </c>
      <c r="B1713">
        <v>1</v>
      </c>
      <c r="C1713">
        <v>4</v>
      </c>
      <c r="D1713">
        <v>2</v>
      </c>
      <c r="E1713">
        <v>10</v>
      </c>
      <c r="F1713">
        <v>0</v>
      </c>
      <c r="G1713">
        <v>1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1</v>
      </c>
      <c r="N1713">
        <v>4</v>
      </c>
      <c r="O1713">
        <v>4</v>
      </c>
      <c r="P1713">
        <v>0</v>
      </c>
      <c r="Q1713">
        <v>0</v>
      </c>
      <c r="R1713">
        <v>2</v>
      </c>
      <c r="S1713">
        <v>3</v>
      </c>
      <c r="U1713">
        <v>0</v>
      </c>
      <c r="V1713">
        <v>0</v>
      </c>
      <c r="W1713">
        <v>0</v>
      </c>
      <c r="X1713">
        <v>0</v>
      </c>
      <c r="Y1713">
        <v>1</v>
      </c>
      <c r="Z1713">
        <v>0</v>
      </c>
      <c r="AA1713">
        <v>0</v>
      </c>
      <c r="AB1713">
        <v>0</v>
      </c>
      <c r="AD1713">
        <v>1</v>
      </c>
      <c r="AF1713">
        <v>1</v>
      </c>
      <c r="AG1713">
        <v>1</v>
      </c>
      <c r="AH1713">
        <v>1</v>
      </c>
      <c r="AI1713">
        <v>0</v>
      </c>
      <c r="AJ1713">
        <v>0</v>
      </c>
      <c r="AK1713">
        <v>0</v>
      </c>
      <c r="AM1713">
        <v>1</v>
      </c>
      <c r="AN1713">
        <v>1</v>
      </c>
      <c r="AO1713">
        <v>1</v>
      </c>
      <c r="AP1713">
        <v>1</v>
      </c>
      <c r="AQ1713">
        <v>0</v>
      </c>
      <c r="AR1713">
        <v>0</v>
      </c>
      <c r="AT1713">
        <v>1</v>
      </c>
      <c r="AU1713">
        <v>3</v>
      </c>
      <c r="AV1713">
        <v>1</v>
      </c>
      <c r="AW1713">
        <v>2</v>
      </c>
      <c r="AX1713">
        <v>1</v>
      </c>
      <c r="AY1713">
        <v>1</v>
      </c>
      <c r="AZ1713">
        <v>1</v>
      </c>
      <c r="BA1713">
        <v>1</v>
      </c>
      <c r="BB1713">
        <v>1</v>
      </c>
      <c r="BC1713">
        <v>1</v>
      </c>
      <c r="BD1713">
        <v>1</v>
      </c>
      <c r="BE1713">
        <v>2</v>
      </c>
      <c r="BF1713">
        <v>1</v>
      </c>
      <c r="BG1713">
        <v>1</v>
      </c>
      <c r="BH1713">
        <v>2</v>
      </c>
      <c r="BI1713">
        <v>2</v>
      </c>
      <c r="BJ1713" s="58">
        <v>2</v>
      </c>
      <c r="BK1713">
        <v>2</v>
      </c>
      <c r="BL1713">
        <v>1</v>
      </c>
      <c r="BM1713">
        <v>2</v>
      </c>
      <c r="BN1713">
        <v>1</v>
      </c>
      <c r="BO1713">
        <v>2</v>
      </c>
      <c r="BP1713">
        <v>1</v>
      </c>
      <c r="BQ1713">
        <v>1</v>
      </c>
      <c r="BR1713">
        <v>1</v>
      </c>
      <c r="BS1713">
        <v>2</v>
      </c>
      <c r="BT1713" t="s">
        <v>125</v>
      </c>
      <c r="BU1713">
        <v>1</v>
      </c>
      <c r="BV1713">
        <v>2</v>
      </c>
      <c r="BW1713">
        <v>2</v>
      </c>
      <c r="BX1713">
        <v>1</v>
      </c>
      <c r="BY1713">
        <v>1</v>
      </c>
      <c r="BZ1713">
        <v>2</v>
      </c>
      <c r="CA1713">
        <v>2</v>
      </c>
      <c r="CB1713">
        <v>2</v>
      </c>
      <c r="CC1713">
        <v>1</v>
      </c>
      <c r="CD1713">
        <v>2</v>
      </c>
      <c r="CE1713">
        <v>2</v>
      </c>
      <c r="CF1713">
        <v>1</v>
      </c>
      <c r="CG1713">
        <v>1</v>
      </c>
      <c r="CH1713">
        <v>1</v>
      </c>
      <c r="CI1713">
        <v>2</v>
      </c>
      <c r="CJ1713">
        <v>1</v>
      </c>
      <c r="CK1713">
        <v>2</v>
      </c>
      <c r="CL1713">
        <v>1</v>
      </c>
      <c r="CM1713">
        <v>3</v>
      </c>
      <c r="CN1713">
        <v>3</v>
      </c>
      <c r="CO1713">
        <v>3</v>
      </c>
      <c r="CP1713">
        <v>3</v>
      </c>
      <c r="CQ1713">
        <v>4</v>
      </c>
      <c r="CR1713">
        <v>3</v>
      </c>
      <c r="CS1713">
        <v>4</v>
      </c>
      <c r="CT1713">
        <v>3</v>
      </c>
      <c r="CU1713">
        <v>3</v>
      </c>
      <c r="CV1713">
        <v>2</v>
      </c>
      <c r="CW1713">
        <v>1</v>
      </c>
      <c r="CX1713">
        <v>3</v>
      </c>
      <c r="CY1713">
        <v>3</v>
      </c>
      <c r="CZ1713">
        <v>3</v>
      </c>
      <c r="DA1713" s="57">
        <v>3</v>
      </c>
    </row>
    <row r="1714" spans="1:105">
      <c r="A1714">
        <v>1708</v>
      </c>
      <c r="B1714">
        <v>2</v>
      </c>
      <c r="C1714">
        <v>6</v>
      </c>
      <c r="D1714">
        <v>4</v>
      </c>
      <c r="E1714">
        <v>13</v>
      </c>
      <c r="F1714">
        <v>0</v>
      </c>
      <c r="G1714">
        <v>0</v>
      </c>
      <c r="H1714">
        <v>0</v>
      </c>
      <c r="I1714">
        <v>1</v>
      </c>
      <c r="J1714">
        <v>1</v>
      </c>
      <c r="K1714">
        <v>0</v>
      </c>
      <c r="L1714">
        <v>0</v>
      </c>
      <c r="M1714">
        <v>2</v>
      </c>
      <c r="N1714">
        <v>4</v>
      </c>
      <c r="O1714">
        <v>4</v>
      </c>
      <c r="P1714">
        <v>4</v>
      </c>
      <c r="Q1714">
        <v>3</v>
      </c>
      <c r="R1714">
        <v>4</v>
      </c>
      <c r="S1714">
        <v>3</v>
      </c>
      <c r="U1714">
        <v>0</v>
      </c>
      <c r="V1714">
        <v>1</v>
      </c>
      <c r="W1714">
        <v>0</v>
      </c>
      <c r="X1714">
        <v>0</v>
      </c>
      <c r="Y1714">
        <v>1</v>
      </c>
      <c r="Z1714">
        <v>0</v>
      </c>
      <c r="AA1714">
        <v>0</v>
      </c>
      <c r="AB1714">
        <v>0</v>
      </c>
      <c r="AD1714">
        <v>1</v>
      </c>
      <c r="AF1714">
        <v>1</v>
      </c>
      <c r="AG1714">
        <v>1</v>
      </c>
      <c r="AH1714">
        <v>0</v>
      </c>
      <c r="AI1714">
        <v>0</v>
      </c>
      <c r="AJ1714">
        <v>0</v>
      </c>
      <c r="AK1714">
        <v>0</v>
      </c>
      <c r="AM1714">
        <v>1</v>
      </c>
      <c r="AN1714">
        <v>1</v>
      </c>
      <c r="AO1714">
        <v>1</v>
      </c>
      <c r="AP1714">
        <v>1</v>
      </c>
      <c r="AQ1714">
        <v>0</v>
      </c>
      <c r="AR1714">
        <v>0</v>
      </c>
      <c r="AT1714">
        <v>3</v>
      </c>
      <c r="AU1714">
        <v>1</v>
      </c>
      <c r="AV1714">
        <v>2</v>
      </c>
      <c r="AW1714">
        <v>2</v>
      </c>
      <c r="AX1714">
        <v>1</v>
      </c>
      <c r="AY1714">
        <v>2</v>
      </c>
      <c r="AZ1714">
        <v>1</v>
      </c>
      <c r="BA1714">
        <v>1</v>
      </c>
      <c r="BB1714">
        <v>2</v>
      </c>
      <c r="BC1714">
        <v>2</v>
      </c>
      <c r="BD1714">
        <v>1</v>
      </c>
      <c r="BE1714">
        <v>2</v>
      </c>
      <c r="BF1714">
        <v>2</v>
      </c>
      <c r="BG1714" t="s">
        <v>125</v>
      </c>
      <c r="BH1714">
        <v>1</v>
      </c>
      <c r="BI1714">
        <v>1</v>
      </c>
      <c r="BJ1714" s="58">
        <v>2</v>
      </c>
      <c r="BK1714">
        <v>1</v>
      </c>
      <c r="BL1714">
        <v>1</v>
      </c>
      <c r="BM1714">
        <v>1</v>
      </c>
      <c r="BN1714">
        <v>2</v>
      </c>
      <c r="BO1714">
        <v>2</v>
      </c>
      <c r="BP1714">
        <v>2</v>
      </c>
      <c r="BQ1714" t="s">
        <v>125</v>
      </c>
      <c r="BR1714">
        <v>1</v>
      </c>
      <c r="BS1714">
        <v>1</v>
      </c>
      <c r="BT1714">
        <v>1</v>
      </c>
      <c r="BU1714">
        <v>1</v>
      </c>
      <c r="BV1714">
        <v>2</v>
      </c>
      <c r="BW1714">
        <v>1</v>
      </c>
      <c r="BX1714">
        <v>2</v>
      </c>
      <c r="BY1714">
        <v>2</v>
      </c>
      <c r="BZ1714">
        <v>2</v>
      </c>
      <c r="CA1714">
        <v>2</v>
      </c>
      <c r="CB1714">
        <v>2</v>
      </c>
      <c r="CC1714">
        <v>1</v>
      </c>
      <c r="CD1714">
        <v>1</v>
      </c>
      <c r="CE1714">
        <v>1</v>
      </c>
      <c r="CF1714">
        <v>1</v>
      </c>
      <c r="CG1714">
        <v>1</v>
      </c>
      <c r="CH1714">
        <v>2</v>
      </c>
      <c r="CI1714">
        <v>2</v>
      </c>
      <c r="CJ1714">
        <v>1</v>
      </c>
      <c r="CK1714">
        <v>2</v>
      </c>
      <c r="CL1714">
        <v>1</v>
      </c>
      <c r="CM1714">
        <v>4</v>
      </c>
      <c r="CN1714">
        <v>3</v>
      </c>
      <c r="CO1714">
        <v>4</v>
      </c>
      <c r="CP1714">
        <v>1</v>
      </c>
      <c r="CQ1714">
        <v>1</v>
      </c>
      <c r="CR1714">
        <v>3</v>
      </c>
      <c r="CS1714">
        <v>2</v>
      </c>
      <c r="CT1714">
        <v>1</v>
      </c>
      <c r="CU1714">
        <v>3</v>
      </c>
      <c r="CV1714">
        <v>3</v>
      </c>
      <c r="CW1714">
        <v>1</v>
      </c>
      <c r="CX1714">
        <v>4</v>
      </c>
      <c r="CY1714">
        <v>3</v>
      </c>
      <c r="CZ1714">
        <v>4</v>
      </c>
      <c r="DA1714" s="57" t="s">
        <v>125</v>
      </c>
    </row>
    <row r="1715" spans="1:105">
      <c r="A1715">
        <v>1709</v>
      </c>
      <c r="B1715">
        <v>1</v>
      </c>
      <c r="C1715">
        <v>4</v>
      </c>
      <c r="D1715">
        <v>1</v>
      </c>
      <c r="E1715">
        <v>11</v>
      </c>
      <c r="F1715">
        <v>0</v>
      </c>
      <c r="G1715">
        <v>0</v>
      </c>
      <c r="H1715">
        <v>0</v>
      </c>
      <c r="I1715">
        <v>0</v>
      </c>
      <c r="J1715">
        <v>1</v>
      </c>
      <c r="K1715">
        <v>0</v>
      </c>
      <c r="L1715">
        <v>0</v>
      </c>
      <c r="M1715">
        <v>1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U1715">
        <v>1</v>
      </c>
      <c r="V1715">
        <v>1</v>
      </c>
      <c r="W1715">
        <v>0</v>
      </c>
      <c r="X1715">
        <v>0</v>
      </c>
      <c r="Y1715">
        <v>1</v>
      </c>
      <c r="Z1715">
        <v>0</v>
      </c>
      <c r="AA1715">
        <v>0</v>
      </c>
      <c r="AB1715">
        <v>0</v>
      </c>
      <c r="AD1715">
        <v>2</v>
      </c>
      <c r="AF1715">
        <v>1</v>
      </c>
      <c r="AG1715">
        <v>1</v>
      </c>
      <c r="AH1715">
        <v>1</v>
      </c>
      <c r="AI1715">
        <v>0</v>
      </c>
      <c r="AJ1715">
        <v>0</v>
      </c>
      <c r="AK1715">
        <v>0</v>
      </c>
      <c r="AM1715">
        <v>1</v>
      </c>
      <c r="AN1715">
        <v>1</v>
      </c>
      <c r="AO1715">
        <v>0</v>
      </c>
      <c r="AP1715">
        <v>0</v>
      </c>
      <c r="AQ1715">
        <v>0</v>
      </c>
      <c r="AR1715">
        <v>0</v>
      </c>
      <c r="AT1715">
        <v>1</v>
      </c>
      <c r="AU1715">
        <v>4</v>
      </c>
      <c r="AV1715">
        <v>2</v>
      </c>
      <c r="AW1715">
        <v>2</v>
      </c>
      <c r="AX1715">
        <v>1</v>
      </c>
      <c r="AY1715">
        <v>1</v>
      </c>
      <c r="AZ1715">
        <v>1</v>
      </c>
      <c r="BA1715">
        <v>1</v>
      </c>
      <c r="BB1715">
        <v>2</v>
      </c>
      <c r="BC1715">
        <v>2</v>
      </c>
      <c r="BD1715">
        <v>1</v>
      </c>
      <c r="BE1715">
        <v>2</v>
      </c>
      <c r="BF1715">
        <v>2</v>
      </c>
      <c r="BG1715" t="s">
        <v>125</v>
      </c>
      <c r="BH1715">
        <v>1</v>
      </c>
      <c r="BI1715">
        <v>1</v>
      </c>
      <c r="BJ1715" s="58">
        <v>1</v>
      </c>
      <c r="BK1715">
        <v>2</v>
      </c>
      <c r="BL1715">
        <v>2</v>
      </c>
      <c r="BM1715">
        <v>2</v>
      </c>
      <c r="BN1715">
        <v>2</v>
      </c>
      <c r="BO1715">
        <v>2</v>
      </c>
      <c r="BP1715">
        <v>2</v>
      </c>
      <c r="BQ1715" t="s">
        <v>125</v>
      </c>
      <c r="BR1715">
        <v>2</v>
      </c>
      <c r="BS1715">
        <v>2</v>
      </c>
      <c r="BT1715" t="s">
        <v>125</v>
      </c>
      <c r="BU1715">
        <v>1</v>
      </c>
      <c r="BV1715">
        <v>2</v>
      </c>
      <c r="BW1715">
        <v>2</v>
      </c>
      <c r="BX1715">
        <v>2</v>
      </c>
      <c r="BY1715">
        <v>1</v>
      </c>
      <c r="BZ1715">
        <v>2</v>
      </c>
      <c r="CA1715">
        <v>2</v>
      </c>
      <c r="CB1715">
        <v>2</v>
      </c>
      <c r="CC1715">
        <v>2</v>
      </c>
      <c r="CD1715">
        <v>2</v>
      </c>
      <c r="CE1715">
        <v>2</v>
      </c>
      <c r="CF1715">
        <v>2</v>
      </c>
      <c r="CG1715">
        <v>2</v>
      </c>
      <c r="CH1715">
        <v>2</v>
      </c>
      <c r="CI1715">
        <v>2</v>
      </c>
      <c r="CJ1715">
        <v>1</v>
      </c>
      <c r="CK1715">
        <v>2</v>
      </c>
      <c r="CL1715">
        <v>1</v>
      </c>
      <c r="CM1715">
        <v>3</v>
      </c>
      <c r="CO1715">
        <v>4</v>
      </c>
      <c r="CP1715">
        <v>3</v>
      </c>
      <c r="CQ1715">
        <v>4</v>
      </c>
      <c r="CR1715">
        <v>3</v>
      </c>
      <c r="CS1715">
        <v>1</v>
      </c>
      <c r="CT1715">
        <v>1</v>
      </c>
      <c r="CU1715">
        <v>3</v>
      </c>
      <c r="CV1715">
        <v>1</v>
      </c>
      <c r="CW1715">
        <v>1</v>
      </c>
      <c r="CX1715">
        <v>2</v>
      </c>
      <c r="CY1715">
        <v>3</v>
      </c>
      <c r="CZ1715">
        <v>4</v>
      </c>
      <c r="DA1715" s="57" t="s">
        <v>125</v>
      </c>
    </row>
    <row r="1716" spans="1:105">
      <c r="A1716">
        <v>1710</v>
      </c>
      <c r="B1716">
        <v>2</v>
      </c>
      <c r="C1716">
        <v>3</v>
      </c>
      <c r="D1716">
        <v>4</v>
      </c>
      <c r="E1716">
        <v>10</v>
      </c>
      <c r="F1716">
        <v>0</v>
      </c>
      <c r="G1716">
        <v>1</v>
      </c>
      <c r="H1716">
        <v>1</v>
      </c>
      <c r="I1716">
        <v>1</v>
      </c>
      <c r="J1716">
        <v>0</v>
      </c>
      <c r="K1716">
        <v>0</v>
      </c>
      <c r="L1716">
        <v>0</v>
      </c>
      <c r="M1716">
        <v>2</v>
      </c>
      <c r="N1716">
        <v>2</v>
      </c>
      <c r="O1716">
        <v>4</v>
      </c>
      <c r="P1716">
        <v>4</v>
      </c>
      <c r="Q1716">
        <v>3</v>
      </c>
      <c r="R1716">
        <v>3</v>
      </c>
      <c r="S1716">
        <v>3</v>
      </c>
      <c r="U1716">
        <v>0</v>
      </c>
      <c r="V1716">
        <v>0</v>
      </c>
      <c r="W1716">
        <v>1</v>
      </c>
      <c r="X1716">
        <v>1</v>
      </c>
      <c r="Y1716">
        <v>1</v>
      </c>
      <c r="Z1716">
        <v>0</v>
      </c>
      <c r="AA1716">
        <v>0</v>
      </c>
      <c r="AB1716">
        <v>0</v>
      </c>
      <c r="AD1716">
        <v>2</v>
      </c>
      <c r="AF1716">
        <v>1</v>
      </c>
      <c r="AG1716">
        <v>1</v>
      </c>
      <c r="AH1716">
        <v>1</v>
      </c>
      <c r="AI1716">
        <v>0</v>
      </c>
      <c r="AJ1716">
        <v>0</v>
      </c>
      <c r="AK1716">
        <v>0</v>
      </c>
      <c r="AM1716">
        <v>1</v>
      </c>
      <c r="AN1716">
        <v>1</v>
      </c>
      <c r="AO1716">
        <v>1</v>
      </c>
      <c r="AP1716">
        <v>1</v>
      </c>
      <c r="AQ1716">
        <v>0</v>
      </c>
      <c r="AR1716">
        <v>1</v>
      </c>
      <c r="AT1716">
        <v>1</v>
      </c>
      <c r="AU1716">
        <v>4</v>
      </c>
      <c r="AV1716">
        <v>2</v>
      </c>
      <c r="AW1716">
        <v>1</v>
      </c>
      <c r="AX1716">
        <v>1</v>
      </c>
      <c r="AY1716">
        <v>1</v>
      </c>
      <c r="AZ1716">
        <v>1</v>
      </c>
      <c r="BA1716">
        <v>1</v>
      </c>
      <c r="BB1716">
        <v>2</v>
      </c>
      <c r="BC1716">
        <v>2</v>
      </c>
      <c r="BD1716">
        <v>1</v>
      </c>
      <c r="BE1716">
        <v>2</v>
      </c>
      <c r="BF1716">
        <v>1</v>
      </c>
      <c r="BG1716">
        <v>1</v>
      </c>
      <c r="BH1716">
        <v>2</v>
      </c>
      <c r="BI1716">
        <v>1</v>
      </c>
      <c r="BJ1716" s="58">
        <v>2</v>
      </c>
      <c r="BK1716">
        <v>2</v>
      </c>
      <c r="BL1716">
        <v>1</v>
      </c>
      <c r="BM1716">
        <v>2</v>
      </c>
      <c r="BN1716">
        <v>1</v>
      </c>
      <c r="BO1716">
        <v>2</v>
      </c>
      <c r="BP1716">
        <v>2</v>
      </c>
      <c r="BQ1716" t="s">
        <v>125</v>
      </c>
      <c r="BR1716">
        <v>2</v>
      </c>
      <c r="BS1716">
        <v>2</v>
      </c>
      <c r="BT1716" t="s">
        <v>125</v>
      </c>
      <c r="BU1716">
        <v>1</v>
      </c>
      <c r="BV1716">
        <v>2</v>
      </c>
      <c r="BW1716">
        <v>2</v>
      </c>
      <c r="BX1716">
        <v>2</v>
      </c>
      <c r="BY1716">
        <v>2</v>
      </c>
      <c r="BZ1716">
        <v>2</v>
      </c>
      <c r="CA1716">
        <v>2</v>
      </c>
      <c r="CB1716">
        <v>2</v>
      </c>
      <c r="CC1716">
        <v>1</v>
      </c>
      <c r="CD1716">
        <v>1</v>
      </c>
      <c r="CE1716">
        <v>2</v>
      </c>
      <c r="CF1716">
        <v>1</v>
      </c>
      <c r="CG1716">
        <v>1</v>
      </c>
      <c r="CH1716">
        <v>2</v>
      </c>
      <c r="CI1716">
        <v>2</v>
      </c>
      <c r="CJ1716">
        <v>1</v>
      </c>
      <c r="CK1716">
        <v>2</v>
      </c>
      <c r="CL1716">
        <v>1</v>
      </c>
      <c r="CM1716">
        <v>3</v>
      </c>
      <c r="CN1716">
        <v>3</v>
      </c>
      <c r="CO1716">
        <v>3</v>
      </c>
      <c r="CP1716">
        <v>3</v>
      </c>
      <c r="CQ1716">
        <v>3</v>
      </c>
      <c r="CR1716">
        <v>3</v>
      </c>
      <c r="CS1716">
        <v>3</v>
      </c>
      <c r="CT1716">
        <v>4</v>
      </c>
      <c r="CU1716">
        <v>3</v>
      </c>
      <c r="CV1716">
        <v>2</v>
      </c>
      <c r="CW1716">
        <v>1</v>
      </c>
      <c r="CX1716">
        <v>2</v>
      </c>
      <c r="CY1716">
        <v>3</v>
      </c>
      <c r="CZ1716">
        <v>3</v>
      </c>
      <c r="DA1716" s="57">
        <v>3</v>
      </c>
    </row>
    <row r="1717" spans="1:105">
      <c r="A1717">
        <v>1711</v>
      </c>
      <c r="B1717">
        <v>1</v>
      </c>
      <c r="C1717">
        <v>5</v>
      </c>
      <c r="D1717">
        <v>1</v>
      </c>
      <c r="E1717">
        <v>16</v>
      </c>
      <c r="F1717">
        <v>0</v>
      </c>
      <c r="G1717">
        <v>0</v>
      </c>
      <c r="H1717">
        <v>0</v>
      </c>
      <c r="I1717">
        <v>1</v>
      </c>
      <c r="J1717">
        <v>0</v>
      </c>
      <c r="K1717">
        <v>0</v>
      </c>
      <c r="L1717">
        <v>0</v>
      </c>
      <c r="M1717">
        <v>2</v>
      </c>
      <c r="N1717">
        <v>0</v>
      </c>
      <c r="O1717">
        <v>0</v>
      </c>
      <c r="P1717">
        <v>0</v>
      </c>
      <c r="Q1717">
        <v>0</v>
      </c>
      <c r="R1717">
        <v>4</v>
      </c>
      <c r="S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1</v>
      </c>
      <c r="AB1717">
        <v>0</v>
      </c>
      <c r="AD1717">
        <v>2</v>
      </c>
      <c r="AF1717">
        <v>0</v>
      </c>
      <c r="AG1717">
        <v>0</v>
      </c>
      <c r="AH1717">
        <v>1</v>
      </c>
      <c r="AI1717">
        <v>0</v>
      </c>
      <c r="AJ1717">
        <v>0</v>
      </c>
      <c r="AK1717">
        <v>0</v>
      </c>
      <c r="AM1717">
        <v>1</v>
      </c>
      <c r="AN1717">
        <v>1</v>
      </c>
      <c r="AO1717">
        <v>1</v>
      </c>
      <c r="AP1717">
        <v>1</v>
      </c>
      <c r="AQ1717">
        <v>0</v>
      </c>
      <c r="AR1717">
        <v>0</v>
      </c>
      <c r="AT1717">
        <v>1</v>
      </c>
      <c r="AU1717">
        <v>1</v>
      </c>
      <c r="AV1717">
        <v>1</v>
      </c>
      <c r="AW1717">
        <v>2</v>
      </c>
      <c r="AX1717">
        <v>1</v>
      </c>
      <c r="AY1717">
        <v>1</v>
      </c>
      <c r="AZ1717">
        <v>1</v>
      </c>
      <c r="BA1717">
        <v>1</v>
      </c>
      <c r="BB1717">
        <v>2</v>
      </c>
      <c r="BC1717">
        <v>2</v>
      </c>
      <c r="BD1717">
        <v>1</v>
      </c>
      <c r="BE1717">
        <v>2</v>
      </c>
      <c r="BF1717">
        <v>2</v>
      </c>
      <c r="BG1717" t="s">
        <v>125</v>
      </c>
      <c r="BH1717">
        <v>1</v>
      </c>
      <c r="BI1717">
        <v>2</v>
      </c>
      <c r="BJ1717" s="58">
        <v>1</v>
      </c>
      <c r="BK1717">
        <v>2</v>
      </c>
      <c r="BL1717">
        <v>1</v>
      </c>
      <c r="BM1717">
        <v>2</v>
      </c>
      <c r="BN1717">
        <v>2</v>
      </c>
      <c r="BO1717">
        <v>2</v>
      </c>
      <c r="BP1717">
        <v>2</v>
      </c>
      <c r="BQ1717" t="s">
        <v>125</v>
      </c>
      <c r="BR1717">
        <v>2</v>
      </c>
      <c r="BS1717">
        <v>1</v>
      </c>
      <c r="BT1717">
        <v>1</v>
      </c>
      <c r="BU1717">
        <v>1</v>
      </c>
      <c r="BV1717">
        <v>1</v>
      </c>
      <c r="BW1717">
        <v>1</v>
      </c>
      <c r="BX1717">
        <v>2</v>
      </c>
      <c r="BY1717">
        <v>2</v>
      </c>
      <c r="BZ1717">
        <v>2</v>
      </c>
      <c r="CA1717">
        <v>1</v>
      </c>
      <c r="CB1717">
        <v>2</v>
      </c>
      <c r="CC1717">
        <v>2</v>
      </c>
      <c r="CD1717">
        <v>2</v>
      </c>
      <c r="CE1717">
        <v>2</v>
      </c>
      <c r="CF1717">
        <v>2</v>
      </c>
      <c r="CG1717">
        <v>2</v>
      </c>
      <c r="CH1717">
        <v>2</v>
      </c>
      <c r="CI1717">
        <v>2</v>
      </c>
      <c r="CJ1717">
        <v>2</v>
      </c>
      <c r="CK1717">
        <v>2</v>
      </c>
      <c r="CL1717">
        <v>1</v>
      </c>
      <c r="CM1717">
        <v>3</v>
      </c>
      <c r="CN1717">
        <v>3</v>
      </c>
      <c r="CO1717">
        <v>4</v>
      </c>
      <c r="CP1717">
        <v>2</v>
      </c>
      <c r="CQ1717">
        <v>4</v>
      </c>
      <c r="CR1717">
        <v>3</v>
      </c>
      <c r="CS1717">
        <v>4</v>
      </c>
      <c r="CT1717">
        <v>4</v>
      </c>
      <c r="CU1717">
        <v>3</v>
      </c>
      <c r="CV1717">
        <v>4</v>
      </c>
      <c r="CW1717">
        <v>1</v>
      </c>
      <c r="CX1717">
        <v>3</v>
      </c>
      <c r="CY1717">
        <v>1</v>
      </c>
      <c r="CZ1717">
        <v>3</v>
      </c>
      <c r="DA1717" s="57" t="s">
        <v>125</v>
      </c>
    </row>
    <row r="1718" spans="1:105">
      <c r="A1718">
        <v>1712</v>
      </c>
      <c r="B1718">
        <v>2</v>
      </c>
      <c r="C1718">
        <v>8</v>
      </c>
      <c r="D1718">
        <v>7</v>
      </c>
      <c r="E1718">
        <v>14</v>
      </c>
      <c r="F1718">
        <v>0</v>
      </c>
      <c r="G1718">
        <v>1</v>
      </c>
      <c r="H1718">
        <v>1</v>
      </c>
      <c r="I1718">
        <v>1</v>
      </c>
      <c r="J1718">
        <v>0</v>
      </c>
      <c r="K1718">
        <v>0</v>
      </c>
      <c r="L1718">
        <v>0</v>
      </c>
      <c r="M1718">
        <v>1</v>
      </c>
      <c r="N1718">
        <v>4</v>
      </c>
      <c r="O1718">
        <v>4</v>
      </c>
      <c r="P1718">
        <v>4</v>
      </c>
      <c r="Q1718">
        <v>4</v>
      </c>
      <c r="R1718">
        <v>4</v>
      </c>
      <c r="S1718">
        <v>4</v>
      </c>
      <c r="U1718">
        <v>0</v>
      </c>
      <c r="V1718">
        <v>0</v>
      </c>
      <c r="W1718">
        <v>0</v>
      </c>
      <c r="X1718">
        <v>1</v>
      </c>
      <c r="Y1718">
        <v>0</v>
      </c>
      <c r="Z1718">
        <v>1</v>
      </c>
      <c r="AA1718">
        <v>0</v>
      </c>
      <c r="AB1718">
        <v>0</v>
      </c>
      <c r="AD1718">
        <v>2</v>
      </c>
      <c r="AF1718">
        <v>1</v>
      </c>
      <c r="AG1718">
        <v>1</v>
      </c>
      <c r="AH1718">
        <v>0</v>
      </c>
      <c r="AI1718">
        <v>0</v>
      </c>
      <c r="AJ1718">
        <v>0</v>
      </c>
      <c r="AK1718">
        <v>0</v>
      </c>
      <c r="AM1718">
        <v>1</v>
      </c>
      <c r="AN1718">
        <v>1</v>
      </c>
      <c r="AO1718">
        <v>1</v>
      </c>
      <c r="AP1718">
        <v>1</v>
      </c>
      <c r="AQ1718">
        <v>0</v>
      </c>
      <c r="AR1718">
        <v>1</v>
      </c>
      <c r="AT1718">
        <v>3</v>
      </c>
      <c r="AU1718">
        <v>3</v>
      </c>
      <c r="AV1718">
        <v>1</v>
      </c>
      <c r="AW1718">
        <v>2</v>
      </c>
      <c r="AX1718">
        <v>1</v>
      </c>
      <c r="AY1718">
        <v>2</v>
      </c>
      <c r="AZ1718">
        <v>1</v>
      </c>
      <c r="BA1718">
        <v>1</v>
      </c>
      <c r="BC1718">
        <v>1</v>
      </c>
      <c r="BD1718">
        <v>1</v>
      </c>
      <c r="BE1718">
        <v>1</v>
      </c>
      <c r="BF1718">
        <v>1</v>
      </c>
      <c r="BG1718">
        <v>1</v>
      </c>
      <c r="BH1718">
        <v>1</v>
      </c>
      <c r="BI1718">
        <v>2</v>
      </c>
      <c r="BJ1718" s="58">
        <v>1</v>
      </c>
      <c r="BK1718">
        <v>1</v>
      </c>
      <c r="BL1718">
        <v>1</v>
      </c>
      <c r="BM1718">
        <v>1</v>
      </c>
      <c r="BN1718">
        <v>1</v>
      </c>
      <c r="BO1718">
        <v>2</v>
      </c>
      <c r="BP1718">
        <v>1</v>
      </c>
      <c r="BQ1718">
        <v>1</v>
      </c>
      <c r="BR1718">
        <v>1</v>
      </c>
      <c r="BS1718">
        <v>1</v>
      </c>
      <c r="BT1718">
        <v>1</v>
      </c>
      <c r="BU1718">
        <v>2</v>
      </c>
      <c r="BV1718">
        <v>1</v>
      </c>
      <c r="BW1718">
        <v>1</v>
      </c>
      <c r="BX1718">
        <v>2</v>
      </c>
      <c r="BY1718">
        <v>1</v>
      </c>
      <c r="BZ1718">
        <v>1</v>
      </c>
      <c r="CA1718">
        <v>1</v>
      </c>
      <c r="CB1718">
        <v>1</v>
      </c>
      <c r="CC1718">
        <v>2</v>
      </c>
      <c r="CD1718">
        <v>1</v>
      </c>
      <c r="CE1718">
        <v>2</v>
      </c>
      <c r="CF1718">
        <v>1</v>
      </c>
      <c r="CG1718">
        <v>1</v>
      </c>
      <c r="CH1718">
        <v>1</v>
      </c>
      <c r="CI1718">
        <v>1</v>
      </c>
      <c r="CJ1718">
        <v>1</v>
      </c>
      <c r="CK1718">
        <v>2</v>
      </c>
      <c r="CL1718">
        <v>1</v>
      </c>
      <c r="CM1718">
        <v>4</v>
      </c>
      <c r="CN1718">
        <v>4</v>
      </c>
      <c r="CO1718">
        <v>4</v>
      </c>
      <c r="CP1718">
        <v>4</v>
      </c>
      <c r="CQ1718">
        <v>4</v>
      </c>
      <c r="CR1718">
        <v>4</v>
      </c>
      <c r="CS1718">
        <v>4</v>
      </c>
      <c r="CT1718">
        <v>3</v>
      </c>
      <c r="CU1718">
        <v>3</v>
      </c>
      <c r="CV1718">
        <v>2</v>
      </c>
      <c r="CW1718">
        <v>2</v>
      </c>
      <c r="CX1718">
        <v>4</v>
      </c>
      <c r="CY1718">
        <v>4</v>
      </c>
      <c r="CZ1718">
        <v>3</v>
      </c>
      <c r="DA1718" s="57">
        <v>3</v>
      </c>
    </row>
    <row r="1719" spans="1:105">
      <c r="A1719">
        <v>1713</v>
      </c>
      <c r="B1719">
        <v>2</v>
      </c>
      <c r="C1719">
        <v>2</v>
      </c>
      <c r="D1719">
        <v>1</v>
      </c>
      <c r="E1719">
        <v>5</v>
      </c>
      <c r="F1719">
        <v>0</v>
      </c>
      <c r="G1719">
        <v>0</v>
      </c>
      <c r="H1719">
        <v>0</v>
      </c>
      <c r="I1719">
        <v>1</v>
      </c>
      <c r="J1719">
        <v>1</v>
      </c>
      <c r="K1719">
        <v>0</v>
      </c>
      <c r="L1719">
        <v>0</v>
      </c>
      <c r="M1719">
        <v>1</v>
      </c>
      <c r="N1719">
        <v>0</v>
      </c>
      <c r="O1719">
        <v>0</v>
      </c>
      <c r="P1719">
        <v>0</v>
      </c>
      <c r="Q1719">
        <v>4</v>
      </c>
      <c r="R1719">
        <v>3</v>
      </c>
      <c r="S1719">
        <v>0</v>
      </c>
      <c r="U1719">
        <v>1</v>
      </c>
      <c r="V1719">
        <v>1</v>
      </c>
      <c r="W1719">
        <v>0</v>
      </c>
      <c r="X1719">
        <v>0</v>
      </c>
      <c r="Y1719">
        <v>1</v>
      </c>
      <c r="Z1719">
        <v>0</v>
      </c>
      <c r="AA1719">
        <v>0</v>
      </c>
      <c r="AB1719">
        <v>0</v>
      </c>
      <c r="AD1719">
        <v>1</v>
      </c>
      <c r="AF1719">
        <v>1</v>
      </c>
      <c r="AG1719">
        <v>0</v>
      </c>
      <c r="AH1719">
        <v>1</v>
      </c>
      <c r="AI1719">
        <v>1</v>
      </c>
      <c r="AJ1719">
        <v>0</v>
      </c>
      <c r="AK1719">
        <v>0</v>
      </c>
      <c r="AM1719">
        <v>1</v>
      </c>
      <c r="AN1719">
        <v>1</v>
      </c>
      <c r="AO1719">
        <v>1</v>
      </c>
      <c r="AP1719">
        <v>1</v>
      </c>
      <c r="AQ1719">
        <v>0</v>
      </c>
      <c r="AR1719">
        <v>0</v>
      </c>
      <c r="AT1719">
        <v>1</v>
      </c>
      <c r="AU1719">
        <v>4</v>
      </c>
      <c r="AV1719">
        <v>2</v>
      </c>
      <c r="AW1719">
        <v>2</v>
      </c>
      <c r="AX1719">
        <v>2</v>
      </c>
      <c r="AY1719" t="s">
        <v>125</v>
      </c>
      <c r="AZ1719">
        <v>1</v>
      </c>
      <c r="BA1719">
        <v>1</v>
      </c>
      <c r="BB1719">
        <v>2</v>
      </c>
      <c r="BC1719">
        <v>2</v>
      </c>
      <c r="BD1719">
        <v>1</v>
      </c>
      <c r="BE1719">
        <v>2</v>
      </c>
      <c r="BF1719">
        <v>1</v>
      </c>
      <c r="BG1719">
        <v>1</v>
      </c>
      <c r="BH1719">
        <v>2</v>
      </c>
      <c r="BI1719">
        <v>2</v>
      </c>
      <c r="BJ1719" s="58">
        <v>2</v>
      </c>
      <c r="BK1719">
        <v>2</v>
      </c>
      <c r="BL1719">
        <v>1</v>
      </c>
      <c r="BM1719">
        <v>2</v>
      </c>
      <c r="BN1719">
        <v>1</v>
      </c>
      <c r="BO1719">
        <v>2</v>
      </c>
      <c r="BP1719">
        <v>2</v>
      </c>
      <c r="BQ1719" t="s">
        <v>125</v>
      </c>
      <c r="BR1719">
        <v>2</v>
      </c>
      <c r="BS1719">
        <v>2</v>
      </c>
      <c r="BT1719" t="s">
        <v>125</v>
      </c>
      <c r="BU1719">
        <v>2</v>
      </c>
      <c r="BV1719">
        <v>2</v>
      </c>
      <c r="BW1719">
        <v>2</v>
      </c>
      <c r="BX1719">
        <v>2</v>
      </c>
      <c r="BY1719">
        <v>1</v>
      </c>
      <c r="BZ1719">
        <v>1</v>
      </c>
      <c r="CA1719">
        <v>2</v>
      </c>
      <c r="CB1719">
        <v>2</v>
      </c>
      <c r="CC1719">
        <v>2</v>
      </c>
      <c r="CD1719">
        <v>2</v>
      </c>
      <c r="CE1719">
        <v>2</v>
      </c>
      <c r="CF1719">
        <v>2</v>
      </c>
      <c r="CG1719">
        <v>2</v>
      </c>
      <c r="CH1719">
        <v>2</v>
      </c>
      <c r="CI1719">
        <v>2</v>
      </c>
      <c r="CJ1719">
        <v>2</v>
      </c>
      <c r="CK1719">
        <v>2</v>
      </c>
      <c r="CL1719">
        <v>1</v>
      </c>
      <c r="CM1719">
        <v>2</v>
      </c>
      <c r="CN1719">
        <v>2</v>
      </c>
      <c r="CO1719">
        <v>4</v>
      </c>
      <c r="CP1719">
        <v>4</v>
      </c>
      <c r="CQ1719">
        <v>4</v>
      </c>
      <c r="CR1719">
        <v>3</v>
      </c>
      <c r="CS1719">
        <v>3</v>
      </c>
      <c r="CT1719">
        <v>4</v>
      </c>
      <c r="CU1719">
        <v>3</v>
      </c>
      <c r="CV1719">
        <v>2</v>
      </c>
      <c r="CW1719">
        <v>1</v>
      </c>
      <c r="CX1719">
        <v>2</v>
      </c>
      <c r="CY1719">
        <v>3</v>
      </c>
      <c r="CZ1719">
        <v>0</v>
      </c>
      <c r="DA1719" s="57" t="s">
        <v>125</v>
      </c>
    </row>
    <row r="1720" spans="1:105">
      <c r="A1720">
        <v>1714</v>
      </c>
      <c r="B1720">
        <v>1</v>
      </c>
      <c r="C1720">
        <v>2</v>
      </c>
      <c r="E1720">
        <v>8</v>
      </c>
      <c r="F1720">
        <v>0</v>
      </c>
      <c r="G1720">
        <v>0</v>
      </c>
      <c r="H1720">
        <v>0</v>
      </c>
      <c r="I1720">
        <v>1</v>
      </c>
      <c r="J1720">
        <v>0</v>
      </c>
      <c r="K1720">
        <v>0</v>
      </c>
      <c r="L1720">
        <v>0</v>
      </c>
      <c r="M1720">
        <v>1</v>
      </c>
      <c r="N1720">
        <v>0</v>
      </c>
      <c r="O1720">
        <v>0</v>
      </c>
      <c r="P1720">
        <v>0</v>
      </c>
      <c r="Q1720">
        <v>0</v>
      </c>
      <c r="R1720">
        <v>4</v>
      </c>
      <c r="S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1</v>
      </c>
      <c r="AB1720">
        <v>0</v>
      </c>
      <c r="AD1720">
        <v>1</v>
      </c>
      <c r="AF1720">
        <v>1</v>
      </c>
      <c r="AG1720">
        <v>0</v>
      </c>
      <c r="AH1720">
        <v>1</v>
      </c>
      <c r="AI1720">
        <v>1</v>
      </c>
      <c r="AJ1720">
        <v>0</v>
      </c>
      <c r="AK1720">
        <v>0</v>
      </c>
      <c r="AM1720">
        <v>0</v>
      </c>
      <c r="AN1720">
        <v>1</v>
      </c>
      <c r="AO1720">
        <v>0</v>
      </c>
      <c r="AP1720">
        <v>0</v>
      </c>
      <c r="AQ1720">
        <v>0</v>
      </c>
      <c r="AR1720">
        <v>0</v>
      </c>
      <c r="AT1720">
        <v>3</v>
      </c>
      <c r="AU1720">
        <v>3</v>
      </c>
      <c r="AV1720">
        <v>2</v>
      </c>
      <c r="AW1720">
        <v>1</v>
      </c>
      <c r="AX1720">
        <v>2</v>
      </c>
      <c r="AY1720" t="s">
        <v>125</v>
      </c>
      <c r="AZ1720">
        <v>2</v>
      </c>
      <c r="BA1720" t="s">
        <v>125</v>
      </c>
      <c r="BB1720" t="s">
        <v>125</v>
      </c>
      <c r="BC1720">
        <v>2</v>
      </c>
      <c r="BD1720">
        <v>1</v>
      </c>
      <c r="BE1720">
        <v>2</v>
      </c>
      <c r="BF1720">
        <v>1</v>
      </c>
      <c r="BG1720">
        <v>1</v>
      </c>
      <c r="BH1720">
        <v>1</v>
      </c>
      <c r="BI1720">
        <v>1</v>
      </c>
      <c r="BJ1720" s="58">
        <v>2</v>
      </c>
      <c r="BK1720">
        <v>2</v>
      </c>
      <c r="BL1720">
        <v>2</v>
      </c>
      <c r="BM1720">
        <v>2</v>
      </c>
      <c r="BN1720">
        <v>1</v>
      </c>
      <c r="BO1720">
        <v>2</v>
      </c>
      <c r="BP1720">
        <v>1</v>
      </c>
      <c r="BQ1720">
        <v>1</v>
      </c>
      <c r="BR1720">
        <v>2</v>
      </c>
      <c r="BS1720">
        <v>2</v>
      </c>
      <c r="BT1720" t="s">
        <v>125</v>
      </c>
      <c r="BU1720">
        <v>1</v>
      </c>
      <c r="BV1720">
        <v>2</v>
      </c>
      <c r="BW1720">
        <v>2</v>
      </c>
      <c r="BX1720">
        <v>2</v>
      </c>
      <c r="BY1720">
        <v>2</v>
      </c>
      <c r="BZ1720">
        <v>2</v>
      </c>
      <c r="CA1720">
        <v>2</v>
      </c>
      <c r="CB1720">
        <v>2</v>
      </c>
      <c r="CC1720">
        <v>2</v>
      </c>
      <c r="CD1720">
        <v>2</v>
      </c>
      <c r="CE1720">
        <v>2</v>
      </c>
      <c r="CF1720">
        <v>2</v>
      </c>
      <c r="CG1720">
        <v>2</v>
      </c>
      <c r="CH1720">
        <v>2</v>
      </c>
      <c r="CI1720">
        <v>2</v>
      </c>
      <c r="CJ1720">
        <v>2</v>
      </c>
      <c r="CK1720">
        <v>2</v>
      </c>
      <c r="CL1720">
        <v>2</v>
      </c>
      <c r="CM1720" t="s">
        <v>125</v>
      </c>
      <c r="CN1720" t="s">
        <v>125</v>
      </c>
      <c r="CO1720">
        <v>3</v>
      </c>
      <c r="CP1720">
        <v>2</v>
      </c>
      <c r="CQ1720">
        <v>4</v>
      </c>
      <c r="CR1720">
        <v>3</v>
      </c>
      <c r="CS1720">
        <v>3</v>
      </c>
      <c r="CT1720">
        <v>3</v>
      </c>
      <c r="CU1720">
        <v>3</v>
      </c>
      <c r="CV1720">
        <v>2</v>
      </c>
      <c r="CW1720">
        <v>1</v>
      </c>
      <c r="CX1720">
        <v>2</v>
      </c>
      <c r="CY1720">
        <v>1</v>
      </c>
      <c r="CZ1720">
        <v>2</v>
      </c>
      <c r="DA1720" s="57" t="s">
        <v>125</v>
      </c>
    </row>
    <row r="1721" spans="1:105">
      <c r="A1721">
        <v>1715</v>
      </c>
      <c r="B1721">
        <v>2</v>
      </c>
      <c r="C1721">
        <v>5</v>
      </c>
      <c r="D1721">
        <v>3</v>
      </c>
      <c r="E1721">
        <v>6</v>
      </c>
      <c r="F1721">
        <v>0</v>
      </c>
      <c r="G1721">
        <v>1</v>
      </c>
      <c r="H1721">
        <v>0</v>
      </c>
      <c r="I1721">
        <v>1</v>
      </c>
      <c r="J1721">
        <v>0</v>
      </c>
      <c r="K1721">
        <v>0</v>
      </c>
      <c r="L1721">
        <v>0</v>
      </c>
      <c r="M1721">
        <v>2</v>
      </c>
      <c r="O1721">
        <v>0</v>
      </c>
      <c r="P1721">
        <v>0</v>
      </c>
      <c r="Q1721">
        <v>0</v>
      </c>
      <c r="R1721">
        <v>4</v>
      </c>
      <c r="S1721">
        <v>4</v>
      </c>
      <c r="U1721">
        <v>0</v>
      </c>
      <c r="V1721">
        <v>1</v>
      </c>
      <c r="W1721">
        <v>0</v>
      </c>
      <c r="X1721">
        <v>0</v>
      </c>
      <c r="Y1721">
        <v>1</v>
      </c>
      <c r="Z1721">
        <v>0</v>
      </c>
      <c r="AA1721">
        <v>0</v>
      </c>
      <c r="AB1721">
        <v>0</v>
      </c>
      <c r="AF1721">
        <v>1</v>
      </c>
      <c r="AG1721">
        <v>1</v>
      </c>
      <c r="AH1721">
        <v>1</v>
      </c>
      <c r="AI1721">
        <v>0</v>
      </c>
      <c r="AJ1721">
        <v>0</v>
      </c>
      <c r="AK1721">
        <v>0</v>
      </c>
      <c r="AM1721">
        <v>1</v>
      </c>
      <c r="AN1721">
        <v>1</v>
      </c>
      <c r="AO1721">
        <v>0</v>
      </c>
      <c r="AP1721">
        <v>1</v>
      </c>
      <c r="AQ1721">
        <v>0</v>
      </c>
      <c r="AR1721">
        <v>1</v>
      </c>
      <c r="AT1721">
        <v>2</v>
      </c>
      <c r="AV1721">
        <v>1</v>
      </c>
      <c r="AW1721">
        <v>2</v>
      </c>
      <c r="AX1721">
        <v>1</v>
      </c>
      <c r="AY1721">
        <v>2</v>
      </c>
      <c r="AZ1721">
        <v>1</v>
      </c>
      <c r="BA1721">
        <v>1</v>
      </c>
      <c r="BB1721">
        <v>2</v>
      </c>
      <c r="BC1721">
        <v>1</v>
      </c>
      <c r="BD1721">
        <v>1</v>
      </c>
      <c r="BE1721">
        <v>2</v>
      </c>
      <c r="BF1721">
        <v>1</v>
      </c>
      <c r="BG1721">
        <v>1</v>
      </c>
      <c r="BH1721">
        <v>1</v>
      </c>
      <c r="BI1721">
        <v>1</v>
      </c>
      <c r="BJ1721" s="58">
        <v>1</v>
      </c>
      <c r="BK1721">
        <v>1</v>
      </c>
      <c r="BL1721">
        <v>1</v>
      </c>
      <c r="BM1721">
        <v>2</v>
      </c>
      <c r="BN1721">
        <v>1</v>
      </c>
      <c r="BO1721">
        <v>2</v>
      </c>
      <c r="BP1721">
        <v>1</v>
      </c>
      <c r="BQ1721">
        <v>1</v>
      </c>
      <c r="BR1721">
        <v>2</v>
      </c>
      <c r="BS1721">
        <v>1</v>
      </c>
      <c r="BT1721">
        <v>1</v>
      </c>
      <c r="BU1721">
        <v>1</v>
      </c>
      <c r="BV1721">
        <v>2</v>
      </c>
      <c r="BW1721">
        <v>2</v>
      </c>
      <c r="BX1721">
        <v>2</v>
      </c>
      <c r="BY1721">
        <v>1</v>
      </c>
      <c r="BZ1721">
        <v>2</v>
      </c>
      <c r="CA1721">
        <v>1</v>
      </c>
      <c r="CB1721">
        <v>2</v>
      </c>
      <c r="CC1721">
        <v>2</v>
      </c>
      <c r="CD1721">
        <v>1</v>
      </c>
      <c r="CE1721">
        <v>2</v>
      </c>
      <c r="CF1721">
        <v>1</v>
      </c>
      <c r="CG1721">
        <v>1</v>
      </c>
      <c r="CH1721">
        <v>1</v>
      </c>
      <c r="CI1721">
        <v>1</v>
      </c>
      <c r="CJ1721">
        <v>1</v>
      </c>
      <c r="CK1721">
        <v>2</v>
      </c>
      <c r="CL1721">
        <v>2</v>
      </c>
      <c r="CM1721" t="s">
        <v>125</v>
      </c>
      <c r="CN1721" t="s">
        <v>125</v>
      </c>
      <c r="CO1721">
        <v>4</v>
      </c>
      <c r="CP1721">
        <v>3</v>
      </c>
      <c r="CQ1721">
        <v>3</v>
      </c>
      <c r="CR1721">
        <v>3</v>
      </c>
      <c r="CS1721">
        <v>4</v>
      </c>
      <c r="CT1721">
        <v>3</v>
      </c>
      <c r="CU1721">
        <v>4</v>
      </c>
      <c r="CV1721">
        <v>2</v>
      </c>
      <c r="CX1721">
        <v>4</v>
      </c>
      <c r="CY1721">
        <v>3</v>
      </c>
      <c r="CZ1721">
        <v>4</v>
      </c>
      <c r="DA1721" s="57">
        <v>4</v>
      </c>
    </row>
    <row r="1722" spans="1:105">
      <c r="A1722">
        <v>1716</v>
      </c>
      <c r="B1722">
        <v>1</v>
      </c>
      <c r="C1722">
        <v>4</v>
      </c>
      <c r="D1722">
        <v>1</v>
      </c>
      <c r="E1722">
        <v>5</v>
      </c>
      <c r="F1722">
        <v>0</v>
      </c>
      <c r="G1722">
        <v>1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2</v>
      </c>
      <c r="N1722">
        <v>4</v>
      </c>
      <c r="O1722">
        <v>4</v>
      </c>
      <c r="P1722">
        <v>4</v>
      </c>
      <c r="Q1722">
        <v>4</v>
      </c>
      <c r="R1722">
        <v>4</v>
      </c>
      <c r="S1722">
        <v>4</v>
      </c>
      <c r="U1722">
        <v>1</v>
      </c>
      <c r="V1722">
        <v>1</v>
      </c>
      <c r="W1722">
        <v>0</v>
      </c>
      <c r="X1722">
        <v>1</v>
      </c>
      <c r="Y1722">
        <v>0</v>
      </c>
      <c r="Z1722">
        <v>0</v>
      </c>
      <c r="AA1722">
        <v>0</v>
      </c>
      <c r="AB1722">
        <v>0</v>
      </c>
      <c r="AD1722">
        <v>2</v>
      </c>
      <c r="AF1722">
        <v>1</v>
      </c>
      <c r="AG1722">
        <v>1</v>
      </c>
      <c r="AH1722">
        <v>1</v>
      </c>
      <c r="AI1722">
        <v>1</v>
      </c>
      <c r="AJ1722">
        <v>1</v>
      </c>
      <c r="AK1722">
        <v>0</v>
      </c>
      <c r="AM1722">
        <v>1</v>
      </c>
      <c r="AN1722">
        <v>1</v>
      </c>
      <c r="AO1722">
        <v>1</v>
      </c>
      <c r="AP1722">
        <v>0</v>
      </c>
      <c r="AQ1722">
        <v>0</v>
      </c>
      <c r="AR1722">
        <v>0</v>
      </c>
      <c r="AT1722">
        <v>4</v>
      </c>
      <c r="AU1722">
        <v>4</v>
      </c>
      <c r="AV1722">
        <v>2</v>
      </c>
      <c r="AW1722">
        <v>2</v>
      </c>
      <c r="AX1722">
        <v>1</v>
      </c>
      <c r="AY1722">
        <v>1</v>
      </c>
      <c r="AZ1722">
        <v>1</v>
      </c>
      <c r="BA1722">
        <v>1</v>
      </c>
      <c r="BB1722">
        <v>1</v>
      </c>
      <c r="BC1722">
        <v>1</v>
      </c>
      <c r="BD1722">
        <v>1</v>
      </c>
      <c r="BE1722">
        <v>2</v>
      </c>
      <c r="BF1722">
        <v>1</v>
      </c>
      <c r="BG1722">
        <v>1</v>
      </c>
      <c r="BH1722">
        <v>1</v>
      </c>
      <c r="BI1722">
        <v>1</v>
      </c>
      <c r="BJ1722" s="58">
        <v>1</v>
      </c>
      <c r="BK1722">
        <v>2</v>
      </c>
      <c r="BL1722">
        <v>2</v>
      </c>
      <c r="BM1722">
        <v>1</v>
      </c>
      <c r="BN1722">
        <v>2</v>
      </c>
      <c r="BO1722">
        <v>1</v>
      </c>
      <c r="BP1722">
        <v>2</v>
      </c>
      <c r="BQ1722" t="s">
        <v>125</v>
      </c>
      <c r="BR1722">
        <v>2</v>
      </c>
      <c r="BS1722">
        <v>2</v>
      </c>
      <c r="BT1722" t="s">
        <v>125</v>
      </c>
      <c r="BU1722">
        <v>1</v>
      </c>
      <c r="BV1722">
        <v>1</v>
      </c>
      <c r="BW1722">
        <v>1</v>
      </c>
      <c r="BX1722">
        <v>1</v>
      </c>
      <c r="BY1722">
        <v>2</v>
      </c>
      <c r="BZ1722">
        <v>2</v>
      </c>
      <c r="CA1722">
        <v>2</v>
      </c>
      <c r="CB1722">
        <v>2</v>
      </c>
      <c r="CC1722">
        <v>1</v>
      </c>
      <c r="CD1722">
        <v>1</v>
      </c>
      <c r="CE1722">
        <v>2</v>
      </c>
      <c r="CF1722">
        <v>1</v>
      </c>
      <c r="CG1722">
        <v>1</v>
      </c>
      <c r="CH1722">
        <v>2</v>
      </c>
      <c r="CI1722">
        <v>1</v>
      </c>
      <c r="CJ1722">
        <v>1</v>
      </c>
      <c r="CK1722">
        <v>2</v>
      </c>
      <c r="CL1722">
        <v>1</v>
      </c>
      <c r="CM1722">
        <v>2</v>
      </c>
      <c r="CN1722">
        <v>2</v>
      </c>
      <c r="CO1722">
        <v>4</v>
      </c>
      <c r="CP1722">
        <v>3</v>
      </c>
      <c r="CQ1722">
        <v>3</v>
      </c>
      <c r="CR1722">
        <v>3</v>
      </c>
      <c r="CS1722">
        <v>2</v>
      </c>
      <c r="CT1722">
        <v>1</v>
      </c>
      <c r="CU1722">
        <v>2</v>
      </c>
      <c r="CV1722">
        <v>2</v>
      </c>
      <c r="CW1722">
        <v>1</v>
      </c>
      <c r="CX1722">
        <v>3</v>
      </c>
      <c r="CY1722">
        <v>3</v>
      </c>
      <c r="CZ1722">
        <v>3</v>
      </c>
      <c r="DA1722" s="57">
        <v>3</v>
      </c>
    </row>
    <row r="1723" spans="1:105">
      <c r="A1723">
        <v>1717</v>
      </c>
      <c r="B1723">
        <v>2</v>
      </c>
      <c r="C1723">
        <v>9</v>
      </c>
      <c r="D1723">
        <v>7</v>
      </c>
      <c r="E1723">
        <v>13</v>
      </c>
      <c r="F1723">
        <v>0</v>
      </c>
      <c r="G1723">
        <v>0</v>
      </c>
      <c r="H1723">
        <v>0</v>
      </c>
      <c r="I1723">
        <v>0</v>
      </c>
      <c r="J1723">
        <v>1</v>
      </c>
      <c r="K1723">
        <v>0</v>
      </c>
      <c r="L1723">
        <v>0</v>
      </c>
      <c r="M1723">
        <v>2</v>
      </c>
      <c r="N1723">
        <v>3</v>
      </c>
      <c r="O1723">
        <v>4</v>
      </c>
      <c r="Q1723">
        <v>4</v>
      </c>
      <c r="R1723">
        <v>4</v>
      </c>
      <c r="S1723">
        <v>3</v>
      </c>
      <c r="U1723">
        <v>0</v>
      </c>
      <c r="V1723">
        <v>0</v>
      </c>
      <c r="W1723">
        <v>0</v>
      </c>
      <c r="X1723">
        <v>0</v>
      </c>
      <c r="Y1723">
        <v>1</v>
      </c>
      <c r="Z1723">
        <v>0</v>
      </c>
      <c r="AA1723">
        <v>0</v>
      </c>
      <c r="AB1723">
        <v>0</v>
      </c>
      <c r="AD1723">
        <v>4</v>
      </c>
      <c r="AF1723">
        <v>1</v>
      </c>
      <c r="AG1723">
        <v>0</v>
      </c>
      <c r="AH1723">
        <v>0</v>
      </c>
      <c r="AI1723">
        <v>0</v>
      </c>
      <c r="AJ1723">
        <v>0</v>
      </c>
      <c r="AK1723">
        <v>0</v>
      </c>
      <c r="AM1723">
        <v>1</v>
      </c>
      <c r="AN1723">
        <v>1</v>
      </c>
      <c r="AO1723">
        <v>0</v>
      </c>
      <c r="AP1723">
        <v>0</v>
      </c>
      <c r="AQ1723">
        <v>0</v>
      </c>
      <c r="AR1723">
        <v>0</v>
      </c>
      <c r="AT1723">
        <v>4</v>
      </c>
      <c r="AU1723">
        <v>1</v>
      </c>
      <c r="AV1723">
        <v>1</v>
      </c>
      <c r="AW1723">
        <v>1</v>
      </c>
      <c r="AX1723">
        <v>2</v>
      </c>
      <c r="AY1723" t="s">
        <v>125</v>
      </c>
      <c r="AZ1723">
        <v>1</v>
      </c>
      <c r="BA1723">
        <v>1</v>
      </c>
      <c r="BC1723">
        <v>1</v>
      </c>
      <c r="BD1723">
        <v>1</v>
      </c>
      <c r="BE1723">
        <v>2</v>
      </c>
      <c r="BF1723">
        <v>2</v>
      </c>
      <c r="BG1723" t="s">
        <v>125</v>
      </c>
      <c r="BH1723">
        <v>2</v>
      </c>
      <c r="BI1723">
        <v>2</v>
      </c>
      <c r="BJ1723" s="58">
        <v>2</v>
      </c>
      <c r="BK1723">
        <v>2</v>
      </c>
      <c r="BL1723">
        <v>2</v>
      </c>
      <c r="BM1723">
        <v>2</v>
      </c>
      <c r="BN1723">
        <v>2</v>
      </c>
      <c r="BO1723">
        <v>2</v>
      </c>
      <c r="BP1723">
        <v>1</v>
      </c>
      <c r="BQ1723">
        <v>1</v>
      </c>
      <c r="BR1723">
        <v>1</v>
      </c>
      <c r="BS1723">
        <v>2</v>
      </c>
      <c r="BT1723" t="s">
        <v>125</v>
      </c>
      <c r="BU1723">
        <v>1</v>
      </c>
      <c r="BV1723">
        <v>2</v>
      </c>
      <c r="BW1723">
        <v>2</v>
      </c>
      <c r="BX1723">
        <v>2</v>
      </c>
      <c r="BY1723">
        <v>2</v>
      </c>
      <c r="BZ1723">
        <v>2</v>
      </c>
      <c r="CA1723">
        <v>2</v>
      </c>
      <c r="CB1723">
        <v>2</v>
      </c>
      <c r="CC1723">
        <v>2</v>
      </c>
      <c r="CD1723">
        <v>2</v>
      </c>
      <c r="CE1723">
        <v>2</v>
      </c>
      <c r="CF1723">
        <v>2</v>
      </c>
      <c r="CG1723">
        <v>2</v>
      </c>
      <c r="CH1723">
        <v>2</v>
      </c>
      <c r="CI1723">
        <v>2</v>
      </c>
      <c r="CJ1723">
        <v>1</v>
      </c>
      <c r="CK1723">
        <v>2</v>
      </c>
      <c r="CL1723">
        <v>2</v>
      </c>
      <c r="CM1723" t="s">
        <v>125</v>
      </c>
      <c r="CN1723" t="s">
        <v>125</v>
      </c>
      <c r="CO1723">
        <v>3</v>
      </c>
      <c r="CP1723">
        <v>4</v>
      </c>
      <c r="CQ1723">
        <v>4</v>
      </c>
      <c r="CR1723">
        <v>4</v>
      </c>
      <c r="CS1723">
        <v>4</v>
      </c>
      <c r="CT1723">
        <v>3</v>
      </c>
      <c r="CU1723">
        <v>3</v>
      </c>
      <c r="CV1723">
        <v>3</v>
      </c>
      <c r="CW1723">
        <v>1</v>
      </c>
      <c r="CX1723">
        <v>3</v>
      </c>
      <c r="CY1723">
        <v>1</v>
      </c>
      <c r="DA1723" s="57" t="s">
        <v>125</v>
      </c>
    </row>
    <row r="1724" spans="1:105">
      <c r="A1724">
        <v>1718</v>
      </c>
      <c r="B1724">
        <v>1</v>
      </c>
      <c r="C1724">
        <v>2</v>
      </c>
      <c r="D1724">
        <v>2</v>
      </c>
      <c r="E1724">
        <v>11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1</v>
      </c>
      <c r="M1724">
        <v>3</v>
      </c>
      <c r="N1724">
        <v>4</v>
      </c>
      <c r="O1724">
        <v>4</v>
      </c>
      <c r="P1724">
        <v>4</v>
      </c>
      <c r="Q1724">
        <v>4</v>
      </c>
      <c r="R1724">
        <v>4</v>
      </c>
      <c r="S1724">
        <v>4</v>
      </c>
      <c r="U1724">
        <v>1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D1724">
        <v>1</v>
      </c>
      <c r="AF1724">
        <v>1</v>
      </c>
      <c r="AG1724">
        <v>0</v>
      </c>
      <c r="AH1724">
        <v>1</v>
      </c>
      <c r="AI1724">
        <v>1</v>
      </c>
      <c r="AJ1724">
        <v>0</v>
      </c>
      <c r="AK1724">
        <v>0</v>
      </c>
      <c r="AM1724">
        <v>0</v>
      </c>
      <c r="AN1724">
        <v>1</v>
      </c>
      <c r="AO1724">
        <v>0</v>
      </c>
      <c r="AP1724">
        <v>1</v>
      </c>
      <c r="AQ1724">
        <v>0</v>
      </c>
      <c r="AR1724">
        <v>0</v>
      </c>
      <c r="AT1724">
        <v>3</v>
      </c>
      <c r="AU1724">
        <v>1</v>
      </c>
      <c r="AV1724">
        <v>1</v>
      </c>
      <c r="AW1724">
        <v>2</v>
      </c>
      <c r="AX1724">
        <v>2</v>
      </c>
      <c r="AY1724" t="s">
        <v>125</v>
      </c>
      <c r="AZ1724">
        <v>1</v>
      </c>
      <c r="BA1724">
        <v>1</v>
      </c>
      <c r="BB1724">
        <v>2</v>
      </c>
      <c r="BC1724">
        <v>2</v>
      </c>
      <c r="BD1724">
        <v>1</v>
      </c>
      <c r="BE1724">
        <v>2</v>
      </c>
      <c r="BF1724">
        <v>2</v>
      </c>
      <c r="BG1724" t="s">
        <v>125</v>
      </c>
      <c r="BH1724">
        <v>1</v>
      </c>
      <c r="BI1724">
        <v>1</v>
      </c>
      <c r="BJ1724" s="58">
        <v>2</v>
      </c>
      <c r="BK1724">
        <v>2</v>
      </c>
      <c r="BL1724">
        <v>1</v>
      </c>
      <c r="BM1724">
        <v>1</v>
      </c>
      <c r="BN1724">
        <v>1</v>
      </c>
      <c r="BO1724">
        <v>1</v>
      </c>
      <c r="BP1724">
        <v>2</v>
      </c>
      <c r="BQ1724" t="s">
        <v>125</v>
      </c>
      <c r="BR1724">
        <v>1</v>
      </c>
      <c r="BS1724">
        <v>1</v>
      </c>
      <c r="BT1724">
        <v>1</v>
      </c>
      <c r="BU1724">
        <v>1</v>
      </c>
      <c r="BV1724">
        <v>1</v>
      </c>
      <c r="BW1724">
        <v>1</v>
      </c>
      <c r="BX1724">
        <v>1</v>
      </c>
      <c r="BY1724">
        <v>1</v>
      </c>
      <c r="BZ1724">
        <v>2</v>
      </c>
      <c r="CA1724">
        <v>2</v>
      </c>
      <c r="CB1724">
        <v>1</v>
      </c>
      <c r="CC1724">
        <v>2</v>
      </c>
      <c r="CD1724">
        <v>2</v>
      </c>
      <c r="CE1724">
        <v>2</v>
      </c>
      <c r="CF1724">
        <v>1</v>
      </c>
      <c r="CG1724">
        <v>2</v>
      </c>
      <c r="CH1724">
        <v>2</v>
      </c>
      <c r="CI1724">
        <v>2</v>
      </c>
      <c r="CJ1724">
        <v>2</v>
      </c>
      <c r="CK1724">
        <v>2</v>
      </c>
      <c r="CL1724">
        <v>1</v>
      </c>
      <c r="CM1724">
        <v>1</v>
      </c>
      <c r="CN1724">
        <v>3</v>
      </c>
      <c r="CO1724">
        <v>4</v>
      </c>
      <c r="CP1724">
        <v>3</v>
      </c>
      <c r="CQ1724">
        <v>4</v>
      </c>
      <c r="CR1724">
        <v>3</v>
      </c>
      <c r="CS1724">
        <v>3</v>
      </c>
      <c r="CT1724">
        <v>4</v>
      </c>
      <c r="CU1724">
        <v>3</v>
      </c>
      <c r="CV1724">
        <v>3</v>
      </c>
      <c r="CW1724">
        <v>1</v>
      </c>
      <c r="CX1724">
        <v>3</v>
      </c>
      <c r="CY1724">
        <v>1</v>
      </c>
      <c r="CZ1724">
        <v>3</v>
      </c>
      <c r="DA1724" s="57" t="s">
        <v>125</v>
      </c>
    </row>
    <row r="1725" spans="1:105">
      <c r="A1725">
        <v>1719</v>
      </c>
      <c r="B1725">
        <v>2</v>
      </c>
      <c r="C1725">
        <v>3</v>
      </c>
      <c r="D1725">
        <v>1</v>
      </c>
      <c r="E1725">
        <v>5</v>
      </c>
      <c r="F1725">
        <v>1</v>
      </c>
      <c r="G1725">
        <v>0</v>
      </c>
      <c r="H1725">
        <v>0</v>
      </c>
      <c r="I1725">
        <v>1</v>
      </c>
      <c r="J1725">
        <v>1</v>
      </c>
      <c r="K1725">
        <v>0</v>
      </c>
      <c r="L1725">
        <v>0</v>
      </c>
      <c r="M1725">
        <v>3</v>
      </c>
      <c r="N1725">
        <v>4</v>
      </c>
      <c r="O1725">
        <v>4</v>
      </c>
      <c r="P1725">
        <v>3</v>
      </c>
      <c r="Q1725">
        <v>3</v>
      </c>
      <c r="R1725">
        <v>4</v>
      </c>
      <c r="S1725">
        <v>4</v>
      </c>
      <c r="U1725">
        <v>0</v>
      </c>
      <c r="V1725">
        <v>0</v>
      </c>
      <c r="W1725">
        <v>0</v>
      </c>
      <c r="X1725">
        <v>1</v>
      </c>
      <c r="Y1725">
        <v>0</v>
      </c>
      <c r="Z1725">
        <v>0</v>
      </c>
      <c r="AA1725">
        <v>0</v>
      </c>
      <c r="AB1725">
        <v>0</v>
      </c>
      <c r="AD1725">
        <v>3</v>
      </c>
      <c r="AF1725">
        <v>0</v>
      </c>
      <c r="AG1725">
        <v>0</v>
      </c>
      <c r="AH1725">
        <v>1</v>
      </c>
      <c r="AI1725">
        <v>1</v>
      </c>
      <c r="AJ1725">
        <v>0</v>
      </c>
      <c r="AK1725">
        <v>0</v>
      </c>
      <c r="AM1725">
        <v>1</v>
      </c>
      <c r="AN1725">
        <v>1</v>
      </c>
      <c r="AO1725">
        <v>1</v>
      </c>
      <c r="AP1725">
        <v>0</v>
      </c>
      <c r="AQ1725">
        <v>0</v>
      </c>
      <c r="AR1725">
        <v>0</v>
      </c>
      <c r="AT1725">
        <v>1</v>
      </c>
      <c r="AU1725">
        <v>3</v>
      </c>
      <c r="AV1725">
        <v>2</v>
      </c>
      <c r="AW1725">
        <v>2</v>
      </c>
      <c r="AX1725">
        <v>1</v>
      </c>
      <c r="AY1725">
        <v>1</v>
      </c>
      <c r="AZ1725">
        <v>1</v>
      </c>
      <c r="BA1725">
        <v>1</v>
      </c>
      <c r="BB1725">
        <v>2</v>
      </c>
      <c r="BC1725">
        <v>1</v>
      </c>
      <c r="BD1725">
        <v>1</v>
      </c>
      <c r="BE1725">
        <v>1</v>
      </c>
      <c r="BF1725">
        <v>1</v>
      </c>
      <c r="BG1725">
        <v>1</v>
      </c>
      <c r="BH1725">
        <v>1</v>
      </c>
      <c r="BI1725">
        <v>1</v>
      </c>
      <c r="BJ1725" s="58">
        <v>1</v>
      </c>
      <c r="BK1725">
        <v>2</v>
      </c>
      <c r="BL1725">
        <v>1</v>
      </c>
      <c r="BM1725">
        <v>1</v>
      </c>
      <c r="BN1725">
        <v>2</v>
      </c>
      <c r="BO1725">
        <v>1</v>
      </c>
      <c r="BP1725">
        <v>1</v>
      </c>
      <c r="BQ1725">
        <v>1</v>
      </c>
      <c r="BR1725">
        <v>1</v>
      </c>
      <c r="BS1725">
        <v>1</v>
      </c>
      <c r="BT1725">
        <v>1</v>
      </c>
      <c r="BU1725">
        <v>1</v>
      </c>
      <c r="BV1725">
        <v>2</v>
      </c>
      <c r="BW1725">
        <v>2</v>
      </c>
      <c r="BX1725">
        <v>2</v>
      </c>
      <c r="BY1725">
        <v>2</v>
      </c>
      <c r="BZ1725">
        <v>2</v>
      </c>
      <c r="CA1725">
        <v>2</v>
      </c>
      <c r="CB1725">
        <v>2</v>
      </c>
      <c r="CC1725">
        <v>1</v>
      </c>
      <c r="CD1725">
        <v>2</v>
      </c>
      <c r="CE1725">
        <v>2</v>
      </c>
      <c r="CF1725">
        <v>1</v>
      </c>
      <c r="CG1725">
        <v>1</v>
      </c>
      <c r="CH1725">
        <v>1</v>
      </c>
      <c r="CI1725">
        <v>1</v>
      </c>
      <c r="CJ1725">
        <v>1</v>
      </c>
      <c r="CK1725">
        <v>1</v>
      </c>
      <c r="CL1725">
        <v>1</v>
      </c>
      <c r="CM1725">
        <v>4</v>
      </c>
      <c r="CN1725">
        <v>4</v>
      </c>
      <c r="CO1725">
        <v>4</v>
      </c>
      <c r="CP1725">
        <v>2</v>
      </c>
      <c r="CQ1725">
        <v>3</v>
      </c>
      <c r="CR1725">
        <v>2</v>
      </c>
      <c r="CS1725">
        <v>3</v>
      </c>
      <c r="CT1725">
        <v>4</v>
      </c>
      <c r="CU1725">
        <v>4</v>
      </c>
      <c r="CV1725">
        <v>3</v>
      </c>
      <c r="CW1725">
        <v>1</v>
      </c>
      <c r="CX1725">
        <v>4</v>
      </c>
      <c r="CY1725">
        <v>1</v>
      </c>
      <c r="CZ1725">
        <v>3</v>
      </c>
      <c r="DA1725" s="57">
        <v>3</v>
      </c>
    </row>
    <row r="1726" spans="1:105">
      <c r="A1726">
        <v>1720</v>
      </c>
      <c r="B1726">
        <v>2</v>
      </c>
      <c r="C1726">
        <v>8</v>
      </c>
      <c r="D1726">
        <v>4</v>
      </c>
      <c r="E1726">
        <v>5</v>
      </c>
      <c r="F1726">
        <v>0</v>
      </c>
      <c r="G1726">
        <v>0</v>
      </c>
      <c r="H1726">
        <v>0</v>
      </c>
      <c r="I1726">
        <v>1</v>
      </c>
      <c r="J1726">
        <v>0</v>
      </c>
      <c r="K1726">
        <v>0</v>
      </c>
      <c r="L1726">
        <v>0</v>
      </c>
      <c r="M1726">
        <v>2</v>
      </c>
      <c r="Q1726">
        <v>3</v>
      </c>
      <c r="U1726">
        <v>0</v>
      </c>
      <c r="V1726">
        <v>1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D1726">
        <v>1</v>
      </c>
      <c r="AF1726">
        <v>1</v>
      </c>
      <c r="AG1726">
        <v>1</v>
      </c>
      <c r="AH1726">
        <v>0</v>
      </c>
      <c r="AI1726">
        <v>0</v>
      </c>
      <c r="AJ1726">
        <v>1</v>
      </c>
      <c r="AK1726">
        <v>0</v>
      </c>
      <c r="AM1726">
        <v>0</v>
      </c>
      <c r="AN1726">
        <v>1</v>
      </c>
      <c r="AO1726">
        <v>0</v>
      </c>
      <c r="AP1726">
        <v>0</v>
      </c>
      <c r="AQ1726">
        <v>0</v>
      </c>
      <c r="AR1726">
        <v>0</v>
      </c>
      <c r="AT1726">
        <v>3</v>
      </c>
      <c r="AU1726">
        <v>3</v>
      </c>
      <c r="AV1726">
        <v>2</v>
      </c>
      <c r="AW1726">
        <v>2</v>
      </c>
      <c r="AX1726">
        <v>1</v>
      </c>
      <c r="AY1726">
        <v>1</v>
      </c>
      <c r="AZ1726">
        <v>2</v>
      </c>
      <c r="BA1726" t="s">
        <v>125</v>
      </c>
      <c r="BB1726" t="s">
        <v>125</v>
      </c>
      <c r="BC1726">
        <v>2</v>
      </c>
      <c r="BD1726">
        <v>1</v>
      </c>
      <c r="BE1726">
        <v>1</v>
      </c>
      <c r="BF1726">
        <v>1</v>
      </c>
      <c r="BG1726">
        <v>1</v>
      </c>
      <c r="BH1726">
        <v>1</v>
      </c>
      <c r="BI1726">
        <v>2</v>
      </c>
      <c r="BJ1726" s="58">
        <v>1</v>
      </c>
      <c r="BK1726">
        <v>1</v>
      </c>
      <c r="BL1726">
        <v>1</v>
      </c>
      <c r="BM1726">
        <v>2</v>
      </c>
      <c r="BN1726">
        <v>1</v>
      </c>
      <c r="BO1726">
        <v>2</v>
      </c>
      <c r="BP1726">
        <v>2</v>
      </c>
      <c r="BQ1726" t="s">
        <v>125</v>
      </c>
      <c r="BR1726">
        <v>2</v>
      </c>
      <c r="BS1726">
        <v>2</v>
      </c>
      <c r="BT1726" t="s">
        <v>125</v>
      </c>
      <c r="BU1726">
        <v>1</v>
      </c>
      <c r="BV1726">
        <v>1</v>
      </c>
      <c r="BW1726">
        <v>2</v>
      </c>
      <c r="BX1726">
        <v>2</v>
      </c>
      <c r="BY1726">
        <v>2</v>
      </c>
      <c r="BZ1726">
        <v>2</v>
      </c>
      <c r="CA1726">
        <v>1</v>
      </c>
      <c r="CB1726">
        <v>1</v>
      </c>
      <c r="CC1726">
        <v>1</v>
      </c>
      <c r="CD1726">
        <v>2</v>
      </c>
      <c r="CE1726">
        <v>2</v>
      </c>
      <c r="CF1726">
        <v>2</v>
      </c>
      <c r="CG1726">
        <v>2</v>
      </c>
      <c r="CH1726">
        <v>2</v>
      </c>
      <c r="CI1726">
        <v>2</v>
      </c>
      <c r="CJ1726">
        <v>1</v>
      </c>
      <c r="CK1726">
        <v>2</v>
      </c>
      <c r="CL1726">
        <v>1</v>
      </c>
      <c r="CM1726">
        <v>3</v>
      </c>
      <c r="CO1726">
        <v>4</v>
      </c>
      <c r="CP1726">
        <v>3</v>
      </c>
      <c r="CQ1726">
        <v>3</v>
      </c>
      <c r="CR1726">
        <v>3</v>
      </c>
      <c r="CS1726">
        <v>3</v>
      </c>
      <c r="CT1726">
        <v>4</v>
      </c>
      <c r="CU1726">
        <v>4</v>
      </c>
      <c r="CV1726">
        <v>4</v>
      </c>
      <c r="CW1726">
        <v>1</v>
      </c>
      <c r="CX1726">
        <v>2</v>
      </c>
      <c r="CY1726">
        <v>3</v>
      </c>
      <c r="CZ1726">
        <v>3</v>
      </c>
      <c r="DA1726" s="57" t="s">
        <v>125</v>
      </c>
    </row>
    <row r="1727" spans="1:105">
      <c r="A1727">
        <v>1721</v>
      </c>
      <c r="B1727">
        <v>2</v>
      </c>
      <c r="C1727">
        <v>2</v>
      </c>
      <c r="D1727">
        <v>1</v>
      </c>
      <c r="E1727">
        <v>11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1</v>
      </c>
      <c r="M1727">
        <v>2</v>
      </c>
      <c r="N1727">
        <v>3</v>
      </c>
      <c r="O1727">
        <v>2</v>
      </c>
      <c r="P1727">
        <v>2</v>
      </c>
      <c r="Q1727">
        <v>2</v>
      </c>
      <c r="R1727">
        <v>3</v>
      </c>
      <c r="S1727">
        <v>3</v>
      </c>
      <c r="U1727">
        <v>0</v>
      </c>
      <c r="V1727">
        <v>0</v>
      </c>
      <c r="W1727">
        <v>1</v>
      </c>
      <c r="X1727">
        <v>0</v>
      </c>
      <c r="Y1727">
        <v>0</v>
      </c>
      <c r="Z1727">
        <v>0</v>
      </c>
      <c r="AA1727">
        <v>0</v>
      </c>
      <c r="AB1727">
        <v>0</v>
      </c>
      <c r="AD1727">
        <v>1</v>
      </c>
      <c r="AF1727">
        <v>1</v>
      </c>
      <c r="AG1727">
        <v>0</v>
      </c>
      <c r="AH1727">
        <v>1</v>
      </c>
      <c r="AI1727">
        <v>1</v>
      </c>
      <c r="AJ1727">
        <v>0</v>
      </c>
      <c r="AK1727">
        <v>0</v>
      </c>
      <c r="AM1727">
        <v>1</v>
      </c>
      <c r="AN1727">
        <v>1</v>
      </c>
      <c r="AO1727">
        <v>1</v>
      </c>
      <c r="AP1727">
        <v>0</v>
      </c>
      <c r="AQ1727">
        <v>0</v>
      </c>
      <c r="AR1727">
        <v>0</v>
      </c>
      <c r="AT1727">
        <v>1</v>
      </c>
      <c r="AU1727">
        <v>3</v>
      </c>
      <c r="AV1727">
        <v>1</v>
      </c>
      <c r="AW1727">
        <v>1</v>
      </c>
      <c r="AX1727">
        <v>1</v>
      </c>
      <c r="AY1727">
        <v>2</v>
      </c>
      <c r="AZ1727">
        <v>1</v>
      </c>
      <c r="BA1727">
        <v>1</v>
      </c>
      <c r="BB1727">
        <v>2</v>
      </c>
      <c r="BC1727">
        <v>1</v>
      </c>
      <c r="BD1727">
        <v>1</v>
      </c>
      <c r="BE1727">
        <v>2</v>
      </c>
      <c r="BF1727">
        <v>1</v>
      </c>
      <c r="BG1727">
        <v>1</v>
      </c>
      <c r="BH1727">
        <v>2</v>
      </c>
      <c r="BI1727">
        <v>2</v>
      </c>
      <c r="BJ1727" s="58">
        <v>1</v>
      </c>
      <c r="BK1727">
        <v>2</v>
      </c>
      <c r="BL1727">
        <v>2</v>
      </c>
      <c r="BM1727">
        <v>1</v>
      </c>
      <c r="BN1727">
        <v>1</v>
      </c>
      <c r="BO1727">
        <v>2</v>
      </c>
      <c r="BP1727">
        <v>2</v>
      </c>
      <c r="BQ1727" t="s">
        <v>125</v>
      </c>
      <c r="BR1727">
        <v>1</v>
      </c>
      <c r="BS1727">
        <v>1</v>
      </c>
      <c r="BT1727">
        <v>2</v>
      </c>
      <c r="BU1727">
        <v>1</v>
      </c>
      <c r="BV1727">
        <v>2</v>
      </c>
      <c r="BW1727">
        <v>2</v>
      </c>
      <c r="BX1727">
        <v>2</v>
      </c>
      <c r="BY1727">
        <v>2</v>
      </c>
      <c r="BZ1727">
        <v>2</v>
      </c>
      <c r="CA1727">
        <v>2</v>
      </c>
      <c r="CB1727">
        <v>2</v>
      </c>
      <c r="CC1727">
        <v>2</v>
      </c>
      <c r="CD1727">
        <v>2</v>
      </c>
      <c r="CE1727">
        <v>2</v>
      </c>
      <c r="CF1727">
        <v>1</v>
      </c>
      <c r="CG1727">
        <v>2</v>
      </c>
      <c r="CH1727">
        <v>2</v>
      </c>
      <c r="CI1727">
        <v>2</v>
      </c>
      <c r="CJ1727">
        <v>1</v>
      </c>
      <c r="CK1727">
        <v>1</v>
      </c>
      <c r="CL1727">
        <v>2</v>
      </c>
      <c r="CM1727" t="s">
        <v>125</v>
      </c>
      <c r="CN1727" t="s">
        <v>125</v>
      </c>
      <c r="CO1727">
        <v>3</v>
      </c>
      <c r="CP1727">
        <v>3</v>
      </c>
      <c r="CQ1727">
        <v>3</v>
      </c>
      <c r="CR1727">
        <v>2</v>
      </c>
      <c r="CS1727">
        <v>3</v>
      </c>
      <c r="CT1727">
        <v>4</v>
      </c>
      <c r="CU1727">
        <v>4</v>
      </c>
      <c r="CV1727">
        <v>2</v>
      </c>
      <c r="CW1727">
        <v>1</v>
      </c>
      <c r="CX1727">
        <v>3</v>
      </c>
      <c r="CY1727">
        <v>4</v>
      </c>
      <c r="CZ1727">
        <v>3</v>
      </c>
      <c r="DA1727" s="57" t="s">
        <v>125</v>
      </c>
    </row>
    <row r="1728" spans="1:105">
      <c r="A1728">
        <v>1722</v>
      </c>
      <c r="B1728">
        <v>1</v>
      </c>
      <c r="C1728">
        <v>4</v>
      </c>
      <c r="D1728">
        <v>7</v>
      </c>
      <c r="E1728">
        <v>9</v>
      </c>
      <c r="F1728">
        <v>0</v>
      </c>
      <c r="G1728">
        <v>0</v>
      </c>
      <c r="H1728">
        <v>0</v>
      </c>
      <c r="I1728">
        <v>1</v>
      </c>
      <c r="J1728">
        <v>1</v>
      </c>
      <c r="K1728">
        <v>0</v>
      </c>
      <c r="L1728">
        <v>0</v>
      </c>
      <c r="M1728">
        <v>1</v>
      </c>
      <c r="N1728">
        <v>0</v>
      </c>
      <c r="O1728">
        <v>0</v>
      </c>
      <c r="P1728">
        <v>0</v>
      </c>
      <c r="Q1728">
        <v>0</v>
      </c>
      <c r="R1728">
        <v>4</v>
      </c>
      <c r="S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1</v>
      </c>
      <c r="AB1728">
        <v>0</v>
      </c>
      <c r="AD1728">
        <v>5</v>
      </c>
      <c r="AF1728">
        <v>1</v>
      </c>
      <c r="AG1728">
        <v>0</v>
      </c>
      <c r="AH1728">
        <v>1</v>
      </c>
      <c r="AI1728">
        <v>0</v>
      </c>
      <c r="AJ1728">
        <v>0</v>
      </c>
      <c r="AK1728">
        <v>0</v>
      </c>
      <c r="AM1728">
        <v>1</v>
      </c>
      <c r="AN1728">
        <v>1</v>
      </c>
      <c r="AO1728">
        <v>1</v>
      </c>
      <c r="AP1728">
        <v>1</v>
      </c>
      <c r="AQ1728">
        <v>0</v>
      </c>
      <c r="AR1728">
        <v>0</v>
      </c>
      <c r="AT1728">
        <v>4</v>
      </c>
      <c r="AU1728">
        <v>3</v>
      </c>
      <c r="AV1728">
        <v>2</v>
      </c>
      <c r="AW1728">
        <v>1</v>
      </c>
      <c r="AX1728">
        <v>2</v>
      </c>
      <c r="AY1728" t="s">
        <v>125</v>
      </c>
      <c r="AZ1728">
        <v>1</v>
      </c>
      <c r="BA1728">
        <v>1</v>
      </c>
      <c r="BB1728">
        <v>2</v>
      </c>
      <c r="BC1728">
        <v>2</v>
      </c>
      <c r="BD1728">
        <v>1</v>
      </c>
      <c r="BE1728">
        <v>2</v>
      </c>
      <c r="BF1728">
        <v>1</v>
      </c>
      <c r="BG1728">
        <v>1</v>
      </c>
      <c r="BH1728">
        <v>1</v>
      </c>
      <c r="BI1728">
        <v>2</v>
      </c>
      <c r="BJ1728" s="58">
        <v>1</v>
      </c>
      <c r="BK1728">
        <v>2</v>
      </c>
      <c r="BL1728">
        <v>1</v>
      </c>
      <c r="BM1728">
        <v>2</v>
      </c>
      <c r="BN1728">
        <v>1</v>
      </c>
      <c r="BO1728">
        <v>2</v>
      </c>
      <c r="BP1728">
        <v>2</v>
      </c>
      <c r="BQ1728" t="s">
        <v>125</v>
      </c>
      <c r="BR1728">
        <v>2</v>
      </c>
      <c r="BS1728">
        <v>2</v>
      </c>
      <c r="BT1728" t="s">
        <v>125</v>
      </c>
      <c r="BU1728">
        <v>1</v>
      </c>
      <c r="BV1728">
        <v>1</v>
      </c>
      <c r="BW1728">
        <v>2</v>
      </c>
      <c r="BX1728">
        <v>2</v>
      </c>
      <c r="BY1728">
        <v>2</v>
      </c>
      <c r="BZ1728">
        <v>2</v>
      </c>
      <c r="CA1728">
        <v>2</v>
      </c>
      <c r="CB1728">
        <v>2</v>
      </c>
      <c r="CC1728">
        <v>2</v>
      </c>
      <c r="CD1728">
        <v>2</v>
      </c>
      <c r="CE1728">
        <v>2</v>
      </c>
      <c r="CF1728">
        <v>2</v>
      </c>
      <c r="CG1728">
        <v>2</v>
      </c>
      <c r="CH1728">
        <v>2</v>
      </c>
      <c r="CI1728">
        <v>2</v>
      </c>
      <c r="CJ1728">
        <v>2</v>
      </c>
      <c r="CK1728">
        <v>2</v>
      </c>
      <c r="CL1728">
        <v>1</v>
      </c>
      <c r="CM1728">
        <v>3</v>
      </c>
      <c r="CN1728">
        <v>4</v>
      </c>
      <c r="CO1728">
        <v>4</v>
      </c>
      <c r="CP1728">
        <v>2</v>
      </c>
      <c r="CQ1728">
        <v>3</v>
      </c>
      <c r="CR1728">
        <v>3</v>
      </c>
      <c r="CS1728">
        <v>3</v>
      </c>
      <c r="CT1728">
        <v>3</v>
      </c>
      <c r="CU1728">
        <v>3</v>
      </c>
      <c r="CV1728">
        <v>2</v>
      </c>
      <c r="CW1728">
        <v>1</v>
      </c>
      <c r="CX1728">
        <v>3</v>
      </c>
      <c r="CY1728">
        <v>3</v>
      </c>
      <c r="CZ1728">
        <v>3</v>
      </c>
      <c r="DA1728" s="57" t="s">
        <v>125</v>
      </c>
    </row>
    <row r="1729" spans="1:105">
      <c r="A1729">
        <v>1723</v>
      </c>
      <c r="B1729">
        <v>2</v>
      </c>
      <c r="C1729">
        <v>5</v>
      </c>
      <c r="D1729">
        <v>5</v>
      </c>
      <c r="E1729">
        <v>11</v>
      </c>
      <c r="F1729">
        <v>0</v>
      </c>
      <c r="G1729">
        <v>0</v>
      </c>
      <c r="H1729">
        <v>0</v>
      </c>
      <c r="I1729">
        <v>1</v>
      </c>
      <c r="J1729">
        <v>0</v>
      </c>
      <c r="K1729">
        <v>0</v>
      </c>
      <c r="L1729">
        <v>0</v>
      </c>
      <c r="M1729">
        <v>2</v>
      </c>
      <c r="N1729">
        <v>0</v>
      </c>
      <c r="O1729">
        <v>0</v>
      </c>
      <c r="P1729">
        <v>0</v>
      </c>
      <c r="Q1729">
        <v>0</v>
      </c>
      <c r="R1729">
        <v>4</v>
      </c>
      <c r="S1729">
        <v>0</v>
      </c>
      <c r="U1729">
        <v>0</v>
      </c>
      <c r="V1729">
        <v>0</v>
      </c>
      <c r="W1729">
        <v>0</v>
      </c>
      <c r="X1729">
        <v>0</v>
      </c>
      <c r="Y1729">
        <v>1</v>
      </c>
      <c r="Z1729">
        <v>0</v>
      </c>
      <c r="AA1729">
        <v>0</v>
      </c>
      <c r="AB1729">
        <v>0</v>
      </c>
      <c r="AD1729">
        <v>1</v>
      </c>
      <c r="AF1729">
        <v>1</v>
      </c>
      <c r="AG1729">
        <v>1</v>
      </c>
      <c r="AH1729">
        <v>1</v>
      </c>
      <c r="AI1729">
        <v>1</v>
      </c>
      <c r="AJ1729">
        <v>0</v>
      </c>
      <c r="AK1729">
        <v>0</v>
      </c>
      <c r="AM1729">
        <v>1</v>
      </c>
      <c r="AN1729">
        <v>1</v>
      </c>
      <c r="AO1729">
        <v>1</v>
      </c>
      <c r="AP1729">
        <v>0</v>
      </c>
      <c r="AQ1729">
        <v>0</v>
      </c>
      <c r="AR1729">
        <v>0</v>
      </c>
      <c r="AT1729">
        <v>1</v>
      </c>
      <c r="AU1729">
        <v>4</v>
      </c>
      <c r="AV1729">
        <v>1</v>
      </c>
      <c r="AW1729">
        <v>2</v>
      </c>
      <c r="AX1729">
        <v>2</v>
      </c>
      <c r="AY1729" t="s">
        <v>125</v>
      </c>
      <c r="AZ1729">
        <v>1</v>
      </c>
      <c r="BA1729">
        <v>1</v>
      </c>
      <c r="BB1729">
        <v>2</v>
      </c>
      <c r="BC1729">
        <v>1</v>
      </c>
      <c r="BD1729">
        <v>1</v>
      </c>
      <c r="BE1729">
        <v>1</v>
      </c>
      <c r="BF1729">
        <v>1</v>
      </c>
      <c r="BG1729">
        <v>1</v>
      </c>
      <c r="BH1729">
        <v>2</v>
      </c>
      <c r="BI1729">
        <v>2</v>
      </c>
      <c r="BJ1729" s="58">
        <v>1</v>
      </c>
      <c r="BK1729">
        <v>2</v>
      </c>
      <c r="BL1729">
        <v>1</v>
      </c>
      <c r="BM1729">
        <v>1</v>
      </c>
      <c r="BN1729">
        <v>1</v>
      </c>
      <c r="BO1729">
        <v>2</v>
      </c>
      <c r="BP1729">
        <v>2</v>
      </c>
      <c r="BQ1729" t="s">
        <v>125</v>
      </c>
      <c r="BR1729">
        <v>1</v>
      </c>
      <c r="BS1729">
        <v>2</v>
      </c>
      <c r="BT1729" t="s">
        <v>125</v>
      </c>
      <c r="BU1729">
        <v>1</v>
      </c>
      <c r="BV1729">
        <v>1</v>
      </c>
      <c r="BW1729">
        <v>1</v>
      </c>
      <c r="BX1729">
        <v>2</v>
      </c>
      <c r="BY1729">
        <v>2</v>
      </c>
      <c r="BZ1729">
        <v>2</v>
      </c>
      <c r="CA1729">
        <v>1</v>
      </c>
      <c r="CB1729">
        <v>2</v>
      </c>
      <c r="CC1729">
        <v>2</v>
      </c>
      <c r="CD1729">
        <v>2</v>
      </c>
      <c r="CE1729">
        <v>2</v>
      </c>
      <c r="CF1729">
        <v>1</v>
      </c>
      <c r="CG1729">
        <v>2</v>
      </c>
      <c r="CH1729">
        <v>2</v>
      </c>
      <c r="CI1729">
        <v>2</v>
      </c>
      <c r="CJ1729">
        <v>2</v>
      </c>
      <c r="CK1729">
        <v>2</v>
      </c>
      <c r="CL1729">
        <v>1</v>
      </c>
      <c r="CM1729">
        <v>4</v>
      </c>
      <c r="CN1729">
        <v>1</v>
      </c>
      <c r="CO1729">
        <v>4</v>
      </c>
      <c r="CP1729">
        <v>3</v>
      </c>
      <c r="CQ1729">
        <v>4</v>
      </c>
      <c r="CR1729">
        <v>4</v>
      </c>
      <c r="CS1729">
        <v>4</v>
      </c>
      <c r="CT1729">
        <v>4</v>
      </c>
      <c r="CU1729">
        <v>3</v>
      </c>
      <c r="CV1729">
        <v>3</v>
      </c>
      <c r="CW1729">
        <v>1</v>
      </c>
      <c r="CX1729">
        <v>3</v>
      </c>
      <c r="CY1729">
        <v>3</v>
      </c>
      <c r="CZ1729">
        <v>3</v>
      </c>
      <c r="DA1729" s="57" t="s">
        <v>125</v>
      </c>
    </row>
    <row r="1730" spans="1:105">
      <c r="A1730">
        <v>1724</v>
      </c>
      <c r="B1730">
        <v>2</v>
      </c>
      <c r="C1730">
        <v>3</v>
      </c>
      <c r="D1730">
        <v>7</v>
      </c>
      <c r="E1730">
        <v>10</v>
      </c>
      <c r="F1730">
        <v>0</v>
      </c>
      <c r="G1730">
        <v>0</v>
      </c>
      <c r="H1730">
        <v>0</v>
      </c>
      <c r="I1730">
        <v>1</v>
      </c>
      <c r="J1730">
        <v>1</v>
      </c>
      <c r="K1730">
        <v>0</v>
      </c>
      <c r="L1730">
        <v>0</v>
      </c>
      <c r="M1730">
        <v>3</v>
      </c>
      <c r="N1730">
        <v>4</v>
      </c>
      <c r="O1730">
        <v>4</v>
      </c>
      <c r="P1730">
        <v>3</v>
      </c>
      <c r="Q1730">
        <v>3</v>
      </c>
      <c r="R1730">
        <v>4</v>
      </c>
      <c r="S1730">
        <v>4</v>
      </c>
      <c r="U1730">
        <v>1</v>
      </c>
      <c r="V1730">
        <v>1</v>
      </c>
      <c r="W1730">
        <v>0</v>
      </c>
      <c r="X1730">
        <v>0</v>
      </c>
      <c r="Y1730">
        <v>1</v>
      </c>
      <c r="Z1730">
        <v>0</v>
      </c>
      <c r="AA1730">
        <v>0</v>
      </c>
      <c r="AB1730">
        <v>0</v>
      </c>
      <c r="AD1730">
        <v>1</v>
      </c>
      <c r="AF1730">
        <v>0</v>
      </c>
      <c r="AG1730">
        <v>0</v>
      </c>
      <c r="AH1730">
        <v>1</v>
      </c>
      <c r="AI1730">
        <v>1</v>
      </c>
      <c r="AJ1730">
        <v>0</v>
      </c>
      <c r="AK1730">
        <v>0</v>
      </c>
      <c r="AM1730">
        <v>1</v>
      </c>
      <c r="AN1730">
        <v>1</v>
      </c>
      <c r="AO1730">
        <v>0</v>
      </c>
      <c r="AP1730">
        <v>1</v>
      </c>
      <c r="AQ1730">
        <v>0</v>
      </c>
      <c r="AR1730">
        <v>0</v>
      </c>
      <c r="AT1730">
        <v>1</v>
      </c>
      <c r="AU1730">
        <v>1</v>
      </c>
      <c r="AV1730">
        <v>1</v>
      </c>
      <c r="AW1730">
        <v>2</v>
      </c>
      <c r="AX1730">
        <v>1</v>
      </c>
      <c r="AY1730">
        <v>1</v>
      </c>
      <c r="AZ1730">
        <v>1</v>
      </c>
      <c r="BA1730">
        <v>1</v>
      </c>
      <c r="BB1730">
        <v>2</v>
      </c>
      <c r="BC1730">
        <v>2</v>
      </c>
      <c r="BD1730">
        <v>1</v>
      </c>
      <c r="BE1730">
        <v>1</v>
      </c>
      <c r="BF1730">
        <v>1</v>
      </c>
      <c r="BG1730">
        <v>1</v>
      </c>
      <c r="BH1730">
        <v>1</v>
      </c>
      <c r="BI1730">
        <v>2</v>
      </c>
      <c r="BJ1730" s="58">
        <v>2</v>
      </c>
      <c r="BK1730">
        <v>1</v>
      </c>
      <c r="BL1730">
        <v>1</v>
      </c>
      <c r="BM1730">
        <v>1</v>
      </c>
      <c r="BN1730">
        <v>1</v>
      </c>
      <c r="BO1730">
        <v>2</v>
      </c>
      <c r="BP1730">
        <v>2</v>
      </c>
      <c r="BQ1730" t="s">
        <v>125</v>
      </c>
      <c r="BR1730">
        <v>1</v>
      </c>
      <c r="BS1730">
        <v>1</v>
      </c>
      <c r="BT1730">
        <v>2</v>
      </c>
      <c r="BU1730">
        <v>1</v>
      </c>
      <c r="BV1730">
        <v>1</v>
      </c>
      <c r="BW1730">
        <v>1</v>
      </c>
      <c r="BX1730">
        <v>2</v>
      </c>
      <c r="BY1730">
        <v>1</v>
      </c>
      <c r="BZ1730">
        <v>1</v>
      </c>
      <c r="CA1730">
        <v>1</v>
      </c>
      <c r="CB1730">
        <v>2</v>
      </c>
      <c r="CC1730">
        <v>2</v>
      </c>
      <c r="CD1730">
        <v>1</v>
      </c>
      <c r="CE1730">
        <v>1</v>
      </c>
      <c r="CF1730">
        <v>1</v>
      </c>
      <c r="CG1730">
        <v>2</v>
      </c>
      <c r="CH1730">
        <v>2</v>
      </c>
      <c r="CI1730">
        <v>2</v>
      </c>
      <c r="CJ1730">
        <v>2</v>
      </c>
      <c r="CK1730">
        <v>2</v>
      </c>
      <c r="CL1730">
        <v>1</v>
      </c>
      <c r="CM1730">
        <v>3</v>
      </c>
      <c r="CN1730">
        <v>4</v>
      </c>
      <c r="CO1730">
        <v>4</v>
      </c>
      <c r="CP1730">
        <v>3</v>
      </c>
      <c r="CQ1730">
        <v>2</v>
      </c>
      <c r="CR1730">
        <v>3</v>
      </c>
      <c r="CS1730">
        <v>2</v>
      </c>
      <c r="CT1730">
        <v>4</v>
      </c>
      <c r="CU1730">
        <v>3</v>
      </c>
      <c r="CV1730">
        <v>1</v>
      </c>
      <c r="CW1730">
        <v>2</v>
      </c>
      <c r="CX1730">
        <v>3</v>
      </c>
      <c r="CY1730">
        <v>3</v>
      </c>
      <c r="CZ1730">
        <v>0</v>
      </c>
      <c r="DA1730" s="57" t="s">
        <v>125</v>
      </c>
    </row>
    <row r="1731" spans="1:105">
      <c r="A1731">
        <v>1725</v>
      </c>
      <c r="B1731">
        <v>2</v>
      </c>
      <c r="C1731">
        <v>2</v>
      </c>
      <c r="D1731">
        <v>7</v>
      </c>
      <c r="E1731">
        <v>8</v>
      </c>
      <c r="F1731">
        <v>1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3</v>
      </c>
      <c r="N1731">
        <v>4</v>
      </c>
      <c r="O1731">
        <v>0</v>
      </c>
      <c r="P1731">
        <v>4</v>
      </c>
      <c r="Q1731">
        <v>0</v>
      </c>
      <c r="R1731">
        <v>4</v>
      </c>
      <c r="S1731">
        <v>0</v>
      </c>
      <c r="U1731">
        <v>0</v>
      </c>
      <c r="V1731">
        <v>1</v>
      </c>
      <c r="W1731">
        <v>0</v>
      </c>
      <c r="X1731">
        <v>1</v>
      </c>
      <c r="Y1731">
        <v>1</v>
      </c>
      <c r="Z1731">
        <v>0</v>
      </c>
      <c r="AA1731">
        <v>0</v>
      </c>
      <c r="AB1731">
        <v>0</v>
      </c>
      <c r="AD1731">
        <v>1</v>
      </c>
      <c r="AF1731">
        <v>1</v>
      </c>
      <c r="AG1731">
        <v>0</v>
      </c>
      <c r="AH1731">
        <v>1</v>
      </c>
      <c r="AI1731">
        <v>0</v>
      </c>
      <c r="AJ1731">
        <v>1</v>
      </c>
      <c r="AK1731">
        <v>0</v>
      </c>
      <c r="AM1731">
        <v>1</v>
      </c>
      <c r="AN1731">
        <v>1</v>
      </c>
      <c r="AO1731">
        <v>1</v>
      </c>
      <c r="AP1731">
        <v>0</v>
      </c>
      <c r="AQ1731">
        <v>0</v>
      </c>
      <c r="AR1731">
        <v>0</v>
      </c>
      <c r="AT1731">
        <v>1</v>
      </c>
      <c r="AU1731">
        <v>1</v>
      </c>
      <c r="AV1731">
        <v>2</v>
      </c>
      <c r="AW1731">
        <v>2</v>
      </c>
      <c r="AX1731">
        <v>2</v>
      </c>
      <c r="AY1731" t="s">
        <v>125</v>
      </c>
      <c r="AZ1731">
        <v>1</v>
      </c>
      <c r="BA1731">
        <v>1</v>
      </c>
      <c r="BB1731">
        <v>2</v>
      </c>
      <c r="BC1731">
        <v>1</v>
      </c>
      <c r="BD1731">
        <v>1</v>
      </c>
      <c r="BE1731">
        <v>2</v>
      </c>
      <c r="BF1731">
        <v>1</v>
      </c>
      <c r="BG1731">
        <v>1</v>
      </c>
      <c r="BH1731">
        <v>2</v>
      </c>
      <c r="BI1731">
        <v>1</v>
      </c>
      <c r="BJ1731" s="58">
        <v>1</v>
      </c>
      <c r="BK1731">
        <v>2</v>
      </c>
      <c r="BL1731">
        <v>1</v>
      </c>
      <c r="BM1731">
        <v>2</v>
      </c>
      <c r="BN1731">
        <v>1</v>
      </c>
      <c r="BO1731">
        <v>2</v>
      </c>
      <c r="BP1731">
        <v>1</v>
      </c>
      <c r="BQ1731">
        <v>1</v>
      </c>
      <c r="BR1731">
        <v>1</v>
      </c>
      <c r="BS1731">
        <v>1</v>
      </c>
      <c r="BT1731">
        <v>1</v>
      </c>
      <c r="BU1731">
        <v>1</v>
      </c>
      <c r="BV1731">
        <v>2</v>
      </c>
      <c r="BW1731">
        <v>2</v>
      </c>
      <c r="BX1731">
        <v>2</v>
      </c>
      <c r="BY1731">
        <v>1</v>
      </c>
      <c r="BZ1731">
        <v>2</v>
      </c>
      <c r="CA1731">
        <v>1</v>
      </c>
      <c r="CB1731">
        <v>2</v>
      </c>
      <c r="CC1731">
        <v>1</v>
      </c>
      <c r="CD1731">
        <v>2</v>
      </c>
      <c r="CE1731">
        <v>2</v>
      </c>
      <c r="CF1731">
        <v>1</v>
      </c>
      <c r="CG1731">
        <v>2</v>
      </c>
      <c r="CH1731">
        <v>2</v>
      </c>
      <c r="CI1731">
        <v>2</v>
      </c>
      <c r="CJ1731">
        <v>1</v>
      </c>
      <c r="CK1731">
        <v>2</v>
      </c>
      <c r="CL1731">
        <v>1</v>
      </c>
      <c r="CM1731">
        <v>3</v>
      </c>
      <c r="CN1731">
        <v>2</v>
      </c>
      <c r="CO1731">
        <v>3</v>
      </c>
      <c r="CP1731">
        <v>1</v>
      </c>
      <c r="CQ1731">
        <v>1</v>
      </c>
      <c r="CR1731">
        <v>1</v>
      </c>
      <c r="CS1731">
        <v>3</v>
      </c>
      <c r="CT1731">
        <v>3</v>
      </c>
      <c r="CU1731">
        <v>3</v>
      </c>
      <c r="CV1731">
        <v>1</v>
      </c>
      <c r="CW1731">
        <v>1</v>
      </c>
      <c r="CX1731">
        <v>3</v>
      </c>
      <c r="CY1731">
        <v>3</v>
      </c>
      <c r="CZ1731">
        <v>3</v>
      </c>
      <c r="DA1731" s="57">
        <v>3</v>
      </c>
    </row>
    <row r="1732" spans="1:105">
      <c r="A1732">
        <v>1726</v>
      </c>
      <c r="B1732">
        <v>1</v>
      </c>
      <c r="C1732">
        <v>5</v>
      </c>
      <c r="D1732">
        <v>1</v>
      </c>
      <c r="E1732">
        <v>13</v>
      </c>
      <c r="F1732">
        <v>0</v>
      </c>
      <c r="G1732">
        <v>0</v>
      </c>
      <c r="H1732">
        <v>0</v>
      </c>
      <c r="I1732">
        <v>1</v>
      </c>
      <c r="J1732">
        <v>0</v>
      </c>
      <c r="K1732">
        <v>0</v>
      </c>
      <c r="L1732">
        <v>0</v>
      </c>
      <c r="M1732">
        <v>2</v>
      </c>
      <c r="N1732">
        <v>2</v>
      </c>
      <c r="O1732">
        <v>3</v>
      </c>
      <c r="P1732">
        <v>3</v>
      </c>
      <c r="Q1732">
        <v>2</v>
      </c>
      <c r="R1732">
        <v>3</v>
      </c>
      <c r="S1732">
        <v>3</v>
      </c>
      <c r="U1732">
        <v>0</v>
      </c>
      <c r="V1732">
        <v>0</v>
      </c>
      <c r="W1732">
        <v>0</v>
      </c>
      <c r="X1732">
        <v>0</v>
      </c>
      <c r="Y1732">
        <v>1</v>
      </c>
      <c r="Z1732">
        <v>0</v>
      </c>
      <c r="AA1732">
        <v>0</v>
      </c>
      <c r="AB1732">
        <v>0</v>
      </c>
      <c r="AD1732">
        <v>1</v>
      </c>
      <c r="AF1732">
        <v>1</v>
      </c>
      <c r="AG1732">
        <v>1</v>
      </c>
      <c r="AH1732">
        <v>0</v>
      </c>
      <c r="AI1732">
        <v>0</v>
      </c>
      <c r="AJ1732">
        <v>0</v>
      </c>
      <c r="AK1732">
        <v>0</v>
      </c>
      <c r="AM1732">
        <v>1</v>
      </c>
      <c r="AN1732">
        <v>1</v>
      </c>
      <c r="AO1732">
        <v>0</v>
      </c>
      <c r="AP1732">
        <v>1</v>
      </c>
      <c r="AQ1732">
        <v>0</v>
      </c>
      <c r="AR1732">
        <v>0</v>
      </c>
      <c r="AT1732">
        <v>3</v>
      </c>
      <c r="AU1732">
        <v>1</v>
      </c>
      <c r="AV1732">
        <v>2</v>
      </c>
      <c r="AW1732">
        <v>2</v>
      </c>
      <c r="AX1732">
        <v>1</v>
      </c>
      <c r="AY1732">
        <v>1</v>
      </c>
      <c r="AZ1732">
        <v>2</v>
      </c>
      <c r="BA1732" t="s">
        <v>125</v>
      </c>
      <c r="BB1732" t="s">
        <v>125</v>
      </c>
      <c r="BC1732">
        <v>2</v>
      </c>
      <c r="BD1732">
        <v>1</v>
      </c>
      <c r="BE1732">
        <v>2</v>
      </c>
      <c r="BF1732">
        <v>1</v>
      </c>
      <c r="BG1732">
        <v>1</v>
      </c>
      <c r="BH1732">
        <v>1</v>
      </c>
      <c r="BI1732">
        <v>1</v>
      </c>
      <c r="BJ1732" s="58">
        <v>1</v>
      </c>
      <c r="BK1732">
        <v>1</v>
      </c>
      <c r="BL1732">
        <v>1</v>
      </c>
      <c r="BM1732">
        <v>1</v>
      </c>
      <c r="BN1732">
        <v>1</v>
      </c>
      <c r="BO1732">
        <v>2</v>
      </c>
      <c r="BP1732">
        <v>2</v>
      </c>
      <c r="BQ1732" t="s">
        <v>125</v>
      </c>
      <c r="BR1732">
        <v>2</v>
      </c>
      <c r="BS1732">
        <v>2</v>
      </c>
      <c r="BT1732" t="s">
        <v>125</v>
      </c>
      <c r="BU1732">
        <v>1</v>
      </c>
      <c r="BV1732">
        <v>1</v>
      </c>
      <c r="BW1732">
        <v>1</v>
      </c>
      <c r="BX1732">
        <v>1</v>
      </c>
      <c r="BY1732">
        <v>2</v>
      </c>
      <c r="BZ1732">
        <v>2</v>
      </c>
      <c r="CA1732">
        <v>2</v>
      </c>
      <c r="CB1732">
        <v>2</v>
      </c>
      <c r="CC1732">
        <v>1</v>
      </c>
      <c r="CD1732">
        <v>2</v>
      </c>
      <c r="CE1732">
        <v>1</v>
      </c>
      <c r="CF1732">
        <v>1</v>
      </c>
      <c r="CG1732">
        <v>2</v>
      </c>
      <c r="CH1732">
        <v>2</v>
      </c>
      <c r="CI1732">
        <v>1</v>
      </c>
      <c r="CJ1732">
        <v>1</v>
      </c>
      <c r="CK1732">
        <v>2</v>
      </c>
      <c r="CL1732">
        <v>2</v>
      </c>
      <c r="CM1732" t="s">
        <v>125</v>
      </c>
      <c r="CN1732" t="s">
        <v>125</v>
      </c>
      <c r="CO1732">
        <v>3</v>
      </c>
      <c r="CP1732">
        <v>2</v>
      </c>
      <c r="CQ1732">
        <v>3</v>
      </c>
      <c r="CR1732">
        <v>3</v>
      </c>
      <c r="CS1732">
        <v>4</v>
      </c>
      <c r="CT1732">
        <v>3</v>
      </c>
      <c r="CU1732">
        <v>2</v>
      </c>
      <c r="CV1732">
        <v>2</v>
      </c>
      <c r="CW1732">
        <v>1</v>
      </c>
      <c r="CX1732">
        <v>2</v>
      </c>
      <c r="CY1732">
        <v>3</v>
      </c>
      <c r="CZ1732">
        <v>3</v>
      </c>
      <c r="DA1732" s="57" t="s">
        <v>125</v>
      </c>
    </row>
    <row r="1733" spans="1:105">
      <c r="A1733">
        <v>1727</v>
      </c>
      <c r="B1733">
        <v>2</v>
      </c>
      <c r="N1733">
        <v>3</v>
      </c>
      <c r="O1733">
        <v>3</v>
      </c>
      <c r="P1733">
        <v>3</v>
      </c>
      <c r="Q1733">
        <v>3</v>
      </c>
      <c r="R1733">
        <v>3</v>
      </c>
      <c r="S1733">
        <v>3</v>
      </c>
      <c r="U1733">
        <v>1</v>
      </c>
      <c r="V1733">
        <v>0</v>
      </c>
      <c r="W1733">
        <v>1</v>
      </c>
      <c r="X1733">
        <v>0</v>
      </c>
      <c r="Y1733">
        <v>1</v>
      </c>
      <c r="Z1733">
        <v>0</v>
      </c>
      <c r="AA1733">
        <v>0</v>
      </c>
      <c r="AB1733">
        <v>0</v>
      </c>
      <c r="AD1733">
        <v>1</v>
      </c>
      <c r="AF1733">
        <v>1</v>
      </c>
      <c r="AG1733">
        <v>1</v>
      </c>
      <c r="AH1733">
        <v>1</v>
      </c>
      <c r="AI1733">
        <v>1</v>
      </c>
      <c r="AJ1733">
        <v>0</v>
      </c>
      <c r="AK1733">
        <v>0</v>
      </c>
      <c r="AM1733">
        <v>1</v>
      </c>
      <c r="AN1733">
        <v>1</v>
      </c>
      <c r="AO1733">
        <v>1</v>
      </c>
      <c r="AP1733">
        <v>1</v>
      </c>
      <c r="AQ1733">
        <v>0</v>
      </c>
      <c r="AR1733">
        <v>0</v>
      </c>
      <c r="AV1733">
        <v>1</v>
      </c>
      <c r="AW1733">
        <v>1</v>
      </c>
      <c r="AX1733">
        <v>1</v>
      </c>
      <c r="AY1733">
        <v>2</v>
      </c>
      <c r="BA1733" t="s">
        <v>125</v>
      </c>
      <c r="BB1733" t="s">
        <v>125</v>
      </c>
      <c r="BC1733">
        <v>1</v>
      </c>
      <c r="BD1733">
        <v>1</v>
      </c>
      <c r="BE1733">
        <v>1</v>
      </c>
      <c r="BF1733">
        <v>1</v>
      </c>
      <c r="BG1733">
        <v>1</v>
      </c>
      <c r="BH1733">
        <v>2</v>
      </c>
      <c r="BM1733">
        <v>1</v>
      </c>
      <c r="BN1733">
        <v>1</v>
      </c>
      <c r="BQ1733" t="s">
        <v>125</v>
      </c>
      <c r="BS1733">
        <v>2</v>
      </c>
      <c r="BT1733" t="s">
        <v>125</v>
      </c>
      <c r="BX1733">
        <v>2</v>
      </c>
      <c r="CF1733">
        <v>2</v>
      </c>
      <c r="CG1733">
        <v>1</v>
      </c>
      <c r="CH1733">
        <v>2</v>
      </c>
      <c r="CI1733">
        <v>2</v>
      </c>
      <c r="CJ1733">
        <v>1</v>
      </c>
      <c r="CK1733">
        <v>2</v>
      </c>
      <c r="CL1733">
        <v>1</v>
      </c>
      <c r="CM1733">
        <v>2</v>
      </c>
      <c r="CN1733">
        <v>3</v>
      </c>
      <c r="CO1733">
        <v>3</v>
      </c>
      <c r="CP1733">
        <v>2</v>
      </c>
      <c r="CQ1733">
        <v>2</v>
      </c>
      <c r="CR1733">
        <v>2</v>
      </c>
      <c r="CS1733">
        <v>2</v>
      </c>
      <c r="CT1733">
        <v>3</v>
      </c>
      <c r="CU1733">
        <v>2</v>
      </c>
      <c r="CV1733">
        <v>1</v>
      </c>
      <c r="CY1733">
        <v>3</v>
      </c>
      <c r="CZ1733">
        <v>3</v>
      </c>
      <c r="DA1733" s="57" t="s">
        <v>125</v>
      </c>
    </row>
    <row r="1734" spans="1:105">
      <c r="A1734">
        <v>1728</v>
      </c>
      <c r="B1734">
        <v>2</v>
      </c>
      <c r="C1734">
        <v>9</v>
      </c>
      <c r="D1734">
        <v>7</v>
      </c>
      <c r="E1734">
        <v>5</v>
      </c>
      <c r="F1734">
        <v>0</v>
      </c>
      <c r="G1734">
        <v>0</v>
      </c>
      <c r="H1734">
        <v>0</v>
      </c>
      <c r="I1734">
        <v>0</v>
      </c>
      <c r="J1734">
        <v>1</v>
      </c>
      <c r="K1734">
        <v>0</v>
      </c>
      <c r="L1734">
        <v>0</v>
      </c>
      <c r="M1734">
        <v>2</v>
      </c>
      <c r="N1734">
        <v>0</v>
      </c>
      <c r="O1734">
        <v>4</v>
      </c>
      <c r="P1734">
        <v>0</v>
      </c>
      <c r="Q1734">
        <v>4</v>
      </c>
      <c r="R1734">
        <v>4</v>
      </c>
      <c r="S1734">
        <v>3</v>
      </c>
      <c r="U1734">
        <v>0</v>
      </c>
      <c r="V1734">
        <v>0</v>
      </c>
      <c r="W1734">
        <v>0</v>
      </c>
      <c r="X1734">
        <v>0</v>
      </c>
      <c r="Y1734">
        <v>1</v>
      </c>
      <c r="Z1734">
        <v>0</v>
      </c>
      <c r="AA1734">
        <v>0</v>
      </c>
      <c r="AB1734">
        <v>0</v>
      </c>
      <c r="AD1734">
        <v>4</v>
      </c>
      <c r="AF1734">
        <v>1</v>
      </c>
      <c r="AG1734">
        <v>0</v>
      </c>
      <c r="AH1734">
        <v>0</v>
      </c>
      <c r="AI1734">
        <v>0</v>
      </c>
      <c r="AJ1734">
        <v>0</v>
      </c>
      <c r="AK1734">
        <v>0</v>
      </c>
      <c r="AM1734">
        <v>1</v>
      </c>
      <c r="AN1734">
        <v>1</v>
      </c>
      <c r="AO1734">
        <v>1</v>
      </c>
      <c r="AP1734">
        <v>1</v>
      </c>
      <c r="AQ1734">
        <v>0</v>
      </c>
      <c r="AR1734">
        <v>0</v>
      </c>
      <c r="AT1734">
        <v>4</v>
      </c>
      <c r="AU1734">
        <v>4</v>
      </c>
      <c r="AV1734">
        <v>2</v>
      </c>
      <c r="AW1734">
        <v>2</v>
      </c>
      <c r="AX1734">
        <v>2</v>
      </c>
      <c r="AY1734" t="s">
        <v>125</v>
      </c>
      <c r="AZ1734">
        <v>1</v>
      </c>
      <c r="BA1734">
        <v>1</v>
      </c>
      <c r="BB1734">
        <v>2</v>
      </c>
      <c r="BC1734">
        <v>2</v>
      </c>
      <c r="BD1734">
        <v>1</v>
      </c>
      <c r="BE1734">
        <v>2</v>
      </c>
      <c r="BF1734">
        <v>2</v>
      </c>
      <c r="BG1734" t="s">
        <v>125</v>
      </c>
      <c r="BH1734">
        <v>2</v>
      </c>
      <c r="BI1734">
        <v>2</v>
      </c>
      <c r="BJ1734" s="58">
        <v>1</v>
      </c>
      <c r="BK1734">
        <v>2</v>
      </c>
      <c r="BL1734">
        <v>1</v>
      </c>
      <c r="BM1734">
        <v>2</v>
      </c>
      <c r="BN1734">
        <v>2</v>
      </c>
      <c r="BO1734">
        <v>2</v>
      </c>
      <c r="BP1734">
        <v>1</v>
      </c>
      <c r="BQ1734">
        <v>1</v>
      </c>
      <c r="BR1734">
        <v>2</v>
      </c>
      <c r="BS1734">
        <v>2</v>
      </c>
      <c r="BT1734" t="s">
        <v>125</v>
      </c>
      <c r="BU1734">
        <v>1</v>
      </c>
      <c r="BV1734">
        <v>2</v>
      </c>
      <c r="BW1734">
        <v>2</v>
      </c>
      <c r="BX1734">
        <v>2</v>
      </c>
      <c r="BY1734">
        <v>2</v>
      </c>
      <c r="BZ1734">
        <v>2</v>
      </c>
      <c r="CA1734">
        <v>2</v>
      </c>
      <c r="CB1734">
        <v>2</v>
      </c>
      <c r="CC1734">
        <v>2</v>
      </c>
      <c r="CD1734">
        <v>2</v>
      </c>
      <c r="CE1734">
        <v>2</v>
      </c>
      <c r="CF1734">
        <v>2</v>
      </c>
      <c r="CG1734">
        <v>2</v>
      </c>
      <c r="CH1734">
        <v>2</v>
      </c>
      <c r="CI1734">
        <v>2</v>
      </c>
      <c r="CJ1734">
        <v>1</v>
      </c>
      <c r="CK1734">
        <v>2</v>
      </c>
      <c r="CL1734">
        <v>1</v>
      </c>
      <c r="CM1734">
        <v>4</v>
      </c>
      <c r="CN1734">
        <v>3</v>
      </c>
      <c r="CO1734">
        <v>4</v>
      </c>
      <c r="CP1734">
        <v>2</v>
      </c>
      <c r="CQ1734">
        <v>4</v>
      </c>
      <c r="CR1734">
        <v>4</v>
      </c>
      <c r="CS1734">
        <v>4</v>
      </c>
      <c r="CT1734">
        <v>4</v>
      </c>
      <c r="CU1734">
        <v>3</v>
      </c>
      <c r="CV1734">
        <v>4</v>
      </c>
      <c r="CW1734">
        <v>1</v>
      </c>
      <c r="CX1734">
        <v>2</v>
      </c>
      <c r="CY1734">
        <v>1</v>
      </c>
      <c r="CZ1734">
        <v>0</v>
      </c>
      <c r="DA1734" s="57" t="s">
        <v>125</v>
      </c>
    </row>
    <row r="1735" spans="1:105">
      <c r="A1735">
        <v>1729</v>
      </c>
      <c r="B1735">
        <v>1</v>
      </c>
      <c r="C1735">
        <v>5</v>
      </c>
      <c r="D1735">
        <v>1</v>
      </c>
      <c r="E1735">
        <v>3</v>
      </c>
      <c r="F1735">
        <v>0</v>
      </c>
      <c r="G1735">
        <v>0</v>
      </c>
      <c r="H1735">
        <v>1</v>
      </c>
      <c r="I1735">
        <v>1</v>
      </c>
      <c r="J1735">
        <v>0</v>
      </c>
      <c r="K1735">
        <v>0</v>
      </c>
      <c r="L1735">
        <v>0</v>
      </c>
      <c r="M1735">
        <v>1</v>
      </c>
      <c r="N1735">
        <v>3</v>
      </c>
      <c r="O1735">
        <v>4</v>
      </c>
      <c r="P1735">
        <v>4</v>
      </c>
      <c r="Q1735">
        <v>4</v>
      </c>
      <c r="R1735">
        <v>4</v>
      </c>
      <c r="S1735">
        <v>3</v>
      </c>
      <c r="U1735">
        <v>0</v>
      </c>
      <c r="V1735">
        <v>1</v>
      </c>
      <c r="W1735">
        <v>0</v>
      </c>
      <c r="X1735">
        <v>1</v>
      </c>
      <c r="Y1735">
        <v>1</v>
      </c>
      <c r="Z1735">
        <v>0</v>
      </c>
      <c r="AA1735">
        <v>0</v>
      </c>
      <c r="AB1735">
        <v>0</v>
      </c>
      <c r="AD1735">
        <v>3</v>
      </c>
      <c r="AF1735">
        <v>1</v>
      </c>
      <c r="AG1735">
        <v>0</v>
      </c>
      <c r="AH1735">
        <v>1</v>
      </c>
      <c r="AI1735">
        <v>0</v>
      </c>
      <c r="AJ1735">
        <v>0</v>
      </c>
      <c r="AK1735">
        <v>0</v>
      </c>
      <c r="AM1735">
        <v>1</v>
      </c>
      <c r="AN1735">
        <v>1</v>
      </c>
      <c r="AO1735">
        <v>1</v>
      </c>
      <c r="AP1735">
        <v>0</v>
      </c>
      <c r="AQ1735">
        <v>0</v>
      </c>
      <c r="AR1735">
        <v>0</v>
      </c>
      <c r="AT1735">
        <v>1</v>
      </c>
      <c r="AU1735">
        <v>2</v>
      </c>
      <c r="AV1735">
        <v>2</v>
      </c>
      <c r="AW1735">
        <v>1</v>
      </c>
      <c r="AX1735">
        <v>2</v>
      </c>
      <c r="AY1735" t="s">
        <v>125</v>
      </c>
      <c r="AZ1735">
        <v>1</v>
      </c>
      <c r="BA1735">
        <v>1</v>
      </c>
      <c r="BB1735">
        <v>2</v>
      </c>
      <c r="BC1735">
        <v>1</v>
      </c>
      <c r="BD1735">
        <v>1</v>
      </c>
      <c r="BE1735">
        <v>1</v>
      </c>
      <c r="BF1735">
        <v>1</v>
      </c>
      <c r="BG1735">
        <v>2</v>
      </c>
      <c r="BH1735">
        <v>2</v>
      </c>
      <c r="BI1735">
        <v>2</v>
      </c>
      <c r="BJ1735" s="58">
        <v>2</v>
      </c>
      <c r="BK1735">
        <v>2</v>
      </c>
      <c r="BL1735">
        <v>2</v>
      </c>
      <c r="BM1735">
        <v>2</v>
      </c>
      <c r="BN1735">
        <v>2</v>
      </c>
      <c r="BO1735">
        <v>2</v>
      </c>
      <c r="BP1735">
        <v>2</v>
      </c>
      <c r="BQ1735" t="s">
        <v>125</v>
      </c>
      <c r="BR1735">
        <v>2</v>
      </c>
      <c r="BS1735">
        <v>2</v>
      </c>
      <c r="BT1735" t="s">
        <v>125</v>
      </c>
      <c r="BU1735">
        <v>2</v>
      </c>
      <c r="BV1735">
        <v>2</v>
      </c>
      <c r="BW1735">
        <v>2</v>
      </c>
      <c r="BX1735">
        <v>1</v>
      </c>
      <c r="BY1735">
        <v>2</v>
      </c>
      <c r="BZ1735">
        <v>2</v>
      </c>
      <c r="CA1735">
        <v>2</v>
      </c>
      <c r="CB1735">
        <v>2</v>
      </c>
      <c r="CC1735">
        <v>2</v>
      </c>
      <c r="CD1735">
        <v>2</v>
      </c>
      <c r="CE1735">
        <v>2</v>
      </c>
      <c r="CF1735">
        <v>2</v>
      </c>
      <c r="CG1735">
        <v>2</v>
      </c>
      <c r="CH1735">
        <v>2</v>
      </c>
      <c r="CI1735">
        <v>2</v>
      </c>
      <c r="CJ1735">
        <v>1</v>
      </c>
      <c r="CK1735">
        <v>2</v>
      </c>
      <c r="CL1735">
        <v>2</v>
      </c>
      <c r="CM1735" t="s">
        <v>125</v>
      </c>
      <c r="CN1735" t="s">
        <v>125</v>
      </c>
      <c r="CO1735">
        <v>4</v>
      </c>
      <c r="CP1735">
        <v>3</v>
      </c>
      <c r="CQ1735">
        <v>4</v>
      </c>
      <c r="CR1735">
        <v>4</v>
      </c>
      <c r="CS1735">
        <v>4</v>
      </c>
      <c r="CT1735">
        <v>4</v>
      </c>
      <c r="CU1735">
        <v>3</v>
      </c>
      <c r="CV1735">
        <v>3</v>
      </c>
      <c r="CW1735">
        <v>1</v>
      </c>
      <c r="CX1735">
        <v>2</v>
      </c>
      <c r="CY1735">
        <v>1</v>
      </c>
      <c r="CZ1735">
        <v>3</v>
      </c>
      <c r="DA1735" s="57">
        <v>3</v>
      </c>
    </row>
    <row r="1736" spans="1:105">
      <c r="A1736">
        <v>1730</v>
      </c>
      <c r="B1736">
        <v>1</v>
      </c>
      <c r="C1736">
        <v>6</v>
      </c>
      <c r="D1736">
        <v>1</v>
      </c>
      <c r="E1736">
        <v>9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1</v>
      </c>
      <c r="M1736">
        <v>2</v>
      </c>
      <c r="O1736">
        <v>4</v>
      </c>
      <c r="P1736">
        <v>4</v>
      </c>
      <c r="Q1736">
        <v>4</v>
      </c>
      <c r="R1736">
        <v>2</v>
      </c>
      <c r="S1736">
        <v>4</v>
      </c>
      <c r="U1736">
        <v>0</v>
      </c>
      <c r="V1736">
        <v>0</v>
      </c>
      <c r="W1736">
        <v>0</v>
      </c>
      <c r="X1736">
        <v>0</v>
      </c>
      <c r="Y1736">
        <v>1</v>
      </c>
      <c r="Z1736">
        <v>0</v>
      </c>
      <c r="AA1736">
        <v>0</v>
      </c>
      <c r="AB1736">
        <v>0</v>
      </c>
      <c r="AD1736">
        <v>4</v>
      </c>
      <c r="AF1736">
        <v>1</v>
      </c>
      <c r="AG1736">
        <v>1</v>
      </c>
      <c r="AH1736">
        <v>1</v>
      </c>
      <c r="AI1736">
        <v>0</v>
      </c>
      <c r="AJ1736">
        <v>0</v>
      </c>
      <c r="AK1736">
        <v>0</v>
      </c>
      <c r="AM1736">
        <v>1</v>
      </c>
      <c r="AN1736">
        <v>1</v>
      </c>
      <c r="AO1736">
        <v>1</v>
      </c>
      <c r="AP1736">
        <v>1</v>
      </c>
      <c r="AQ1736">
        <v>0</v>
      </c>
      <c r="AR1736">
        <v>0</v>
      </c>
      <c r="AT1736">
        <v>3</v>
      </c>
      <c r="AU1736">
        <v>2</v>
      </c>
      <c r="AV1736">
        <v>2</v>
      </c>
      <c r="AW1736">
        <v>1</v>
      </c>
      <c r="AX1736">
        <v>1</v>
      </c>
      <c r="AY1736">
        <v>1</v>
      </c>
      <c r="AZ1736">
        <v>1</v>
      </c>
      <c r="BA1736">
        <v>1</v>
      </c>
      <c r="BB1736">
        <v>2</v>
      </c>
      <c r="BC1736">
        <v>1</v>
      </c>
      <c r="BD1736">
        <v>1</v>
      </c>
      <c r="BE1736">
        <v>2</v>
      </c>
      <c r="BF1736">
        <v>2</v>
      </c>
      <c r="BG1736" t="s">
        <v>125</v>
      </c>
      <c r="BH1736">
        <v>2</v>
      </c>
      <c r="BI1736">
        <v>2</v>
      </c>
      <c r="BJ1736" s="58">
        <v>1</v>
      </c>
      <c r="BK1736">
        <v>2</v>
      </c>
      <c r="BL1736">
        <v>2</v>
      </c>
      <c r="BM1736">
        <v>2</v>
      </c>
      <c r="BN1736">
        <v>1</v>
      </c>
      <c r="BO1736">
        <v>2</v>
      </c>
      <c r="BP1736">
        <v>2</v>
      </c>
      <c r="BQ1736" t="s">
        <v>125</v>
      </c>
      <c r="BR1736">
        <v>1</v>
      </c>
      <c r="BS1736">
        <v>2</v>
      </c>
      <c r="BT1736" t="s">
        <v>125</v>
      </c>
      <c r="BU1736">
        <v>1</v>
      </c>
      <c r="BV1736">
        <v>2</v>
      </c>
      <c r="BW1736">
        <v>1</v>
      </c>
      <c r="BX1736">
        <v>2</v>
      </c>
      <c r="BY1736">
        <v>1</v>
      </c>
      <c r="BZ1736">
        <v>2</v>
      </c>
      <c r="CA1736">
        <v>2</v>
      </c>
      <c r="CB1736">
        <v>2</v>
      </c>
      <c r="CC1736">
        <v>2</v>
      </c>
      <c r="CD1736">
        <v>2</v>
      </c>
      <c r="CE1736">
        <v>2</v>
      </c>
      <c r="CF1736">
        <v>2</v>
      </c>
      <c r="CG1736">
        <v>2</v>
      </c>
      <c r="CH1736">
        <v>2</v>
      </c>
      <c r="CI1736">
        <v>2</v>
      </c>
      <c r="CJ1736">
        <v>2</v>
      </c>
      <c r="CK1736">
        <v>2</v>
      </c>
      <c r="CL1736">
        <v>2</v>
      </c>
      <c r="CM1736" t="s">
        <v>125</v>
      </c>
      <c r="CN1736" t="s">
        <v>125</v>
      </c>
      <c r="CO1736">
        <v>4</v>
      </c>
      <c r="CP1736">
        <v>3</v>
      </c>
      <c r="CQ1736">
        <v>3</v>
      </c>
      <c r="CR1736">
        <v>3</v>
      </c>
      <c r="CS1736">
        <v>3</v>
      </c>
      <c r="CT1736">
        <v>4</v>
      </c>
      <c r="CU1736">
        <v>3</v>
      </c>
      <c r="CV1736">
        <v>2</v>
      </c>
      <c r="CW1736">
        <v>1</v>
      </c>
      <c r="CY1736">
        <v>3</v>
      </c>
      <c r="CZ1736">
        <v>2</v>
      </c>
      <c r="DA1736" s="57" t="s">
        <v>125</v>
      </c>
    </row>
    <row r="1737" spans="1:105">
      <c r="A1737">
        <v>1731</v>
      </c>
      <c r="B1737">
        <v>2</v>
      </c>
      <c r="C1737">
        <v>6</v>
      </c>
      <c r="D1737">
        <v>5</v>
      </c>
      <c r="E1737">
        <v>16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1</v>
      </c>
      <c r="L1737">
        <v>0</v>
      </c>
      <c r="M1737">
        <v>2</v>
      </c>
      <c r="N1737">
        <v>4</v>
      </c>
      <c r="O1737">
        <v>4</v>
      </c>
      <c r="R1737">
        <v>3</v>
      </c>
      <c r="U1737">
        <v>0</v>
      </c>
      <c r="V1737">
        <v>0</v>
      </c>
      <c r="W1737">
        <v>0</v>
      </c>
      <c r="X1737">
        <v>0</v>
      </c>
      <c r="Y1737">
        <v>1</v>
      </c>
      <c r="Z1737">
        <v>1</v>
      </c>
      <c r="AA1737">
        <v>0</v>
      </c>
      <c r="AB1737">
        <v>0</v>
      </c>
      <c r="AD1737">
        <v>3</v>
      </c>
      <c r="AF1737">
        <v>1</v>
      </c>
      <c r="AG1737">
        <v>1</v>
      </c>
      <c r="AH1737">
        <v>0</v>
      </c>
      <c r="AI1737">
        <v>0</v>
      </c>
      <c r="AJ1737">
        <v>0</v>
      </c>
      <c r="AK1737">
        <v>0</v>
      </c>
      <c r="AM1737">
        <v>1</v>
      </c>
      <c r="AN1737">
        <v>1</v>
      </c>
      <c r="AO1737">
        <v>1</v>
      </c>
      <c r="AP1737">
        <v>0</v>
      </c>
      <c r="AQ1737">
        <v>0</v>
      </c>
      <c r="AR1737">
        <v>0</v>
      </c>
      <c r="AT1737">
        <v>1</v>
      </c>
      <c r="AU1737">
        <v>4</v>
      </c>
      <c r="AV1737">
        <v>1</v>
      </c>
      <c r="AW1737">
        <v>1</v>
      </c>
      <c r="AX1737">
        <v>1</v>
      </c>
      <c r="AY1737">
        <v>1</v>
      </c>
      <c r="AZ1737">
        <v>1</v>
      </c>
      <c r="BA1737">
        <v>2</v>
      </c>
      <c r="BC1737">
        <v>1</v>
      </c>
      <c r="BD1737">
        <v>1</v>
      </c>
      <c r="BE1737">
        <v>2</v>
      </c>
      <c r="BF1737">
        <v>1</v>
      </c>
      <c r="BG1737">
        <v>1</v>
      </c>
      <c r="BH1737">
        <v>1</v>
      </c>
      <c r="BI1737">
        <v>2</v>
      </c>
      <c r="BJ1737" s="58">
        <v>1</v>
      </c>
      <c r="BK1737">
        <v>1</v>
      </c>
      <c r="BL1737">
        <v>1</v>
      </c>
      <c r="BM1737">
        <v>1</v>
      </c>
      <c r="BN1737">
        <v>1</v>
      </c>
      <c r="BO1737">
        <v>2</v>
      </c>
      <c r="BP1737">
        <v>2</v>
      </c>
      <c r="BQ1737" t="s">
        <v>125</v>
      </c>
      <c r="BR1737">
        <v>2</v>
      </c>
      <c r="BS1737">
        <v>2</v>
      </c>
      <c r="BT1737" t="s">
        <v>125</v>
      </c>
      <c r="BU1737">
        <v>1</v>
      </c>
      <c r="BV1737">
        <v>1</v>
      </c>
      <c r="BW1737">
        <v>1</v>
      </c>
      <c r="BX1737">
        <v>2</v>
      </c>
      <c r="BY1737">
        <v>2</v>
      </c>
      <c r="BZ1737">
        <v>2</v>
      </c>
      <c r="CA1737">
        <v>2</v>
      </c>
      <c r="CB1737">
        <v>2</v>
      </c>
      <c r="CC1737">
        <v>2</v>
      </c>
      <c r="CD1737">
        <v>2</v>
      </c>
      <c r="CE1737">
        <v>2</v>
      </c>
      <c r="CF1737">
        <v>1</v>
      </c>
      <c r="CG1737">
        <v>1</v>
      </c>
      <c r="CH1737">
        <v>1</v>
      </c>
      <c r="CI1737">
        <v>2</v>
      </c>
      <c r="CJ1737">
        <v>1</v>
      </c>
      <c r="CK1737">
        <v>2</v>
      </c>
      <c r="CL1737">
        <v>2</v>
      </c>
      <c r="CM1737" t="s">
        <v>125</v>
      </c>
      <c r="CN1737" t="s">
        <v>125</v>
      </c>
      <c r="CO1737">
        <v>4</v>
      </c>
      <c r="CP1737">
        <v>3</v>
      </c>
      <c r="CQ1737">
        <v>3</v>
      </c>
      <c r="CR1737">
        <v>3</v>
      </c>
      <c r="CS1737">
        <v>3</v>
      </c>
      <c r="CT1737">
        <v>3</v>
      </c>
      <c r="CU1737">
        <v>3</v>
      </c>
      <c r="CV1737">
        <v>2</v>
      </c>
      <c r="CW1737">
        <v>1</v>
      </c>
      <c r="CX1737">
        <v>2</v>
      </c>
      <c r="CY1737">
        <v>3</v>
      </c>
      <c r="CZ1737">
        <v>3</v>
      </c>
      <c r="DA1737" s="57" t="s">
        <v>125</v>
      </c>
    </row>
    <row r="1738" spans="1:105">
      <c r="A1738">
        <v>1732</v>
      </c>
      <c r="B1738">
        <v>2</v>
      </c>
      <c r="C1738">
        <v>3</v>
      </c>
      <c r="D1738">
        <v>4</v>
      </c>
      <c r="E1738">
        <v>13</v>
      </c>
      <c r="F1738">
        <v>0</v>
      </c>
      <c r="G1738">
        <v>0</v>
      </c>
      <c r="H1738">
        <v>1</v>
      </c>
      <c r="I1738">
        <v>1</v>
      </c>
      <c r="J1738">
        <v>0</v>
      </c>
      <c r="K1738">
        <v>0</v>
      </c>
      <c r="L1738">
        <v>0</v>
      </c>
      <c r="M1738">
        <v>2</v>
      </c>
      <c r="N1738">
        <v>4</v>
      </c>
      <c r="O1738">
        <v>0</v>
      </c>
      <c r="P1738">
        <v>1</v>
      </c>
      <c r="Q1738">
        <v>4</v>
      </c>
      <c r="R1738">
        <v>4</v>
      </c>
      <c r="S1738">
        <v>1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1</v>
      </c>
      <c r="AB1738">
        <v>0</v>
      </c>
      <c r="AD1738">
        <v>2</v>
      </c>
      <c r="AF1738">
        <v>0</v>
      </c>
      <c r="AG1738">
        <v>0</v>
      </c>
      <c r="AH1738">
        <v>1</v>
      </c>
      <c r="AI1738">
        <v>0</v>
      </c>
      <c r="AJ1738">
        <v>0</v>
      </c>
      <c r="AK1738">
        <v>0</v>
      </c>
      <c r="AM1738">
        <v>1</v>
      </c>
      <c r="AN1738">
        <v>1</v>
      </c>
      <c r="AO1738">
        <v>1</v>
      </c>
      <c r="AP1738">
        <v>1</v>
      </c>
      <c r="AQ1738">
        <v>0</v>
      </c>
      <c r="AR1738">
        <v>0</v>
      </c>
      <c r="AT1738">
        <v>1</v>
      </c>
      <c r="AU1738">
        <v>3</v>
      </c>
      <c r="AV1738">
        <v>1</v>
      </c>
      <c r="AW1738">
        <v>1</v>
      </c>
      <c r="AX1738">
        <v>1</v>
      </c>
      <c r="AY1738">
        <v>2</v>
      </c>
      <c r="AZ1738">
        <v>1</v>
      </c>
      <c r="BA1738">
        <v>1</v>
      </c>
      <c r="BB1738">
        <v>2</v>
      </c>
      <c r="BC1738">
        <v>1</v>
      </c>
      <c r="BD1738">
        <v>1</v>
      </c>
      <c r="BE1738">
        <v>1</v>
      </c>
      <c r="BF1738">
        <v>1</v>
      </c>
      <c r="BG1738">
        <v>1</v>
      </c>
      <c r="BH1738">
        <v>1</v>
      </c>
      <c r="BI1738">
        <v>1</v>
      </c>
      <c r="BJ1738" s="58">
        <v>1</v>
      </c>
      <c r="BK1738">
        <v>2</v>
      </c>
      <c r="BL1738">
        <v>1</v>
      </c>
      <c r="BM1738">
        <v>1</v>
      </c>
      <c r="BN1738">
        <v>2</v>
      </c>
      <c r="BO1738">
        <v>2</v>
      </c>
      <c r="BP1738">
        <v>2</v>
      </c>
      <c r="BQ1738" t="s">
        <v>125</v>
      </c>
      <c r="BR1738">
        <v>2</v>
      </c>
      <c r="BS1738">
        <v>1</v>
      </c>
      <c r="BT1738">
        <v>1</v>
      </c>
      <c r="BU1738">
        <v>1</v>
      </c>
      <c r="BV1738">
        <v>1</v>
      </c>
      <c r="BW1738">
        <v>1</v>
      </c>
      <c r="BX1738">
        <v>2</v>
      </c>
      <c r="BY1738">
        <v>2</v>
      </c>
      <c r="BZ1738">
        <v>2</v>
      </c>
      <c r="CA1738">
        <v>2</v>
      </c>
      <c r="CB1738">
        <v>2</v>
      </c>
      <c r="CC1738">
        <v>2</v>
      </c>
      <c r="CD1738">
        <v>2</v>
      </c>
      <c r="CE1738">
        <v>2</v>
      </c>
      <c r="CF1738">
        <v>1</v>
      </c>
      <c r="CG1738">
        <v>2</v>
      </c>
      <c r="CH1738">
        <v>2</v>
      </c>
      <c r="CI1738">
        <v>2</v>
      </c>
      <c r="CJ1738">
        <v>1</v>
      </c>
      <c r="CK1738">
        <v>2</v>
      </c>
      <c r="CL1738">
        <v>1</v>
      </c>
      <c r="CM1738">
        <v>1</v>
      </c>
      <c r="CN1738">
        <v>2</v>
      </c>
      <c r="CO1738">
        <v>4</v>
      </c>
      <c r="CP1738">
        <v>1</v>
      </c>
      <c r="CQ1738">
        <v>1</v>
      </c>
      <c r="CR1738">
        <v>1</v>
      </c>
      <c r="CS1738">
        <v>1</v>
      </c>
      <c r="CT1738">
        <v>4</v>
      </c>
      <c r="CU1738">
        <v>1</v>
      </c>
      <c r="CV1738">
        <v>1</v>
      </c>
      <c r="CW1738">
        <v>1</v>
      </c>
      <c r="CX1738">
        <v>4</v>
      </c>
      <c r="CY1738">
        <v>3</v>
      </c>
      <c r="CZ1738">
        <v>0</v>
      </c>
      <c r="DA1738" s="57">
        <v>0</v>
      </c>
    </row>
    <row r="1739" spans="1:105">
      <c r="A1739">
        <v>1733</v>
      </c>
      <c r="B1739">
        <v>2</v>
      </c>
      <c r="C1739">
        <v>5</v>
      </c>
      <c r="D1739">
        <v>4</v>
      </c>
      <c r="E1739">
        <v>6</v>
      </c>
      <c r="F1739">
        <v>0</v>
      </c>
      <c r="G1739">
        <v>0</v>
      </c>
      <c r="H1739">
        <v>1</v>
      </c>
      <c r="I1739">
        <v>0</v>
      </c>
      <c r="J1739">
        <v>1</v>
      </c>
      <c r="K1739">
        <v>0</v>
      </c>
      <c r="L1739">
        <v>0</v>
      </c>
      <c r="M1739">
        <v>2</v>
      </c>
      <c r="N1739">
        <v>3</v>
      </c>
      <c r="O1739">
        <v>4</v>
      </c>
      <c r="P1739">
        <v>0</v>
      </c>
      <c r="Q1739">
        <v>4</v>
      </c>
      <c r="R1739">
        <v>0</v>
      </c>
      <c r="S1739">
        <v>4</v>
      </c>
      <c r="U1739">
        <v>0</v>
      </c>
      <c r="V1739">
        <v>1</v>
      </c>
      <c r="W1739">
        <v>0</v>
      </c>
      <c r="X1739">
        <v>1</v>
      </c>
      <c r="Y1739">
        <v>0</v>
      </c>
      <c r="Z1739">
        <v>0</v>
      </c>
      <c r="AA1739">
        <v>0</v>
      </c>
      <c r="AB1739">
        <v>1</v>
      </c>
      <c r="AD1739">
        <v>3</v>
      </c>
      <c r="AF1739">
        <v>1</v>
      </c>
      <c r="AG1739">
        <v>1</v>
      </c>
      <c r="AH1739">
        <v>1</v>
      </c>
      <c r="AI1739">
        <v>0</v>
      </c>
      <c r="AJ1739">
        <v>0</v>
      </c>
      <c r="AK1739">
        <v>0</v>
      </c>
      <c r="AM1739">
        <v>0</v>
      </c>
      <c r="AN1739">
        <v>1</v>
      </c>
      <c r="AO1739">
        <v>1</v>
      </c>
      <c r="AP1739">
        <v>0</v>
      </c>
      <c r="AQ1739">
        <v>0</v>
      </c>
      <c r="AR1739">
        <v>1</v>
      </c>
      <c r="AT1739">
        <v>2</v>
      </c>
      <c r="AU1739">
        <v>4</v>
      </c>
      <c r="AV1739">
        <v>2</v>
      </c>
      <c r="AW1739">
        <v>1</v>
      </c>
      <c r="AX1739">
        <v>1</v>
      </c>
      <c r="AY1739">
        <v>1</v>
      </c>
      <c r="AZ1739">
        <v>1</v>
      </c>
      <c r="BA1739">
        <v>2</v>
      </c>
      <c r="BB1739">
        <v>2</v>
      </c>
      <c r="BC1739">
        <v>2</v>
      </c>
      <c r="BD1739">
        <v>1</v>
      </c>
      <c r="BE1739">
        <v>1</v>
      </c>
      <c r="BF1739">
        <v>1</v>
      </c>
      <c r="BG1739">
        <v>1</v>
      </c>
      <c r="BH1739">
        <v>2</v>
      </c>
      <c r="BI1739">
        <v>1</v>
      </c>
      <c r="BJ1739" s="58">
        <v>1</v>
      </c>
      <c r="BK1739">
        <v>2</v>
      </c>
      <c r="BL1739">
        <v>1</v>
      </c>
      <c r="BM1739">
        <v>1</v>
      </c>
      <c r="BN1739">
        <v>1</v>
      </c>
      <c r="BO1739">
        <v>2</v>
      </c>
      <c r="BP1739">
        <v>1</v>
      </c>
      <c r="BQ1739">
        <v>1</v>
      </c>
      <c r="BR1739">
        <v>1</v>
      </c>
      <c r="BS1739">
        <v>2</v>
      </c>
      <c r="BT1739" t="s">
        <v>125</v>
      </c>
      <c r="BU1739">
        <v>1</v>
      </c>
      <c r="BV1739">
        <v>2</v>
      </c>
      <c r="BW1739">
        <v>2</v>
      </c>
      <c r="BX1739">
        <v>2</v>
      </c>
      <c r="BY1739">
        <v>1</v>
      </c>
      <c r="BZ1739">
        <v>1</v>
      </c>
      <c r="CA1739">
        <v>1</v>
      </c>
      <c r="CB1739">
        <v>2</v>
      </c>
      <c r="CC1739">
        <v>1</v>
      </c>
      <c r="CD1739">
        <v>1</v>
      </c>
      <c r="CE1739">
        <v>2</v>
      </c>
      <c r="CF1739">
        <v>1</v>
      </c>
      <c r="CG1739">
        <v>1</v>
      </c>
      <c r="CH1739">
        <v>1</v>
      </c>
      <c r="CI1739">
        <v>1</v>
      </c>
      <c r="CJ1739">
        <v>1</v>
      </c>
      <c r="CK1739">
        <v>2</v>
      </c>
      <c r="CL1739">
        <v>1</v>
      </c>
      <c r="CM1739">
        <v>4</v>
      </c>
      <c r="CN1739">
        <v>3</v>
      </c>
      <c r="CO1739">
        <v>4</v>
      </c>
      <c r="CP1739">
        <v>3</v>
      </c>
      <c r="CQ1739">
        <v>4</v>
      </c>
      <c r="CR1739">
        <v>3</v>
      </c>
      <c r="CS1739">
        <v>4</v>
      </c>
      <c r="CT1739">
        <v>1</v>
      </c>
      <c r="CU1739">
        <v>3</v>
      </c>
      <c r="CV1739">
        <v>3</v>
      </c>
      <c r="CW1739">
        <v>1</v>
      </c>
      <c r="CX1739">
        <v>4</v>
      </c>
      <c r="CY1739">
        <v>3</v>
      </c>
      <c r="CZ1739">
        <v>3</v>
      </c>
      <c r="DA1739" s="57">
        <v>3</v>
      </c>
    </row>
    <row r="1740" spans="1:105">
      <c r="A1740">
        <v>1734</v>
      </c>
      <c r="B1740">
        <v>2</v>
      </c>
      <c r="C1740">
        <v>6</v>
      </c>
      <c r="D1740">
        <v>4</v>
      </c>
      <c r="E1740">
        <v>16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1</v>
      </c>
      <c r="L1740">
        <v>0</v>
      </c>
      <c r="M1740">
        <v>2</v>
      </c>
      <c r="N1740">
        <v>4</v>
      </c>
      <c r="O1740">
        <v>4</v>
      </c>
      <c r="P1740">
        <v>4</v>
      </c>
      <c r="Q1740">
        <v>4</v>
      </c>
      <c r="R1740">
        <v>4</v>
      </c>
      <c r="S1740">
        <v>4</v>
      </c>
      <c r="U1740">
        <v>0</v>
      </c>
      <c r="V1740">
        <v>0</v>
      </c>
      <c r="W1740">
        <v>0</v>
      </c>
      <c r="X1740">
        <v>0</v>
      </c>
      <c r="Y1740">
        <v>1</v>
      </c>
      <c r="Z1740">
        <v>1</v>
      </c>
      <c r="AA1740">
        <v>0</v>
      </c>
      <c r="AB1740">
        <v>0</v>
      </c>
      <c r="AD1740">
        <v>3</v>
      </c>
      <c r="AF1740">
        <v>1</v>
      </c>
      <c r="AG1740">
        <v>1</v>
      </c>
      <c r="AH1740">
        <v>1</v>
      </c>
      <c r="AI1740">
        <v>0</v>
      </c>
      <c r="AJ1740">
        <v>0</v>
      </c>
      <c r="AK1740">
        <v>0</v>
      </c>
      <c r="AM1740">
        <v>1</v>
      </c>
      <c r="AN1740">
        <v>1</v>
      </c>
      <c r="AO1740">
        <v>1</v>
      </c>
      <c r="AP1740">
        <v>1</v>
      </c>
      <c r="AQ1740">
        <v>0</v>
      </c>
      <c r="AR1740">
        <v>0</v>
      </c>
      <c r="AT1740">
        <v>2</v>
      </c>
      <c r="AU1740">
        <v>3</v>
      </c>
      <c r="AV1740">
        <v>2</v>
      </c>
      <c r="AW1740">
        <v>2</v>
      </c>
      <c r="AX1740">
        <v>1</v>
      </c>
      <c r="AY1740">
        <v>2</v>
      </c>
      <c r="AZ1740">
        <v>1</v>
      </c>
      <c r="BA1740">
        <v>1</v>
      </c>
      <c r="BB1740">
        <v>2</v>
      </c>
      <c r="BC1740">
        <v>2</v>
      </c>
      <c r="BD1740">
        <v>1</v>
      </c>
      <c r="BE1740">
        <v>2</v>
      </c>
      <c r="BF1740">
        <v>1</v>
      </c>
      <c r="BG1740">
        <v>1</v>
      </c>
      <c r="BH1740">
        <v>1</v>
      </c>
      <c r="BI1740">
        <v>2</v>
      </c>
      <c r="BJ1740" s="58">
        <v>1</v>
      </c>
      <c r="BK1740">
        <v>2</v>
      </c>
      <c r="BL1740">
        <v>1</v>
      </c>
      <c r="BM1740">
        <v>1</v>
      </c>
      <c r="BN1740">
        <v>1</v>
      </c>
      <c r="BO1740">
        <v>2</v>
      </c>
      <c r="BP1740">
        <v>2</v>
      </c>
      <c r="BQ1740" t="s">
        <v>125</v>
      </c>
      <c r="BR1740">
        <v>1</v>
      </c>
      <c r="BS1740">
        <v>2</v>
      </c>
      <c r="BT1740" t="s">
        <v>125</v>
      </c>
      <c r="BU1740">
        <v>1</v>
      </c>
      <c r="BV1740">
        <v>1</v>
      </c>
      <c r="BW1740">
        <v>2</v>
      </c>
      <c r="BX1740">
        <v>2</v>
      </c>
      <c r="BY1740">
        <v>1</v>
      </c>
      <c r="BZ1740">
        <v>2</v>
      </c>
      <c r="CA1740">
        <v>2</v>
      </c>
      <c r="CB1740">
        <v>2</v>
      </c>
      <c r="CC1740">
        <v>2</v>
      </c>
      <c r="CD1740">
        <v>2</v>
      </c>
      <c r="CE1740">
        <v>2</v>
      </c>
      <c r="CF1740">
        <v>1</v>
      </c>
      <c r="CG1740">
        <v>1</v>
      </c>
      <c r="CH1740">
        <v>2</v>
      </c>
      <c r="CI1740">
        <v>2</v>
      </c>
      <c r="CJ1740">
        <v>2</v>
      </c>
      <c r="CK1740">
        <v>2</v>
      </c>
      <c r="CL1740">
        <v>2</v>
      </c>
      <c r="CM1740" t="s">
        <v>125</v>
      </c>
      <c r="CN1740" t="s">
        <v>125</v>
      </c>
      <c r="CO1740">
        <v>4</v>
      </c>
      <c r="CP1740">
        <v>3</v>
      </c>
      <c r="CQ1740">
        <v>4</v>
      </c>
      <c r="CR1740">
        <v>3</v>
      </c>
      <c r="CS1740">
        <v>3</v>
      </c>
      <c r="CT1740">
        <v>3</v>
      </c>
      <c r="CU1740">
        <v>3</v>
      </c>
      <c r="CV1740">
        <v>2</v>
      </c>
      <c r="CW1740">
        <v>1</v>
      </c>
      <c r="CX1740">
        <v>3</v>
      </c>
      <c r="CY1740">
        <v>3</v>
      </c>
      <c r="CZ1740">
        <v>3</v>
      </c>
      <c r="DA1740" s="57" t="s">
        <v>125</v>
      </c>
    </row>
    <row r="1741" spans="1:105">
      <c r="A1741">
        <v>1735</v>
      </c>
      <c r="B1741">
        <v>1</v>
      </c>
      <c r="C1741">
        <v>2</v>
      </c>
      <c r="D1741">
        <v>1</v>
      </c>
      <c r="E1741">
        <v>1</v>
      </c>
      <c r="F1741">
        <v>0</v>
      </c>
      <c r="G1741">
        <v>0</v>
      </c>
      <c r="H1741">
        <v>0</v>
      </c>
      <c r="I1741">
        <v>1</v>
      </c>
      <c r="J1741">
        <v>0</v>
      </c>
      <c r="K1741">
        <v>0</v>
      </c>
      <c r="L1741">
        <v>0</v>
      </c>
      <c r="M1741">
        <v>2</v>
      </c>
      <c r="N1741">
        <v>4</v>
      </c>
      <c r="O1741">
        <v>0</v>
      </c>
      <c r="P1741">
        <v>0</v>
      </c>
      <c r="Q1741">
        <v>3</v>
      </c>
      <c r="R1741">
        <v>3</v>
      </c>
      <c r="S1741">
        <v>4</v>
      </c>
      <c r="U1741">
        <v>0</v>
      </c>
      <c r="V1741">
        <v>1</v>
      </c>
      <c r="W1741">
        <v>0</v>
      </c>
      <c r="X1741">
        <v>0</v>
      </c>
      <c r="Y1741">
        <v>1</v>
      </c>
      <c r="Z1741">
        <v>0</v>
      </c>
      <c r="AA1741">
        <v>0</v>
      </c>
      <c r="AB1741">
        <v>0</v>
      </c>
      <c r="AD1741">
        <v>1</v>
      </c>
      <c r="AF1741">
        <v>0</v>
      </c>
      <c r="AG1741">
        <v>0</v>
      </c>
      <c r="AH1741">
        <v>1</v>
      </c>
      <c r="AI1741">
        <v>0</v>
      </c>
      <c r="AJ1741">
        <v>0</v>
      </c>
      <c r="AK1741">
        <v>0</v>
      </c>
      <c r="AM1741">
        <v>0</v>
      </c>
      <c r="AN1741">
        <v>1</v>
      </c>
      <c r="AO1741">
        <v>1</v>
      </c>
      <c r="AP1741">
        <v>0</v>
      </c>
      <c r="AQ1741">
        <v>0</v>
      </c>
      <c r="AR1741">
        <v>0</v>
      </c>
      <c r="AT1741">
        <v>1</v>
      </c>
      <c r="AU1741">
        <v>1</v>
      </c>
      <c r="AV1741">
        <v>2</v>
      </c>
      <c r="AW1741">
        <v>2</v>
      </c>
      <c r="AX1741">
        <v>2</v>
      </c>
      <c r="AY1741" t="s">
        <v>125</v>
      </c>
      <c r="AZ1741">
        <v>1</v>
      </c>
      <c r="BA1741">
        <v>1</v>
      </c>
      <c r="BB1741">
        <v>2</v>
      </c>
      <c r="BC1741">
        <v>2</v>
      </c>
      <c r="BD1741">
        <v>1</v>
      </c>
      <c r="BE1741">
        <v>2</v>
      </c>
      <c r="BF1741">
        <v>2</v>
      </c>
      <c r="BG1741" t="s">
        <v>125</v>
      </c>
      <c r="BH1741">
        <v>2</v>
      </c>
      <c r="BI1741">
        <v>2</v>
      </c>
      <c r="BJ1741" s="58">
        <v>2</v>
      </c>
      <c r="BK1741">
        <v>2</v>
      </c>
      <c r="BL1741">
        <v>1</v>
      </c>
      <c r="BM1741">
        <v>1</v>
      </c>
      <c r="BN1741">
        <v>1</v>
      </c>
      <c r="BO1741">
        <v>2</v>
      </c>
      <c r="BP1741">
        <v>2</v>
      </c>
      <c r="BQ1741" t="s">
        <v>125</v>
      </c>
      <c r="BR1741">
        <v>1</v>
      </c>
      <c r="BS1741">
        <v>2</v>
      </c>
      <c r="BT1741" t="s">
        <v>125</v>
      </c>
      <c r="BU1741">
        <v>1</v>
      </c>
      <c r="BV1741">
        <v>2</v>
      </c>
      <c r="BW1741">
        <v>1</v>
      </c>
      <c r="BX1741">
        <v>2</v>
      </c>
      <c r="BY1741">
        <v>1</v>
      </c>
      <c r="BZ1741">
        <v>1</v>
      </c>
      <c r="CA1741">
        <v>1</v>
      </c>
      <c r="CB1741">
        <v>2</v>
      </c>
      <c r="CC1741">
        <v>2</v>
      </c>
      <c r="CD1741">
        <v>2</v>
      </c>
      <c r="CE1741">
        <v>1</v>
      </c>
      <c r="CF1741">
        <v>2</v>
      </c>
      <c r="CG1741">
        <v>1</v>
      </c>
      <c r="CH1741">
        <v>2</v>
      </c>
      <c r="CI1741">
        <v>2</v>
      </c>
      <c r="CJ1741">
        <v>2</v>
      </c>
      <c r="CK1741">
        <v>2</v>
      </c>
      <c r="CL1741">
        <v>2</v>
      </c>
      <c r="CM1741" t="s">
        <v>125</v>
      </c>
      <c r="CN1741" t="s">
        <v>125</v>
      </c>
      <c r="CO1741">
        <v>4</v>
      </c>
      <c r="CP1741">
        <v>2</v>
      </c>
      <c r="CQ1741">
        <v>4</v>
      </c>
      <c r="CR1741">
        <v>3</v>
      </c>
      <c r="CS1741">
        <v>3</v>
      </c>
      <c r="CT1741">
        <v>4</v>
      </c>
      <c r="CU1741">
        <v>4</v>
      </c>
      <c r="CV1741">
        <v>1</v>
      </c>
      <c r="CW1741">
        <v>1</v>
      </c>
      <c r="CX1741">
        <v>4</v>
      </c>
      <c r="CY1741">
        <v>1</v>
      </c>
      <c r="CZ1741">
        <v>3</v>
      </c>
      <c r="DA1741" s="57" t="s">
        <v>125</v>
      </c>
    </row>
    <row r="1742" spans="1:105">
      <c r="A1742">
        <v>1736</v>
      </c>
      <c r="B1742">
        <v>1</v>
      </c>
      <c r="C1742">
        <v>5</v>
      </c>
      <c r="D1742">
        <v>1</v>
      </c>
      <c r="E1742">
        <v>3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1</v>
      </c>
      <c r="M1742">
        <v>2</v>
      </c>
      <c r="N1742">
        <v>4</v>
      </c>
      <c r="O1742">
        <v>4</v>
      </c>
      <c r="P1742">
        <v>4</v>
      </c>
      <c r="Q1742">
        <v>4</v>
      </c>
      <c r="R1742">
        <v>4</v>
      </c>
      <c r="S1742">
        <v>4</v>
      </c>
      <c r="U1742">
        <v>0</v>
      </c>
      <c r="V1742">
        <v>1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D1742">
        <v>2</v>
      </c>
      <c r="AF1742">
        <v>1</v>
      </c>
      <c r="AG1742">
        <v>1</v>
      </c>
      <c r="AH1742">
        <v>0</v>
      </c>
      <c r="AI1742">
        <v>0</v>
      </c>
      <c r="AJ1742">
        <v>1</v>
      </c>
      <c r="AK1742">
        <v>0</v>
      </c>
      <c r="AM1742">
        <v>1</v>
      </c>
      <c r="AN1742">
        <v>1</v>
      </c>
      <c r="AO1742">
        <v>1</v>
      </c>
      <c r="AP1742">
        <v>1</v>
      </c>
      <c r="AQ1742">
        <v>0</v>
      </c>
      <c r="AR1742">
        <v>0</v>
      </c>
      <c r="AT1742">
        <v>1</v>
      </c>
      <c r="AU1742">
        <v>1</v>
      </c>
      <c r="AV1742">
        <v>2</v>
      </c>
      <c r="AW1742">
        <v>2</v>
      </c>
      <c r="AX1742">
        <v>1</v>
      </c>
      <c r="AY1742">
        <v>1</v>
      </c>
      <c r="AZ1742">
        <v>1</v>
      </c>
      <c r="BA1742">
        <v>1</v>
      </c>
      <c r="BB1742">
        <v>2</v>
      </c>
      <c r="BC1742">
        <v>1</v>
      </c>
      <c r="BD1742">
        <v>1</v>
      </c>
      <c r="BE1742">
        <v>1</v>
      </c>
      <c r="BF1742">
        <v>2</v>
      </c>
      <c r="BG1742" t="s">
        <v>125</v>
      </c>
      <c r="BH1742">
        <v>2</v>
      </c>
      <c r="BI1742">
        <v>2</v>
      </c>
      <c r="BJ1742" s="58">
        <v>1</v>
      </c>
      <c r="BK1742">
        <v>2</v>
      </c>
      <c r="BL1742">
        <v>1</v>
      </c>
      <c r="BM1742">
        <v>1</v>
      </c>
      <c r="BN1742">
        <v>1</v>
      </c>
      <c r="BO1742">
        <v>2</v>
      </c>
      <c r="BP1742">
        <v>2</v>
      </c>
      <c r="BQ1742" t="s">
        <v>125</v>
      </c>
      <c r="BR1742">
        <v>2</v>
      </c>
      <c r="BS1742">
        <v>2</v>
      </c>
      <c r="BT1742" t="s">
        <v>125</v>
      </c>
      <c r="BU1742">
        <v>1</v>
      </c>
      <c r="BV1742">
        <v>1</v>
      </c>
      <c r="BW1742">
        <v>1</v>
      </c>
      <c r="BX1742">
        <v>2</v>
      </c>
      <c r="BY1742">
        <v>1</v>
      </c>
      <c r="BZ1742">
        <v>1</v>
      </c>
      <c r="CA1742">
        <v>2</v>
      </c>
      <c r="CB1742">
        <v>2</v>
      </c>
      <c r="CC1742">
        <v>2</v>
      </c>
      <c r="CD1742">
        <v>2</v>
      </c>
      <c r="CE1742">
        <v>2</v>
      </c>
      <c r="CF1742">
        <v>1</v>
      </c>
      <c r="CG1742">
        <v>2</v>
      </c>
      <c r="CH1742">
        <v>2</v>
      </c>
      <c r="CI1742">
        <v>2</v>
      </c>
      <c r="CJ1742">
        <v>1</v>
      </c>
      <c r="CK1742">
        <v>2</v>
      </c>
      <c r="CL1742">
        <v>2</v>
      </c>
      <c r="CM1742" t="s">
        <v>125</v>
      </c>
      <c r="CN1742" t="s">
        <v>125</v>
      </c>
      <c r="CO1742">
        <v>4</v>
      </c>
      <c r="CP1742">
        <v>2</v>
      </c>
      <c r="CQ1742">
        <v>2</v>
      </c>
      <c r="CR1742">
        <v>3</v>
      </c>
      <c r="CS1742">
        <v>3</v>
      </c>
      <c r="CT1742">
        <v>3</v>
      </c>
      <c r="CU1742">
        <v>3</v>
      </c>
      <c r="CV1742">
        <v>2</v>
      </c>
      <c r="CW1742">
        <v>1</v>
      </c>
      <c r="CX1742">
        <v>4</v>
      </c>
      <c r="CY1742">
        <v>4</v>
      </c>
      <c r="CZ1742">
        <v>4</v>
      </c>
      <c r="DA1742" s="57" t="s">
        <v>125</v>
      </c>
    </row>
    <row r="1743" spans="1:105">
      <c r="A1743">
        <v>1737</v>
      </c>
      <c r="B1743">
        <v>2</v>
      </c>
      <c r="C1743">
        <v>5</v>
      </c>
      <c r="D1743">
        <v>3</v>
      </c>
      <c r="E1743">
        <v>2</v>
      </c>
      <c r="F1743">
        <v>0</v>
      </c>
      <c r="G1743">
        <v>0</v>
      </c>
      <c r="H1743">
        <v>0</v>
      </c>
      <c r="I1743">
        <v>0</v>
      </c>
      <c r="J1743">
        <v>1</v>
      </c>
      <c r="K1743">
        <v>0</v>
      </c>
      <c r="L1743">
        <v>0</v>
      </c>
      <c r="M1743">
        <v>2</v>
      </c>
      <c r="N1743">
        <v>0</v>
      </c>
      <c r="O1743">
        <v>0</v>
      </c>
      <c r="P1743">
        <v>0</v>
      </c>
      <c r="Q1743">
        <v>4</v>
      </c>
      <c r="R1743">
        <v>3</v>
      </c>
      <c r="S1743">
        <v>3</v>
      </c>
      <c r="U1743">
        <v>1</v>
      </c>
      <c r="V1743">
        <v>1</v>
      </c>
      <c r="W1743">
        <v>1</v>
      </c>
      <c r="X1743">
        <v>0</v>
      </c>
      <c r="Y1743">
        <v>1</v>
      </c>
      <c r="Z1743">
        <v>0</v>
      </c>
      <c r="AA1743">
        <v>0</v>
      </c>
      <c r="AB1743">
        <v>0</v>
      </c>
      <c r="AD1743">
        <v>1</v>
      </c>
      <c r="AF1743">
        <v>1</v>
      </c>
      <c r="AG1743">
        <v>1</v>
      </c>
      <c r="AH1743">
        <v>1</v>
      </c>
      <c r="AI1743">
        <v>0</v>
      </c>
      <c r="AJ1743">
        <v>1</v>
      </c>
      <c r="AK1743">
        <v>0</v>
      </c>
      <c r="AM1743">
        <v>1</v>
      </c>
      <c r="AN1743">
        <v>1</v>
      </c>
      <c r="AO1743">
        <v>1</v>
      </c>
      <c r="AP1743">
        <v>1</v>
      </c>
      <c r="AQ1743">
        <v>0</v>
      </c>
      <c r="AR1743">
        <v>0</v>
      </c>
      <c r="AT1743">
        <v>1</v>
      </c>
      <c r="AU1743">
        <v>4</v>
      </c>
      <c r="AV1743">
        <v>1</v>
      </c>
      <c r="AW1743">
        <v>1</v>
      </c>
      <c r="AX1743">
        <v>1</v>
      </c>
      <c r="AY1743">
        <v>2</v>
      </c>
      <c r="AZ1743">
        <v>1</v>
      </c>
      <c r="BA1743">
        <v>1</v>
      </c>
      <c r="BB1743">
        <v>2</v>
      </c>
      <c r="BC1743">
        <v>1</v>
      </c>
      <c r="BD1743">
        <v>1</v>
      </c>
      <c r="BE1743">
        <v>2</v>
      </c>
      <c r="BF1743">
        <v>1</v>
      </c>
      <c r="BG1743">
        <v>1</v>
      </c>
      <c r="BH1743">
        <v>2</v>
      </c>
      <c r="BI1743">
        <v>2</v>
      </c>
      <c r="BJ1743" s="58">
        <v>1</v>
      </c>
      <c r="BK1743">
        <v>2</v>
      </c>
      <c r="BL1743">
        <v>1</v>
      </c>
      <c r="BM1743">
        <v>2</v>
      </c>
      <c r="BN1743">
        <v>1</v>
      </c>
      <c r="BO1743">
        <v>1</v>
      </c>
      <c r="BP1743">
        <v>2</v>
      </c>
      <c r="BQ1743" t="s">
        <v>125</v>
      </c>
      <c r="BR1743">
        <v>1</v>
      </c>
      <c r="BS1743">
        <v>1</v>
      </c>
      <c r="BT1743">
        <v>1</v>
      </c>
      <c r="BU1743">
        <v>1</v>
      </c>
      <c r="BV1743">
        <v>1</v>
      </c>
      <c r="BW1743">
        <v>1</v>
      </c>
      <c r="BX1743">
        <v>2</v>
      </c>
      <c r="BY1743">
        <v>2</v>
      </c>
      <c r="BZ1743">
        <v>2</v>
      </c>
      <c r="CA1743">
        <v>1</v>
      </c>
      <c r="CB1743">
        <v>2</v>
      </c>
      <c r="CC1743">
        <v>2</v>
      </c>
      <c r="CD1743">
        <v>1</v>
      </c>
      <c r="CE1743">
        <v>2</v>
      </c>
      <c r="CF1743">
        <v>2</v>
      </c>
      <c r="CG1743">
        <v>2</v>
      </c>
      <c r="CH1743">
        <v>1</v>
      </c>
      <c r="CI1743">
        <v>2</v>
      </c>
      <c r="CJ1743">
        <v>1</v>
      </c>
      <c r="CK1743">
        <v>2</v>
      </c>
      <c r="CL1743">
        <v>1</v>
      </c>
      <c r="CM1743">
        <v>3</v>
      </c>
      <c r="CN1743">
        <v>3</v>
      </c>
      <c r="CO1743">
        <v>4</v>
      </c>
      <c r="CP1743">
        <v>4</v>
      </c>
      <c r="CQ1743">
        <v>4</v>
      </c>
      <c r="CR1743">
        <v>3</v>
      </c>
      <c r="CS1743">
        <v>3</v>
      </c>
      <c r="CT1743">
        <v>4</v>
      </c>
      <c r="CU1743">
        <v>3</v>
      </c>
      <c r="CV1743">
        <v>2</v>
      </c>
      <c r="CW1743">
        <v>3</v>
      </c>
      <c r="CX1743">
        <v>3</v>
      </c>
      <c r="CY1743">
        <v>3</v>
      </c>
      <c r="CZ1743">
        <v>3</v>
      </c>
      <c r="DA1743" s="57" t="s">
        <v>125</v>
      </c>
    </row>
    <row r="1744" spans="1:105">
      <c r="A1744">
        <v>1738</v>
      </c>
      <c r="B1744">
        <v>2</v>
      </c>
      <c r="C1744">
        <v>3</v>
      </c>
      <c r="D1744">
        <v>4</v>
      </c>
      <c r="E1744">
        <v>3</v>
      </c>
      <c r="F1744">
        <v>1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1</v>
      </c>
      <c r="N1744">
        <v>4</v>
      </c>
      <c r="O1744">
        <v>3</v>
      </c>
      <c r="P1744">
        <v>3</v>
      </c>
      <c r="Q1744">
        <v>3</v>
      </c>
      <c r="R1744">
        <v>3</v>
      </c>
      <c r="S1744">
        <v>3</v>
      </c>
      <c r="U1744">
        <v>0</v>
      </c>
      <c r="V1744">
        <v>0</v>
      </c>
      <c r="W1744">
        <v>0</v>
      </c>
      <c r="X1744">
        <v>1</v>
      </c>
      <c r="Y1744">
        <v>0</v>
      </c>
      <c r="Z1744">
        <v>0</v>
      </c>
      <c r="AA1744">
        <v>0</v>
      </c>
      <c r="AB1744">
        <v>0</v>
      </c>
      <c r="AD1744">
        <v>1</v>
      </c>
      <c r="AF1744">
        <v>1</v>
      </c>
      <c r="AG1744">
        <v>0</v>
      </c>
      <c r="AH1744">
        <v>0</v>
      </c>
      <c r="AI1744">
        <v>0</v>
      </c>
      <c r="AJ1744">
        <v>0</v>
      </c>
      <c r="AK1744">
        <v>0</v>
      </c>
      <c r="AM1744">
        <v>1</v>
      </c>
      <c r="AN1744">
        <v>1</v>
      </c>
      <c r="AO1744">
        <v>1</v>
      </c>
      <c r="AP1744">
        <v>1</v>
      </c>
      <c r="AQ1744">
        <v>0</v>
      </c>
      <c r="AR1744">
        <v>0</v>
      </c>
      <c r="AT1744">
        <v>1</v>
      </c>
      <c r="AU1744">
        <v>4</v>
      </c>
      <c r="AV1744">
        <v>1</v>
      </c>
      <c r="AW1744">
        <v>2</v>
      </c>
      <c r="AX1744">
        <v>1</v>
      </c>
      <c r="AY1744">
        <v>1</v>
      </c>
      <c r="AZ1744">
        <v>1</v>
      </c>
      <c r="BA1744">
        <v>1</v>
      </c>
      <c r="BB1744">
        <v>2</v>
      </c>
      <c r="BC1744">
        <v>2</v>
      </c>
      <c r="BD1744">
        <v>1</v>
      </c>
      <c r="BE1744">
        <v>2</v>
      </c>
      <c r="BF1744">
        <v>2</v>
      </c>
      <c r="BG1744" t="s">
        <v>125</v>
      </c>
      <c r="BH1744">
        <v>1</v>
      </c>
      <c r="BI1744">
        <v>2</v>
      </c>
      <c r="BJ1744" s="58">
        <v>1</v>
      </c>
      <c r="BK1744">
        <v>2</v>
      </c>
      <c r="BL1744">
        <v>1</v>
      </c>
      <c r="BM1744">
        <v>1</v>
      </c>
      <c r="BN1744">
        <v>1</v>
      </c>
      <c r="BO1744">
        <v>2</v>
      </c>
      <c r="BP1744">
        <v>1</v>
      </c>
      <c r="BQ1744">
        <v>1</v>
      </c>
      <c r="BR1744">
        <v>2</v>
      </c>
      <c r="BS1744">
        <v>2</v>
      </c>
      <c r="BT1744" t="s">
        <v>125</v>
      </c>
      <c r="BU1744">
        <v>1</v>
      </c>
      <c r="BV1744">
        <v>2</v>
      </c>
      <c r="BW1744">
        <v>2</v>
      </c>
      <c r="BX1744">
        <v>2</v>
      </c>
      <c r="BY1744">
        <v>2</v>
      </c>
      <c r="BZ1744">
        <v>2</v>
      </c>
      <c r="CA1744">
        <v>2</v>
      </c>
      <c r="CB1744">
        <v>2</v>
      </c>
      <c r="CC1744">
        <v>2</v>
      </c>
      <c r="CD1744">
        <v>1</v>
      </c>
      <c r="CE1744">
        <v>2</v>
      </c>
      <c r="CF1744">
        <v>1</v>
      </c>
      <c r="CG1744">
        <v>2</v>
      </c>
      <c r="CH1744">
        <v>2</v>
      </c>
      <c r="CI1744">
        <v>2</v>
      </c>
      <c r="CJ1744">
        <v>1</v>
      </c>
      <c r="CK1744">
        <v>2</v>
      </c>
      <c r="CL1744">
        <v>1</v>
      </c>
      <c r="CM1744">
        <v>3</v>
      </c>
      <c r="CN1744">
        <v>4</v>
      </c>
      <c r="CO1744">
        <v>4</v>
      </c>
      <c r="CP1744">
        <v>3</v>
      </c>
      <c r="CQ1744">
        <v>4</v>
      </c>
      <c r="CR1744">
        <v>4</v>
      </c>
      <c r="CS1744">
        <v>4</v>
      </c>
      <c r="CT1744">
        <v>3</v>
      </c>
      <c r="CU1744">
        <v>3</v>
      </c>
      <c r="CV1744">
        <v>3</v>
      </c>
      <c r="CW1744">
        <v>1</v>
      </c>
      <c r="CX1744">
        <v>3</v>
      </c>
      <c r="CY1744">
        <v>3</v>
      </c>
      <c r="CZ1744">
        <v>3</v>
      </c>
      <c r="DA1744" s="57">
        <v>3</v>
      </c>
    </row>
    <row r="1745" spans="1:105">
      <c r="A1745">
        <v>1739</v>
      </c>
      <c r="B1745">
        <v>2</v>
      </c>
      <c r="C1745">
        <v>5</v>
      </c>
      <c r="D1745">
        <v>4</v>
      </c>
      <c r="E1745">
        <v>3</v>
      </c>
      <c r="F1745">
        <v>0</v>
      </c>
      <c r="G1745">
        <v>1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2</v>
      </c>
      <c r="N1745">
        <v>4</v>
      </c>
      <c r="O1745">
        <v>4</v>
      </c>
      <c r="P1745">
        <v>4</v>
      </c>
      <c r="Q1745">
        <v>4</v>
      </c>
      <c r="R1745">
        <v>4</v>
      </c>
      <c r="S1745">
        <v>4</v>
      </c>
      <c r="U1745">
        <v>0</v>
      </c>
      <c r="V1745">
        <v>1</v>
      </c>
      <c r="W1745">
        <v>0</v>
      </c>
      <c r="X1745">
        <v>1</v>
      </c>
      <c r="Y1745">
        <v>0</v>
      </c>
      <c r="Z1745">
        <v>1</v>
      </c>
      <c r="AA1745">
        <v>0</v>
      </c>
      <c r="AB1745">
        <v>0</v>
      </c>
      <c r="AD1745">
        <v>2</v>
      </c>
      <c r="AF1745">
        <v>1</v>
      </c>
      <c r="AG1745">
        <v>1</v>
      </c>
      <c r="AH1745">
        <v>0</v>
      </c>
      <c r="AI1745">
        <v>0</v>
      </c>
      <c r="AJ1745">
        <v>1</v>
      </c>
      <c r="AK1745">
        <v>0</v>
      </c>
      <c r="AM1745">
        <v>1</v>
      </c>
      <c r="AN1745">
        <v>1</v>
      </c>
      <c r="AO1745">
        <v>1</v>
      </c>
      <c r="AP1745">
        <v>1</v>
      </c>
      <c r="AQ1745">
        <v>0</v>
      </c>
      <c r="AR1745">
        <v>0</v>
      </c>
      <c r="AT1745">
        <v>3</v>
      </c>
      <c r="AU1745">
        <v>4</v>
      </c>
      <c r="AV1745">
        <v>1</v>
      </c>
      <c r="AW1745">
        <v>2</v>
      </c>
      <c r="AX1745">
        <v>1</v>
      </c>
      <c r="AY1745">
        <v>2</v>
      </c>
      <c r="AZ1745">
        <v>1</v>
      </c>
      <c r="BA1745">
        <v>1</v>
      </c>
      <c r="BB1745">
        <v>2</v>
      </c>
      <c r="BC1745">
        <v>1</v>
      </c>
      <c r="BD1745">
        <v>1</v>
      </c>
      <c r="BE1745">
        <v>1</v>
      </c>
      <c r="BF1745">
        <v>1</v>
      </c>
      <c r="BG1745">
        <v>1</v>
      </c>
      <c r="BH1745">
        <v>2</v>
      </c>
      <c r="BI1745">
        <v>2</v>
      </c>
      <c r="BJ1745" s="58">
        <v>1</v>
      </c>
      <c r="BK1745">
        <v>1</v>
      </c>
      <c r="BL1745">
        <v>1</v>
      </c>
      <c r="BM1745">
        <v>1</v>
      </c>
      <c r="BN1745">
        <v>1</v>
      </c>
      <c r="BO1745">
        <v>2</v>
      </c>
      <c r="BP1745">
        <v>1</v>
      </c>
      <c r="BQ1745">
        <v>1</v>
      </c>
      <c r="BR1745">
        <v>2</v>
      </c>
      <c r="BS1745">
        <v>1</v>
      </c>
      <c r="BT1745">
        <v>1</v>
      </c>
      <c r="BU1745">
        <v>1</v>
      </c>
      <c r="BV1745">
        <v>2</v>
      </c>
      <c r="BW1745">
        <v>1</v>
      </c>
      <c r="BX1745">
        <v>2</v>
      </c>
      <c r="BY1745">
        <v>1</v>
      </c>
      <c r="BZ1745">
        <v>2</v>
      </c>
      <c r="CA1745">
        <v>2</v>
      </c>
      <c r="CB1745">
        <v>2</v>
      </c>
      <c r="CC1745">
        <v>1</v>
      </c>
      <c r="CD1745">
        <v>1</v>
      </c>
      <c r="CE1745">
        <v>2</v>
      </c>
      <c r="CF1745">
        <v>1</v>
      </c>
      <c r="CG1745">
        <v>2</v>
      </c>
      <c r="CH1745">
        <v>2</v>
      </c>
      <c r="CI1745">
        <v>2</v>
      </c>
      <c r="CJ1745">
        <v>1</v>
      </c>
      <c r="CK1745">
        <v>2</v>
      </c>
      <c r="CL1745">
        <v>1</v>
      </c>
      <c r="CM1745">
        <v>3</v>
      </c>
      <c r="CN1745">
        <v>3</v>
      </c>
      <c r="CO1745">
        <v>4</v>
      </c>
      <c r="CP1745">
        <v>4</v>
      </c>
      <c r="CQ1745">
        <v>4</v>
      </c>
      <c r="CR1745">
        <v>4</v>
      </c>
      <c r="CS1745">
        <v>4</v>
      </c>
      <c r="CT1745">
        <v>4</v>
      </c>
      <c r="CU1745">
        <v>4</v>
      </c>
      <c r="CV1745">
        <v>3</v>
      </c>
      <c r="CW1745">
        <v>3</v>
      </c>
      <c r="CX1745">
        <v>4</v>
      </c>
      <c r="CY1745">
        <v>4</v>
      </c>
      <c r="CZ1745">
        <v>4</v>
      </c>
      <c r="DA1745" s="57">
        <v>4</v>
      </c>
    </row>
    <row r="1746" spans="1:105">
      <c r="A1746">
        <v>1740</v>
      </c>
      <c r="B1746">
        <v>2</v>
      </c>
      <c r="C1746">
        <v>6</v>
      </c>
      <c r="D1746">
        <v>5</v>
      </c>
      <c r="E1746">
        <v>1</v>
      </c>
      <c r="F1746">
        <v>0</v>
      </c>
      <c r="G1746">
        <v>0</v>
      </c>
      <c r="H1746">
        <v>0</v>
      </c>
      <c r="I1746">
        <v>1</v>
      </c>
      <c r="J1746">
        <v>1</v>
      </c>
      <c r="K1746">
        <v>0</v>
      </c>
      <c r="L1746">
        <v>0</v>
      </c>
      <c r="M1746">
        <v>2</v>
      </c>
      <c r="N1746">
        <v>4</v>
      </c>
      <c r="O1746">
        <v>3</v>
      </c>
      <c r="P1746">
        <v>4</v>
      </c>
      <c r="Q1746">
        <v>3</v>
      </c>
      <c r="R1746">
        <v>4</v>
      </c>
      <c r="S1746">
        <v>3</v>
      </c>
      <c r="U1746">
        <v>1</v>
      </c>
      <c r="V1746">
        <v>1</v>
      </c>
      <c r="W1746">
        <v>0</v>
      </c>
      <c r="X1746">
        <v>0</v>
      </c>
      <c r="Y1746">
        <v>1</v>
      </c>
      <c r="Z1746">
        <v>0</v>
      </c>
      <c r="AA1746">
        <v>0</v>
      </c>
      <c r="AB1746">
        <v>0</v>
      </c>
      <c r="AD1746">
        <v>1</v>
      </c>
      <c r="AF1746">
        <v>1</v>
      </c>
      <c r="AG1746">
        <v>1</v>
      </c>
      <c r="AH1746">
        <v>1</v>
      </c>
      <c r="AI1746">
        <v>0</v>
      </c>
      <c r="AJ1746">
        <v>0</v>
      </c>
      <c r="AK1746">
        <v>0</v>
      </c>
      <c r="AM1746">
        <v>1</v>
      </c>
      <c r="AN1746">
        <v>1</v>
      </c>
      <c r="AO1746">
        <v>1</v>
      </c>
      <c r="AP1746">
        <v>1</v>
      </c>
      <c r="AQ1746">
        <v>0</v>
      </c>
      <c r="AR1746">
        <v>0</v>
      </c>
      <c r="AT1746">
        <v>3</v>
      </c>
      <c r="AU1746">
        <v>1</v>
      </c>
      <c r="AV1746">
        <v>1</v>
      </c>
      <c r="AW1746">
        <v>1</v>
      </c>
      <c r="AX1746">
        <v>1</v>
      </c>
      <c r="AY1746">
        <v>1</v>
      </c>
      <c r="AZ1746">
        <v>1</v>
      </c>
      <c r="BA1746">
        <v>1</v>
      </c>
      <c r="BB1746">
        <v>2</v>
      </c>
      <c r="BC1746">
        <v>1</v>
      </c>
      <c r="BD1746">
        <v>1</v>
      </c>
      <c r="BE1746">
        <v>2</v>
      </c>
      <c r="BF1746">
        <v>1</v>
      </c>
      <c r="BG1746">
        <v>1</v>
      </c>
      <c r="BH1746">
        <v>1</v>
      </c>
      <c r="BI1746">
        <v>2</v>
      </c>
      <c r="BJ1746" s="58">
        <v>1</v>
      </c>
      <c r="BK1746">
        <v>1</v>
      </c>
      <c r="BL1746">
        <v>2</v>
      </c>
      <c r="BM1746">
        <v>1</v>
      </c>
      <c r="BN1746">
        <v>1</v>
      </c>
      <c r="BO1746">
        <v>2</v>
      </c>
      <c r="BP1746">
        <v>2</v>
      </c>
      <c r="BQ1746" t="s">
        <v>125</v>
      </c>
      <c r="BR1746">
        <v>1</v>
      </c>
      <c r="BS1746">
        <v>1</v>
      </c>
      <c r="BT1746">
        <v>1</v>
      </c>
      <c r="BU1746">
        <v>1</v>
      </c>
      <c r="BV1746">
        <v>2</v>
      </c>
      <c r="BW1746">
        <v>2</v>
      </c>
      <c r="BX1746">
        <v>2</v>
      </c>
      <c r="BY1746">
        <v>1</v>
      </c>
      <c r="BZ1746">
        <v>2</v>
      </c>
      <c r="CA1746">
        <v>2</v>
      </c>
      <c r="CB1746">
        <v>2</v>
      </c>
      <c r="CC1746">
        <v>1</v>
      </c>
      <c r="CD1746">
        <v>2</v>
      </c>
      <c r="CE1746">
        <v>2</v>
      </c>
      <c r="CF1746">
        <v>1</v>
      </c>
      <c r="CG1746">
        <v>1</v>
      </c>
      <c r="CH1746">
        <v>1</v>
      </c>
      <c r="CI1746">
        <v>1</v>
      </c>
      <c r="CJ1746">
        <v>1</v>
      </c>
      <c r="CK1746">
        <v>2</v>
      </c>
      <c r="CL1746">
        <v>1</v>
      </c>
      <c r="CM1746">
        <v>4</v>
      </c>
      <c r="CN1746">
        <v>4</v>
      </c>
      <c r="CO1746">
        <v>4</v>
      </c>
      <c r="CP1746">
        <v>3</v>
      </c>
      <c r="CQ1746">
        <v>4</v>
      </c>
      <c r="CR1746">
        <v>4</v>
      </c>
      <c r="CS1746">
        <v>4</v>
      </c>
      <c r="CT1746">
        <v>3</v>
      </c>
      <c r="CU1746">
        <v>3</v>
      </c>
      <c r="CV1746">
        <v>2</v>
      </c>
      <c r="CW1746">
        <v>3</v>
      </c>
      <c r="CX1746">
        <v>2</v>
      </c>
      <c r="CY1746">
        <v>4</v>
      </c>
      <c r="CZ1746">
        <v>3</v>
      </c>
      <c r="DA1746" s="57" t="s">
        <v>125</v>
      </c>
    </row>
    <row r="1747" spans="1:105">
      <c r="A1747">
        <v>1741</v>
      </c>
      <c r="B1747">
        <v>1</v>
      </c>
      <c r="C1747">
        <v>3</v>
      </c>
      <c r="D1747">
        <v>1</v>
      </c>
      <c r="E1747">
        <v>7</v>
      </c>
      <c r="F1747">
        <v>1</v>
      </c>
      <c r="G1747">
        <v>1</v>
      </c>
      <c r="H1747">
        <v>0</v>
      </c>
      <c r="I1747">
        <v>1</v>
      </c>
      <c r="J1747">
        <v>0</v>
      </c>
      <c r="K1747">
        <v>0</v>
      </c>
      <c r="L1747">
        <v>0</v>
      </c>
      <c r="M1747">
        <v>1</v>
      </c>
      <c r="N1747">
        <v>4</v>
      </c>
      <c r="O1747">
        <v>2</v>
      </c>
      <c r="P1747">
        <v>4</v>
      </c>
      <c r="Q1747">
        <v>3</v>
      </c>
      <c r="R1747">
        <v>4</v>
      </c>
      <c r="S1747">
        <v>3</v>
      </c>
      <c r="U1747">
        <v>1</v>
      </c>
      <c r="V1747">
        <v>0</v>
      </c>
      <c r="W1747">
        <v>0</v>
      </c>
      <c r="X1747">
        <v>1</v>
      </c>
      <c r="Y1747">
        <v>0</v>
      </c>
      <c r="Z1747">
        <v>0</v>
      </c>
      <c r="AA1747">
        <v>0</v>
      </c>
      <c r="AB1747">
        <v>0</v>
      </c>
      <c r="AD1747">
        <v>6</v>
      </c>
      <c r="AF1747">
        <v>0</v>
      </c>
      <c r="AG1747">
        <v>0</v>
      </c>
      <c r="AH1747">
        <v>1</v>
      </c>
      <c r="AI1747">
        <v>0</v>
      </c>
      <c r="AJ1747">
        <v>0</v>
      </c>
      <c r="AK1747">
        <v>0</v>
      </c>
      <c r="AM1747">
        <v>1</v>
      </c>
      <c r="AN1747">
        <v>1</v>
      </c>
      <c r="AO1747">
        <v>0</v>
      </c>
      <c r="AP1747">
        <v>0</v>
      </c>
      <c r="AQ1747">
        <v>0</v>
      </c>
      <c r="AR1747">
        <v>0</v>
      </c>
      <c r="AT1747">
        <v>1</v>
      </c>
      <c r="AU1747">
        <v>4</v>
      </c>
      <c r="AV1747">
        <v>1</v>
      </c>
      <c r="AW1747">
        <v>1</v>
      </c>
      <c r="AX1747">
        <v>1</v>
      </c>
      <c r="AY1747">
        <v>2</v>
      </c>
      <c r="AZ1747">
        <v>1</v>
      </c>
      <c r="BA1747">
        <v>1</v>
      </c>
      <c r="BB1747">
        <v>2</v>
      </c>
      <c r="BC1747">
        <v>1</v>
      </c>
      <c r="BD1747">
        <v>1</v>
      </c>
      <c r="BE1747">
        <v>1</v>
      </c>
      <c r="BF1747">
        <v>1</v>
      </c>
      <c r="BG1747">
        <v>1</v>
      </c>
      <c r="BH1747">
        <v>1</v>
      </c>
      <c r="BI1747">
        <v>1</v>
      </c>
      <c r="BJ1747" s="58">
        <v>1</v>
      </c>
      <c r="BK1747">
        <v>2</v>
      </c>
      <c r="BL1747">
        <v>1</v>
      </c>
      <c r="BM1747">
        <v>2</v>
      </c>
      <c r="BN1747">
        <v>1</v>
      </c>
      <c r="BO1747">
        <v>2</v>
      </c>
      <c r="BP1747">
        <v>1</v>
      </c>
      <c r="BQ1747">
        <v>1</v>
      </c>
      <c r="BR1747">
        <v>2</v>
      </c>
      <c r="BS1747">
        <v>2</v>
      </c>
      <c r="BT1747" t="s">
        <v>125</v>
      </c>
      <c r="BU1747">
        <v>1</v>
      </c>
      <c r="BV1747">
        <v>2</v>
      </c>
      <c r="BW1747">
        <v>2</v>
      </c>
      <c r="BX1747">
        <v>2</v>
      </c>
      <c r="BY1747">
        <v>2</v>
      </c>
      <c r="BZ1747">
        <v>2</v>
      </c>
      <c r="CA1747">
        <v>1</v>
      </c>
      <c r="CB1747">
        <v>2</v>
      </c>
      <c r="CC1747">
        <v>2</v>
      </c>
      <c r="CD1747">
        <v>2</v>
      </c>
      <c r="CE1747">
        <v>2</v>
      </c>
      <c r="CF1747">
        <v>1</v>
      </c>
      <c r="CG1747">
        <v>2</v>
      </c>
      <c r="CH1747">
        <v>2</v>
      </c>
      <c r="CI1747">
        <v>2</v>
      </c>
      <c r="CJ1747">
        <v>2</v>
      </c>
      <c r="CK1747">
        <v>2</v>
      </c>
      <c r="CL1747">
        <v>1</v>
      </c>
      <c r="CM1747">
        <v>3</v>
      </c>
      <c r="CN1747">
        <v>3</v>
      </c>
      <c r="CO1747">
        <v>3</v>
      </c>
      <c r="CP1747">
        <v>3</v>
      </c>
      <c r="CQ1747">
        <v>3</v>
      </c>
      <c r="CR1747">
        <v>4</v>
      </c>
      <c r="CS1747">
        <v>4</v>
      </c>
      <c r="CT1747">
        <v>3</v>
      </c>
      <c r="CU1747">
        <v>3</v>
      </c>
      <c r="CV1747">
        <v>3</v>
      </c>
      <c r="CW1747">
        <v>1</v>
      </c>
      <c r="CX1747">
        <v>4</v>
      </c>
      <c r="CY1747">
        <v>3</v>
      </c>
      <c r="CZ1747">
        <v>3</v>
      </c>
      <c r="DA1747" s="57">
        <v>3</v>
      </c>
    </row>
    <row r="1748" spans="1:105">
      <c r="A1748">
        <v>1743</v>
      </c>
      <c r="B1748">
        <v>1</v>
      </c>
      <c r="C1748">
        <v>4</v>
      </c>
      <c r="D1748">
        <v>1</v>
      </c>
      <c r="E1748">
        <v>11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1</v>
      </c>
      <c r="M1748">
        <v>2</v>
      </c>
      <c r="N1748">
        <v>0</v>
      </c>
      <c r="O1748">
        <v>0</v>
      </c>
      <c r="P1748">
        <v>0</v>
      </c>
      <c r="Q1748">
        <v>0</v>
      </c>
      <c r="R1748">
        <v>4</v>
      </c>
      <c r="S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1</v>
      </c>
      <c r="AB1748">
        <v>0</v>
      </c>
      <c r="AD1748">
        <v>3</v>
      </c>
      <c r="AF1748">
        <v>1</v>
      </c>
      <c r="AG1748">
        <v>1</v>
      </c>
      <c r="AH1748">
        <v>1</v>
      </c>
      <c r="AI1748">
        <v>1</v>
      </c>
      <c r="AJ1748">
        <v>0</v>
      </c>
      <c r="AK1748">
        <v>0</v>
      </c>
      <c r="AM1748">
        <v>1</v>
      </c>
      <c r="AN1748">
        <v>1</v>
      </c>
      <c r="AO1748">
        <v>1</v>
      </c>
      <c r="AP1748">
        <v>1</v>
      </c>
      <c r="AQ1748">
        <v>0</v>
      </c>
      <c r="AR1748">
        <v>0</v>
      </c>
      <c r="AT1748">
        <v>3</v>
      </c>
      <c r="AU1748">
        <v>2</v>
      </c>
      <c r="AV1748">
        <v>1</v>
      </c>
      <c r="AW1748">
        <v>2</v>
      </c>
      <c r="AX1748">
        <v>1</v>
      </c>
      <c r="AY1748">
        <v>1</v>
      </c>
      <c r="AZ1748">
        <v>1</v>
      </c>
      <c r="BA1748">
        <v>1</v>
      </c>
      <c r="BB1748">
        <v>2</v>
      </c>
      <c r="BC1748">
        <v>1</v>
      </c>
      <c r="BD1748">
        <v>1</v>
      </c>
      <c r="BE1748">
        <v>1</v>
      </c>
      <c r="BF1748">
        <v>2</v>
      </c>
      <c r="BG1748" t="s">
        <v>125</v>
      </c>
      <c r="BH1748">
        <v>1</v>
      </c>
      <c r="BI1748">
        <v>1</v>
      </c>
      <c r="BJ1748" s="58">
        <v>1</v>
      </c>
      <c r="BK1748">
        <v>1</v>
      </c>
      <c r="BL1748">
        <v>1</v>
      </c>
      <c r="BM1748">
        <v>1</v>
      </c>
      <c r="BN1748">
        <v>1</v>
      </c>
      <c r="BO1748">
        <v>2</v>
      </c>
      <c r="BP1748">
        <v>2</v>
      </c>
      <c r="BQ1748" t="s">
        <v>125</v>
      </c>
      <c r="BR1748">
        <v>1</v>
      </c>
      <c r="BS1748">
        <v>1</v>
      </c>
      <c r="BT1748">
        <v>2</v>
      </c>
      <c r="BU1748">
        <v>1</v>
      </c>
      <c r="BV1748">
        <v>1</v>
      </c>
      <c r="BW1748">
        <v>1</v>
      </c>
      <c r="BX1748">
        <v>2</v>
      </c>
      <c r="BY1748">
        <v>2</v>
      </c>
      <c r="BZ1748">
        <v>1</v>
      </c>
      <c r="CA1748">
        <v>2</v>
      </c>
      <c r="CB1748">
        <v>2</v>
      </c>
      <c r="CC1748">
        <v>1</v>
      </c>
      <c r="CD1748">
        <v>1</v>
      </c>
      <c r="CE1748">
        <v>2</v>
      </c>
      <c r="CF1748">
        <v>1</v>
      </c>
      <c r="CG1748">
        <v>2</v>
      </c>
      <c r="CH1748">
        <v>2</v>
      </c>
      <c r="CI1748">
        <v>1</v>
      </c>
      <c r="CJ1748">
        <v>2</v>
      </c>
      <c r="CK1748">
        <v>2</v>
      </c>
      <c r="CL1748">
        <v>1</v>
      </c>
      <c r="CM1748">
        <v>3</v>
      </c>
      <c r="CN1748">
        <v>4</v>
      </c>
      <c r="CO1748">
        <v>4</v>
      </c>
      <c r="CP1748">
        <v>4</v>
      </c>
      <c r="CQ1748">
        <v>4</v>
      </c>
      <c r="CR1748">
        <v>4</v>
      </c>
      <c r="CS1748">
        <v>4</v>
      </c>
      <c r="CT1748">
        <v>3</v>
      </c>
      <c r="CU1748">
        <v>3</v>
      </c>
      <c r="CV1748">
        <v>3</v>
      </c>
      <c r="CW1748">
        <v>2</v>
      </c>
      <c r="CX1748">
        <v>3</v>
      </c>
      <c r="CY1748">
        <v>3</v>
      </c>
      <c r="CZ1748">
        <v>3</v>
      </c>
      <c r="DA1748" s="57" t="s">
        <v>125</v>
      </c>
    </row>
    <row r="1749" spans="1:105">
      <c r="A1749">
        <v>1744</v>
      </c>
      <c r="B1749">
        <v>1</v>
      </c>
      <c r="C1749">
        <v>5</v>
      </c>
      <c r="D1749">
        <v>4</v>
      </c>
      <c r="E1749">
        <v>7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1</v>
      </c>
      <c r="M1749">
        <v>1</v>
      </c>
      <c r="N1749">
        <v>4</v>
      </c>
      <c r="O1749">
        <v>4</v>
      </c>
      <c r="P1749">
        <v>4</v>
      </c>
      <c r="Q1749">
        <v>4</v>
      </c>
      <c r="R1749">
        <v>4</v>
      </c>
      <c r="S1749">
        <v>4</v>
      </c>
      <c r="U1749">
        <v>1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D1749">
        <v>1</v>
      </c>
      <c r="AF1749">
        <v>1</v>
      </c>
      <c r="AG1749">
        <v>1</v>
      </c>
      <c r="AH1749">
        <v>0</v>
      </c>
      <c r="AI1749">
        <v>0</v>
      </c>
      <c r="AJ1749">
        <v>0</v>
      </c>
      <c r="AK1749">
        <v>0</v>
      </c>
      <c r="AM1749">
        <v>1</v>
      </c>
      <c r="AN1749">
        <v>1</v>
      </c>
      <c r="AO1749">
        <v>1</v>
      </c>
      <c r="AP1749">
        <v>1</v>
      </c>
      <c r="AQ1749">
        <v>0</v>
      </c>
      <c r="AR1749">
        <v>0</v>
      </c>
      <c r="AT1749">
        <v>1</v>
      </c>
      <c r="AU1749">
        <v>4</v>
      </c>
      <c r="AV1749">
        <v>2</v>
      </c>
      <c r="AW1749">
        <v>2</v>
      </c>
      <c r="AX1749">
        <v>1</v>
      </c>
      <c r="AY1749">
        <v>2</v>
      </c>
      <c r="AZ1749">
        <v>1</v>
      </c>
      <c r="BC1749">
        <v>2</v>
      </c>
      <c r="BD1749">
        <v>2</v>
      </c>
      <c r="BE1749" t="s">
        <v>125</v>
      </c>
      <c r="BF1749">
        <v>1</v>
      </c>
      <c r="BG1749">
        <v>1</v>
      </c>
      <c r="BH1749">
        <v>1</v>
      </c>
      <c r="BI1749">
        <v>1</v>
      </c>
      <c r="BJ1749" s="58">
        <v>1</v>
      </c>
      <c r="BK1749">
        <v>2</v>
      </c>
      <c r="BL1749">
        <v>2</v>
      </c>
      <c r="BM1749">
        <v>2</v>
      </c>
      <c r="BN1749">
        <v>1</v>
      </c>
      <c r="BO1749">
        <v>2</v>
      </c>
      <c r="BP1749">
        <v>2</v>
      </c>
      <c r="BQ1749" t="s">
        <v>125</v>
      </c>
      <c r="BR1749">
        <v>2</v>
      </c>
      <c r="BS1749">
        <v>2</v>
      </c>
      <c r="BT1749" t="s">
        <v>125</v>
      </c>
      <c r="BU1749">
        <v>1</v>
      </c>
      <c r="BV1749">
        <v>2</v>
      </c>
      <c r="BW1749">
        <v>1</v>
      </c>
      <c r="BX1749">
        <v>2</v>
      </c>
      <c r="BY1749">
        <v>2</v>
      </c>
      <c r="BZ1749">
        <v>2</v>
      </c>
      <c r="CA1749">
        <v>2</v>
      </c>
      <c r="CB1749">
        <v>2</v>
      </c>
      <c r="CC1749">
        <v>1</v>
      </c>
      <c r="CD1749">
        <v>1</v>
      </c>
      <c r="CE1749">
        <v>2</v>
      </c>
      <c r="CF1749">
        <v>2</v>
      </c>
      <c r="CG1749">
        <v>2</v>
      </c>
      <c r="CH1749">
        <v>2</v>
      </c>
      <c r="CI1749">
        <v>1</v>
      </c>
      <c r="CJ1749">
        <v>1</v>
      </c>
      <c r="CK1749">
        <v>2</v>
      </c>
      <c r="CL1749">
        <v>2</v>
      </c>
      <c r="CM1749" t="s">
        <v>125</v>
      </c>
      <c r="CN1749" t="s">
        <v>125</v>
      </c>
      <c r="CO1749">
        <v>3</v>
      </c>
      <c r="CP1749">
        <v>3</v>
      </c>
      <c r="CQ1749">
        <v>4</v>
      </c>
      <c r="CR1749">
        <v>3</v>
      </c>
      <c r="CS1749">
        <v>3</v>
      </c>
      <c r="CT1749">
        <v>3</v>
      </c>
      <c r="CU1749">
        <v>3</v>
      </c>
      <c r="CV1749">
        <v>2</v>
      </c>
      <c r="CW1749">
        <v>1</v>
      </c>
      <c r="CX1749">
        <v>2</v>
      </c>
      <c r="CY1749">
        <v>3</v>
      </c>
      <c r="CZ1749">
        <v>0</v>
      </c>
      <c r="DA1749" s="57" t="s">
        <v>125</v>
      </c>
    </row>
    <row r="1750" spans="1:105">
      <c r="A1750">
        <v>1745</v>
      </c>
      <c r="B1750">
        <v>2</v>
      </c>
      <c r="C1750">
        <v>6</v>
      </c>
      <c r="D1750">
        <v>7</v>
      </c>
      <c r="E1750">
        <v>15</v>
      </c>
      <c r="F1750">
        <v>0</v>
      </c>
      <c r="G1750">
        <v>1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2</v>
      </c>
      <c r="N1750">
        <v>4</v>
      </c>
      <c r="O1750">
        <v>4</v>
      </c>
      <c r="P1750">
        <v>3</v>
      </c>
      <c r="Q1750">
        <v>3</v>
      </c>
      <c r="R1750">
        <v>4</v>
      </c>
      <c r="S1750">
        <v>4</v>
      </c>
      <c r="U1750">
        <v>0</v>
      </c>
      <c r="V1750">
        <v>0</v>
      </c>
      <c r="W1750">
        <v>0</v>
      </c>
      <c r="X1750">
        <v>0</v>
      </c>
      <c r="Y1750">
        <v>1</v>
      </c>
      <c r="Z1750">
        <v>0</v>
      </c>
      <c r="AA1750">
        <v>0</v>
      </c>
      <c r="AB1750">
        <v>0</v>
      </c>
      <c r="AD1750">
        <v>2</v>
      </c>
      <c r="AF1750">
        <v>1</v>
      </c>
      <c r="AG1750">
        <v>1</v>
      </c>
      <c r="AH1750">
        <v>0</v>
      </c>
      <c r="AI1750">
        <v>0</v>
      </c>
      <c r="AJ1750">
        <v>0</v>
      </c>
      <c r="AK1750">
        <v>0</v>
      </c>
      <c r="AM1750">
        <v>1</v>
      </c>
      <c r="AN1750">
        <v>1</v>
      </c>
      <c r="AO1750">
        <v>1</v>
      </c>
      <c r="AP1750">
        <v>0</v>
      </c>
      <c r="AQ1750">
        <v>0</v>
      </c>
      <c r="AR1750">
        <v>0</v>
      </c>
      <c r="AT1750">
        <v>1</v>
      </c>
      <c r="AU1750">
        <v>4</v>
      </c>
      <c r="AV1750">
        <v>1</v>
      </c>
      <c r="AW1750">
        <v>2</v>
      </c>
      <c r="AX1750">
        <v>1</v>
      </c>
      <c r="AY1750">
        <v>1</v>
      </c>
      <c r="AZ1750">
        <v>1</v>
      </c>
      <c r="BA1750">
        <v>1</v>
      </c>
      <c r="BB1750">
        <v>1</v>
      </c>
      <c r="BC1750">
        <v>1</v>
      </c>
      <c r="BD1750">
        <v>1</v>
      </c>
      <c r="BE1750">
        <v>1</v>
      </c>
      <c r="BF1750">
        <v>1</v>
      </c>
      <c r="BG1750">
        <v>1</v>
      </c>
      <c r="BH1750">
        <v>2</v>
      </c>
      <c r="BI1750">
        <v>2</v>
      </c>
      <c r="BJ1750" s="58">
        <v>1</v>
      </c>
      <c r="BK1750">
        <v>1</v>
      </c>
      <c r="BL1750">
        <v>1</v>
      </c>
      <c r="BM1750">
        <v>1</v>
      </c>
      <c r="BN1750">
        <v>1</v>
      </c>
      <c r="BO1750">
        <v>2</v>
      </c>
      <c r="BP1750">
        <v>1</v>
      </c>
      <c r="BQ1750">
        <v>1</v>
      </c>
      <c r="BR1750">
        <v>2</v>
      </c>
      <c r="BS1750">
        <v>2</v>
      </c>
      <c r="BT1750" t="s">
        <v>125</v>
      </c>
      <c r="BU1750">
        <v>1</v>
      </c>
      <c r="BV1750">
        <v>1</v>
      </c>
      <c r="BW1750">
        <v>1</v>
      </c>
      <c r="BX1750">
        <v>2</v>
      </c>
      <c r="BY1750">
        <v>2</v>
      </c>
      <c r="BZ1750">
        <v>2</v>
      </c>
      <c r="CA1750">
        <v>2</v>
      </c>
      <c r="CB1750">
        <v>2</v>
      </c>
      <c r="CC1750">
        <v>1</v>
      </c>
      <c r="CD1750">
        <v>1</v>
      </c>
      <c r="CE1750">
        <v>2</v>
      </c>
      <c r="CF1750">
        <v>1</v>
      </c>
      <c r="CG1750">
        <v>1</v>
      </c>
      <c r="CH1750">
        <v>2</v>
      </c>
      <c r="CI1750">
        <v>2</v>
      </c>
      <c r="CJ1750">
        <v>1</v>
      </c>
      <c r="CK1750">
        <v>2</v>
      </c>
      <c r="CL1750">
        <v>1</v>
      </c>
      <c r="CM1750">
        <v>3</v>
      </c>
      <c r="CN1750">
        <v>3</v>
      </c>
      <c r="CO1750">
        <v>4</v>
      </c>
      <c r="CP1750">
        <v>4</v>
      </c>
      <c r="CQ1750">
        <v>4</v>
      </c>
      <c r="CR1750">
        <v>4</v>
      </c>
      <c r="CS1750">
        <v>4</v>
      </c>
      <c r="CT1750">
        <v>3</v>
      </c>
      <c r="CU1750">
        <v>3</v>
      </c>
      <c r="CV1750">
        <v>3</v>
      </c>
      <c r="CW1750">
        <v>1</v>
      </c>
      <c r="CX1750">
        <v>3</v>
      </c>
      <c r="CY1750">
        <v>4</v>
      </c>
      <c r="CZ1750">
        <v>4</v>
      </c>
      <c r="DA1750" s="57">
        <v>4</v>
      </c>
    </row>
    <row r="1751" spans="1:105">
      <c r="A1751">
        <v>1746</v>
      </c>
      <c r="B1751">
        <v>2</v>
      </c>
      <c r="C1751">
        <v>3</v>
      </c>
      <c r="D1751">
        <v>1</v>
      </c>
      <c r="E1751">
        <v>8</v>
      </c>
      <c r="F1751">
        <v>0</v>
      </c>
      <c r="G1751">
        <v>0</v>
      </c>
      <c r="H1751">
        <v>0</v>
      </c>
      <c r="I1751">
        <v>0</v>
      </c>
      <c r="J1751">
        <v>1</v>
      </c>
      <c r="K1751">
        <v>0</v>
      </c>
      <c r="L1751">
        <v>0</v>
      </c>
      <c r="M1751">
        <v>1</v>
      </c>
      <c r="N1751">
        <v>0</v>
      </c>
      <c r="O1751">
        <v>3</v>
      </c>
      <c r="P1751">
        <v>3</v>
      </c>
      <c r="Q1751">
        <v>3</v>
      </c>
      <c r="R1751">
        <v>3</v>
      </c>
      <c r="S1751">
        <v>3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1</v>
      </c>
      <c r="AA1751">
        <v>0</v>
      </c>
      <c r="AB1751">
        <v>0</v>
      </c>
      <c r="AD1751">
        <v>3</v>
      </c>
      <c r="AF1751">
        <v>1</v>
      </c>
      <c r="AG1751">
        <v>1</v>
      </c>
      <c r="AH1751">
        <v>1</v>
      </c>
      <c r="AI1751">
        <v>0</v>
      </c>
      <c r="AJ1751">
        <v>0</v>
      </c>
      <c r="AK1751">
        <v>0</v>
      </c>
      <c r="AM1751">
        <v>1</v>
      </c>
      <c r="AN1751">
        <v>1</v>
      </c>
      <c r="AO1751">
        <v>1</v>
      </c>
      <c r="AP1751">
        <v>1</v>
      </c>
      <c r="AQ1751">
        <v>0</v>
      </c>
      <c r="AR1751">
        <v>0</v>
      </c>
      <c r="AT1751">
        <v>3</v>
      </c>
      <c r="AU1751">
        <v>3</v>
      </c>
      <c r="AV1751">
        <v>1</v>
      </c>
      <c r="AW1751">
        <v>2</v>
      </c>
      <c r="AX1751">
        <v>1</v>
      </c>
      <c r="AY1751">
        <v>2</v>
      </c>
      <c r="AZ1751">
        <v>1</v>
      </c>
      <c r="BA1751">
        <v>2</v>
      </c>
      <c r="BC1751">
        <v>1</v>
      </c>
      <c r="BD1751">
        <v>1</v>
      </c>
      <c r="BE1751">
        <v>2</v>
      </c>
      <c r="BF1751">
        <v>1</v>
      </c>
      <c r="BG1751">
        <v>1</v>
      </c>
      <c r="BH1751">
        <v>1</v>
      </c>
      <c r="BI1751">
        <v>2</v>
      </c>
      <c r="BJ1751" s="58">
        <v>1</v>
      </c>
      <c r="BK1751">
        <v>2</v>
      </c>
      <c r="BL1751">
        <v>2</v>
      </c>
      <c r="BM1751">
        <v>1</v>
      </c>
      <c r="BN1751">
        <v>1</v>
      </c>
      <c r="BO1751">
        <v>2</v>
      </c>
      <c r="BP1751">
        <v>2</v>
      </c>
      <c r="BQ1751" t="s">
        <v>125</v>
      </c>
      <c r="BR1751">
        <v>1</v>
      </c>
      <c r="BS1751">
        <v>2</v>
      </c>
      <c r="BT1751" t="s">
        <v>125</v>
      </c>
      <c r="BU1751">
        <v>1</v>
      </c>
      <c r="BV1751">
        <v>2</v>
      </c>
      <c r="BW1751">
        <v>2</v>
      </c>
      <c r="BX1751">
        <v>2</v>
      </c>
      <c r="BY1751">
        <v>1</v>
      </c>
      <c r="BZ1751">
        <v>1</v>
      </c>
      <c r="CA1751">
        <v>1</v>
      </c>
      <c r="CB1751">
        <v>2</v>
      </c>
      <c r="CC1751">
        <v>2</v>
      </c>
      <c r="CD1751">
        <v>2</v>
      </c>
      <c r="CE1751">
        <v>1</v>
      </c>
      <c r="CF1751">
        <v>1</v>
      </c>
      <c r="CG1751">
        <v>2</v>
      </c>
      <c r="CH1751">
        <v>2</v>
      </c>
      <c r="CI1751">
        <v>2</v>
      </c>
      <c r="CJ1751">
        <v>2</v>
      </c>
      <c r="CK1751">
        <v>2</v>
      </c>
      <c r="CL1751">
        <v>2</v>
      </c>
      <c r="CM1751" t="s">
        <v>125</v>
      </c>
      <c r="CN1751" t="s">
        <v>125</v>
      </c>
      <c r="CO1751">
        <v>3</v>
      </c>
      <c r="CP1751">
        <v>2</v>
      </c>
      <c r="CQ1751">
        <v>4</v>
      </c>
      <c r="CR1751">
        <v>3</v>
      </c>
      <c r="CS1751">
        <v>3</v>
      </c>
      <c r="CT1751">
        <v>4</v>
      </c>
      <c r="CU1751">
        <v>3</v>
      </c>
      <c r="CV1751">
        <v>2</v>
      </c>
      <c r="CW1751">
        <v>1</v>
      </c>
      <c r="CX1751">
        <v>2</v>
      </c>
      <c r="CY1751">
        <v>3</v>
      </c>
      <c r="CZ1751">
        <v>0</v>
      </c>
      <c r="DA1751" s="57" t="s">
        <v>125</v>
      </c>
    </row>
    <row r="1752" spans="1:105">
      <c r="A1752">
        <v>1747</v>
      </c>
      <c r="B1752">
        <v>2</v>
      </c>
      <c r="C1752">
        <v>6</v>
      </c>
      <c r="D1752">
        <v>4</v>
      </c>
      <c r="N1752">
        <v>0</v>
      </c>
      <c r="O1752">
        <v>0</v>
      </c>
      <c r="P1752">
        <v>0</v>
      </c>
      <c r="Q1752">
        <v>0</v>
      </c>
      <c r="R1752">
        <v>4</v>
      </c>
      <c r="S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1</v>
      </c>
      <c r="AA1752">
        <v>0</v>
      </c>
      <c r="AB1752">
        <v>0</v>
      </c>
      <c r="AD1752">
        <v>2</v>
      </c>
      <c r="AF1752">
        <v>0</v>
      </c>
      <c r="AG1752">
        <v>0</v>
      </c>
      <c r="AH1752">
        <v>1</v>
      </c>
      <c r="AI1752">
        <v>0</v>
      </c>
      <c r="AJ1752">
        <v>0</v>
      </c>
      <c r="AK1752">
        <v>0</v>
      </c>
      <c r="AM1752">
        <v>0</v>
      </c>
      <c r="AN1752">
        <v>1</v>
      </c>
      <c r="AO1752">
        <v>0</v>
      </c>
      <c r="AP1752">
        <v>0</v>
      </c>
      <c r="AQ1752">
        <v>0</v>
      </c>
      <c r="AR1752">
        <v>0</v>
      </c>
      <c r="AT1752">
        <v>4</v>
      </c>
      <c r="AU1752">
        <v>4</v>
      </c>
      <c r="AV1752">
        <v>1</v>
      </c>
      <c r="AW1752">
        <v>2</v>
      </c>
      <c r="AX1752">
        <v>1</v>
      </c>
      <c r="AY1752">
        <v>1</v>
      </c>
      <c r="AZ1752">
        <v>1</v>
      </c>
      <c r="BA1752">
        <v>1</v>
      </c>
      <c r="BB1752">
        <v>2</v>
      </c>
      <c r="BC1752">
        <v>2</v>
      </c>
      <c r="BD1752">
        <v>1</v>
      </c>
      <c r="BE1752">
        <v>2</v>
      </c>
      <c r="BF1752">
        <v>1</v>
      </c>
      <c r="BG1752">
        <v>1</v>
      </c>
      <c r="BH1752">
        <v>2</v>
      </c>
      <c r="BI1752">
        <v>1</v>
      </c>
      <c r="BJ1752" s="58">
        <v>1</v>
      </c>
      <c r="BK1752">
        <v>2</v>
      </c>
      <c r="BL1752">
        <v>1</v>
      </c>
      <c r="BM1752">
        <v>2</v>
      </c>
      <c r="BN1752">
        <v>1</v>
      </c>
      <c r="BO1752">
        <v>1</v>
      </c>
      <c r="BP1752">
        <v>2</v>
      </c>
      <c r="BQ1752" t="s">
        <v>125</v>
      </c>
      <c r="BR1752">
        <v>1</v>
      </c>
      <c r="BS1752">
        <v>2</v>
      </c>
      <c r="BT1752" t="s">
        <v>125</v>
      </c>
      <c r="BU1752">
        <v>1</v>
      </c>
      <c r="BV1752">
        <v>2</v>
      </c>
      <c r="BW1752">
        <v>1</v>
      </c>
      <c r="BX1752">
        <v>2</v>
      </c>
      <c r="BY1752">
        <v>2</v>
      </c>
      <c r="BZ1752">
        <v>2</v>
      </c>
      <c r="CA1752">
        <v>2</v>
      </c>
      <c r="CB1752">
        <v>2</v>
      </c>
      <c r="CC1752">
        <v>2</v>
      </c>
      <c r="CD1752">
        <v>2</v>
      </c>
      <c r="CE1752">
        <v>2</v>
      </c>
      <c r="CF1752">
        <v>2</v>
      </c>
      <c r="CG1752">
        <v>2</v>
      </c>
      <c r="CH1752">
        <v>2</v>
      </c>
      <c r="CJ1752">
        <v>1</v>
      </c>
      <c r="CK1752">
        <v>2</v>
      </c>
      <c r="CL1752">
        <v>1</v>
      </c>
      <c r="CM1752">
        <v>4</v>
      </c>
      <c r="CN1752">
        <v>4</v>
      </c>
      <c r="CO1752">
        <v>4</v>
      </c>
      <c r="CP1752">
        <v>4</v>
      </c>
      <c r="CQ1752">
        <v>4</v>
      </c>
      <c r="CR1752">
        <v>4</v>
      </c>
      <c r="CS1752">
        <v>4</v>
      </c>
      <c r="CT1752">
        <v>3</v>
      </c>
      <c r="CU1752">
        <v>3</v>
      </c>
      <c r="CV1752">
        <v>3</v>
      </c>
      <c r="CW1752">
        <v>3</v>
      </c>
      <c r="CX1752">
        <v>4</v>
      </c>
      <c r="CY1752">
        <v>3</v>
      </c>
      <c r="CZ1752">
        <v>3</v>
      </c>
      <c r="DA1752" s="57" t="s">
        <v>125</v>
      </c>
    </row>
    <row r="1753" spans="1:105">
      <c r="A1753">
        <v>1748</v>
      </c>
      <c r="B1753">
        <v>1</v>
      </c>
      <c r="C1753">
        <v>3</v>
      </c>
      <c r="D1753">
        <v>3</v>
      </c>
      <c r="E1753">
        <v>14</v>
      </c>
      <c r="F1753">
        <v>0</v>
      </c>
      <c r="G1753">
        <v>0</v>
      </c>
      <c r="H1753">
        <v>0</v>
      </c>
      <c r="I1753">
        <v>0</v>
      </c>
      <c r="J1753">
        <v>1</v>
      </c>
      <c r="K1753">
        <v>0</v>
      </c>
      <c r="L1753">
        <v>0</v>
      </c>
      <c r="M1753">
        <v>1</v>
      </c>
      <c r="N1753">
        <v>0</v>
      </c>
      <c r="O1753">
        <v>4</v>
      </c>
      <c r="P1753">
        <v>0</v>
      </c>
      <c r="Q1753">
        <v>0</v>
      </c>
      <c r="R1753">
        <v>4</v>
      </c>
      <c r="S1753">
        <v>3</v>
      </c>
      <c r="U1753">
        <v>1</v>
      </c>
      <c r="V1753">
        <v>1</v>
      </c>
      <c r="W1753">
        <v>0</v>
      </c>
      <c r="X1753">
        <v>0</v>
      </c>
      <c r="Y1753">
        <v>0</v>
      </c>
      <c r="Z1753">
        <v>1</v>
      </c>
      <c r="AA1753">
        <v>0</v>
      </c>
      <c r="AB1753">
        <v>0</v>
      </c>
      <c r="AD1753">
        <v>1</v>
      </c>
      <c r="AF1753">
        <v>1</v>
      </c>
      <c r="AG1753">
        <v>0</v>
      </c>
      <c r="AH1753">
        <v>0</v>
      </c>
      <c r="AI1753">
        <v>1</v>
      </c>
      <c r="AJ1753">
        <v>0</v>
      </c>
      <c r="AK1753">
        <v>1</v>
      </c>
      <c r="AM1753">
        <v>1</v>
      </c>
      <c r="AN1753">
        <v>1</v>
      </c>
      <c r="AO1753">
        <v>0</v>
      </c>
      <c r="AP1753">
        <v>1</v>
      </c>
      <c r="AQ1753">
        <v>0</v>
      </c>
      <c r="AR1753">
        <v>0</v>
      </c>
      <c r="AT1753">
        <v>3</v>
      </c>
      <c r="AU1753">
        <v>3</v>
      </c>
      <c r="AV1753">
        <v>2</v>
      </c>
      <c r="AW1753">
        <v>1</v>
      </c>
      <c r="AX1753">
        <v>1</v>
      </c>
      <c r="AY1753">
        <v>2</v>
      </c>
      <c r="AZ1753">
        <v>1</v>
      </c>
      <c r="BA1753">
        <v>1</v>
      </c>
      <c r="BB1753">
        <v>2</v>
      </c>
      <c r="BC1753">
        <v>1</v>
      </c>
      <c r="BD1753">
        <v>1</v>
      </c>
      <c r="BE1753">
        <v>2</v>
      </c>
      <c r="BF1753">
        <v>2</v>
      </c>
      <c r="BG1753" t="s">
        <v>125</v>
      </c>
      <c r="BH1753">
        <v>2</v>
      </c>
      <c r="BI1753">
        <v>2</v>
      </c>
      <c r="BJ1753" s="58">
        <v>1</v>
      </c>
      <c r="BK1753">
        <v>2</v>
      </c>
      <c r="BL1753">
        <v>1</v>
      </c>
      <c r="BM1753">
        <v>1</v>
      </c>
      <c r="BN1753">
        <v>2</v>
      </c>
      <c r="BO1753">
        <v>2</v>
      </c>
      <c r="BP1753">
        <v>2</v>
      </c>
      <c r="BQ1753" t="s">
        <v>125</v>
      </c>
      <c r="BR1753">
        <v>1</v>
      </c>
      <c r="BS1753">
        <v>2</v>
      </c>
      <c r="BT1753" t="s">
        <v>125</v>
      </c>
      <c r="BU1753">
        <v>1</v>
      </c>
      <c r="BV1753">
        <v>2</v>
      </c>
      <c r="BW1753">
        <v>1</v>
      </c>
      <c r="BX1753">
        <v>2</v>
      </c>
      <c r="BY1753">
        <v>2</v>
      </c>
      <c r="BZ1753">
        <v>2</v>
      </c>
      <c r="CA1753">
        <v>1</v>
      </c>
      <c r="CB1753">
        <v>2</v>
      </c>
      <c r="CC1753">
        <v>1</v>
      </c>
      <c r="CD1753">
        <v>2</v>
      </c>
      <c r="CE1753">
        <v>2</v>
      </c>
      <c r="CF1753">
        <v>1</v>
      </c>
      <c r="CG1753">
        <v>1</v>
      </c>
      <c r="CH1753">
        <v>2</v>
      </c>
      <c r="CI1753">
        <v>1</v>
      </c>
      <c r="CJ1753">
        <v>1</v>
      </c>
      <c r="CK1753">
        <v>2</v>
      </c>
      <c r="CL1753">
        <v>2</v>
      </c>
      <c r="CM1753" t="s">
        <v>125</v>
      </c>
      <c r="CN1753" t="s">
        <v>125</v>
      </c>
      <c r="CO1753">
        <v>3</v>
      </c>
      <c r="CP1753">
        <v>3</v>
      </c>
      <c r="CQ1753">
        <v>4</v>
      </c>
      <c r="CR1753">
        <v>4</v>
      </c>
      <c r="CS1753">
        <v>4</v>
      </c>
      <c r="CT1753">
        <v>4</v>
      </c>
      <c r="CU1753">
        <v>3</v>
      </c>
      <c r="CV1753">
        <v>1</v>
      </c>
      <c r="CW1753">
        <v>1</v>
      </c>
      <c r="CX1753">
        <v>2</v>
      </c>
      <c r="CY1753">
        <v>3</v>
      </c>
      <c r="CZ1753">
        <v>3</v>
      </c>
      <c r="DA1753" s="57" t="s">
        <v>125</v>
      </c>
    </row>
    <row r="1754" spans="1:105">
      <c r="A1754">
        <v>1749</v>
      </c>
      <c r="B1754">
        <v>2</v>
      </c>
      <c r="C1754">
        <v>2</v>
      </c>
      <c r="D1754">
        <v>1</v>
      </c>
      <c r="E1754">
        <v>13</v>
      </c>
      <c r="F1754">
        <v>0</v>
      </c>
      <c r="G1754">
        <v>0</v>
      </c>
      <c r="H1754">
        <v>0</v>
      </c>
      <c r="I1754">
        <v>1</v>
      </c>
      <c r="J1754">
        <v>0</v>
      </c>
      <c r="K1754">
        <v>0</v>
      </c>
      <c r="L1754">
        <v>0</v>
      </c>
      <c r="M1754">
        <v>1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U1754">
        <v>1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D1754">
        <v>3</v>
      </c>
      <c r="AF1754">
        <v>1</v>
      </c>
      <c r="AG1754">
        <v>0</v>
      </c>
      <c r="AH1754">
        <v>1</v>
      </c>
      <c r="AI1754">
        <v>0</v>
      </c>
      <c r="AJ1754">
        <v>0</v>
      </c>
      <c r="AK1754">
        <v>0</v>
      </c>
      <c r="AM1754">
        <v>1</v>
      </c>
      <c r="AN1754">
        <v>1</v>
      </c>
      <c r="AO1754">
        <v>0</v>
      </c>
      <c r="AP1754">
        <v>0</v>
      </c>
      <c r="AQ1754">
        <v>0</v>
      </c>
      <c r="AR1754">
        <v>0</v>
      </c>
      <c r="AT1754">
        <v>1</v>
      </c>
      <c r="AU1754">
        <v>3</v>
      </c>
      <c r="AV1754">
        <v>2</v>
      </c>
      <c r="AW1754">
        <v>2</v>
      </c>
      <c r="AX1754">
        <v>1</v>
      </c>
      <c r="AY1754">
        <v>1</v>
      </c>
      <c r="AZ1754">
        <v>1</v>
      </c>
      <c r="BA1754">
        <v>1</v>
      </c>
      <c r="BB1754">
        <v>2</v>
      </c>
      <c r="BC1754">
        <v>2</v>
      </c>
      <c r="BD1754">
        <v>1</v>
      </c>
      <c r="BE1754">
        <v>2</v>
      </c>
      <c r="BF1754">
        <v>1</v>
      </c>
      <c r="BG1754">
        <v>2</v>
      </c>
      <c r="BH1754">
        <v>1</v>
      </c>
      <c r="BI1754">
        <v>2</v>
      </c>
      <c r="BJ1754" s="58">
        <v>2</v>
      </c>
      <c r="BK1754">
        <v>2</v>
      </c>
      <c r="BL1754">
        <v>2</v>
      </c>
      <c r="BM1754">
        <v>1</v>
      </c>
      <c r="BN1754">
        <v>2</v>
      </c>
      <c r="BO1754">
        <v>2</v>
      </c>
      <c r="BP1754">
        <v>2</v>
      </c>
      <c r="BQ1754" t="s">
        <v>125</v>
      </c>
      <c r="BR1754">
        <v>1</v>
      </c>
      <c r="BS1754">
        <v>2</v>
      </c>
      <c r="BT1754" t="s">
        <v>125</v>
      </c>
      <c r="BU1754">
        <v>2</v>
      </c>
      <c r="BV1754">
        <v>1</v>
      </c>
      <c r="BW1754">
        <v>2</v>
      </c>
      <c r="BX1754">
        <v>2</v>
      </c>
      <c r="BY1754">
        <v>2</v>
      </c>
      <c r="BZ1754">
        <v>2</v>
      </c>
      <c r="CA1754">
        <v>2</v>
      </c>
      <c r="CB1754">
        <v>2</v>
      </c>
      <c r="CC1754">
        <v>1</v>
      </c>
      <c r="CD1754">
        <v>2</v>
      </c>
      <c r="CE1754">
        <v>2</v>
      </c>
      <c r="CF1754">
        <v>1</v>
      </c>
      <c r="CG1754">
        <v>2</v>
      </c>
      <c r="CH1754">
        <v>2</v>
      </c>
      <c r="CI1754">
        <v>2</v>
      </c>
      <c r="CJ1754">
        <v>2</v>
      </c>
      <c r="CK1754">
        <v>2</v>
      </c>
      <c r="CL1754">
        <v>1</v>
      </c>
      <c r="CM1754">
        <v>3</v>
      </c>
      <c r="CO1754">
        <v>3</v>
      </c>
      <c r="CP1754">
        <v>1</v>
      </c>
      <c r="CQ1754">
        <v>1</v>
      </c>
      <c r="CR1754">
        <v>2</v>
      </c>
      <c r="CS1754">
        <v>3</v>
      </c>
      <c r="CT1754">
        <v>4</v>
      </c>
      <c r="CU1754">
        <v>3</v>
      </c>
      <c r="CV1754">
        <v>1</v>
      </c>
      <c r="CW1754">
        <v>1</v>
      </c>
      <c r="CX1754">
        <v>2</v>
      </c>
      <c r="CY1754">
        <v>3</v>
      </c>
      <c r="CZ1754">
        <v>0</v>
      </c>
      <c r="DA1754" s="57" t="s">
        <v>125</v>
      </c>
    </row>
    <row r="1755" spans="1:105">
      <c r="A1755">
        <v>1750</v>
      </c>
      <c r="B1755">
        <v>2</v>
      </c>
      <c r="C1755">
        <v>4</v>
      </c>
      <c r="D1755">
        <v>1</v>
      </c>
      <c r="E1755">
        <v>15</v>
      </c>
      <c r="F1755">
        <v>0</v>
      </c>
      <c r="G1755">
        <v>0</v>
      </c>
      <c r="H1755">
        <v>0</v>
      </c>
      <c r="I1755">
        <v>0</v>
      </c>
      <c r="J1755">
        <v>1</v>
      </c>
      <c r="K1755">
        <v>0</v>
      </c>
      <c r="L1755">
        <v>0</v>
      </c>
      <c r="M1755">
        <v>2</v>
      </c>
      <c r="N1755">
        <v>0</v>
      </c>
      <c r="O1755">
        <v>0</v>
      </c>
      <c r="P1755">
        <v>0</v>
      </c>
      <c r="Q1755">
        <v>4</v>
      </c>
      <c r="R1755">
        <v>4</v>
      </c>
      <c r="S1755">
        <v>4</v>
      </c>
      <c r="U1755">
        <v>1</v>
      </c>
      <c r="V1755">
        <v>1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D1755">
        <v>1</v>
      </c>
      <c r="AF1755">
        <v>1</v>
      </c>
      <c r="AG1755">
        <v>1</v>
      </c>
      <c r="AH1755">
        <v>1</v>
      </c>
      <c r="AI1755">
        <v>0</v>
      </c>
      <c r="AJ1755">
        <v>0</v>
      </c>
      <c r="AK1755">
        <v>0</v>
      </c>
      <c r="AM1755">
        <v>1</v>
      </c>
      <c r="AN1755">
        <v>1</v>
      </c>
      <c r="AO1755">
        <v>0</v>
      </c>
      <c r="AP1755">
        <v>1</v>
      </c>
      <c r="AQ1755">
        <v>0</v>
      </c>
      <c r="AR1755">
        <v>0</v>
      </c>
      <c r="AT1755">
        <v>3</v>
      </c>
      <c r="AU1755">
        <v>3</v>
      </c>
      <c r="AV1755">
        <v>2</v>
      </c>
      <c r="AW1755">
        <v>2</v>
      </c>
      <c r="AX1755">
        <v>2</v>
      </c>
      <c r="AY1755" t="s">
        <v>125</v>
      </c>
      <c r="AZ1755">
        <v>1</v>
      </c>
      <c r="BA1755">
        <v>1</v>
      </c>
      <c r="BB1755">
        <v>2</v>
      </c>
      <c r="BC1755">
        <v>1</v>
      </c>
      <c r="BD1755">
        <v>1</v>
      </c>
      <c r="BE1755">
        <v>1</v>
      </c>
      <c r="BF1755">
        <v>1</v>
      </c>
      <c r="BG1755">
        <v>1</v>
      </c>
      <c r="BH1755">
        <v>2</v>
      </c>
      <c r="BI1755">
        <v>1</v>
      </c>
      <c r="BJ1755" s="58">
        <v>2</v>
      </c>
      <c r="BK1755">
        <v>2</v>
      </c>
      <c r="BL1755">
        <v>1</v>
      </c>
      <c r="BM1755">
        <v>2</v>
      </c>
      <c r="BN1755">
        <v>2</v>
      </c>
      <c r="BO1755">
        <v>2</v>
      </c>
      <c r="BP1755">
        <v>2</v>
      </c>
      <c r="BQ1755" t="s">
        <v>125</v>
      </c>
      <c r="BR1755">
        <v>2</v>
      </c>
      <c r="BS1755">
        <v>2</v>
      </c>
      <c r="BT1755" t="s">
        <v>125</v>
      </c>
      <c r="BU1755">
        <v>1</v>
      </c>
      <c r="BV1755">
        <v>2</v>
      </c>
      <c r="BW1755">
        <v>2</v>
      </c>
      <c r="BX1755">
        <v>2</v>
      </c>
      <c r="BY1755">
        <v>1</v>
      </c>
      <c r="BZ1755">
        <v>2</v>
      </c>
      <c r="CA1755">
        <v>1</v>
      </c>
      <c r="CB1755">
        <v>2</v>
      </c>
      <c r="CC1755">
        <v>2</v>
      </c>
      <c r="CD1755">
        <v>2</v>
      </c>
      <c r="CE1755">
        <v>2</v>
      </c>
      <c r="CF1755">
        <v>1</v>
      </c>
      <c r="CG1755">
        <v>2</v>
      </c>
      <c r="CH1755">
        <v>2</v>
      </c>
      <c r="CI1755">
        <v>2</v>
      </c>
      <c r="CJ1755">
        <v>2</v>
      </c>
      <c r="CK1755">
        <v>2</v>
      </c>
      <c r="CL1755">
        <v>2</v>
      </c>
      <c r="CM1755" t="s">
        <v>125</v>
      </c>
      <c r="CN1755" t="s">
        <v>125</v>
      </c>
      <c r="CO1755">
        <v>4</v>
      </c>
      <c r="CP1755">
        <v>2</v>
      </c>
      <c r="CQ1755">
        <v>3</v>
      </c>
      <c r="CR1755">
        <v>3</v>
      </c>
      <c r="CS1755">
        <v>3</v>
      </c>
      <c r="CT1755">
        <v>4</v>
      </c>
      <c r="CU1755">
        <v>4</v>
      </c>
      <c r="CV1755">
        <v>3</v>
      </c>
      <c r="CW1755">
        <v>1</v>
      </c>
      <c r="CX1755">
        <v>4</v>
      </c>
      <c r="CY1755">
        <v>3</v>
      </c>
      <c r="CZ1755">
        <v>0</v>
      </c>
      <c r="DA1755" s="57" t="s">
        <v>125</v>
      </c>
    </row>
    <row r="1756" spans="1:105">
      <c r="A1756">
        <v>1751</v>
      </c>
      <c r="B1756">
        <v>2</v>
      </c>
      <c r="C1756">
        <v>5</v>
      </c>
      <c r="D1756">
        <v>4</v>
      </c>
      <c r="E1756">
        <v>4</v>
      </c>
      <c r="F1756">
        <v>0</v>
      </c>
      <c r="G1756">
        <v>0</v>
      </c>
      <c r="H1756">
        <v>1</v>
      </c>
      <c r="I1756">
        <v>0</v>
      </c>
      <c r="J1756">
        <v>0</v>
      </c>
      <c r="K1756">
        <v>0</v>
      </c>
      <c r="L1756">
        <v>0</v>
      </c>
      <c r="M1756">
        <v>2</v>
      </c>
      <c r="N1756">
        <v>4</v>
      </c>
      <c r="O1756">
        <v>0</v>
      </c>
      <c r="P1756">
        <v>0</v>
      </c>
      <c r="Q1756">
        <v>0</v>
      </c>
      <c r="R1756">
        <v>3</v>
      </c>
      <c r="S1756">
        <v>4</v>
      </c>
      <c r="U1756">
        <v>1</v>
      </c>
      <c r="V1756">
        <v>1</v>
      </c>
      <c r="W1756">
        <v>0</v>
      </c>
      <c r="X1756">
        <v>0</v>
      </c>
      <c r="Y1756">
        <v>1</v>
      </c>
      <c r="Z1756">
        <v>0</v>
      </c>
      <c r="AA1756">
        <v>0</v>
      </c>
      <c r="AB1756">
        <v>0</v>
      </c>
      <c r="AD1756">
        <v>1</v>
      </c>
      <c r="AF1756">
        <v>1</v>
      </c>
      <c r="AG1756">
        <v>1</v>
      </c>
      <c r="AH1756">
        <v>0</v>
      </c>
      <c r="AI1756">
        <v>1</v>
      </c>
      <c r="AJ1756">
        <v>0</v>
      </c>
      <c r="AK1756">
        <v>0</v>
      </c>
      <c r="AM1756">
        <v>1</v>
      </c>
      <c r="AN1756">
        <v>1</v>
      </c>
      <c r="AO1756">
        <v>0</v>
      </c>
      <c r="AP1756">
        <v>0</v>
      </c>
      <c r="AQ1756">
        <v>0</v>
      </c>
      <c r="AR1756">
        <v>0</v>
      </c>
      <c r="AT1756">
        <v>3</v>
      </c>
      <c r="AU1756">
        <v>3</v>
      </c>
      <c r="AV1756">
        <v>2</v>
      </c>
      <c r="AW1756">
        <v>2</v>
      </c>
      <c r="AX1756">
        <v>1</v>
      </c>
      <c r="AY1756">
        <v>2</v>
      </c>
      <c r="AZ1756">
        <v>1</v>
      </c>
      <c r="BA1756">
        <v>2</v>
      </c>
      <c r="BB1756">
        <v>2</v>
      </c>
      <c r="BC1756">
        <v>1</v>
      </c>
      <c r="BD1756">
        <v>1</v>
      </c>
      <c r="BE1756">
        <v>1</v>
      </c>
      <c r="BF1756">
        <v>1</v>
      </c>
      <c r="BG1756">
        <v>2</v>
      </c>
      <c r="BH1756">
        <v>2</v>
      </c>
      <c r="BI1756">
        <v>1</v>
      </c>
      <c r="BJ1756" s="58">
        <v>2</v>
      </c>
      <c r="BK1756">
        <v>2</v>
      </c>
      <c r="BL1756">
        <v>2</v>
      </c>
      <c r="BM1756">
        <v>2</v>
      </c>
      <c r="BN1756">
        <v>1</v>
      </c>
      <c r="BO1756">
        <v>2</v>
      </c>
      <c r="BP1756">
        <v>2</v>
      </c>
      <c r="BQ1756" t="s">
        <v>125</v>
      </c>
      <c r="BR1756">
        <v>2</v>
      </c>
      <c r="BS1756">
        <v>1</v>
      </c>
      <c r="BT1756">
        <v>1</v>
      </c>
      <c r="BU1756">
        <v>1</v>
      </c>
      <c r="BV1756">
        <v>2</v>
      </c>
      <c r="BW1756">
        <v>2</v>
      </c>
      <c r="BX1756">
        <v>2</v>
      </c>
      <c r="BY1756">
        <v>1</v>
      </c>
      <c r="BZ1756">
        <v>2</v>
      </c>
      <c r="CA1756">
        <v>1</v>
      </c>
      <c r="CB1756">
        <v>2</v>
      </c>
      <c r="CC1756">
        <v>2</v>
      </c>
      <c r="CD1756">
        <v>2</v>
      </c>
      <c r="CE1756">
        <v>2</v>
      </c>
      <c r="CF1756">
        <v>2</v>
      </c>
      <c r="CG1756">
        <v>2</v>
      </c>
      <c r="CH1756">
        <v>2</v>
      </c>
      <c r="CI1756">
        <v>2</v>
      </c>
      <c r="CJ1756">
        <v>1</v>
      </c>
      <c r="CK1756">
        <v>2</v>
      </c>
      <c r="CL1756">
        <v>1</v>
      </c>
      <c r="CM1756">
        <v>2</v>
      </c>
      <c r="CN1756">
        <v>2</v>
      </c>
      <c r="CO1756">
        <v>4</v>
      </c>
      <c r="CP1756">
        <v>1</v>
      </c>
      <c r="CQ1756">
        <v>4</v>
      </c>
      <c r="CR1756">
        <v>2</v>
      </c>
      <c r="CS1756">
        <v>2</v>
      </c>
      <c r="CT1756">
        <v>4</v>
      </c>
      <c r="CU1756">
        <v>4</v>
      </c>
      <c r="CV1756">
        <v>2</v>
      </c>
      <c r="CW1756">
        <v>1</v>
      </c>
      <c r="CX1756">
        <v>4</v>
      </c>
      <c r="CY1756">
        <v>3</v>
      </c>
      <c r="CZ1756">
        <v>3</v>
      </c>
      <c r="DA1756" s="57">
        <v>3</v>
      </c>
    </row>
    <row r="1757" spans="1:105">
      <c r="A1757">
        <v>1752</v>
      </c>
      <c r="B1757">
        <v>2</v>
      </c>
      <c r="C1757">
        <v>5</v>
      </c>
      <c r="D1757">
        <v>4</v>
      </c>
      <c r="E1757">
        <v>12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1</v>
      </c>
      <c r="L1757">
        <v>0</v>
      </c>
      <c r="M1757">
        <v>2</v>
      </c>
      <c r="N1757">
        <v>4</v>
      </c>
      <c r="O1757">
        <v>4</v>
      </c>
      <c r="P1757">
        <v>4</v>
      </c>
      <c r="Q1757">
        <v>4</v>
      </c>
      <c r="R1757">
        <v>4</v>
      </c>
      <c r="S1757">
        <v>4</v>
      </c>
      <c r="U1757">
        <v>1</v>
      </c>
      <c r="V1757">
        <v>1</v>
      </c>
      <c r="W1757">
        <v>0</v>
      </c>
      <c r="X1757">
        <v>0</v>
      </c>
      <c r="Y1757">
        <v>1</v>
      </c>
      <c r="Z1757">
        <v>0</v>
      </c>
      <c r="AA1757">
        <v>0</v>
      </c>
      <c r="AB1757">
        <v>0</v>
      </c>
      <c r="AD1757">
        <v>1</v>
      </c>
      <c r="AF1757">
        <v>1</v>
      </c>
      <c r="AG1757">
        <v>0</v>
      </c>
      <c r="AH1757">
        <v>1</v>
      </c>
      <c r="AI1757">
        <v>0</v>
      </c>
      <c r="AJ1757">
        <v>0</v>
      </c>
      <c r="AK1757">
        <v>0</v>
      </c>
      <c r="AM1757">
        <v>1</v>
      </c>
      <c r="AN1757">
        <v>1</v>
      </c>
      <c r="AO1757">
        <v>1</v>
      </c>
      <c r="AP1757">
        <v>1</v>
      </c>
      <c r="AQ1757">
        <v>0</v>
      </c>
      <c r="AR1757">
        <v>0</v>
      </c>
      <c r="AT1757">
        <v>1</v>
      </c>
      <c r="AU1757">
        <v>4</v>
      </c>
      <c r="AV1757">
        <v>2</v>
      </c>
      <c r="AW1757">
        <v>2</v>
      </c>
      <c r="AX1757">
        <v>2</v>
      </c>
      <c r="AY1757" t="s">
        <v>125</v>
      </c>
      <c r="AZ1757">
        <v>1</v>
      </c>
      <c r="BA1757">
        <v>1</v>
      </c>
      <c r="BB1757">
        <v>2</v>
      </c>
      <c r="BC1757">
        <v>1</v>
      </c>
      <c r="BD1757">
        <v>1</v>
      </c>
      <c r="BE1757">
        <v>2</v>
      </c>
      <c r="BF1757">
        <v>2</v>
      </c>
      <c r="BG1757" t="s">
        <v>125</v>
      </c>
      <c r="BH1757">
        <v>2</v>
      </c>
      <c r="BI1757">
        <v>2</v>
      </c>
      <c r="BJ1757" s="58">
        <v>2</v>
      </c>
      <c r="BK1757">
        <v>2</v>
      </c>
      <c r="BL1757">
        <v>2</v>
      </c>
      <c r="BM1757">
        <v>1</v>
      </c>
      <c r="BN1757">
        <v>1</v>
      </c>
      <c r="BO1757">
        <v>2</v>
      </c>
      <c r="BP1757">
        <v>2</v>
      </c>
      <c r="BQ1757" t="s">
        <v>125</v>
      </c>
      <c r="BR1757">
        <v>1</v>
      </c>
      <c r="BS1757">
        <v>1</v>
      </c>
      <c r="BT1757">
        <v>1</v>
      </c>
      <c r="BU1757">
        <v>1</v>
      </c>
      <c r="BV1757">
        <v>2</v>
      </c>
      <c r="BW1757">
        <v>2</v>
      </c>
      <c r="BX1757">
        <v>2</v>
      </c>
      <c r="BY1757">
        <v>1</v>
      </c>
      <c r="BZ1757">
        <v>1</v>
      </c>
      <c r="CA1757">
        <v>2</v>
      </c>
      <c r="CB1757">
        <v>2</v>
      </c>
      <c r="CC1757">
        <v>1</v>
      </c>
      <c r="CD1757">
        <v>2</v>
      </c>
      <c r="CE1757">
        <v>2</v>
      </c>
      <c r="CF1757">
        <v>1</v>
      </c>
      <c r="CG1757">
        <v>2</v>
      </c>
      <c r="CH1757">
        <v>2</v>
      </c>
      <c r="CI1757">
        <v>2</v>
      </c>
      <c r="CJ1757">
        <v>1</v>
      </c>
      <c r="CK1757">
        <v>2</v>
      </c>
      <c r="CL1757">
        <v>1</v>
      </c>
      <c r="CM1757">
        <v>4</v>
      </c>
      <c r="CN1757">
        <v>3</v>
      </c>
      <c r="CO1757">
        <v>4</v>
      </c>
      <c r="CP1757">
        <v>3</v>
      </c>
      <c r="CQ1757">
        <v>3</v>
      </c>
      <c r="CR1757">
        <v>2</v>
      </c>
      <c r="CS1757">
        <v>2</v>
      </c>
      <c r="CT1757">
        <v>3</v>
      </c>
      <c r="CU1757">
        <v>3</v>
      </c>
      <c r="CV1757">
        <v>3</v>
      </c>
      <c r="CW1757">
        <v>2</v>
      </c>
      <c r="CX1757">
        <v>3</v>
      </c>
      <c r="CY1757">
        <v>2</v>
      </c>
      <c r="CZ1757">
        <v>3</v>
      </c>
      <c r="DA1757" s="57" t="s">
        <v>125</v>
      </c>
    </row>
    <row r="1758" spans="1:105">
      <c r="A1758">
        <v>1753</v>
      </c>
      <c r="B1758">
        <v>2</v>
      </c>
      <c r="C1758">
        <v>5</v>
      </c>
      <c r="D1758">
        <v>5</v>
      </c>
      <c r="E1758">
        <v>14</v>
      </c>
      <c r="F1758">
        <v>0</v>
      </c>
      <c r="G1758">
        <v>0</v>
      </c>
      <c r="H1758">
        <v>0</v>
      </c>
      <c r="I1758">
        <v>1</v>
      </c>
      <c r="J1758">
        <v>0</v>
      </c>
      <c r="K1758">
        <v>0</v>
      </c>
      <c r="L1758">
        <v>0</v>
      </c>
      <c r="M1758">
        <v>2</v>
      </c>
      <c r="N1758">
        <v>0</v>
      </c>
      <c r="O1758">
        <v>0</v>
      </c>
      <c r="P1758">
        <v>0</v>
      </c>
      <c r="Q1758">
        <v>2</v>
      </c>
      <c r="R1758">
        <v>4</v>
      </c>
      <c r="S1758">
        <v>4</v>
      </c>
      <c r="U1758">
        <v>1</v>
      </c>
      <c r="V1758">
        <v>1</v>
      </c>
      <c r="W1758">
        <v>0</v>
      </c>
      <c r="X1758">
        <v>0</v>
      </c>
      <c r="Y1758">
        <v>0</v>
      </c>
      <c r="Z1758">
        <v>1</v>
      </c>
      <c r="AA1758">
        <v>0</v>
      </c>
      <c r="AB1758">
        <v>0</v>
      </c>
      <c r="AD1758">
        <v>1</v>
      </c>
      <c r="AF1758">
        <v>1</v>
      </c>
      <c r="AG1758">
        <v>1</v>
      </c>
      <c r="AH1758">
        <v>0</v>
      </c>
      <c r="AI1758">
        <v>0</v>
      </c>
      <c r="AJ1758">
        <v>0</v>
      </c>
      <c r="AK1758">
        <v>0</v>
      </c>
      <c r="AM1758">
        <v>1</v>
      </c>
      <c r="AN1758">
        <v>1</v>
      </c>
      <c r="AO1758">
        <v>1</v>
      </c>
      <c r="AP1758">
        <v>1</v>
      </c>
      <c r="AQ1758">
        <v>0</v>
      </c>
      <c r="AR1758">
        <v>0</v>
      </c>
      <c r="AT1758">
        <v>1</v>
      </c>
      <c r="AU1758">
        <v>1</v>
      </c>
      <c r="AV1758">
        <v>2</v>
      </c>
      <c r="AW1758">
        <v>2</v>
      </c>
      <c r="AX1758">
        <v>2</v>
      </c>
      <c r="AY1758" t="s">
        <v>125</v>
      </c>
      <c r="AZ1758">
        <v>1</v>
      </c>
      <c r="BA1758">
        <v>1</v>
      </c>
      <c r="BB1758">
        <v>1</v>
      </c>
      <c r="BC1758">
        <v>2</v>
      </c>
      <c r="BD1758">
        <v>1</v>
      </c>
      <c r="BE1758">
        <v>2</v>
      </c>
      <c r="BF1758">
        <v>1</v>
      </c>
      <c r="BG1758">
        <v>1</v>
      </c>
      <c r="BH1758">
        <v>2</v>
      </c>
      <c r="BI1758">
        <v>2</v>
      </c>
      <c r="BJ1758" s="58">
        <v>1</v>
      </c>
      <c r="BK1758">
        <v>2</v>
      </c>
      <c r="BL1758">
        <v>1</v>
      </c>
      <c r="BM1758">
        <v>1</v>
      </c>
      <c r="BN1758">
        <v>1</v>
      </c>
      <c r="BO1758">
        <v>1</v>
      </c>
      <c r="BP1758">
        <v>2</v>
      </c>
      <c r="BQ1758" t="s">
        <v>125</v>
      </c>
      <c r="BR1758">
        <v>2</v>
      </c>
      <c r="BS1758">
        <v>2</v>
      </c>
      <c r="BT1758" t="s">
        <v>125</v>
      </c>
      <c r="BU1758">
        <v>1</v>
      </c>
      <c r="BV1758">
        <v>2</v>
      </c>
      <c r="BW1758">
        <v>2</v>
      </c>
      <c r="BX1758">
        <v>2</v>
      </c>
      <c r="BY1758">
        <v>2</v>
      </c>
      <c r="BZ1758">
        <v>2</v>
      </c>
      <c r="CA1758">
        <v>2</v>
      </c>
      <c r="CB1758">
        <v>2</v>
      </c>
      <c r="CC1758">
        <v>2</v>
      </c>
      <c r="CD1758">
        <v>2</v>
      </c>
      <c r="CE1758">
        <v>2</v>
      </c>
      <c r="CF1758">
        <v>2</v>
      </c>
      <c r="CG1758">
        <v>2</v>
      </c>
      <c r="CH1758">
        <v>2</v>
      </c>
      <c r="CI1758">
        <v>2</v>
      </c>
      <c r="CJ1758">
        <v>1</v>
      </c>
      <c r="CK1758">
        <v>2</v>
      </c>
      <c r="CL1758">
        <v>2</v>
      </c>
      <c r="CM1758" t="s">
        <v>125</v>
      </c>
      <c r="CN1758" t="s">
        <v>125</v>
      </c>
      <c r="CO1758">
        <v>4</v>
      </c>
      <c r="CP1758">
        <v>1</v>
      </c>
      <c r="CQ1758">
        <v>4</v>
      </c>
      <c r="CR1758">
        <v>4</v>
      </c>
      <c r="CS1758">
        <v>4</v>
      </c>
      <c r="CT1758">
        <v>3</v>
      </c>
      <c r="CU1758">
        <v>3</v>
      </c>
      <c r="CV1758">
        <v>2</v>
      </c>
      <c r="CW1758">
        <v>1</v>
      </c>
      <c r="CX1758">
        <v>3</v>
      </c>
      <c r="CY1758">
        <v>3</v>
      </c>
      <c r="CZ1758">
        <v>3</v>
      </c>
      <c r="DA1758" s="57" t="s">
        <v>125</v>
      </c>
    </row>
    <row r="1759" spans="1:105">
      <c r="A1759">
        <v>1754</v>
      </c>
      <c r="B1759">
        <v>1</v>
      </c>
      <c r="C1759">
        <v>7</v>
      </c>
      <c r="D1759">
        <v>1</v>
      </c>
      <c r="E1759">
        <v>16</v>
      </c>
      <c r="F1759">
        <v>0</v>
      </c>
      <c r="G1759">
        <v>0</v>
      </c>
      <c r="H1759">
        <v>0</v>
      </c>
      <c r="I1759">
        <v>1</v>
      </c>
      <c r="J1759">
        <v>1</v>
      </c>
      <c r="K1759">
        <v>0</v>
      </c>
      <c r="L1759">
        <v>0</v>
      </c>
      <c r="M1759">
        <v>2</v>
      </c>
      <c r="N1759">
        <v>0</v>
      </c>
      <c r="O1759">
        <v>0</v>
      </c>
      <c r="P1759">
        <v>0</v>
      </c>
      <c r="Q1759">
        <v>4</v>
      </c>
      <c r="R1759">
        <v>4</v>
      </c>
      <c r="S1759">
        <v>0</v>
      </c>
      <c r="U1759">
        <v>0</v>
      </c>
      <c r="V1759">
        <v>0</v>
      </c>
      <c r="W1759">
        <v>1</v>
      </c>
      <c r="X1759">
        <v>0</v>
      </c>
      <c r="Y1759">
        <v>1</v>
      </c>
      <c r="Z1759">
        <v>0</v>
      </c>
      <c r="AA1759">
        <v>0</v>
      </c>
      <c r="AB1759">
        <v>0</v>
      </c>
      <c r="AD1759">
        <v>1</v>
      </c>
      <c r="AF1759">
        <v>1</v>
      </c>
      <c r="AG1759">
        <v>0</v>
      </c>
      <c r="AH1759">
        <v>1</v>
      </c>
      <c r="AI1759">
        <v>0</v>
      </c>
      <c r="AJ1759">
        <v>0</v>
      </c>
      <c r="AK1759">
        <v>0</v>
      </c>
      <c r="AM1759">
        <v>1</v>
      </c>
      <c r="AN1759">
        <v>1</v>
      </c>
      <c r="AO1759">
        <v>0</v>
      </c>
      <c r="AP1759">
        <v>1</v>
      </c>
      <c r="AQ1759">
        <v>0</v>
      </c>
      <c r="AR1759">
        <v>0</v>
      </c>
      <c r="AT1759">
        <v>1</v>
      </c>
      <c r="AU1759">
        <v>3</v>
      </c>
      <c r="AV1759">
        <v>2</v>
      </c>
      <c r="AW1759">
        <v>2</v>
      </c>
      <c r="AX1759">
        <v>1</v>
      </c>
      <c r="AY1759">
        <v>2</v>
      </c>
      <c r="AZ1759">
        <v>1</v>
      </c>
      <c r="BA1759">
        <v>1</v>
      </c>
      <c r="BB1759">
        <v>1</v>
      </c>
      <c r="BC1759">
        <v>2</v>
      </c>
      <c r="BD1759">
        <v>1</v>
      </c>
      <c r="BE1759">
        <v>2</v>
      </c>
      <c r="BF1759">
        <v>2</v>
      </c>
      <c r="BG1759" t="s">
        <v>125</v>
      </c>
      <c r="BH1759">
        <v>1</v>
      </c>
      <c r="BI1759">
        <v>2</v>
      </c>
      <c r="BJ1759" s="58">
        <v>1</v>
      </c>
      <c r="BK1759">
        <v>2</v>
      </c>
      <c r="BL1759">
        <v>1</v>
      </c>
      <c r="BM1759">
        <v>1</v>
      </c>
      <c r="BN1759">
        <v>1</v>
      </c>
      <c r="BO1759">
        <v>2</v>
      </c>
      <c r="BP1759">
        <v>1</v>
      </c>
      <c r="BQ1759">
        <v>1</v>
      </c>
      <c r="BR1759">
        <v>1</v>
      </c>
      <c r="BS1759">
        <v>2</v>
      </c>
      <c r="BT1759" t="s">
        <v>125</v>
      </c>
      <c r="BU1759">
        <v>1</v>
      </c>
      <c r="BV1759">
        <v>2</v>
      </c>
      <c r="BW1759">
        <v>2</v>
      </c>
      <c r="BX1759">
        <v>2</v>
      </c>
      <c r="BY1759">
        <v>1</v>
      </c>
      <c r="BZ1759">
        <v>2</v>
      </c>
      <c r="CA1759">
        <v>1</v>
      </c>
      <c r="CB1759">
        <v>2</v>
      </c>
      <c r="CC1759">
        <v>2</v>
      </c>
      <c r="CD1759">
        <v>2</v>
      </c>
      <c r="CE1759">
        <v>1</v>
      </c>
      <c r="CF1759">
        <v>2</v>
      </c>
      <c r="CG1759">
        <v>2</v>
      </c>
      <c r="CH1759">
        <v>2</v>
      </c>
      <c r="CI1759">
        <v>2</v>
      </c>
      <c r="CJ1759">
        <v>1</v>
      </c>
      <c r="CK1759">
        <v>2</v>
      </c>
      <c r="CL1759">
        <v>2</v>
      </c>
      <c r="CM1759" t="s">
        <v>125</v>
      </c>
      <c r="CN1759" t="s">
        <v>125</v>
      </c>
      <c r="CO1759">
        <v>4</v>
      </c>
      <c r="CP1759">
        <v>2</v>
      </c>
      <c r="CQ1759">
        <v>3</v>
      </c>
      <c r="CR1759">
        <v>2</v>
      </c>
      <c r="CS1759">
        <v>2</v>
      </c>
      <c r="CT1759">
        <v>3</v>
      </c>
      <c r="CU1759">
        <v>2</v>
      </c>
      <c r="CV1759">
        <v>1</v>
      </c>
      <c r="CW1759">
        <v>1</v>
      </c>
      <c r="CX1759">
        <v>4</v>
      </c>
      <c r="CY1759">
        <v>3</v>
      </c>
      <c r="CZ1759">
        <v>0</v>
      </c>
      <c r="DA1759" s="57" t="s">
        <v>125</v>
      </c>
    </row>
    <row r="1760" spans="1:105">
      <c r="A1760">
        <v>1755</v>
      </c>
      <c r="B1760">
        <v>1</v>
      </c>
      <c r="C1760">
        <v>5</v>
      </c>
      <c r="D1760">
        <v>1</v>
      </c>
      <c r="E1760">
        <v>2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1</v>
      </c>
      <c r="L1760">
        <v>0</v>
      </c>
      <c r="M1760">
        <v>2</v>
      </c>
      <c r="N1760">
        <v>0</v>
      </c>
      <c r="O1760">
        <v>0</v>
      </c>
      <c r="P1760">
        <v>0</v>
      </c>
      <c r="Q1760">
        <v>0</v>
      </c>
      <c r="R1760">
        <v>3</v>
      </c>
      <c r="S1760">
        <v>4</v>
      </c>
      <c r="U1760">
        <v>0</v>
      </c>
      <c r="V1760">
        <v>1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D1760">
        <v>1</v>
      </c>
      <c r="AF1760">
        <v>1</v>
      </c>
      <c r="AG1760">
        <v>0</v>
      </c>
      <c r="AH1760">
        <v>0</v>
      </c>
      <c r="AI1760">
        <v>0</v>
      </c>
      <c r="AJ1760">
        <v>0</v>
      </c>
      <c r="AK1760">
        <v>0</v>
      </c>
      <c r="AM1760">
        <v>1</v>
      </c>
      <c r="AN1760">
        <v>1</v>
      </c>
      <c r="AO1760">
        <v>1</v>
      </c>
      <c r="AP1760">
        <v>1</v>
      </c>
      <c r="AQ1760">
        <v>0</v>
      </c>
      <c r="AR1760">
        <v>0</v>
      </c>
      <c r="AT1760">
        <v>1</v>
      </c>
      <c r="AU1760">
        <v>1</v>
      </c>
      <c r="AV1760">
        <v>2</v>
      </c>
      <c r="AW1760">
        <v>1</v>
      </c>
      <c r="AX1760">
        <v>1</v>
      </c>
      <c r="AY1760">
        <v>1</v>
      </c>
      <c r="AZ1760">
        <v>1</v>
      </c>
      <c r="BA1760">
        <v>1</v>
      </c>
      <c r="BB1760">
        <v>2</v>
      </c>
      <c r="BC1760">
        <v>2</v>
      </c>
      <c r="BD1760">
        <v>1</v>
      </c>
      <c r="BE1760">
        <v>1</v>
      </c>
      <c r="BF1760">
        <v>1</v>
      </c>
      <c r="BG1760">
        <v>2</v>
      </c>
      <c r="BH1760">
        <v>1</v>
      </c>
      <c r="BI1760">
        <v>1</v>
      </c>
      <c r="BJ1760" s="58">
        <v>1</v>
      </c>
      <c r="BK1760">
        <v>2</v>
      </c>
      <c r="BL1760">
        <v>1</v>
      </c>
      <c r="BM1760">
        <v>1</v>
      </c>
      <c r="BN1760">
        <v>1</v>
      </c>
      <c r="BO1760">
        <v>2</v>
      </c>
      <c r="BP1760">
        <v>2</v>
      </c>
      <c r="BQ1760" t="s">
        <v>125</v>
      </c>
      <c r="BR1760">
        <v>2</v>
      </c>
      <c r="BS1760">
        <v>1</v>
      </c>
      <c r="BT1760">
        <v>1</v>
      </c>
      <c r="BU1760">
        <v>1</v>
      </c>
      <c r="BV1760">
        <v>2</v>
      </c>
      <c r="BW1760">
        <v>1</v>
      </c>
      <c r="BX1760">
        <v>2</v>
      </c>
      <c r="BY1760">
        <v>2</v>
      </c>
      <c r="BZ1760">
        <v>2</v>
      </c>
      <c r="CA1760">
        <v>2</v>
      </c>
      <c r="CB1760">
        <v>2</v>
      </c>
      <c r="CC1760">
        <v>2</v>
      </c>
      <c r="CD1760">
        <v>2</v>
      </c>
      <c r="CE1760">
        <v>2</v>
      </c>
      <c r="CF1760">
        <v>1</v>
      </c>
      <c r="CG1760">
        <v>1</v>
      </c>
      <c r="CH1760">
        <v>2</v>
      </c>
      <c r="CI1760">
        <v>1</v>
      </c>
      <c r="CJ1760">
        <v>1</v>
      </c>
      <c r="CK1760">
        <v>2</v>
      </c>
      <c r="CL1760">
        <v>1</v>
      </c>
      <c r="CM1760">
        <v>1</v>
      </c>
      <c r="CN1760">
        <v>2</v>
      </c>
      <c r="CO1760">
        <v>4</v>
      </c>
      <c r="CP1760">
        <v>2</v>
      </c>
      <c r="CQ1760">
        <v>2</v>
      </c>
      <c r="CR1760">
        <v>2</v>
      </c>
      <c r="CS1760">
        <v>2</v>
      </c>
      <c r="CT1760">
        <v>4</v>
      </c>
      <c r="CU1760">
        <v>2</v>
      </c>
      <c r="CV1760">
        <v>1</v>
      </c>
      <c r="CW1760">
        <v>1</v>
      </c>
      <c r="CX1760">
        <v>2</v>
      </c>
      <c r="CY1760">
        <v>3</v>
      </c>
      <c r="CZ1760">
        <v>0</v>
      </c>
      <c r="DA1760" s="57" t="s">
        <v>125</v>
      </c>
    </row>
    <row r="1761" spans="1:105">
      <c r="A1761">
        <v>1756</v>
      </c>
      <c r="B1761">
        <v>1</v>
      </c>
      <c r="C1761">
        <v>2</v>
      </c>
      <c r="D1761">
        <v>1</v>
      </c>
      <c r="E1761">
        <v>13</v>
      </c>
      <c r="F1761">
        <v>0</v>
      </c>
      <c r="G1761">
        <v>0</v>
      </c>
      <c r="H1761">
        <v>1</v>
      </c>
      <c r="I1761">
        <v>1</v>
      </c>
      <c r="J1761">
        <v>0</v>
      </c>
      <c r="K1761">
        <v>0</v>
      </c>
      <c r="L1761">
        <v>0</v>
      </c>
      <c r="M1761">
        <v>2</v>
      </c>
      <c r="N1761">
        <v>4</v>
      </c>
      <c r="O1761">
        <v>4</v>
      </c>
      <c r="P1761">
        <v>4</v>
      </c>
      <c r="Q1761">
        <v>4</v>
      </c>
      <c r="R1761">
        <v>4</v>
      </c>
      <c r="S1761">
        <v>4</v>
      </c>
      <c r="U1761">
        <v>1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D1761">
        <v>3</v>
      </c>
      <c r="AF1761">
        <v>1</v>
      </c>
      <c r="AG1761">
        <v>0</v>
      </c>
      <c r="AH1761">
        <v>1</v>
      </c>
      <c r="AI1761">
        <v>1</v>
      </c>
      <c r="AJ1761">
        <v>0</v>
      </c>
      <c r="AK1761">
        <v>0</v>
      </c>
      <c r="AM1761">
        <v>0</v>
      </c>
      <c r="AN1761">
        <v>1</v>
      </c>
      <c r="AO1761">
        <v>1</v>
      </c>
      <c r="AP1761">
        <v>1</v>
      </c>
      <c r="AQ1761">
        <v>0</v>
      </c>
      <c r="AR1761">
        <v>0</v>
      </c>
      <c r="AT1761">
        <v>3</v>
      </c>
      <c r="AU1761">
        <v>3</v>
      </c>
      <c r="AV1761">
        <v>2</v>
      </c>
      <c r="AW1761">
        <v>2</v>
      </c>
      <c r="AX1761">
        <v>1</v>
      </c>
      <c r="AY1761">
        <v>1</v>
      </c>
      <c r="AZ1761">
        <v>1</v>
      </c>
      <c r="BA1761">
        <v>1</v>
      </c>
      <c r="BB1761">
        <v>1</v>
      </c>
      <c r="BC1761">
        <v>1</v>
      </c>
      <c r="BD1761">
        <v>1</v>
      </c>
      <c r="BE1761">
        <v>2</v>
      </c>
      <c r="BF1761">
        <v>1</v>
      </c>
      <c r="BG1761">
        <v>1</v>
      </c>
      <c r="BH1761">
        <v>1</v>
      </c>
      <c r="BI1761">
        <v>2</v>
      </c>
      <c r="BJ1761" s="58">
        <v>2</v>
      </c>
      <c r="BK1761">
        <v>2</v>
      </c>
      <c r="BL1761">
        <v>2</v>
      </c>
      <c r="BM1761">
        <v>2</v>
      </c>
      <c r="BN1761">
        <v>2</v>
      </c>
      <c r="BO1761">
        <v>2</v>
      </c>
      <c r="BP1761">
        <v>2</v>
      </c>
      <c r="BQ1761" t="s">
        <v>125</v>
      </c>
      <c r="BR1761">
        <v>1</v>
      </c>
      <c r="BS1761">
        <v>2</v>
      </c>
      <c r="BT1761" t="s">
        <v>125</v>
      </c>
      <c r="BU1761">
        <v>2</v>
      </c>
      <c r="BV1761">
        <v>2</v>
      </c>
      <c r="BW1761">
        <v>2</v>
      </c>
      <c r="BX1761">
        <v>2</v>
      </c>
      <c r="BY1761">
        <v>1</v>
      </c>
      <c r="BZ1761">
        <v>2</v>
      </c>
      <c r="CA1761">
        <v>1</v>
      </c>
      <c r="CB1761">
        <v>2</v>
      </c>
      <c r="CC1761">
        <v>2</v>
      </c>
      <c r="CD1761">
        <v>2</v>
      </c>
      <c r="CE1761">
        <v>2</v>
      </c>
      <c r="CF1761">
        <v>2</v>
      </c>
      <c r="CG1761">
        <v>2</v>
      </c>
      <c r="CH1761">
        <v>2</v>
      </c>
      <c r="CI1761">
        <v>2</v>
      </c>
      <c r="CJ1761">
        <v>2</v>
      </c>
      <c r="CK1761">
        <v>2</v>
      </c>
      <c r="CL1761">
        <v>1</v>
      </c>
      <c r="CM1761">
        <v>3</v>
      </c>
      <c r="CN1761">
        <v>4</v>
      </c>
      <c r="CO1761">
        <v>4</v>
      </c>
      <c r="CP1761">
        <v>3</v>
      </c>
      <c r="CQ1761">
        <v>1</v>
      </c>
      <c r="CR1761">
        <v>3</v>
      </c>
      <c r="CS1761">
        <v>4</v>
      </c>
      <c r="CT1761">
        <v>4</v>
      </c>
      <c r="CU1761">
        <v>2</v>
      </c>
      <c r="CV1761">
        <v>3</v>
      </c>
      <c r="CW1761">
        <v>1</v>
      </c>
      <c r="CX1761">
        <v>2</v>
      </c>
      <c r="CY1761">
        <v>3</v>
      </c>
      <c r="CZ1761">
        <v>4</v>
      </c>
      <c r="DA1761" s="57">
        <v>4</v>
      </c>
    </row>
    <row r="1762" spans="1:105">
      <c r="A1762">
        <v>1757</v>
      </c>
      <c r="B1762">
        <v>2</v>
      </c>
      <c r="C1762">
        <v>5</v>
      </c>
      <c r="D1762">
        <v>4</v>
      </c>
      <c r="E1762">
        <v>5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1</v>
      </c>
      <c r="L1762">
        <v>0</v>
      </c>
      <c r="M1762">
        <v>2</v>
      </c>
      <c r="N1762">
        <v>4</v>
      </c>
      <c r="O1762">
        <v>4</v>
      </c>
      <c r="P1762">
        <v>4</v>
      </c>
      <c r="Q1762">
        <v>4</v>
      </c>
      <c r="R1762">
        <v>3</v>
      </c>
      <c r="S1762">
        <v>4</v>
      </c>
      <c r="U1762">
        <v>1</v>
      </c>
      <c r="V1762">
        <v>1</v>
      </c>
      <c r="W1762">
        <v>0</v>
      </c>
      <c r="X1762">
        <v>0</v>
      </c>
      <c r="Y1762">
        <v>1</v>
      </c>
      <c r="Z1762">
        <v>0</v>
      </c>
      <c r="AA1762">
        <v>0</v>
      </c>
      <c r="AB1762">
        <v>0</v>
      </c>
      <c r="AD1762">
        <v>1</v>
      </c>
      <c r="AF1762">
        <v>1</v>
      </c>
      <c r="AG1762">
        <v>0</v>
      </c>
      <c r="AH1762">
        <v>0</v>
      </c>
      <c r="AI1762">
        <v>1</v>
      </c>
      <c r="AJ1762">
        <v>0</v>
      </c>
      <c r="AK1762">
        <v>0</v>
      </c>
      <c r="AM1762">
        <v>1</v>
      </c>
      <c r="AN1762">
        <v>1</v>
      </c>
      <c r="AO1762">
        <v>0</v>
      </c>
      <c r="AP1762">
        <v>0</v>
      </c>
      <c r="AQ1762">
        <v>0</v>
      </c>
      <c r="AR1762">
        <v>0</v>
      </c>
      <c r="AT1762">
        <v>1</v>
      </c>
      <c r="AU1762">
        <v>3</v>
      </c>
      <c r="AV1762">
        <v>2</v>
      </c>
      <c r="AW1762">
        <v>2</v>
      </c>
      <c r="AX1762">
        <v>2</v>
      </c>
      <c r="AY1762" t="s">
        <v>125</v>
      </c>
      <c r="AZ1762">
        <v>1</v>
      </c>
      <c r="BA1762">
        <v>1</v>
      </c>
      <c r="BB1762">
        <v>1</v>
      </c>
      <c r="BC1762">
        <v>2</v>
      </c>
      <c r="BD1762">
        <v>1</v>
      </c>
      <c r="BE1762">
        <v>1</v>
      </c>
      <c r="BF1762">
        <v>2</v>
      </c>
      <c r="BG1762" t="s">
        <v>125</v>
      </c>
      <c r="BH1762">
        <v>2</v>
      </c>
      <c r="BI1762">
        <v>2</v>
      </c>
      <c r="BJ1762" s="58">
        <v>2</v>
      </c>
      <c r="BK1762">
        <v>2</v>
      </c>
      <c r="BL1762">
        <v>2</v>
      </c>
      <c r="BM1762">
        <v>2</v>
      </c>
      <c r="BN1762">
        <v>1</v>
      </c>
      <c r="BO1762">
        <v>1</v>
      </c>
      <c r="BP1762">
        <v>2</v>
      </c>
      <c r="BQ1762" t="s">
        <v>125</v>
      </c>
      <c r="BR1762">
        <v>2</v>
      </c>
      <c r="BS1762">
        <v>2</v>
      </c>
      <c r="BT1762" t="s">
        <v>125</v>
      </c>
      <c r="BU1762">
        <v>1</v>
      </c>
      <c r="BV1762">
        <v>1</v>
      </c>
      <c r="BW1762">
        <v>2</v>
      </c>
      <c r="BX1762">
        <v>2</v>
      </c>
      <c r="BY1762">
        <v>2</v>
      </c>
      <c r="BZ1762">
        <v>2</v>
      </c>
      <c r="CA1762">
        <v>2</v>
      </c>
      <c r="CB1762">
        <v>2</v>
      </c>
      <c r="CC1762">
        <v>2</v>
      </c>
      <c r="CD1762">
        <v>2</v>
      </c>
      <c r="CE1762">
        <v>2</v>
      </c>
      <c r="CF1762">
        <v>1</v>
      </c>
      <c r="CG1762">
        <v>1</v>
      </c>
      <c r="CH1762">
        <v>1</v>
      </c>
      <c r="CI1762">
        <v>2</v>
      </c>
      <c r="CJ1762">
        <v>1</v>
      </c>
      <c r="CK1762">
        <v>2</v>
      </c>
      <c r="CL1762">
        <v>2</v>
      </c>
      <c r="CM1762" t="s">
        <v>125</v>
      </c>
      <c r="CN1762" t="s">
        <v>125</v>
      </c>
      <c r="CO1762">
        <v>3</v>
      </c>
      <c r="CP1762">
        <v>2</v>
      </c>
      <c r="CQ1762">
        <v>2</v>
      </c>
      <c r="CR1762">
        <v>3</v>
      </c>
      <c r="CS1762">
        <v>3</v>
      </c>
      <c r="CT1762">
        <v>3</v>
      </c>
      <c r="CU1762">
        <v>2</v>
      </c>
      <c r="CV1762">
        <v>2</v>
      </c>
      <c r="CW1762">
        <v>1</v>
      </c>
      <c r="CX1762">
        <v>2</v>
      </c>
      <c r="CY1762">
        <v>1</v>
      </c>
      <c r="CZ1762">
        <v>1</v>
      </c>
      <c r="DA1762" s="57" t="s">
        <v>125</v>
      </c>
    </row>
    <row r="1763" spans="1:105">
      <c r="A1763">
        <v>1758</v>
      </c>
      <c r="B1763">
        <v>2</v>
      </c>
      <c r="C1763">
        <v>3</v>
      </c>
      <c r="D1763">
        <v>4</v>
      </c>
      <c r="E1763">
        <v>9</v>
      </c>
      <c r="F1763">
        <v>1</v>
      </c>
      <c r="G1763">
        <v>1</v>
      </c>
      <c r="H1763">
        <v>0</v>
      </c>
      <c r="I1763">
        <v>1</v>
      </c>
      <c r="J1763">
        <v>0</v>
      </c>
      <c r="K1763">
        <v>0</v>
      </c>
      <c r="L1763">
        <v>0</v>
      </c>
      <c r="M1763">
        <v>1</v>
      </c>
      <c r="N1763">
        <v>4</v>
      </c>
      <c r="O1763">
        <v>0</v>
      </c>
      <c r="P1763">
        <v>3</v>
      </c>
      <c r="Q1763">
        <v>0</v>
      </c>
      <c r="R1763">
        <v>4</v>
      </c>
      <c r="S1763">
        <v>3</v>
      </c>
      <c r="U1763">
        <v>1</v>
      </c>
      <c r="V1763">
        <v>0</v>
      </c>
      <c r="W1763">
        <v>0</v>
      </c>
      <c r="X1763">
        <v>1</v>
      </c>
      <c r="Y1763">
        <v>1</v>
      </c>
      <c r="Z1763">
        <v>0</v>
      </c>
      <c r="AA1763">
        <v>0</v>
      </c>
      <c r="AB1763">
        <v>0</v>
      </c>
      <c r="AD1763">
        <v>1</v>
      </c>
      <c r="AF1763">
        <v>1</v>
      </c>
      <c r="AG1763">
        <v>0</v>
      </c>
      <c r="AH1763">
        <v>1</v>
      </c>
      <c r="AI1763">
        <v>0</v>
      </c>
      <c r="AJ1763">
        <v>0</v>
      </c>
      <c r="AK1763">
        <v>0</v>
      </c>
      <c r="AM1763">
        <v>1</v>
      </c>
      <c r="AN1763">
        <v>1</v>
      </c>
      <c r="AO1763">
        <v>0</v>
      </c>
      <c r="AP1763">
        <v>0</v>
      </c>
      <c r="AQ1763">
        <v>0</v>
      </c>
      <c r="AR1763">
        <v>0</v>
      </c>
      <c r="AT1763">
        <v>1</v>
      </c>
      <c r="AU1763">
        <v>4</v>
      </c>
      <c r="AV1763">
        <v>2</v>
      </c>
      <c r="AW1763">
        <v>2</v>
      </c>
      <c r="AX1763">
        <v>2</v>
      </c>
      <c r="AY1763" t="s">
        <v>125</v>
      </c>
      <c r="AZ1763">
        <v>1</v>
      </c>
      <c r="BA1763">
        <v>1</v>
      </c>
      <c r="BB1763">
        <v>1</v>
      </c>
      <c r="BC1763">
        <v>2</v>
      </c>
      <c r="BD1763">
        <v>1</v>
      </c>
      <c r="BE1763">
        <v>2</v>
      </c>
      <c r="BF1763">
        <v>2</v>
      </c>
      <c r="BG1763" t="s">
        <v>125</v>
      </c>
      <c r="BH1763">
        <v>2</v>
      </c>
      <c r="BI1763">
        <v>2</v>
      </c>
      <c r="BJ1763" s="58">
        <v>2</v>
      </c>
      <c r="BK1763">
        <v>2</v>
      </c>
      <c r="BL1763">
        <v>1</v>
      </c>
      <c r="BM1763">
        <v>2</v>
      </c>
      <c r="BN1763">
        <v>2</v>
      </c>
      <c r="BO1763">
        <v>1</v>
      </c>
      <c r="BP1763">
        <v>1</v>
      </c>
      <c r="BQ1763">
        <v>1</v>
      </c>
      <c r="BR1763">
        <v>2</v>
      </c>
      <c r="BS1763">
        <v>2</v>
      </c>
      <c r="BT1763" t="s">
        <v>125</v>
      </c>
      <c r="BU1763">
        <v>1</v>
      </c>
      <c r="BV1763">
        <v>2</v>
      </c>
      <c r="BW1763">
        <v>2</v>
      </c>
      <c r="BX1763">
        <v>2</v>
      </c>
      <c r="BY1763">
        <v>2</v>
      </c>
      <c r="BZ1763">
        <v>2</v>
      </c>
      <c r="CA1763">
        <v>2</v>
      </c>
      <c r="CB1763">
        <v>2</v>
      </c>
      <c r="CC1763">
        <v>1</v>
      </c>
      <c r="CD1763">
        <v>2</v>
      </c>
      <c r="CE1763">
        <v>2</v>
      </c>
      <c r="CF1763">
        <v>1</v>
      </c>
      <c r="CG1763">
        <v>1</v>
      </c>
      <c r="CH1763">
        <v>1</v>
      </c>
      <c r="CI1763">
        <v>1</v>
      </c>
      <c r="CJ1763">
        <v>1</v>
      </c>
      <c r="CK1763">
        <v>2</v>
      </c>
      <c r="CL1763">
        <v>1</v>
      </c>
      <c r="CM1763">
        <v>3</v>
      </c>
      <c r="CN1763">
        <v>3</v>
      </c>
      <c r="CO1763">
        <v>4</v>
      </c>
      <c r="CP1763">
        <v>3</v>
      </c>
      <c r="CQ1763">
        <v>3</v>
      </c>
      <c r="CR1763">
        <v>3</v>
      </c>
      <c r="CS1763">
        <v>4</v>
      </c>
      <c r="CT1763">
        <v>3</v>
      </c>
      <c r="CU1763">
        <v>3</v>
      </c>
      <c r="CV1763">
        <v>3</v>
      </c>
      <c r="CW1763">
        <v>1</v>
      </c>
      <c r="CX1763">
        <v>3</v>
      </c>
      <c r="CY1763">
        <v>3</v>
      </c>
      <c r="CZ1763">
        <v>4</v>
      </c>
      <c r="DA1763" s="57">
        <v>4</v>
      </c>
    </row>
    <row r="1764" spans="1:105">
      <c r="A1764">
        <v>1759</v>
      </c>
      <c r="B1764">
        <v>1</v>
      </c>
      <c r="C1764">
        <v>7</v>
      </c>
      <c r="D1764">
        <v>4</v>
      </c>
      <c r="E1764">
        <v>15</v>
      </c>
      <c r="F1764">
        <v>0</v>
      </c>
      <c r="G1764">
        <v>0</v>
      </c>
      <c r="H1764">
        <v>0</v>
      </c>
      <c r="I1764">
        <v>1</v>
      </c>
      <c r="J1764">
        <v>0</v>
      </c>
      <c r="K1764">
        <v>0</v>
      </c>
      <c r="L1764">
        <v>0</v>
      </c>
      <c r="M1764">
        <v>2</v>
      </c>
      <c r="N1764">
        <v>3</v>
      </c>
      <c r="O1764">
        <v>2</v>
      </c>
      <c r="P1764">
        <v>2</v>
      </c>
      <c r="Q1764">
        <v>3</v>
      </c>
      <c r="R1764">
        <v>3</v>
      </c>
      <c r="S1764">
        <v>3</v>
      </c>
      <c r="U1764">
        <v>0</v>
      </c>
      <c r="V1764">
        <v>1</v>
      </c>
      <c r="W1764">
        <v>1</v>
      </c>
      <c r="X1764">
        <v>0</v>
      </c>
      <c r="Y1764">
        <v>1</v>
      </c>
      <c r="Z1764">
        <v>0</v>
      </c>
      <c r="AA1764">
        <v>0</v>
      </c>
      <c r="AB1764">
        <v>0</v>
      </c>
      <c r="AD1764">
        <v>4</v>
      </c>
      <c r="AF1764">
        <v>1</v>
      </c>
      <c r="AG1764">
        <v>1</v>
      </c>
      <c r="AH1764">
        <v>0</v>
      </c>
      <c r="AI1764">
        <v>0</v>
      </c>
      <c r="AJ1764">
        <v>0</v>
      </c>
      <c r="AK1764">
        <v>0</v>
      </c>
      <c r="AM1764">
        <v>0</v>
      </c>
      <c r="AN1764">
        <v>1</v>
      </c>
      <c r="AO1764">
        <v>1</v>
      </c>
      <c r="AP1764">
        <v>1</v>
      </c>
      <c r="AQ1764">
        <v>0</v>
      </c>
      <c r="AR1764">
        <v>0</v>
      </c>
      <c r="AT1764">
        <v>1</v>
      </c>
      <c r="AU1764">
        <v>4</v>
      </c>
      <c r="AV1764">
        <v>1</v>
      </c>
      <c r="AW1764">
        <v>2</v>
      </c>
      <c r="AX1764">
        <v>1</v>
      </c>
      <c r="AY1764">
        <v>1</v>
      </c>
      <c r="AZ1764">
        <v>2</v>
      </c>
      <c r="BA1764" t="s">
        <v>125</v>
      </c>
      <c r="BB1764" t="s">
        <v>125</v>
      </c>
      <c r="BC1764">
        <v>2</v>
      </c>
      <c r="BD1764">
        <v>1</v>
      </c>
      <c r="BE1764">
        <v>2</v>
      </c>
      <c r="BF1764">
        <v>1</v>
      </c>
      <c r="BG1764">
        <v>1</v>
      </c>
      <c r="BH1764">
        <v>2</v>
      </c>
      <c r="BI1764">
        <v>2</v>
      </c>
      <c r="BJ1764" s="58">
        <v>2</v>
      </c>
      <c r="BK1764">
        <v>2</v>
      </c>
      <c r="BL1764">
        <v>1</v>
      </c>
      <c r="BM1764">
        <v>1</v>
      </c>
      <c r="BN1764">
        <v>1</v>
      </c>
      <c r="BO1764">
        <v>2</v>
      </c>
      <c r="BP1764">
        <v>2</v>
      </c>
      <c r="BQ1764" t="s">
        <v>125</v>
      </c>
      <c r="BR1764">
        <v>2</v>
      </c>
      <c r="BS1764">
        <v>2</v>
      </c>
      <c r="BT1764" t="s">
        <v>125</v>
      </c>
      <c r="BU1764">
        <v>1</v>
      </c>
      <c r="BV1764">
        <v>1</v>
      </c>
      <c r="BW1764">
        <v>1</v>
      </c>
      <c r="BX1764">
        <v>2</v>
      </c>
      <c r="BY1764">
        <v>1</v>
      </c>
      <c r="BZ1764">
        <v>2</v>
      </c>
      <c r="CA1764">
        <v>2</v>
      </c>
      <c r="CB1764">
        <v>2</v>
      </c>
      <c r="CC1764">
        <v>2</v>
      </c>
      <c r="CD1764">
        <v>2</v>
      </c>
      <c r="CE1764">
        <v>2</v>
      </c>
      <c r="CF1764">
        <v>1</v>
      </c>
      <c r="CG1764">
        <v>2</v>
      </c>
      <c r="CH1764">
        <v>2</v>
      </c>
      <c r="CI1764">
        <v>2</v>
      </c>
      <c r="CJ1764">
        <v>2</v>
      </c>
      <c r="CK1764">
        <v>2</v>
      </c>
      <c r="CL1764">
        <v>2</v>
      </c>
      <c r="CM1764" t="s">
        <v>125</v>
      </c>
      <c r="CN1764" t="s">
        <v>125</v>
      </c>
      <c r="CO1764">
        <v>3</v>
      </c>
      <c r="CP1764">
        <v>3</v>
      </c>
      <c r="CQ1764">
        <v>2</v>
      </c>
      <c r="CR1764">
        <v>2</v>
      </c>
      <c r="CS1764">
        <v>3</v>
      </c>
      <c r="CT1764">
        <v>2</v>
      </c>
      <c r="CU1764">
        <v>2</v>
      </c>
      <c r="CV1764">
        <v>2</v>
      </c>
      <c r="CW1764">
        <v>1</v>
      </c>
      <c r="CX1764">
        <v>3</v>
      </c>
      <c r="CY1764">
        <v>1</v>
      </c>
      <c r="CZ1764">
        <v>3</v>
      </c>
      <c r="DA1764" s="57" t="s">
        <v>125</v>
      </c>
    </row>
    <row r="1765" spans="1:105">
      <c r="A1765">
        <v>1760</v>
      </c>
      <c r="B1765">
        <v>2</v>
      </c>
      <c r="C1765">
        <v>7</v>
      </c>
      <c r="D1765">
        <v>5</v>
      </c>
      <c r="E1765">
        <v>11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1</v>
      </c>
      <c r="L1765">
        <v>0</v>
      </c>
      <c r="M1765">
        <v>2</v>
      </c>
      <c r="N1765">
        <v>3</v>
      </c>
      <c r="O1765">
        <v>3</v>
      </c>
      <c r="P1765">
        <v>1</v>
      </c>
      <c r="Q1765">
        <v>1</v>
      </c>
      <c r="R1765">
        <v>4</v>
      </c>
      <c r="S1765">
        <v>1</v>
      </c>
      <c r="U1765">
        <v>0</v>
      </c>
      <c r="V1765">
        <v>0</v>
      </c>
      <c r="W1765">
        <v>0</v>
      </c>
      <c r="X1765">
        <v>1</v>
      </c>
      <c r="Y1765">
        <v>0</v>
      </c>
      <c r="Z1765">
        <v>1</v>
      </c>
      <c r="AA1765">
        <v>0</v>
      </c>
      <c r="AB1765">
        <v>0</v>
      </c>
      <c r="AD1765">
        <v>2</v>
      </c>
      <c r="AF1765">
        <v>1</v>
      </c>
      <c r="AG1765">
        <v>1</v>
      </c>
      <c r="AH1765">
        <v>1</v>
      </c>
      <c r="AI1765">
        <v>0</v>
      </c>
      <c r="AJ1765">
        <v>0</v>
      </c>
      <c r="AK1765">
        <v>0</v>
      </c>
      <c r="AM1765">
        <v>1</v>
      </c>
      <c r="AN1765">
        <v>1</v>
      </c>
      <c r="AO1765">
        <v>1</v>
      </c>
      <c r="AP1765">
        <v>0</v>
      </c>
      <c r="AQ1765">
        <v>0</v>
      </c>
      <c r="AR1765">
        <v>0</v>
      </c>
      <c r="AT1765">
        <v>1</v>
      </c>
      <c r="AU1765">
        <v>3</v>
      </c>
      <c r="AV1765">
        <v>1</v>
      </c>
      <c r="AW1765">
        <v>1</v>
      </c>
      <c r="AX1765">
        <v>1</v>
      </c>
      <c r="AY1765">
        <v>1</v>
      </c>
      <c r="AZ1765">
        <v>1</v>
      </c>
      <c r="BA1765">
        <v>1</v>
      </c>
      <c r="BB1765">
        <v>2</v>
      </c>
      <c r="BC1765">
        <v>1</v>
      </c>
      <c r="BD1765">
        <v>1</v>
      </c>
      <c r="BE1765">
        <v>2</v>
      </c>
      <c r="BF1765">
        <v>1</v>
      </c>
      <c r="BG1765">
        <v>1</v>
      </c>
      <c r="BH1765">
        <v>2</v>
      </c>
      <c r="BI1765">
        <v>2</v>
      </c>
      <c r="BJ1765" s="58">
        <v>1</v>
      </c>
      <c r="BK1765">
        <v>2</v>
      </c>
      <c r="BL1765">
        <v>2</v>
      </c>
      <c r="BM1765">
        <v>1</v>
      </c>
      <c r="BN1765">
        <v>1</v>
      </c>
      <c r="BO1765">
        <v>2</v>
      </c>
      <c r="BP1765">
        <v>2</v>
      </c>
      <c r="BQ1765" t="s">
        <v>125</v>
      </c>
      <c r="BR1765">
        <v>2</v>
      </c>
      <c r="BS1765">
        <v>2</v>
      </c>
      <c r="BT1765" t="s">
        <v>125</v>
      </c>
      <c r="BU1765">
        <v>1</v>
      </c>
      <c r="BV1765">
        <v>2</v>
      </c>
      <c r="BW1765">
        <v>2</v>
      </c>
      <c r="BX1765">
        <v>2</v>
      </c>
      <c r="BY1765">
        <v>2</v>
      </c>
      <c r="BZ1765">
        <v>2</v>
      </c>
      <c r="CA1765">
        <v>2</v>
      </c>
      <c r="CB1765">
        <v>2</v>
      </c>
      <c r="CC1765">
        <v>2</v>
      </c>
      <c r="CD1765">
        <v>2</v>
      </c>
      <c r="CE1765">
        <v>2</v>
      </c>
      <c r="CF1765">
        <v>2</v>
      </c>
      <c r="CG1765">
        <v>2</v>
      </c>
      <c r="CH1765">
        <v>2</v>
      </c>
      <c r="CI1765">
        <v>2</v>
      </c>
      <c r="CJ1765">
        <v>1</v>
      </c>
      <c r="CK1765">
        <v>2</v>
      </c>
      <c r="CL1765">
        <v>2</v>
      </c>
      <c r="CM1765" t="s">
        <v>125</v>
      </c>
      <c r="CN1765" t="s">
        <v>125</v>
      </c>
      <c r="CO1765">
        <v>4</v>
      </c>
      <c r="CP1765">
        <v>1</v>
      </c>
      <c r="CQ1765">
        <v>3</v>
      </c>
      <c r="CR1765">
        <v>3</v>
      </c>
      <c r="CS1765">
        <v>3</v>
      </c>
      <c r="CT1765">
        <v>2</v>
      </c>
      <c r="CU1765">
        <v>3</v>
      </c>
      <c r="CV1765">
        <v>1</v>
      </c>
      <c r="CW1765">
        <v>1</v>
      </c>
      <c r="CX1765">
        <v>4</v>
      </c>
      <c r="CY1765">
        <v>1</v>
      </c>
      <c r="CZ1765">
        <v>3</v>
      </c>
      <c r="DA1765" s="57" t="s">
        <v>125</v>
      </c>
    </row>
    <row r="1766" spans="1:105">
      <c r="A1766">
        <v>1761</v>
      </c>
      <c r="B1766">
        <v>2</v>
      </c>
      <c r="C1766">
        <v>8</v>
      </c>
      <c r="D1766">
        <v>7</v>
      </c>
      <c r="E1766">
        <v>6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1</v>
      </c>
      <c r="M1766">
        <v>2</v>
      </c>
      <c r="N1766">
        <v>4</v>
      </c>
      <c r="O1766">
        <v>4</v>
      </c>
      <c r="P1766">
        <v>4</v>
      </c>
      <c r="Q1766">
        <v>4</v>
      </c>
      <c r="R1766">
        <v>4</v>
      </c>
      <c r="S1766">
        <v>4</v>
      </c>
      <c r="U1766">
        <v>0</v>
      </c>
      <c r="V1766">
        <v>0</v>
      </c>
      <c r="W1766">
        <v>0</v>
      </c>
      <c r="X1766">
        <v>0</v>
      </c>
      <c r="Y1766">
        <v>1</v>
      </c>
      <c r="Z1766">
        <v>0</v>
      </c>
      <c r="AA1766">
        <v>0</v>
      </c>
      <c r="AB1766">
        <v>0</v>
      </c>
      <c r="AD1766">
        <v>4</v>
      </c>
      <c r="AF1766">
        <v>1</v>
      </c>
      <c r="AG1766">
        <v>1</v>
      </c>
      <c r="AH1766">
        <v>0</v>
      </c>
      <c r="AI1766">
        <v>0</v>
      </c>
      <c r="AJ1766">
        <v>0</v>
      </c>
      <c r="AK1766">
        <v>0</v>
      </c>
      <c r="AM1766">
        <v>1</v>
      </c>
      <c r="AN1766">
        <v>1</v>
      </c>
      <c r="AO1766">
        <v>1</v>
      </c>
      <c r="AP1766">
        <v>1</v>
      </c>
      <c r="AQ1766">
        <v>0</v>
      </c>
      <c r="AR1766">
        <v>0</v>
      </c>
      <c r="AT1766">
        <v>3</v>
      </c>
      <c r="AU1766">
        <v>1</v>
      </c>
      <c r="AV1766">
        <v>1</v>
      </c>
      <c r="AW1766">
        <v>1</v>
      </c>
      <c r="AX1766">
        <v>1</v>
      </c>
      <c r="AY1766">
        <v>1</v>
      </c>
      <c r="AZ1766">
        <v>2</v>
      </c>
      <c r="BA1766" t="s">
        <v>125</v>
      </c>
      <c r="BB1766" t="s">
        <v>125</v>
      </c>
      <c r="BC1766">
        <v>2</v>
      </c>
      <c r="BD1766">
        <v>2</v>
      </c>
      <c r="BE1766" t="s">
        <v>125</v>
      </c>
      <c r="BF1766">
        <v>2</v>
      </c>
      <c r="BG1766" t="s">
        <v>125</v>
      </c>
      <c r="BH1766">
        <v>1</v>
      </c>
      <c r="BI1766">
        <v>2</v>
      </c>
      <c r="BJ1766" s="58">
        <v>1</v>
      </c>
      <c r="BK1766">
        <v>2</v>
      </c>
      <c r="BL1766">
        <v>1</v>
      </c>
      <c r="BM1766">
        <v>1</v>
      </c>
      <c r="BN1766">
        <v>1</v>
      </c>
      <c r="BO1766">
        <v>2</v>
      </c>
      <c r="BP1766">
        <v>2</v>
      </c>
      <c r="BQ1766" t="s">
        <v>125</v>
      </c>
      <c r="BR1766">
        <v>1</v>
      </c>
      <c r="BS1766">
        <v>1</v>
      </c>
      <c r="BT1766">
        <v>2</v>
      </c>
      <c r="BU1766">
        <v>1</v>
      </c>
      <c r="BV1766">
        <v>1</v>
      </c>
      <c r="BW1766">
        <v>2</v>
      </c>
      <c r="BX1766">
        <v>2</v>
      </c>
      <c r="BY1766">
        <v>2</v>
      </c>
      <c r="BZ1766">
        <v>2</v>
      </c>
      <c r="CA1766">
        <v>2</v>
      </c>
      <c r="CB1766">
        <v>2</v>
      </c>
      <c r="CC1766">
        <v>2</v>
      </c>
      <c r="CD1766">
        <v>2</v>
      </c>
      <c r="CE1766">
        <v>2</v>
      </c>
      <c r="CF1766">
        <v>1</v>
      </c>
      <c r="CG1766">
        <v>1</v>
      </c>
      <c r="CH1766">
        <v>1</v>
      </c>
      <c r="CI1766">
        <v>1</v>
      </c>
      <c r="CJ1766">
        <v>1</v>
      </c>
      <c r="CK1766">
        <v>1</v>
      </c>
      <c r="CL1766">
        <v>1</v>
      </c>
      <c r="CM1766">
        <v>4</v>
      </c>
      <c r="CN1766">
        <v>4</v>
      </c>
      <c r="CO1766">
        <v>4</v>
      </c>
      <c r="CP1766">
        <v>4</v>
      </c>
      <c r="CQ1766">
        <v>4</v>
      </c>
      <c r="CR1766">
        <v>3</v>
      </c>
      <c r="CS1766">
        <v>4</v>
      </c>
      <c r="CT1766">
        <v>3</v>
      </c>
      <c r="CU1766">
        <v>4</v>
      </c>
      <c r="CV1766">
        <v>3</v>
      </c>
      <c r="CW1766">
        <v>2</v>
      </c>
      <c r="CX1766">
        <v>3</v>
      </c>
      <c r="CY1766">
        <v>3</v>
      </c>
      <c r="CZ1766">
        <v>3</v>
      </c>
      <c r="DA1766" s="57" t="s">
        <v>125</v>
      </c>
    </row>
    <row r="1767" spans="1:105">
      <c r="A1767">
        <v>1762</v>
      </c>
      <c r="B1767">
        <v>2</v>
      </c>
      <c r="C1767">
        <v>4</v>
      </c>
      <c r="D1767">
        <v>3</v>
      </c>
      <c r="E1767">
        <v>1</v>
      </c>
      <c r="F1767">
        <v>0</v>
      </c>
      <c r="G1767">
        <v>0</v>
      </c>
      <c r="H1767">
        <v>1</v>
      </c>
      <c r="I1767">
        <v>0</v>
      </c>
      <c r="J1767">
        <v>0</v>
      </c>
      <c r="K1767">
        <v>0</v>
      </c>
      <c r="L1767">
        <v>0</v>
      </c>
      <c r="M1767">
        <v>2</v>
      </c>
      <c r="N1767">
        <v>4</v>
      </c>
      <c r="O1767">
        <v>4</v>
      </c>
      <c r="P1767">
        <v>4</v>
      </c>
      <c r="Q1767">
        <v>4</v>
      </c>
      <c r="R1767">
        <v>3</v>
      </c>
      <c r="S1767">
        <v>4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1</v>
      </c>
      <c r="AB1767">
        <v>0</v>
      </c>
      <c r="AD1767">
        <v>3</v>
      </c>
      <c r="AF1767">
        <v>0</v>
      </c>
      <c r="AG1767">
        <v>1</v>
      </c>
      <c r="AH1767">
        <v>1</v>
      </c>
      <c r="AI1767">
        <v>0</v>
      </c>
      <c r="AJ1767">
        <v>0</v>
      </c>
      <c r="AK1767">
        <v>0</v>
      </c>
      <c r="AM1767">
        <v>1</v>
      </c>
      <c r="AN1767">
        <v>1</v>
      </c>
      <c r="AO1767">
        <v>1</v>
      </c>
      <c r="AP1767">
        <v>1</v>
      </c>
      <c r="AQ1767">
        <v>0</v>
      </c>
      <c r="AR1767">
        <v>0</v>
      </c>
      <c r="AT1767">
        <v>1</v>
      </c>
      <c r="AU1767">
        <v>3</v>
      </c>
      <c r="AV1767">
        <v>1</v>
      </c>
      <c r="AW1767">
        <v>2</v>
      </c>
      <c r="AX1767">
        <v>1</v>
      </c>
      <c r="AY1767">
        <v>1</v>
      </c>
      <c r="AZ1767">
        <v>1</v>
      </c>
      <c r="BA1767">
        <v>1</v>
      </c>
      <c r="BB1767">
        <v>2</v>
      </c>
      <c r="BC1767">
        <v>1</v>
      </c>
      <c r="BD1767">
        <v>1</v>
      </c>
      <c r="BE1767">
        <v>2</v>
      </c>
      <c r="BF1767">
        <v>1</v>
      </c>
      <c r="BG1767">
        <v>1</v>
      </c>
      <c r="BH1767">
        <v>1</v>
      </c>
      <c r="BI1767">
        <v>1</v>
      </c>
      <c r="BJ1767" s="58">
        <v>1</v>
      </c>
      <c r="BK1767">
        <v>1</v>
      </c>
      <c r="BL1767">
        <v>1</v>
      </c>
      <c r="BM1767">
        <v>1</v>
      </c>
      <c r="BN1767">
        <v>1</v>
      </c>
      <c r="BO1767">
        <v>2</v>
      </c>
      <c r="BP1767">
        <v>2</v>
      </c>
      <c r="BQ1767" t="s">
        <v>125</v>
      </c>
      <c r="BR1767">
        <v>1</v>
      </c>
      <c r="BS1767">
        <v>2</v>
      </c>
      <c r="BT1767" t="s">
        <v>125</v>
      </c>
      <c r="BU1767">
        <v>1</v>
      </c>
      <c r="BV1767">
        <v>1</v>
      </c>
      <c r="BW1767">
        <v>2</v>
      </c>
      <c r="BX1767">
        <v>1</v>
      </c>
      <c r="BY1767">
        <v>1</v>
      </c>
      <c r="BZ1767">
        <v>2</v>
      </c>
      <c r="CA1767">
        <v>1</v>
      </c>
      <c r="CB1767">
        <v>1</v>
      </c>
      <c r="CC1767">
        <v>2</v>
      </c>
      <c r="CD1767">
        <v>1</v>
      </c>
      <c r="CE1767">
        <v>2</v>
      </c>
      <c r="CF1767">
        <v>1</v>
      </c>
      <c r="CG1767">
        <v>1</v>
      </c>
      <c r="CH1767">
        <v>1</v>
      </c>
      <c r="CI1767">
        <v>2</v>
      </c>
      <c r="CJ1767">
        <v>1</v>
      </c>
      <c r="CK1767">
        <v>2</v>
      </c>
      <c r="CL1767">
        <v>1</v>
      </c>
      <c r="CM1767">
        <v>3</v>
      </c>
      <c r="CN1767">
        <v>3</v>
      </c>
      <c r="CO1767">
        <v>4</v>
      </c>
      <c r="CP1767">
        <v>3</v>
      </c>
      <c r="CQ1767">
        <v>3</v>
      </c>
      <c r="CR1767">
        <v>2</v>
      </c>
      <c r="CS1767">
        <v>3</v>
      </c>
      <c r="CT1767">
        <v>4</v>
      </c>
      <c r="CU1767">
        <v>3</v>
      </c>
      <c r="CV1767">
        <v>1</v>
      </c>
      <c r="CW1767">
        <v>2</v>
      </c>
      <c r="CX1767">
        <v>3</v>
      </c>
      <c r="CY1767">
        <v>4</v>
      </c>
      <c r="CZ1767">
        <v>3</v>
      </c>
      <c r="DA1767" s="57">
        <v>3</v>
      </c>
    </row>
    <row r="1768" spans="1:105">
      <c r="A1768">
        <v>1763</v>
      </c>
      <c r="B1768">
        <v>2</v>
      </c>
      <c r="C1768">
        <v>2</v>
      </c>
      <c r="D1768">
        <v>2</v>
      </c>
      <c r="E1768">
        <v>1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1</v>
      </c>
      <c r="M1768">
        <v>3</v>
      </c>
      <c r="N1768">
        <v>3</v>
      </c>
      <c r="O1768">
        <v>4</v>
      </c>
      <c r="P1768">
        <v>3</v>
      </c>
      <c r="Q1768">
        <v>4</v>
      </c>
      <c r="R1768">
        <v>0</v>
      </c>
      <c r="S1768">
        <v>0</v>
      </c>
      <c r="U1768">
        <v>0</v>
      </c>
      <c r="V1768">
        <v>1</v>
      </c>
      <c r="W1768">
        <v>0</v>
      </c>
      <c r="X1768">
        <v>0</v>
      </c>
      <c r="Y1768">
        <v>1</v>
      </c>
      <c r="Z1768">
        <v>1</v>
      </c>
      <c r="AA1768">
        <v>0</v>
      </c>
      <c r="AB1768">
        <v>0</v>
      </c>
      <c r="AD1768">
        <v>2</v>
      </c>
      <c r="AF1768">
        <v>1</v>
      </c>
      <c r="AG1768">
        <v>0</v>
      </c>
      <c r="AH1768">
        <v>1</v>
      </c>
      <c r="AI1768">
        <v>1</v>
      </c>
      <c r="AJ1768">
        <v>0</v>
      </c>
      <c r="AK1768">
        <v>0</v>
      </c>
      <c r="AM1768">
        <v>1</v>
      </c>
      <c r="AN1768">
        <v>1</v>
      </c>
      <c r="AO1768">
        <v>1</v>
      </c>
      <c r="AP1768">
        <v>1</v>
      </c>
      <c r="AQ1768">
        <v>0</v>
      </c>
      <c r="AR1768">
        <v>0</v>
      </c>
      <c r="AT1768">
        <v>1</v>
      </c>
      <c r="AU1768">
        <v>3</v>
      </c>
      <c r="AV1768">
        <v>2</v>
      </c>
      <c r="AW1768">
        <v>2</v>
      </c>
      <c r="AX1768">
        <v>1</v>
      </c>
      <c r="AY1768">
        <v>2</v>
      </c>
      <c r="AZ1768">
        <v>1</v>
      </c>
      <c r="BA1768">
        <v>2</v>
      </c>
      <c r="BB1768">
        <v>2</v>
      </c>
      <c r="BC1768">
        <v>1</v>
      </c>
      <c r="BD1768">
        <v>2</v>
      </c>
      <c r="BE1768" t="s">
        <v>125</v>
      </c>
      <c r="BF1768">
        <v>1</v>
      </c>
      <c r="BG1768">
        <v>1</v>
      </c>
      <c r="BH1768">
        <v>2</v>
      </c>
      <c r="BI1768">
        <v>1</v>
      </c>
      <c r="BJ1768" s="58">
        <v>1</v>
      </c>
      <c r="BK1768">
        <v>2</v>
      </c>
      <c r="BL1768">
        <v>1</v>
      </c>
      <c r="BM1768">
        <v>1</v>
      </c>
      <c r="BN1768">
        <v>1</v>
      </c>
      <c r="BO1768">
        <v>2</v>
      </c>
      <c r="BP1768">
        <v>2</v>
      </c>
      <c r="BQ1768" t="s">
        <v>125</v>
      </c>
      <c r="BR1768">
        <v>1</v>
      </c>
      <c r="BS1768">
        <v>2</v>
      </c>
      <c r="BT1768" t="s">
        <v>125</v>
      </c>
      <c r="BU1768">
        <v>1</v>
      </c>
      <c r="BV1768">
        <v>2</v>
      </c>
      <c r="BW1768">
        <v>2</v>
      </c>
      <c r="BX1768">
        <v>2</v>
      </c>
      <c r="BY1768">
        <v>1</v>
      </c>
      <c r="BZ1768">
        <v>2</v>
      </c>
      <c r="CA1768">
        <v>2</v>
      </c>
      <c r="CB1768">
        <v>1</v>
      </c>
      <c r="CC1768">
        <v>2</v>
      </c>
      <c r="CD1768">
        <v>2</v>
      </c>
      <c r="CE1768">
        <v>2</v>
      </c>
      <c r="CF1768">
        <v>2</v>
      </c>
      <c r="CG1768">
        <v>2</v>
      </c>
      <c r="CH1768">
        <v>2</v>
      </c>
      <c r="CI1768">
        <v>2</v>
      </c>
      <c r="CJ1768">
        <v>2</v>
      </c>
      <c r="CK1768">
        <v>2</v>
      </c>
      <c r="CL1768">
        <v>2</v>
      </c>
      <c r="CM1768" t="s">
        <v>125</v>
      </c>
      <c r="CN1768" t="s">
        <v>125</v>
      </c>
      <c r="CO1768">
        <v>3</v>
      </c>
      <c r="CP1768">
        <v>3</v>
      </c>
      <c r="CQ1768">
        <v>4</v>
      </c>
      <c r="CR1768">
        <v>3</v>
      </c>
      <c r="CS1768">
        <v>3</v>
      </c>
      <c r="CT1768">
        <v>4</v>
      </c>
      <c r="CU1768">
        <v>2</v>
      </c>
      <c r="CV1768">
        <v>4</v>
      </c>
      <c r="CW1768">
        <v>1</v>
      </c>
      <c r="CX1768">
        <v>3</v>
      </c>
      <c r="CY1768">
        <v>3</v>
      </c>
      <c r="CZ1768">
        <v>0</v>
      </c>
      <c r="DA1768" s="57" t="s">
        <v>125</v>
      </c>
    </row>
    <row r="1769" spans="1:105">
      <c r="A1769">
        <v>1764</v>
      </c>
      <c r="B1769">
        <v>2</v>
      </c>
      <c r="C1769">
        <v>5</v>
      </c>
      <c r="D1769">
        <v>4</v>
      </c>
      <c r="E1769">
        <v>7</v>
      </c>
      <c r="F1769">
        <v>0</v>
      </c>
      <c r="G1769">
        <v>1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2</v>
      </c>
      <c r="N1769">
        <v>4</v>
      </c>
      <c r="O1769">
        <v>4</v>
      </c>
      <c r="P1769">
        <v>4</v>
      </c>
      <c r="Q1769">
        <v>4</v>
      </c>
      <c r="R1769">
        <v>4</v>
      </c>
      <c r="S1769">
        <v>4</v>
      </c>
      <c r="U1769">
        <v>1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D1769">
        <v>2</v>
      </c>
      <c r="AF1769">
        <v>0</v>
      </c>
      <c r="AG1769">
        <v>0</v>
      </c>
      <c r="AH1769">
        <v>0</v>
      </c>
      <c r="AI1769">
        <v>1</v>
      </c>
      <c r="AJ1769">
        <v>0</v>
      </c>
      <c r="AK1769">
        <v>0</v>
      </c>
      <c r="AM1769">
        <v>1</v>
      </c>
      <c r="AN1769">
        <v>1</v>
      </c>
      <c r="AO1769">
        <v>1</v>
      </c>
      <c r="AP1769">
        <v>1</v>
      </c>
      <c r="AQ1769">
        <v>0</v>
      </c>
      <c r="AR1769">
        <v>0</v>
      </c>
      <c r="AT1769">
        <v>1</v>
      </c>
      <c r="AU1769">
        <v>3</v>
      </c>
      <c r="AV1769">
        <v>1</v>
      </c>
      <c r="AW1769">
        <v>2</v>
      </c>
      <c r="AX1769">
        <v>1</v>
      </c>
      <c r="AY1769">
        <v>1</v>
      </c>
      <c r="AZ1769">
        <v>1</v>
      </c>
      <c r="BA1769">
        <v>1</v>
      </c>
      <c r="BB1769">
        <v>2</v>
      </c>
      <c r="BC1769">
        <v>1</v>
      </c>
      <c r="BD1769">
        <v>2</v>
      </c>
      <c r="BE1769" t="s">
        <v>125</v>
      </c>
      <c r="BF1769">
        <v>1</v>
      </c>
      <c r="BG1769">
        <v>1</v>
      </c>
      <c r="BH1769">
        <v>1</v>
      </c>
      <c r="BI1769">
        <v>1</v>
      </c>
      <c r="BJ1769" s="58">
        <v>1</v>
      </c>
      <c r="BK1769">
        <v>1</v>
      </c>
      <c r="BL1769">
        <v>1</v>
      </c>
      <c r="BM1769">
        <v>1</v>
      </c>
      <c r="BN1769">
        <v>1</v>
      </c>
      <c r="BO1769">
        <v>2</v>
      </c>
      <c r="BP1769">
        <v>1</v>
      </c>
      <c r="BQ1769">
        <v>1</v>
      </c>
      <c r="BR1769">
        <v>1</v>
      </c>
      <c r="BS1769">
        <v>1</v>
      </c>
      <c r="BT1769">
        <v>1</v>
      </c>
      <c r="BU1769">
        <v>1</v>
      </c>
      <c r="BV1769">
        <v>2</v>
      </c>
      <c r="BW1769">
        <v>2</v>
      </c>
      <c r="BX1769">
        <v>1</v>
      </c>
      <c r="BY1769">
        <v>1</v>
      </c>
      <c r="BZ1769">
        <v>1</v>
      </c>
      <c r="CA1769">
        <v>1</v>
      </c>
      <c r="CB1769">
        <v>1</v>
      </c>
      <c r="CC1769">
        <v>1</v>
      </c>
      <c r="CD1769">
        <v>1</v>
      </c>
      <c r="CE1769">
        <v>2</v>
      </c>
      <c r="CF1769">
        <v>1</v>
      </c>
      <c r="CG1769">
        <v>1</v>
      </c>
      <c r="CH1769">
        <v>1</v>
      </c>
      <c r="CI1769">
        <v>1</v>
      </c>
      <c r="CJ1769">
        <v>1</v>
      </c>
      <c r="CK1769">
        <v>2</v>
      </c>
      <c r="CL1769">
        <v>1</v>
      </c>
      <c r="CM1769">
        <v>4</v>
      </c>
      <c r="CN1769">
        <v>4</v>
      </c>
      <c r="CS1769">
        <v>4</v>
      </c>
      <c r="CT1769">
        <v>4</v>
      </c>
      <c r="CU1769">
        <v>4</v>
      </c>
      <c r="CV1769">
        <v>3</v>
      </c>
      <c r="CW1769">
        <v>3</v>
      </c>
      <c r="CX1769">
        <v>4</v>
      </c>
      <c r="CY1769">
        <v>4</v>
      </c>
      <c r="CZ1769">
        <v>4</v>
      </c>
      <c r="DA1769" s="57">
        <v>4</v>
      </c>
    </row>
    <row r="1770" spans="1:105">
      <c r="A1770">
        <v>1765</v>
      </c>
      <c r="B1770">
        <v>2</v>
      </c>
      <c r="C1770">
        <v>4</v>
      </c>
      <c r="D1770">
        <v>5</v>
      </c>
      <c r="E1770">
        <v>4</v>
      </c>
      <c r="F1770">
        <v>1</v>
      </c>
      <c r="G1770">
        <v>1</v>
      </c>
      <c r="H1770">
        <v>0</v>
      </c>
      <c r="I1770">
        <v>1</v>
      </c>
      <c r="J1770">
        <v>0</v>
      </c>
      <c r="K1770">
        <v>0</v>
      </c>
      <c r="L1770">
        <v>0</v>
      </c>
      <c r="M1770">
        <v>2</v>
      </c>
      <c r="N1770">
        <v>3</v>
      </c>
      <c r="O1770">
        <v>0</v>
      </c>
      <c r="P1770">
        <v>0</v>
      </c>
      <c r="Q1770">
        <v>0</v>
      </c>
      <c r="R1770">
        <v>4</v>
      </c>
      <c r="S1770">
        <v>3</v>
      </c>
      <c r="U1770">
        <v>1</v>
      </c>
      <c r="V1770">
        <v>0</v>
      </c>
      <c r="W1770">
        <v>0</v>
      </c>
      <c r="X1770">
        <v>1</v>
      </c>
      <c r="Y1770">
        <v>1</v>
      </c>
      <c r="Z1770">
        <v>0</v>
      </c>
      <c r="AA1770">
        <v>0</v>
      </c>
      <c r="AB1770">
        <v>0</v>
      </c>
      <c r="AD1770">
        <v>3</v>
      </c>
      <c r="AF1770">
        <v>1</v>
      </c>
      <c r="AG1770">
        <v>0</v>
      </c>
      <c r="AH1770">
        <v>1</v>
      </c>
      <c r="AI1770">
        <v>0</v>
      </c>
      <c r="AJ1770">
        <v>0</v>
      </c>
      <c r="AK1770">
        <v>0</v>
      </c>
      <c r="AM1770">
        <v>1</v>
      </c>
      <c r="AN1770">
        <v>1</v>
      </c>
      <c r="AO1770">
        <v>1</v>
      </c>
      <c r="AP1770">
        <v>0</v>
      </c>
      <c r="AQ1770">
        <v>0</v>
      </c>
      <c r="AR1770">
        <v>0</v>
      </c>
      <c r="AT1770">
        <v>1</v>
      </c>
      <c r="AU1770">
        <v>4</v>
      </c>
      <c r="AV1770">
        <v>1</v>
      </c>
      <c r="AW1770">
        <v>2</v>
      </c>
      <c r="AX1770">
        <v>2</v>
      </c>
      <c r="AY1770" t="s">
        <v>125</v>
      </c>
      <c r="AZ1770">
        <v>1</v>
      </c>
      <c r="BA1770">
        <v>1</v>
      </c>
      <c r="BB1770">
        <v>1</v>
      </c>
      <c r="BC1770">
        <v>1</v>
      </c>
      <c r="BD1770">
        <v>1</v>
      </c>
      <c r="BE1770">
        <v>2</v>
      </c>
      <c r="BF1770">
        <v>1</v>
      </c>
      <c r="BG1770">
        <v>1</v>
      </c>
      <c r="BH1770">
        <v>2</v>
      </c>
      <c r="BI1770">
        <v>2</v>
      </c>
      <c r="BJ1770" s="58">
        <v>1</v>
      </c>
      <c r="BK1770">
        <v>2</v>
      </c>
      <c r="BL1770">
        <v>1</v>
      </c>
      <c r="BM1770">
        <v>1</v>
      </c>
      <c r="BN1770">
        <v>2</v>
      </c>
      <c r="BO1770">
        <v>2</v>
      </c>
      <c r="BP1770">
        <v>1</v>
      </c>
      <c r="BQ1770">
        <v>1</v>
      </c>
      <c r="BR1770">
        <v>2</v>
      </c>
      <c r="BS1770">
        <v>2</v>
      </c>
      <c r="BT1770" t="s">
        <v>125</v>
      </c>
      <c r="BU1770">
        <v>1</v>
      </c>
      <c r="BV1770">
        <v>2</v>
      </c>
      <c r="BW1770">
        <v>2</v>
      </c>
      <c r="BX1770">
        <v>2</v>
      </c>
      <c r="BY1770">
        <v>2</v>
      </c>
      <c r="BZ1770">
        <v>2</v>
      </c>
      <c r="CA1770">
        <v>2</v>
      </c>
      <c r="CB1770">
        <v>2</v>
      </c>
      <c r="CC1770">
        <v>1</v>
      </c>
      <c r="CD1770">
        <v>1</v>
      </c>
      <c r="CE1770">
        <v>2</v>
      </c>
      <c r="CF1770">
        <v>1</v>
      </c>
      <c r="CG1770">
        <v>1</v>
      </c>
      <c r="CH1770">
        <v>2</v>
      </c>
      <c r="CI1770">
        <v>2</v>
      </c>
      <c r="CJ1770">
        <v>1</v>
      </c>
      <c r="CK1770">
        <v>2</v>
      </c>
      <c r="CL1770">
        <v>2</v>
      </c>
      <c r="CM1770" t="s">
        <v>125</v>
      </c>
      <c r="CN1770" t="s">
        <v>125</v>
      </c>
      <c r="CO1770">
        <v>4</v>
      </c>
      <c r="CP1770">
        <v>3</v>
      </c>
      <c r="CQ1770">
        <v>4</v>
      </c>
      <c r="CR1770">
        <v>3</v>
      </c>
      <c r="CS1770">
        <v>4</v>
      </c>
      <c r="CT1770">
        <v>4</v>
      </c>
      <c r="CU1770">
        <v>3</v>
      </c>
      <c r="CV1770">
        <v>3</v>
      </c>
      <c r="CW1770">
        <v>1</v>
      </c>
      <c r="CX1770">
        <v>3</v>
      </c>
      <c r="CY1770">
        <v>3</v>
      </c>
      <c r="CZ1770">
        <v>3</v>
      </c>
      <c r="DA1770" s="57">
        <v>3</v>
      </c>
    </row>
    <row r="1771" spans="1:105">
      <c r="A1771">
        <v>1766</v>
      </c>
      <c r="B1771">
        <v>2</v>
      </c>
      <c r="C1771">
        <v>4</v>
      </c>
      <c r="D1771">
        <v>1</v>
      </c>
      <c r="E1771">
        <v>11</v>
      </c>
      <c r="F1771">
        <v>0</v>
      </c>
      <c r="G1771">
        <v>1</v>
      </c>
      <c r="H1771">
        <v>0</v>
      </c>
      <c r="I1771">
        <v>1</v>
      </c>
      <c r="J1771">
        <v>0</v>
      </c>
      <c r="K1771">
        <v>0</v>
      </c>
      <c r="L1771">
        <v>0</v>
      </c>
      <c r="M1771">
        <v>1</v>
      </c>
      <c r="N1771">
        <v>4</v>
      </c>
      <c r="O1771">
        <v>4</v>
      </c>
      <c r="P1771">
        <v>4</v>
      </c>
      <c r="Q1771">
        <v>4</v>
      </c>
      <c r="R1771">
        <v>4</v>
      </c>
      <c r="S1771">
        <v>4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1</v>
      </c>
      <c r="AA1771">
        <v>0</v>
      </c>
      <c r="AB1771">
        <v>0</v>
      </c>
      <c r="AD1771">
        <v>2</v>
      </c>
      <c r="AF1771">
        <v>1</v>
      </c>
      <c r="AG1771">
        <v>0</v>
      </c>
      <c r="AH1771">
        <v>1</v>
      </c>
      <c r="AI1771">
        <v>0</v>
      </c>
      <c r="AJ1771">
        <v>0</v>
      </c>
      <c r="AK1771">
        <v>0</v>
      </c>
      <c r="AM1771">
        <v>1</v>
      </c>
      <c r="AN1771">
        <v>1</v>
      </c>
      <c r="AO1771">
        <v>1</v>
      </c>
      <c r="AP1771">
        <v>0</v>
      </c>
      <c r="AQ1771">
        <v>0</v>
      </c>
      <c r="AR1771">
        <v>0</v>
      </c>
      <c r="AT1771">
        <v>1</v>
      </c>
      <c r="AU1771">
        <v>4</v>
      </c>
      <c r="AV1771">
        <v>2</v>
      </c>
      <c r="AW1771">
        <v>1</v>
      </c>
      <c r="AX1771">
        <v>2</v>
      </c>
      <c r="AY1771" t="s">
        <v>125</v>
      </c>
      <c r="AZ1771">
        <v>1</v>
      </c>
      <c r="BA1771">
        <v>1</v>
      </c>
      <c r="BB1771">
        <v>2</v>
      </c>
      <c r="BC1771">
        <v>1</v>
      </c>
      <c r="BD1771">
        <v>1</v>
      </c>
      <c r="BE1771">
        <v>2</v>
      </c>
      <c r="BF1771">
        <v>1</v>
      </c>
      <c r="BG1771">
        <v>1</v>
      </c>
      <c r="BH1771">
        <v>2</v>
      </c>
      <c r="BI1771">
        <v>1</v>
      </c>
      <c r="BJ1771" s="58">
        <v>1</v>
      </c>
      <c r="BK1771">
        <v>1</v>
      </c>
      <c r="BL1771">
        <v>1</v>
      </c>
      <c r="BM1771">
        <v>2</v>
      </c>
      <c r="BN1771">
        <v>2</v>
      </c>
      <c r="BO1771">
        <v>2</v>
      </c>
      <c r="BP1771">
        <v>1</v>
      </c>
      <c r="BQ1771">
        <v>1</v>
      </c>
      <c r="BR1771">
        <v>1</v>
      </c>
      <c r="BS1771">
        <v>2</v>
      </c>
      <c r="BT1771" t="s">
        <v>125</v>
      </c>
      <c r="BU1771">
        <v>1</v>
      </c>
      <c r="BV1771">
        <v>2</v>
      </c>
      <c r="BW1771">
        <v>1</v>
      </c>
      <c r="BX1771">
        <v>2</v>
      </c>
      <c r="BY1771">
        <v>2</v>
      </c>
      <c r="BZ1771">
        <v>2</v>
      </c>
      <c r="CA1771">
        <v>2</v>
      </c>
      <c r="CB1771">
        <v>2</v>
      </c>
      <c r="CC1771">
        <v>1</v>
      </c>
      <c r="CD1771">
        <v>2</v>
      </c>
      <c r="CE1771">
        <v>2</v>
      </c>
      <c r="CF1771">
        <v>1</v>
      </c>
      <c r="CG1771">
        <v>1</v>
      </c>
      <c r="CH1771">
        <v>1</v>
      </c>
      <c r="CI1771">
        <v>2</v>
      </c>
      <c r="CJ1771">
        <v>1</v>
      </c>
      <c r="CK1771">
        <v>2</v>
      </c>
      <c r="CL1771">
        <v>2</v>
      </c>
      <c r="CM1771" t="s">
        <v>125</v>
      </c>
      <c r="CN1771" t="s">
        <v>125</v>
      </c>
      <c r="CO1771">
        <v>4</v>
      </c>
      <c r="CP1771">
        <v>4</v>
      </c>
      <c r="CQ1771">
        <v>4</v>
      </c>
      <c r="CR1771">
        <v>4</v>
      </c>
      <c r="CS1771">
        <v>4</v>
      </c>
      <c r="CT1771">
        <v>4</v>
      </c>
      <c r="CU1771">
        <v>4</v>
      </c>
      <c r="CV1771">
        <v>3</v>
      </c>
      <c r="CW1771">
        <v>1</v>
      </c>
      <c r="CX1771">
        <v>4</v>
      </c>
      <c r="CY1771">
        <v>3</v>
      </c>
      <c r="CZ1771">
        <v>4</v>
      </c>
      <c r="DA1771" s="57">
        <v>4</v>
      </c>
    </row>
    <row r="1772" spans="1:105">
      <c r="A1772">
        <v>1767</v>
      </c>
      <c r="B1772">
        <v>2</v>
      </c>
      <c r="C1772">
        <v>7</v>
      </c>
      <c r="D1772">
        <v>4</v>
      </c>
      <c r="E1772">
        <v>5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1</v>
      </c>
      <c r="L1772">
        <v>0</v>
      </c>
      <c r="M1772">
        <v>2</v>
      </c>
      <c r="N1772">
        <v>3</v>
      </c>
      <c r="O1772">
        <v>4</v>
      </c>
      <c r="P1772">
        <v>3</v>
      </c>
      <c r="Q1772">
        <v>4</v>
      </c>
      <c r="R1772">
        <v>4</v>
      </c>
      <c r="S1772">
        <v>4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1</v>
      </c>
      <c r="AB1772">
        <v>0</v>
      </c>
      <c r="AD1772">
        <v>4</v>
      </c>
      <c r="AF1772">
        <v>1</v>
      </c>
      <c r="AG1772">
        <v>1</v>
      </c>
      <c r="AH1772">
        <v>0</v>
      </c>
      <c r="AI1772">
        <v>0</v>
      </c>
      <c r="AJ1772">
        <v>0</v>
      </c>
      <c r="AK1772">
        <v>0</v>
      </c>
      <c r="AM1772">
        <v>1</v>
      </c>
      <c r="AN1772">
        <v>1</v>
      </c>
      <c r="AO1772">
        <v>0</v>
      </c>
      <c r="AP1772">
        <v>0</v>
      </c>
      <c r="AQ1772">
        <v>0</v>
      </c>
      <c r="AR1772">
        <v>0</v>
      </c>
      <c r="AT1772">
        <v>1</v>
      </c>
      <c r="AU1772">
        <v>1</v>
      </c>
      <c r="AV1772">
        <v>2</v>
      </c>
      <c r="AW1772">
        <v>2</v>
      </c>
      <c r="AX1772">
        <v>1</v>
      </c>
      <c r="AY1772">
        <v>1</v>
      </c>
      <c r="AZ1772">
        <v>1</v>
      </c>
      <c r="BA1772">
        <v>1</v>
      </c>
      <c r="BB1772">
        <v>2</v>
      </c>
      <c r="BC1772">
        <v>1</v>
      </c>
      <c r="BD1772">
        <v>1</v>
      </c>
      <c r="BE1772">
        <v>1</v>
      </c>
      <c r="BF1772">
        <v>2</v>
      </c>
      <c r="BG1772" t="s">
        <v>125</v>
      </c>
      <c r="BH1772">
        <v>1</v>
      </c>
      <c r="BI1772">
        <v>1</v>
      </c>
      <c r="BJ1772" s="58">
        <v>1</v>
      </c>
      <c r="BK1772">
        <v>2</v>
      </c>
      <c r="BL1772">
        <v>1</v>
      </c>
      <c r="BM1772">
        <v>2</v>
      </c>
      <c r="BN1772">
        <v>1</v>
      </c>
      <c r="BO1772">
        <v>2</v>
      </c>
      <c r="BP1772">
        <v>2</v>
      </c>
      <c r="BQ1772" t="s">
        <v>125</v>
      </c>
      <c r="BR1772">
        <v>1</v>
      </c>
      <c r="BS1772">
        <v>2</v>
      </c>
      <c r="BT1772" t="s">
        <v>125</v>
      </c>
      <c r="BU1772">
        <v>1</v>
      </c>
      <c r="BV1772">
        <v>2</v>
      </c>
      <c r="BW1772">
        <v>2</v>
      </c>
      <c r="BX1772">
        <v>1</v>
      </c>
      <c r="BY1772">
        <v>2</v>
      </c>
      <c r="BZ1772">
        <v>2</v>
      </c>
      <c r="CA1772">
        <v>2</v>
      </c>
      <c r="CB1772">
        <v>2</v>
      </c>
      <c r="CC1772">
        <v>2</v>
      </c>
      <c r="CD1772">
        <v>2</v>
      </c>
      <c r="CE1772">
        <v>2</v>
      </c>
      <c r="CF1772">
        <v>1</v>
      </c>
      <c r="CG1772">
        <v>2</v>
      </c>
      <c r="CH1772">
        <v>2</v>
      </c>
      <c r="CI1772">
        <v>1</v>
      </c>
      <c r="CJ1772">
        <v>1</v>
      </c>
      <c r="CK1772">
        <v>2</v>
      </c>
      <c r="CL1772">
        <v>1</v>
      </c>
      <c r="CM1772">
        <v>3</v>
      </c>
      <c r="CN1772">
        <v>3</v>
      </c>
      <c r="CO1772">
        <v>4</v>
      </c>
      <c r="CP1772">
        <v>3</v>
      </c>
      <c r="CQ1772">
        <v>3</v>
      </c>
      <c r="CR1772">
        <v>3</v>
      </c>
      <c r="CS1772">
        <v>4</v>
      </c>
      <c r="CT1772">
        <v>3</v>
      </c>
      <c r="CU1772">
        <v>3</v>
      </c>
      <c r="CV1772">
        <v>3</v>
      </c>
      <c r="CX1772">
        <v>3</v>
      </c>
      <c r="CY1772">
        <v>4</v>
      </c>
      <c r="CZ1772">
        <v>4</v>
      </c>
      <c r="DA1772" s="57" t="s">
        <v>125</v>
      </c>
    </row>
    <row r="1773" spans="1:105">
      <c r="A1773">
        <v>1768</v>
      </c>
      <c r="B1773">
        <v>2</v>
      </c>
      <c r="C1773">
        <v>3</v>
      </c>
      <c r="D1773">
        <v>1</v>
      </c>
      <c r="E1773">
        <v>13</v>
      </c>
      <c r="F1773">
        <v>0</v>
      </c>
      <c r="G1773">
        <v>0</v>
      </c>
      <c r="H1773">
        <v>0</v>
      </c>
      <c r="I1773">
        <v>1</v>
      </c>
      <c r="J1773">
        <v>0</v>
      </c>
      <c r="K1773">
        <v>0</v>
      </c>
      <c r="L1773">
        <v>0</v>
      </c>
      <c r="M1773">
        <v>2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1</v>
      </c>
      <c r="AB1773">
        <v>0</v>
      </c>
      <c r="AD1773">
        <v>1</v>
      </c>
      <c r="AF1773">
        <v>1</v>
      </c>
      <c r="AG1773">
        <v>0</v>
      </c>
      <c r="AH1773">
        <v>1</v>
      </c>
      <c r="AI1773">
        <v>1</v>
      </c>
      <c r="AJ1773">
        <v>0</v>
      </c>
      <c r="AK1773">
        <v>0</v>
      </c>
      <c r="AM1773">
        <v>0</v>
      </c>
      <c r="AN1773">
        <v>1</v>
      </c>
      <c r="AO1773">
        <v>0</v>
      </c>
      <c r="AP1773">
        <v>1</v>
      </c>
      <c r="AQ1773">
        <v>0</v>
      </c>
      <c r="AR1773">
        <v>0</v>
      </c>
      <c r="AT1773">
        <v>1</v>
      </c>
      <c r="AU1773">
        <v>2</v>
      </c>
      <c r="AV1773">
        <v>2</v>
      </c>
      <c r="AW1773">
        <v>2</v>
      </c>
      <c r="AX1773">
        <v>2</v>
      </c>
      <c r="AY1773" t="s">
        <v>125</v>
      </c>
      <c r="AZ1773">
        <v>1</v>
      </c>
      <c r="BA1773">
        <v>1</v>
      </c>
      <c r="BB1773">
        <v>2</v>
      </c>
      <c r="BC1773">
        <v>2</v>
      </c>
      <c r="BD1773">
        <v>1</v>
      </c>
      <c r="BE1773">
        <v>1</v>
      </c>
      <c r="BF1773">
        <v>1</v>
      </c>
      <c r="BG1773">
        <v>1</v>
      </c>
      <c r="BH1773">
        <v>2</v>
      </c>
      <c r="BI1773">
        <v>2</v>
      </c>
      <c r="BJ1773" s="58">
        <v>2</v>
      </c>
      <c r="BK1773">
        <v>2</v>
      </c>
      <c r="BL1773">
        <v>2</v>
      </c>
      <c r="BM1773">
        <v>2</v>
      </c>
      <c r="BN1773">
        <v>1</v>
      </c>
      <c r="BO1773">
        <v>2</v>
      </c>
      <c r="BP1773">
        <v>2</v>
      </c>
      <c r="BQ1773" t="s">
        <v>125</v>
      </c>
      <c r="BR1773">
        <v>1</v>
      </c>
      <c r="BS1773">
        <v>2</v>
      </c>
      <c r="BT1773" t="s">
        <v>125</v>
      </c>
      <c r="BU1773">
        <v>1</v>
      </c>
      <c r="BV1773">
        <v>2</v>
      </c>
      <c r="BW1773">
        <v>1</v>
      </c>
      <c r="BX1773">
        <v>2</v>
      </c>
      <c r="BY1773">
        <v>2</v>
      </c>
      <c r="BZ1773">
        <v>2</v>
      </c>
      <c r="CA1773">
        <v>2</v>
      </c>
      <c r="CB1773">
        <v>2</v>
      </c>
      <c r="CC1773">
        <v>2</v>
      </c>
      <c r="CD1773">
        <v>2</v>
      </c>
      <c r="CE1773">
        <v>2</v>
      </c>
      <c r="CF1773">
        <v>2</v>
      </c>
      <c r="CG1773">
        <v>2</v>
      </c>
      <c r="CH1773">
        <v>2</v>
      </c>
      <c r="CI1773">
        <v>2</v>
      </c>
      <c r="CJ1773">
        <v>1</v>
      </c>
      <c r="CK1773">
        <v>2</v>
      </c>
      <c r="CL1773">
        <v>2</v>
      </c>
      <c r="CM1773" t="s">
        <v>125</v>
      </c>
      <c r="CN1773" t="s">
        <v>125</v>
      </c>
      <c r="CO1773">
        <v>3</v>
      </c>
      <c r="CP1773">
        <v>2</v>
      </c>
      <c r="CQ1773">
        <v>3</v>
      </c>
      <c r="CR1773">
        <v>2</v>
      </c>
      <c r="CS1773">
        <v>3</v>
      </c>
      <c r="CT1773">
        <v>4</v>
      </c>
      <c r="CU1773">
        <v>3</v>
      </c>
      <c r="CV1773">
        <v>2</v>
      </c>
      <c r="CW1773">
        <v>1</v>
      </c>
      <c r="CY1773">
        <v>3</v>
      </c>
      <c r="CZ1773">
        <v>0</v>
      </c>
      <c r="DA1773" s="57" t="s">
        <v>125</v>
      </c>
    </row>
    <row r="1774" spans="1:105">
      <c r="A1774">
        <v>1769</v>
      </c>
      <c r="B1774">
        <v>2</v>
      </c>
      <c r="C1774">
        <v>8</v>
      </c>
      <c r="D1774">
        <v>7</v>
      </c>
      <c r="E1774">
        <v>9</v>
      </c>
      <c r="F1774">
        <v>0</v>
      </c>
      <c r="G1774">
        <v>0</v>
      </c>
      <c r="H1774">
        <v>0</v>
      </c>
      <c r="I1774">
        <v>1</v>
      </c>
      <c r="J1774">
        <v>0</v>
      </c>
      <c r="K1774">
        <v>0</v>
      </c>
      <c r="L1774">
        <v>0</v>
      </c>
      <c r="M1774">
        <v>2</v>
      </c>
      <c r="R1774">
        <v>4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1</v>
      </c>
      <c r="AB1774">
        <v>0</v>
      </c>
      <c r="AD1774">
        <v>4</v>
      </c>
      <c r="AF1774">
        <v>1</v>
      </c>
      <c r="AG1774">
        <v>0</v>
      </c>
      <c r="AH1774">
        <v>0</v>
      </c>
      <c r="AI1774">
        <v>0</v>
      </c>
      <c r="AJ1774">
        <v>0</v>
      </c>
      <c r="AK1774">
        <v>0</v>
      </c>
      <c r="AM1774">
        <v>1</v>
      </c>
      <c r="AN1774">
        <v>1</v>
      </c>
      <c r="AO1774">
        <v>1</v>
      </c>
      <c r="AP1774">
        <v>0</v>
      </c>
      <c r="AQ1774">
        <v>0</v>
      </c>
      <c r="AR1774">
        <v>0</v>
      </c>
      <c r="AT1774">
        <v>3</v>
      </c>
      <c r="AU1774">
        <v>3</v>
      </c>
      <c r="AV1774">
        <v>2</v>
      </c>
      <c r="AW1774">
        <v>2</v>
      </c>
      <c r="AX1774">
        <v>1</v>
      </c>
      <c r="AY1774">
        <v>2</v>
      </c>
      <c r="AZ1774">
        <v>1</v>
      </c>
      <c r="BA1774">
        <v>1</v>
      </c>
      <c r="BB1774">
        <v>1</v>
      </c>
      <c r="BC1774">
        <v>1</v>
      </c>
      <c r="BD1774">
        <v>1</v>
      </c>
      <c r="BE1774">
        <v>1</v>
      </c>
      <c r="BF1774">
        <v>1</v>
      </c>
      <c r="BG1774">
        <v>1</v>
      </c>
      <c r="BH1774">
        <v>2</v>
      </c>
      <c r="BI1774">
        <v>2</v>
      </c>
      <c r="BJ1774" s="58">
        <v>1</v>
      </c>
      <c r="BK1774">
        <v>2</v>
      </c>
      <c r="BL1774">
        <v>1</v>
      </c>
      <c r="BM1774">
        <v>1</v>
      </c>
      <c r="BN1774">
        <v>1</v>
      </c>
      <c r="BO1774">
        <v>2</v>
      </c>
      <c r="BP1774">
        <v>2</v>
      </c>
      <c r="BQ1774" t="s">
        <v>125</v>
      </c>
      <c r="BR1774">
        <v>2</v>
      </c>
      <c r="BS1774">
        <v>2</v>
      </c>
      <c r="BT1774" t="s">
        <v>125</v>
      </c>
      <c r="BU1774">
        <v>1</v>
      </c>
      <c r="BV1774">
        <v>1</v>
      </c>
      <c r="BW1774">
        <v>2</v>
      </c>
      <c r="BX1774">
        <v>1</v>
      </c>
      <c r="BY1774">
        <v>1</v>
      </c>
      <c r="BZ1774">
        <v>2</v>
      </c>
      <c r="CA1774">
        <v>1</v>
      </c>
      <c r="CB1774">
        <v>1</v>
      </c>
      <c r="CC1774">
        <v>1</v>
      </c>
      <c r="CD1774">
        <v>2</v>
      </c>
      <c r="CE1774">
        <v>2</v>
      </c>
      <c r="CF1774">
        <v>1</v>
      </c>
      <c r="CG1774">
        <v>2</v>
      </c>
      <c r="CH1774">
        <v>1</v>
      </c>
      <c r="CI1774">
        <v>2</v>
      </c>
      <c r="CJ1774">
        <v>1</v>
      </c>
      <c r="CK1774">
        <v>2</v>
      </c>
      <c r="CL1774">
        <v>2</v>
      </c>
      <c r="CM1774" t="s">
        <v>125</v>
      </c>
      <c r="CN1774" t="s">
        <v>125</v>
      </c>
      <c r="CO1774">
        <v>4</v>
      </c>
      <c r="CP1774">
        <v>3</v>
      </c>
      <c r="CQ1774">
        <v>4</v>
      </c>
      <c r="CR1774">
        <v>3</v>
      </c>
      <c r="CS1774">
        <v>4</v>
      </c>
      <c r="CT1774">
        <v>3</v>
      </c>
      <c r="CU1774">
        <v>3</v>
      </c>
      <c r="CV1774">
        <v>2</v>
      </c>
      <c r="CW1774">
        <v>1</v>
      </c>
      <c r="CX1774">
        <v>3</v>
      </c>
      <c r="CY1774">
        <v>1</v>
      </c>
      <c r="CZ1774">
        <v>0</v>
      </c>
      <c r="DA1774" s="57" t="s">
        <v>125</v>
      </c>
    </row>
    <row r="1775" spans="1:105">
      <c r="A1775">
        <v>1770</v>
      </c>
      <c r="B1775">
        <v>2</v>
      </c>
      <c r="C1775">
        <v>2</v>
      </c>
      <c r="D1775">
        <v>6</v>
      </c>
      <c r="E1775">
        <v>12</v>
      </c>
      <c r="F1775">
        <v>0</v>
      </c>
      <c r="G1775">
        <v>0</v>
      </c>
      <c r="H1775">
        <v>0</v>
      </c>
      <c r="I1775">
        <v>1</v>
      </c>
      <c r="J1775">
        <v>0</v>
      </c>
      <c r="K1775">
        <v>0</v>
      </c>
      <c r="L1775">
        <v>0</v>
      </c>
      <c r="M1775">
        <v>1</v>
      </c>
      <c r="N1775">
        <v>4</v>
      </c>
      <c r="O1775">
        <v>4</v>
      </c>
      <c r="P1775">
        <v>4</v>
      </c>
      <c r="Q1775">
        <v>4</v>
      </c>
      <c r="R1775">
        <v>4</v>
      </c>
      <c r="S1775">
        <v>4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1</v>
      </c>
      <c r="AB1775">
        <v>0</v>
      </c>
      <c r="AD1775">
        <v>1</v>
      </c>
      <c r="AF1775">
        <v>1</v>
      </c>
      <c r="AG1775">
        <v>0</v>
      </c>
      <c r="AH1775">
        <v>1</v>
      </c>
      <c r="AI1775">
        <v>0</v>
      </c>
      <c r="AJ1775">
        <v>0</v>
      </c>
      <c r="AK1775">
        <v>0</v>
      </c>
      <c r="AM1775">
        <v>1</v>
      </c>
      <c r="AN1775">
        <v>1</v>
      </c>
      <c r="AO1775">
        <v>1</v>
      </c>
      <c r="AP1775">
        <v>0</v>
      </c>
      <c r="AQ1775">
        <v>0</v>
      </c>
      <c r="AR1775">
        <v>0</v>
      </c>
      <c r="AT1775">
        <v>1</v>
      </c>
      <c r="AU1775">
        <v>4</v>
      </c>
      <c r="AV1775">
        <v>1</v>
      </c>
      <c r="AW1775">
        <v>1</v>
      </c>
      <c r="AX1775">
        <v>1</v>
      </c>
      <c r="AY1775">
        <v>1</v>
      </c>
      <c r="AZ1775">
        <v>2</v>
      </c>
      <c r="BA1775" t="s">
        <v>125</v>
      </c>
      <c r="BB1775" t="s">
        <v>125</v>
      </c>
      <c r="BC1775">
        <v>1</v>
      </c>
      <c r="BD1775">
        <v>1</v>
      </c>
      <c r="BE1775">
        <v>1</v>
      </c>
      <c r="BF1775">
        <v>2</v>
      </c>
      <c r="BG1775" t="s">
        <v>125</v>
      </c>
      <c r="BH1775">
        <v>2</v>
      </c>
      <c r="BI1775">
        <v>2</v>
      </c>
      <c r="BJ1775" s="58">
        <v>1</v>
      </c>
      <c r="BK1775">
        <v>2</v>
      </c>
      <c r="BL1775">
        <v>1</v>
      </c>
      <c r="BM1775">
        <v>2</v>
      </c>
      <c r="BN1775">
        <v>1</v>
      </c>
      <c r="BO1775">
        <v>2</v>
      </c>
      <c r="BP1775">
        <v>2</v>
      </c>
      <c r="BQ1775" t="s">
        <v>125</v>
      </c>
      <c r="BR1775">
        <v>1</v>
      </c>
      <c r="BS1775">
        <v>2</v>
      </c>
      <c r="BT1775" t="s">
        <v>125</v>
      </c>
      <c r="BU1775">
        <v>1</v>
      </c>
      <c r="BV1775">
        <v>1</v>
      </c>
      <c r="BW1775">
        <v>2</v>
      </c>
      <c r="BX1775">
        <v>2</v>
      </c>
      <c r="BY1775">
        <v>1</v>
      </c>
      <c r="BZ1775">
        <v>1</v>
      </c>
      <c r="CA1775">
        <v>1</v>
      </c>
      <c r="CB1775">
        <v>2</v>
      </c>
      <c r="CC1775">
        <v>2</v>
      </c>
      <c r="CD1775">
        <v>2</v>
      </c>
      <c r="CE1775">
        <v>2</v>
      </c>
      <c r="CF1775">
        <v>2</v>
      </c>
      <c r="CG1775">
        <v>2</v>
      </c>
      <c r="CH1775">
        <v>2</v>
      </c>
      <c r="CI1775">
        <v>2</v>
      </c>
      <c r="CJ1775">
        <v>2</v>
      </c>
      <c r="CK1775">
        <v>2</v>
      </c>
      <c r="CL1775">
        <v>2</v>
      </c>
      <c r="CM1775" t="s">
        <v>125</v>
      </c>
      <c r="CN1775" t="s">
        <v>125</v>
      </c>
      <c r="CO1775">
        <v>4</v>
      </c>
      <c r="CP1775">
        <v>3</v>
      </c>
      <c r="CQ1775">
        <v>4</v>
      </c>
      <c r="CR1775">
        <v>4</v>
      </c>
      <c r="CS1775">
        <v>4</v>
      </c>
      <c r="CT1775">
        <v>4</v>
      </c>
      <c r="CU1775">
        <v>4</v>
      </c>
      <c r="CV1775">
        <v>4</v>
      </c>
      <c r="CW1775">
        <v>1</v>
      </c>
      <c r="CX1775">
        <v>3</v>
      </c>
      <c r="CY1775">
        <v>3</v>
      </c>
      <c r="CZ1775">
        <v>4</v>
      </c>
      <c r="DA1775" s="57" t="s">
        <v>125</v>
      </c>
    </row>
    <row r="1776" spans="1:105">
      <c r="A1776">
        <v>1771</v>
      </c>
      <c r="B1776">
        <v>2</v>
      </c>
      <c r="C1776">
        <v>5</v>
      </c>
      <c r="D1776">
        <v>4</v>
      </c>
      <c r="E1776">
        <v>3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1</v>
      </c>
      <c r="M1776">
        <v>2</v>
      </c>
      <c r="N1776">
        <v>1</v>
      </c>
      <c r="O1776">
        <v>3</v>
      </c>
      <c r="P1776">
        <v>3</v>
      </c>
      <c r="Q1776">
        <v>1</v>
      </c>
      <c r="R1776">
        <v>4</v>
      </c>
      <c r="S1776">
        <v>3</v>
      </c>
      <c r="U1776">
        <v>0</v>
      </c>
      <c r="V1776">
        <v>0</v>
      </c>
      <c r="W1776">
        <v>1</v>
      </c>
      <c r="X1776">
        <v>0</v>
      </c>
      <c r="Y1776">
        <v>1</v>
      </c>
      <c r="Z1776">
        <v>1</v>
      </c>
      <c r="AA1776">
        <v>0</v>
      </c>
      <c r="AB1776">
        <v>0</v>
      </c>
      <c r="AD1776">
        <v>1</v>
      </c>
      <c r="AF1776">
        <v>1</v>
      </c>
      <c r="AG1776">
        <v>1</v>
      </c>
      <c r="AH1776">
        <v>0</v>
      </c>
      <c r="AI1776">
        <v>0</v>
      </c>
      <c r="AJ1776">
        <v>0</v>
      </c>
      <c r="AK1776">
        <v>0</v>
      </c>
      <c r="AM1776">
        <v>1</v>
      </c>
      <c r="AN1776">
        <v>1</v>
      </c>
      <c r="AO1776">
        <v>0</v>
      </c>
      <c r="AP1776">
        <v>0</v>
      </c>
      <c r="AQ1776">
        <v>0</v>
      </c>
      <c r="AR1776">
        <v>0</v>
      </c>
      <c r="AT1776">
        <v>1</v>
      </c>
      <c r="AU1776">
        <v>2</v>
      </c>
      <c r="AV1776">
        <v>1</v>
      </c>
      <c r="AW1776">
        <v>2</v>
      </c>
      <c r="AX1776">
        <v>1</v>
      </c>
      <c r="AY1776">
        <v>2</v>
      </c>
      <c r="AZ1776">
        <v>1</v>
      </c>
      <c r="BA1776">
        <v>1</v>
      </c>
      <c r="BB1776">
        <v>2</v>
      </c>
      <c r="BC1776">
        <v>2</v>
      </c>
      <c r="BD1776">
        <v>1</v>
      </c>
      <c r="BE1776">
        <v>2</v>
      </c>
      <c r="BF1776">
        <v>2</v>
      </c>
      <c r="BG1776" t="s">
        <v>125</v>
      </c>
      <c r="BH1776">
        <v>2</v>
      </c>
      <c r="BI1776">
        <v>2</v>
      </c>
      <c r="BJ1776" s="58">
        <v>2</v>
      </c>
      <c r="BK1776">
        <v>2</v>
      </c>
      <c r="BL1776">
        <v>1</v>
      </c>
      <c r="BM1776">
        <v>1</v>
      </c>
      <c r="BN1776">
        <v>2</v>
      </c>
      <c r="BO1776">
        <v>2</v>
      </c>
      <c r="BP1776">
        <v>2</v>
      </c>
      <c r="BQ1776" t="s">
        <v>125</v>
      </c>
      <c r="BR1776">
        <v>1</v>
      </c>
      <c r="BS1776">
        <v>1</v>
      </c>
      <c r="BT1776">
        <v>1</v>
      </c>
      <c r="BU1776">
        <v>1</v>
      </c>
      <c r="BV1776">
        <v>1</v>
      </c>
      <c r="BW1776">
        <v>2</v>
      </c>
      <c r="BX1776">
        <v>2</v>
      </c>
      <c r="BY1776">
        <v>1</v>
      </c>
      <c r="BZ1776">
        <v>2</v>
      </c>
      <c r="CA1776">
        <v>1</v>
      </c>
      <c r="CB1776">
        <v>2</v>
      </c>
      <c r="CC1776">
        <v>2</v>
      </c>
      <c r="CD1776">
        <v>2</v>
      </c>
      <c r="CE1776">
        <v>2</v>
      </c>
      <c r="CF1776">
        <v>2</v>
      </c>
      <c r="CG1776">
        <v>2</v>
      </c>
      <c r="CH1776">
        <v>2</v>
      </c>
      <c r="CI1776">
        <v>2</v>
      </c>
      <c r="CJ1776">
        <v>1</v>
      </c>
      <c r="CK1776">
        <v>2</v>
      </c>
      <c r="CL1776">
        <v>1</v>
      </c>
      <c r="CM1776">
        <v>1</v>
      </c>
      <c r="CN1776">
        <v>2</v>
      </c>
      <c r="CO1776">
        <v>4</v>
      </c>
      <c r="CP1776">
        <v>3</v>
      </c>
      <c r="CQ1776">
        <v>4</v>
      </c>
      <c r="CR1776">
        <v>2</v>
      </c>
      <c r="CS1776">
        <v>2</v>
      </c>
      <c r="CT1776">
        <v>4</v>
      </c>
      <c r="CU1776">
        <v>2</v>
      </c>
      <c r="CV1776">
        <v>2</v>
      </c>
      <c r="CW1776">
        <v>1</v>
      </c>
      <c r="CX1776">
        <v>3</v>
      </c>
      <c r="CY1776">
        <v>3</v>
      </c>
      <c r="CZ1776">
        <v>4</v>
      </c>
      <c r="DA1776" s="57" t="s">
        <v>125</v>
      </c>
    </row>
    <row r="1777" spans="1:105">
      <c r="A1777">
        <v>1772</v>
      </c>
      <c r="B1777">
        <v>2</v>
      </c>
      <c r="C1777">
        <v>2</v>
      </c>
      <c r="D1777">
        <v>4</v>
      </c>
      <c r="E1777">
        <v>4</v>
      </c>
      <c r="F1777">
        <v>1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1</v>
      </c>
      <c r="N1777">
        <v>4</v>
      </c>
      <c r="O1777">
        <v>4</v>
      </c>
      <c r="P1777">
        <v>4</v>
      </c>
      <c r="R1777">
        <v>4</v>
      </c>
      <c r="S1777">
        <v>4</v>
      </c>
      <c r="U1777">
        <v>0</v>
      </c>
      <c r="V1777">
        <v>0</v>
      </c>
      <c r="W1777">
        <v>0</v>
      </c>
      <c r="X1777">
        <v>1</v>
      </c>
      <c r="Y1777">
        <v>0</v>
      </c>
      <c r="Z1777">
        <v>0</v>
      </c>
      <c r="AA1777">
        <v>0</v>
      </c>
      <c r="AB1777">
        <v>0</v>
      </c>
      <c r="AD1777">
        <v>5</v>
      </c>
      <c r="AF1777">
        <v>1</v>
      </c>
      <c r="AG1777">
        <v>0</v>
      </c>
      <c r="AH1777">
        <v>1</v>
      </c>
      <c r="AI1777">
        <v>0</v>
      </c>
      <c r="AJ1777">
        <v>0</v>
      </c>
      <c r="AK1777">
        <v>0</v>
      </c>
      <c r="AM1777">
        <v>1</v>
      </c>
      <c r="AN1777">
        <v>1</v>
      </c>
      <c r="AO1777">
        <v>1</v>
      </c>
      <c r="AP1777">
        <v>0</v>
      </c>
      <c r="AQ1777">
        <v>0</v>
      </c>
      <c r="AR1777">
        <v>0</v>
      </c>
      <c r="AU1777">
        <v>1</v>
      </c>
      <c r="AV1777">
        <v>2</v>
      </c>
      <c r="AW1777">
        <v>2</v>
      </c>
      <c r="AX1777">
        <v>2</v>
      </c>
      <c r="AY1777" t="s">
        <v>125</v>
      </c>
      <c r="AZ1777">
        <v>1</v>
      </c>
      <c r="BA1777">
        <v>1</v>
      </c>
      <c r="BB1777">
        <v>2</v>
      </c>
      <c r="BC1777">
        <v>2</v>
      </c>
      <c r="BD1777">
        <v>1</v>
      </c>
      <c r="BE1777">
        <v>2</v>
      </c>
      <c r="BF1777">
        <v>1</v>
      </c>
      <c r="BG1777">
        <v>1</v>
      </c>
      <c r="BH1777">
        <v>1</v>
      </c>
      <c r="BI1777">
        <v>1</v>
      </c>
      <c r="BJ1777" s="58">
        <v>1</v>
      </c>
      <c r="BK1777">
        <v>2</v>
      </c>
      <c r="BL1777">
        <v>1</v>
      </c>
      <c r="BM1777">
        <v>1</v>
      </c>
      <c r="BN1777">
        <v>1</v>
      </c>
      <c r="BO1777">
        <v>2</v>
      </c>
      <c r="BP1777">
        <v>1</v>
      </c>
      <c r="BQ1777">
        <v>1</v>
      </c>
      <c r="BR1777">
        <v>2</v>
      </c>
      <c r="BS1777">
        <v>2</v>
      </c>
      <c r="BT1777" t="s">
        <v>125</v>
      </c>
      <c r="BU1777">
        <v>1</v>
      </c>
      <c r="BV1777">
        <v>2</v>
      </c>
      <c r="BW1777">
        <v>2</v>
      </c>
      <c r="BX1777">
        <v>2</v>
      </c>
      <c r="BY1777">
        <v>2</v>
      </c>
      <c r="BZ1777">
        <v>2</v>
      </c>
      <c r="CA1777">
        <v>2</v>
      </c>
      <c r="CB1777">
        <v>2</v>
      </c>
      <c r="CC1777">
        <v>2</v>
      </c>
      <c r="CD1777">
        <v>2</v>
      </c>
      <c r="CE1777">
        <v>2</v>
      </c>
      <c r="CF1777">
        <v>1</v>
      </c>
      <c r="CG1777">
        <v>2</v>
      </c>
      <c r="CH1777">
        <v>1</v>
      </c>
      <c r="CI1777">
        <v>2</v>
      </c>
      <c r="CJ1777">
        <v>1</v>
      </c>
      <c r="CK1777">
        <v>2</v>
      </c>
      <c r="CL1777">
        <v>1</v>
      </c>
      <c r="CM1777">
        <v>4</v>
      </c>
      <c r="CN1777">
        <v>3</v>
      </c>
      <c r="CO1777">
        <v>4</v>
      </c>
      <c r="CP1777">
        <v>2</v>
      </c>
      <c r="CQ1777">
        <v>4</v>
      </c>
      <c r="CR1777">
        <v>4</v>
      </c>
      <c r="CS1777">
        <v>4</v>
      </c>
      <c r="CT1777">
        <v>4</v>
      </c>
      <c r="CU1777">
        <v>4</v>
      </c>
      <c r="CV1777">
        <v>2</v>
      </c>
      <c r="CW1777">
        <v>1</v>
      </c>
      <c r="CX1777">
        <v>3</v>
      </c>
      <c r="CY1777">
        <v>3</v>
      </c>
      <c r="CZ1777">
        <v>4</v>
      </c>
      <c r="DA1777" s="57">
        <v>4</v>
      </c>
    </row>
    <row r="1778" spans="1:105">
      <c r="A1778">
        <v>1773</v>
      </c>
      <c r="B1778">
        <v>2</v>
      </c>
      <c r="C1778">
        <v>3</v>
      </c>
      <c r="D1778">
        <v>1</v>
      </c>
      <c r="E1778">
        <v>16</v>
      </c>
      <c r="F1778">
        <v>1</v>
      </c>
      <c r="G1778">
        <v>0</v>
      </c>
      <c r="H1778">
        <v>0</v>
      </c>
      <c r="I1778">
        <v>1</v>
      </c>
      <c r="J1778">
        <v>0</v>
      </c>
      <c r="K1778">
        <v>0</v>
      </c>
      <c r="L1778">
        <v>0</v>
      </c>
      <c r="M1778">
        <v>3</v>
      </c>
      <c r="N1778">
        <v>4</v>
      </c>
      <c r="O1778">
        <v>0</v>
      </c>
      <c r="P1778">
        <v>0</v>
      </c>
      <c r="Q1778">
        <v>0</v>
      </c>
      <c r="R1778">
        <v>4</v>
      </c>
      <c r="S1778">
        <v>0</v>
      </c>
      <c r="U1778">
        <v>1</v>
      </c>
      <c r="V1778">
        <v>0</v>
      </c>
      <c r="W1778">
        <v>0</v>
      </c>
      <c r="X1778">
        <v>1</v>
      </c>
      <c r="Y1778">
        <v>0</v>
      </c>
      <c r="Z1778">
        <v>1</v>
      </c>
      <c r="AA1778">
        <v>0</v>
      </c>
      <c r="AB1778">
        <v>0</v>
      </c>
      <c r="AD1778">
        <v>4</v>
      </c>
      <c r="AF1778">
        <v>1</v>
      </c>
      <c r="AG1778">
        <v>0</v>
      </c>
      <c r="AH1778">
        <v>0</v>
      </c>
      <c r="AI1778">
        <v>1</v>
      </c>
      <c r="AJ1778">
        <v>0</v>
      </c>
      <c r="AK1778">
        <v>0</v>
      </c>
      <c r="AM1778">
        <v>1</v>
      </c>
      <c r="AN1778">
        <v>1</v>
      </c>
      <c r="AO1778">
        <v>1</v>
      </c>
      <c r="AP1778">
        <v>1</v>
      </c>
      <c r="AQ1778">
        <v>0</v>
      </c>
      <c r="AR1778">
        <v>0</v>
      </c>
      <c r="AT1778">
        <v>1</v>
      </c>
      <c r="AU1778">
        <v>1</v>
      </c>
      <c r="AV1778">
        <v>1</v>
      </c>
      <c r="AW1778">
        <v>2</v>
      </c>
      <c r="AX1778">
        <v>1</v>
      </c>
      <c r="AY1778">
        <v>1</v>
      </c>
      <c r="AZ1778">
        <v>1</v>
      </c>
      <c r="BA1778">
        <v>1</v>
      </c>
      <c r="BB1778">
        <v>2</v>
      </c>
      <c r="BC1778">
        <v>1</v>
      </c>
      <c r="BD1778">
        <v>1</v>
      </c>
      <c r="BE1778">
        <v>2</v>
      </c>
      <c r="BF1778">
        <v>1</v>
      </c>
      <c r="BG1778">
        <v>1</v>
      </c>
      <c r="BH1778">
        <v>1</v>
      </c>
      <c r="BI1778">
        <v>1</v>
      </c>
      <c r="BJ1778" s="58">
        <v>2</v>
      </c>
      <c r="BK1778">
        <v>1</v>
      </c>
      <c r="BL1778">
        <v>1</v>
      </c>
      <c r="BM1778">
        <v>2</v>
      </c>
      <c r="BN1778">
        <v>1</v>
      </c>
      <c r="BO1778">
        <v>2</v>
      </c>
      <c r="BP1778">
        <v>1</v>
      </c>
      <c r="BQ1778">
        <v>1</v>
      </c>
      <c r="BR1778">
        <v>1</v>
      </c>
      <c r="BS1778">
        <v>2</v>
      </c>
      <c r="BT1778" t="s">
        <v>125</v>
      </c>
      <c r="BU1778">
        <v>1</v>
      </c>
      <c r="BV1778">
        <v>1</v>
      </c>
      <c r="BW1778">
        <v>2</v>
      </c>
      <c r="BX1778">
        <v>2</v>
      </c>
      <c r="BY1778">
        <v>1</v>
      </c>
      <c r="BZ1778">
        <v>1</v>
      </c>
      <c r="CA1778">
        <v>2</v>
      </c>
      <c r="CB1778">
        <v>2</v>
      </c>
      <c r="CC1778">
        <v>2</v>
      </c>
      <c r="CD1778">
        <v>1</v>
      </c>
      <c r="CE1778">
        <v>2</v>
      </c>
      <c r="CF1778">
        <v>1</v>
      </c>
      <c r="CG1778">
        <v>1</v>
      </c>
      <c r="CH1778">
        <v>2</v>
      </c>
      <c r="CI1778">
        <v>2</v>
      </c>
      <c r="CJ1778">
        <v>1</v>
      </c>
      <c r="CK1778">
        <v>2</v>
      </c>
      <c r="CL1778">
        <v>1</v>
      </c>
      <c r="CM1778">
        <v>3</v>
      </c>
      <c r="CN1778">
        <v>3</v>
      </c>
      <c r="CO1778">
        <v>4</v>
      </c>
      <c r="CP1778">
        <v>3</v>
      </c>
      <c r="CQ1778">
        <v>4</v>
      </c>
      <c r="CR1778">
        <v>3</v>
      </c>
      <c r="CS1778">
        <v>3</v>
      </c>
      <c r="CT1778">
        <v>4</v>
      </c>
      <c r="CU1778">
        <v>3</v>
      </c>
      <c r="CV1778">
        <v>4</v>
      </c>
      <c r="CW1778">
        <v>1</v>
      </c>
      <c r="CX1778">
        <v>2</v>
      </c>
      <c r="CY1778">
        <v>3</v>
      </c>
      <c r="CZ1778">
        <v>4</v>
      </c>
      <c r="DA1778" s="57">
        <v>4</v>
      </c>
    </row>
    <row r="1779" spans="1:105">
      <c r="A1779">
        <v>1774</v>
      </c>
      <c r="B1779">
        <v>2</v>
      </c>
      <c r="C1779">
        <v>4</v>
      </c>
      <c r="D1779">
        <v>4</v>
      </c>
      <c r="E1779">
        <v>16</v>
      </c>
      <c r="F1779">
        <v>0</v>
      </c>
      <c r="G1779">
        <v>1</v>
      </c>
      <c r="H1779">
        <v>1</v>
      </c>
      <c r="I1779">
        <v>0</v>
      </c>
      <c r="J1779">
        <v>1</v>
      </c>
      <c r="K1779">
        <v>0</v>
      </c>
      <c r="L1779">
        <v>0</v>
      </c>
      <c r="M1779">
        <v>2</v>
      </c>
      <c r="N1779">
        <v>3</v>
      </c>
      <c r="O1779">
        <v>4</v>
      </c>
      <c r="P1779">
        <v>4</v>
      </c>
      <c r="Q1779">
        <v>2</v>
      </c>
      <c r="R1779">
        <v>4</v>
      </c>
      <c r="S1779">
        <v>4</v>
      </c>
      <c r="U1779">
        <v>1</v>
      </c>
      <c r="V1779">
        <v>0</v>
      </c>
      <c r="W1779">
        <v>1</v>
      </c>
      <c r="X1779">
        <v>0</v>
      </c>
      <c r="Y1779">
        <v>0</v>
      </c>
      <c r="Z1779">
        <v>1</v>
      </c>
      <c r="AA1779">
        <v>0</v>
      </c>
      <c r="AB1779">
        <v>0</v>
      </c>
      <c r="AD1779">
        <v>5</v>
      </c>
      <c r="AF1779">
        <v>1</v>
      </c>
      <c r="AG1779">
        <v>1</v>
      </c>
      <c r="AH1779">
        <v>1</v>
      </c>
      <c r="AI1779">
        <v>0</v>
      </c>
      <c r="AJ1779">
        <v>0</v>
      </c>
      <c r="AK1779">
        <v>0</v>
      </c>
      <c r="AM1779">
        <v>1</v>
      </c>
      <c r="AN1779">
        <v>1</v>
      </c>
      <c r="AO1779">
        <v>0</v>
      </c>
      <c r="AP1779">
        <v>0</v>
      </c>
      <c r="AQ1779">
        <v>0</v>
      </c>
      <c r="AR1779">
        <v>0</v>
      </c>
      <c r="AT1779">
        <v>3</v>
      </c>
      <c r="AU1779">
        <v>3</v>
      </c>
      <c r="AV1779">
        <v>2</v>
      </c>
      <c r="AW1779">
        <v>2</v>
      </c>
      <c r="AX1779">
        <v>1</v>
      </c>
      <c r="AY1779">
        <v>1</v>
      </c>
      <c r="AZ1779">
        <v>1</v>
      </c>
      <c r="BA1779">
        <v>1</v>
      </c>
      <c r="BB1779">
        <v>2</v>
      </c>
      <c r="BC1779">
        <v>1</v>
      </c>
      <c r="BD1779">
        <v>1</v>
      </c>
      <c r="BE1779">
        <v>1</v>
      </c>
      <c r="BF1779">
        <v>1</v>
      </c>
      <c r="BG1779">
        <v>1</v>
      </c>
      <c r="BH1779">
        <v>1</v>
      </c>
      <c r="BI1779">
        <v>1</v>
      </c>
      <c r="BJ1779" s="58">
        <v>1</v>
      </c>
      <c r="BK1779">
        <v>1</v>
      </c>
      <c r="BL1779">
        <v>2</v>
      </c>
      <c r="BM1779">
        <v>2</v>
      </c>
      <c r="BN1779">
        <v>1</v>
      </c>
      <c r="BO1779">
        <v>2</v>
      </c>
      <c r="BP1779">
        <v>1</v>
      </c>
      <c r="BQ1779">
        <v>1</v>
      </c>
      <c r="BR1779">
        <v>2</v>
      </c>
      <c r="BS1779">
        <v>2</v>
      </c>
      <c r="BT1779" t="s">
        <v>125</v>
      </c>
      <c r="BU1779">
        <v>1</v>
      </c>
      <c r="BV1779">
        <v>1</v>
      </c>
      <c r="BW1779">
        <v>1</v>
      </c>
      <c r="BX1779">
        <v>2</v>
      </c>
      <c r="BY1779">
        <v>1</v>
      </c>
      <c r="BZ1779">
        <v>2</v>
      </c>
      <c r="CA1779">
        <v>2</v>
      </c>
      <c r="CB1779">
        <v>1</v>
      </c>
      <c r="CC1779">
        <v>2</v>
      </c>
      <c r="CD1779">
        <v>2</v>
      </c>
      <c r="CE1779">
        <v>2</v>
      </c>
      <c r="CF1779">
        <v>1</v>
      </c>
      <c r="CG1779">
        <v>1</v>
      </c>
      <c r="CH1779">
        <v>2</v>
      </c>
      <c r="CI1779">
        <v>1</v>
      </c>
      <c r="CJ1779">
        <v>2</v>
      </c>
      <c r="CK1779">
        <v>2</v>
      </c>
      <c r="CL1779">
        <v>1</v>
      </c>
      <c r="CM1779">
        <v>4</v>
      </c>
      <c r="CN1779">
        <v>3</v>
      </c>
      <c r="CO1779">
        <v>4</v>
      </c>
      <c r="CP1779">
        <v>3</v>
      </c>
      <c r="CQ1779">
        <v>4</v>
      </c>
      <c r="CR1779">
        <v>3</v>
      </c>
      <c r="CS1779">
        <v>3</v>
      </c>
      <c r="CT1779">
        <v>4</v>
      </c>
      <c r="CU1779">
        <v>3</v>
      </c>
      <c r="CV1779">
        <v>3</v>
      </c>
      <c r="CW1779">
        <v>1</v>
      </c>
      <c r="CX1779">
        <v>3</v>
      </c>
      <c r="CY1779">
        <v>1</v>
      </c>
      <c r="CZ1779">
        <v>3</v>
      </c>
      <c r="DA1779" s="57">
        <v>3</v>
      </c>
    </row>
    <row r="1780" spans="1:105">
      <c r="A1780">
        <v>1775</v>
      </c>
      <c r="B1780">
        <v>2</v>
      </c>
      <c r="C1780">
        <v>3</v>
      </c>
      <c r="D1780">
        <v>5</v>
      </c>
      <c r="E1780">
        <v>7</v>
      </c>
      <c r="F1780">
        <v>1</v>
      </c>
      <c r="G1780">
        <v>0</v>
      </c>
      <c r="H1780">
        <v>0</v>
      </c>
      <c r="I1780">
        <v>1</v>
      </c>
      <c r="J1780">
        <v>0</v>
      </c>
      <c r="K1780">
        <v>0</v>
      </c>
      <c r="L1780">
        <v>0</v>
      </c>
      <c r="M1780">
        <v>2</v>
      </c>
      <c r="N1780">
        <v>3</v>
      </c>
      <c r="O1780">
        <v>3</v>
      </c>
      <c r="P1780">
        <v>0</v>
      </c>
      <c r="Q1780">
        <v>0</v>
      </c>
      <c r="R1780">
        <v>4</v>
      </c>
      <c r="S1780">
        <v>0</v>
      </c>
      <c r="U1780">
        <v>0</v>
      </c>
      <c r="V1780">
        <v>0</v>
      </c>
      <c r="W1780">
        <v>1</v>
      </c>
      <c r="X1780">
        <v>0</v>
      </c>
      <c r="Y1780">
        <v>1</v>
      </c>
      <c r="Z1780">
        <v>0</v>
      </c>
      <c r="AA1780">
        <v>0</v>
      </c>
      <c r="AB1780">
        <v>0</v>
      </c>
      <c r="AD1780">
        <v>3</v>
      </c>
      <c r="AF1780">
        <v>1</v>
      </c>
      <c r="AG1780">
        <v>0</v>
      </c>
      <c r="AH1780">
        <v>1</v>
      </c>
      <c r="AI1780">
        <v>0</v>
      </c>
      <c r="AJ1780">
        <v>0</v>
      </c>
      <c r="AK1780">
        <v>0</v>
      </c>
      <c r="AM1780">
        <v>1</v>
      </c>
      <c r="AN1780">
        <v>1</v>
      </c>
      <c r="AO1780">
        <v>0</v>
      </c>
      <c r="AP1780">
        <v>0</v>
      </c>
      <c r="AQ1780">
        <v>0</v>
      </c>
      <c r="AR1780">
        <v>0</v>
      </c>
      <c r="AT1780">
        <v>1</v>
      </c>
      <c r="AU1780">
        <v>3</v>
      </c>
      <c r="AV1780">
        <v>2</v>
      </c>
      <c r="AW1780">
        <v>2</v>
      </c>
      <c r="AX1780">
        <v>2</v>
      </c>
      <c r="AY1780" t="s">
        <v>125</v>
      </c>
      <c r="AZ1780">
        <v>1</v>
      </c>
      <c r="BA1780">
        <v>1</v>
      </c>
      <c r="BB1780">
        <v>2</v>
      </c>
      <c r="BC1780">
        <v>2</v>
      </c>
      <c r="BD1780">
        <v>1</v>
      </c>
      <c r="BE1780">
        <v>2</v>
      </c>
      <c r="BF1780">
        <v>2</v>
      </c>
      <c r="BG1780" t="s">
        <v>125</v>
      </c>
      <c r="BH1780">
        <v>1</v>
      </c>
      <c r="BI1780">
        <v>2</v>
      </c>
      <c r="BJ1780" s="58">
        <v>1</v>
      </c>
      <c r="BK1780">
        <v>2</v>
      </c>
      <c r="BL1780">
        <v>2</v>
      </c>
      <c r="BM1780">
        <v>2</v>
      </c>
      <c r="BN1780">
        <v>1</v>
      </c>
      <c r="BO1780">
        <v>2</v>
      </c>
      <c r="BP1780">
        <v>1</v>
      </c>
      <c r="BQ1780">
        <v>1</v>
      </c>
      <c r="BR1780">
        <v>1</v>
      </c>
      <c r="BS1780">
        <v>1</v>
      </c>
      <c r="BT1780">
        <v>1</v>
      </c>
      <c r="BU1780">
        <v>1</v>
      </c>
      <c r="BV1780">
        <v>2</v>
      </c>
      <c r="BW1780">
        <v>2</v>
      </c>
      <c r="BX1780">
        <v>2</v>
      </c>
      <c r="BY1780">
        <v>2</v>
      </c>
      <c r="BZ1780">
        <v>2</v>
      </c>
      <c r="CA1780">
        <v>2</v>
      </c>
      <c r="CB1780">
        <v>2</v>
      </c>
      <c r="CC1780">
        <v>2</v>
      </c>
      <c r="CD1780">
        <v>2</v>
      </c>
      <c r="CE1780">
        <v>2</v>
      </c>
      <c r="CF1780">
        <v>1</v>
      </c>
      <c r="CG1780">
        <v>1</v>
      </c>
      <c r="CH1780">
        <v>2</v>
      </c>
      <c r="CI1780">
        <v>2</v>
      </c>
      <c r="CJ1780">
        <v>1</v>
      </c>
      <c r="CK1780">
        <v>2</v>
      </c>
      <c r="CL1780">
        <v>2</v>
      </c>
      <c r="CM1780" t="s">
        <v>125</v>
      </c>
      <c r="CN1780" t="s">
        <v>125</v>
      </c>
      <c r="CO1780">
        <v>4</v>
      </c>
      <c r="CP1780">
        <v>3</v>
      </c>
      <c r="CQ1780">
        <v>3</v>
      </c>
      <c r="CR1780">
        <v>3</v>
      </c>
      <c r="CS1780">
        <v>3</v>
      </c>
      <c r="CT1780">
        <v>2</v>
      </c>
      <c r="CU1780">
        <v>2</v>
      </c>
      <c r="CV1780">
        <v>2</v>
      </c>
      <c r="CW1780">
        <v>2</v>
      </c>
      <c r="CX1780">
        <v>2</v>
      </c>
      <c r="CY1780">
        <v>3</v>
      </c>
      <c r="CZ1780">
        <v>3</v>
      </c>
      <c r="DA1780" s="57">
        <v>3</v>
      </c>
    </row>
    <row r="1781" spans="1:105">
      <c r="A1781">
        <v>1776</v>
      </c>
      <c r="B1781">
        <v>2</v>
      </c>
      <c r="C1781">
        <v>5</v>
      </c>
      <c r="D1781">
        <v>1</v>
      </c>
      <c r="E1781">
        <v>11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1</v>
      </c>
      <c r="M1781">
        <v>2</v>
      </c>
      <c r="N1781">
        <v>4</v>
      </c>
      <c r="O1781">
        <v>4</v>
      </c>
      <c r="P1781">
        <v>4</v>
      </c>
      <c r="Q1781">
        <v>4</v>
      </c>
      <c r="R1781">
        <v>4</v>
      </c>
      <c r="S1781">
        <v>4</v>
      </c>
      <c r="U1781">
        <v>0</v>
      </c>
      <c r="V1781">
        <v>1</v>
      </c>
      <c r="W1781">
        <v>0</v>
      </c>
      <c r="X1781">
        <v>0</v>
      </c>
      <c r="Y1781">
        <v>1</v>
      </c>
      <c r="Z1781">
        <v>1</v>
      </c>
      <c r="AA1781">
        <v>0</v>
      </c>
      <c r="AB1781">
        <v>0</v>
      </c>
      <c r="AD1781">
        <v>1</v>
      </c>
      <c r="AF1781">
        <v>1</v>
      </c>
      <c r="AG1781">
        <v>0</v>
      </c>
      <c r="AH1781">
        <v>1</v>
      </c>
      <c r="AI1781">
        <v>1</v>
      </c>
      <c r="AJ1781">
        <v>1</v>
      </c>
      <c r="AK1781">
        <v>0</v>
      </c>
      <c r="AM1781">
        <v>1</v>
      </c>
      <c r="AN1781">
        <v>1</v>
      </c>
      <c r="AO1781">
        <v>1</v>
      </c>
      <c r="AP1781">
        <v>1</v>
      </c>
      <c r="AQ1781">
        <v>0</v>
      </c>
      <c r="AR1781">
        <v>0</v>
      </c>
      <c r="AT1781">
        <v>1</v>
      </c>
      <c r="AU1781">
        <v>4</v>
      </c>
      <c r="AV1781">
        <v>2</v>
      </c>
      <c r="AW1781">
        <v>2</v>
      </c>
      <c r="AX1781">
        <v>2</v>
      </c>
      <c r="AY1781" t="s">
        <v>125</v>
      </c>
      <c r="AZ1781">
        <v>1</v>
      </c>
      <c r="BA1781">
        <v>1</v>
      </c>
      <c r="BB1781">
        <v>2</v>
      </c>
      <c r="BC1781">
        <v>2</v>
      </c>
      <c r="BD1781">
        <v>1</v>
      </c>
      <c r="BE1781">
        <v>2</v>
      </c>
      <c r="BF1781">
        <v>2</v>
      </c>
      <c r="BG1781" t="s">
        <v>125</v>
      </c>
      <c r="BH1781">
        <v>1</v>
      </c>
      <c r="BI1781">
        <v>1</v>
      </c>
      <c r="BJ1781" s="58">
        <v>1</v>
      </c>
      <c r="BK1781">
        <v>2</v>
      </c>
      <c r="BL1781">
        <v>1</v>
      </c>
      <c r="BM1781">
        <v>1</v>
      </c>
      <c r="BN1781">
        <v>1</v>
      </c>
      <c r="BO1781">
        <v>2</v>
      </c>
      <c r="BP1781">
        <v>2</v>
      </c>
      <c r="BQ1781" t="s">
        <v>125</v>
      </c>
      <c r="BR1781">
        <v>1</v>
      </c>
      <c r="BS1781">
        <v>1</v>
      </c>
      <c r="BT1781">
        <v>2</v>
      </c>
      <c r="BU1781">
        <v>1</v>
      </c>
      <c r="BV1781">
        <v>2</v>
      </c>
      <c r="BW1781">
        <v>1</v>
      </c>
      <c r="BX1781">
        <v>2</v>
      </c>
      <c r="BY1781">
        <v>2</v>
      </c>
      <c r="BZ1781">
        <v>2</v>
      </c>
      <c r="CA1781">
        <v>2</v>
      </c>
      <c r="CB1781">
        <v>2</v>
      </c>
      <c r="CC1781">
        <v>1</v>
      </c>
      <c r="CD1781">
        <v>2</v>
      </c>
      <c r="CE1781">
        <v>2</v>
      </c>
      <c r="CF1781">
        <v>1</v>
      </c>
      <c r="CG1781">
        <v>2</v>
      </c>
      <c r="CH1781">
        <v>2</v>
      </c>
      <c r="CI1781">
        <v>2</v>
      </c>
      <c r="CJ1781">
        <v>1</v>
      </c>
      <c r="CK1781">
        <v>2</v>
      </c>
      <c r="CL1781">
        <v>1</v>
      </c>
      <c r="CM1781">
        <v>2</v>
      </c>
      <c r="CN1781">
        <v>4</v>
      </c>
      <c r="CO1781">
        <v>4</v>
      </c>
      <c r="CP1781">
        <v>2</v>
      </c>
      <c r="CQ1781">
        <v>3</v>
      </c>
      <c r="CR1781">
        <v>3</v>
      </c>
      <c r="CS1781">
        <v>4</v>
      </c>
      <c r="CT1781">
        <v>3</v>
      </c>
      <c r="CU1781">
        <v>4</v>
      </c>
      <c r="CV1781">
        <v>3</v>
      </c>
      <c r="CW1781">
        <v>1</v>
      </c>
      <c r="CX1781">
        <v>4</v>
      </c>
      <c r="CY1781">
        <v>3</v>
      </c>
      <c r="CZ1781">
        <v>3</v>
      </c>
      <c r="DA1781" s="57" t="s">
        <v>125</v>
      </c>
    </row>
    <row r="1782" spans="1:105">
      <c r="A1782">
        <v>1777</v>
      </c>
      <c r="B1782">
        <v>1</v>
      </c>
      <c r="C1782">
        <v>3</v>
      </c>
      <c r="D1782">
        <v>1</v>
      </c>
      <c r="E1782">
        <v>11</v>
      </c>
      <c r="F1782">
        <v>1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1</v>
      </c>
      <c r="N1782">
        <v>4</v>
      </c>
      <c r="O1782">
        <v>0</v>
      </c>
      <c r="P1782">
        <v>0</v>
      </c>
      <c r="Q1782">
        <v>0</v>
      </c>
      <c r="R1782">
        <v>4</v>
      </c>
      <c r="S1782">
        <v>4</v>
      </c>
      <c r="U1782">
        <v>1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D1782">
        <v>1</v>
      </c>
      <c r="AF1782">
        <v>0</v>
      </c>
      <c r="AG1782">
        <v>0</v>
      </c>
      <c r="AH1782">
        <v>1</v>
      </c>
      <c r="AI1782">
        <v>1</v>
      </c>
      <c r="AJ1782">
        <v>0</v>
      </c>
      <c r="AK1782">
        <v>0</v>
      </c>
      <c r="AM1782">
        <v>1</v>
      </c>
      <c r="AN1782">
        <v>1</v>
      </c>
      <c r="AO1782">
        <v>1</v>
      </c>
      <c r="AP1782">
        <v>1</v>
      </c>
      <c r="AQ1782">
        <v>0</v>
      </c>
      <c r="AR1782">
        <v>1</v>
      </c>
      <c r="AT1782">
        <v>1</v>
      </c>
      <c r="AU1782">
        <v>1</v>
      </c>
      <c r="AV1782">
        <v>2</v>
      </c>
      <c r="AW1782">
        <v>2</v>
      </c>
      <c r="AX1782">
        <v>1</v>
      </c>
      <c r="AY1782">
        <v>1</v>
      </c>
      <c r="AZ1782">
        <v>1</v>
      </c>
      <c r="BA1782">
        <v>1</v>
      </c>
      <c r="BB1782">
        <v>2</v>
      </c>
      <c r="BC1782">
        <v>2</v>
      </c>
      <c r="BD1782">
        <v>1</v>
      </c>
      <c r="BE1782">
        <v>2</v>
      </c>
      <c r="BF1782">
        <v>1</v>
      </c>
      <c r="BG1782">
        <v>1</v>
      </c>
      <c r="BH1782">
        <v>1</v>
      </c>
      <c r="BI1782">
        <v>2</v>
      </c>
      <c r="BJ1782" s="58">
        <v>2</v>
      </c>
      <c r="BK1782">
        <v>2</v>
      </c>
      <c r="BL1782">
        <v>1</v>
      </c>
      <c r="BM1782">
        <v>1</v>
      </c>
      <c r="BN1782">
        <v>2</v>
      </c>
      <c r="BO1782">
        <v>2</v>
      </c>
      <c r="BP1782">
        <v>2</v>
      </c>
      <c r="BQ1782" t="s">
        <v>125</v>
      </c>
      <c r="BR1782">
        <v>1</v>
      </c>
      <c r="BS1782">
        <v>2</v>
      </c>
      <c r="BT1782" t="s">
        <v>125</v>
      </c>
      <c r="BU1782">
        <v>1</v>
      </c>
      <c r="BV1782">
        <v>1</v>
      </c>
      <c r="BW1782">
        <v>1</v>
      </c>
      <c r="BX1782">
        <v>2</v>
      </c>
      <c r="BY1782">
        <v>1</v>
      </c>
      <c r="BZ1782">
        <v>2</v>
      </c>
      <c r="CA1782">
        <v>2</v>
      </c>
      <c r="CB1782">
        <v>2</v>
      </c>
      <c r="CC1782">
        <v>1</v>
      </c>
      <c r="CD1782">
        <v>1</v>
      </c>
      <c r="CE1782">
        <v>2</v>
      </c>
      <c r="CF1782">
        <v>1</v>
      </c>
      <c r="CG1782">
        <v>1</v>
      </c>
      <c r="CH1782">
        <v>1</v>
      </c>
      <c r="CI1782">
        <v>1</v>
      </c>
      <c r="CJ1782">
        <v>1</v>
      </c>
      <c r="CK1782">
        <v>2</v>
      </c>
      <c r="CL1782">
        <v>1</v>
      </c>
      <c r="CM1782">
        <v>3</v>
      </c>
      <c r="CO1782">
        <v>4</v>
      </c>
      <c r="CP1782">
        <v>3</v>
      </c>
      <c r="CQ1782">
        <v>3</v>
      </c>
      <c r="CR1782">
        <v>4</v>
      </c>
      <c r="CS1782">
        <v>4</v>
      </c>
      <c r="CT1782">
        <v>3</v>
      </c>
      <c r="CU1782">
        <v>4</v>
      </c>
      <c r="CV1782">
        <v>1</v>
      </c>
      <c r="CW1782">
        <v>2</v>
      </c>
      <c r="CX1782">
        <v>4</v>
      </c>
      <c r="CY1782">
        <v>2</v>
      </c>
      <c r="CZ1782">
        <v>4</v>
      </c>
      <c r="DA1782" s="57">
        <v>4</v>
      </c>
    </row>
    <row r="1783" spans="1:105">
      <c r="A1783">
        <v>1778</v>
      </c>
      <c r="B1783">
        <v>1</v>
      </c>
      <c r="C1783">
        <v>2</v>
      </c>
      <c r="D1783">
        <v>7</v>
      </c>
      <c r="E1783">
        <v>9</v>
      </c>
      <c r="F1783">
        <v>0</v>
      </c>
      <c r="G1783">
        <v>0</v>
      </c>
      <c r="H1783">
        <v>1</v>
      </c>
      <c r="I1783">
        <v>1</v>
      </c>
      <c r="J1783">
        <v>0</v>
      </c>
      <c r="K1783">
        <v>0</v>
      </c>
      <c r="L1783">
        <v>0</v>
      </c>
      <c r="M1783">
        <v>2</v>
      </c>
      <c r="N1783">
        <v>4</v>
      </c>
      <c r="O1783">
        <v>4</v>
      </c>
      <c r="P1783">
        <v>3</v>
      </c>
      <c r="Q1783">
        <v>4</v>
      </c>
      <c r="R1783">
        <v>4</v>
      </c>
      <c r="S1783">
        <v>4</v>
      </c>
      <c r="U1783">
        <v>0</v>
      </c>
      <c r="V1783">
        <v>1</v>
      </c>
      <c r="W1783">
        <v>0</v>
      </c>
      <c r="X1783">
        <v>0</v>
      </c>
      <c r="Y1783">
        <v>1</v>
      </c>
      <c r="Z1783">
        <v>1</v>
      </c>
      <c r="AA1783">
        <v>0</v>
      </c>
      <c r="AB1783">
        <v>0</v>
      </c>
      <c r="AD1783">
        <v>1</v>
      </c>
      <c r="AF1783">
        <v>1</v>
      </c>
      <c r="AG1783">
        <v>1</v>
      </c>
      <c r="AH1783">
        <v>1</v>
      </c>
      <c r="AI1783">
        <v>0</v>
      </c>
      <c r="AJ1783">
        <v>0</v>
      </c>
      <c r="AK1783">
        <v>0</v>
      </c>
      <c r="AM1783">
        <v>1</v>
      </c>
      <c r="AN1783">
        <v>1</v>
      </c>
      <c r="AO1783">
        <v>0</v>
      </c>
      <c r="AP1783">
        <v>0</v>
      </c>
      <c r="AQ1783">
        <v>0</v>
      </c>
      <c r="AR1783">
        <v>0</v>
      </c>
      <c r="AT1783">
        <v>4</v>
      </c>
      <c r="AU1783">
        <v>4</v>
      </c>
      <c r="AV1783">
        <v>1</v>
      </c>
      <c r="AW1783">
        <v>2</v>
      </c>
      <c r="AX1783">
        <v>1</v>
      </c>
      <c r="AY1783">
        <v>2</v>
      </c>
      <c r="AZ1783">
        <v>2</v>
      </c>
      <c r="BA1783" t="s">
        <v>125</v>
      </c>
      <c r="BB1783" t="s">
        <v>125</v>
      </c>
      <c r="BC1783">
        <v>2</v>
      </c>
      <c r="BD1783">
        <v>1</v>
      </c>
      <c r="BE1783">
        <v>2</v>
      </c>
      <c r="BF1783">
        <v>1</v>
      </c>
      <c r="BG1783">
        <v>1</v>
      </c>
      <c r="BH1783">
        <v>1</v>
      </c>
      <c r="BI1783">
        <v>1</v>
      </c>
      <c r="BJ1783" s="58">
        <v>1</v>
      </c>
      <c r="BK1783">
        <v>1</v>
      </c>
      <c r="BL1783">
        <v>1</v>
      </c>
      <c r="BM1783">
        <v>2</v>
      </c>
      <c r="BN1783">
        <v>1</v>
      </c>
      <c r="BO1783">
        <v>2</v>
      </c>
      <c r="BP1783">
        <v>1</v>
      </c>
      <c r="BQ1783">
        <v>1</v>
      </c>
      <c r="BR1783">
        <v>2</v>
      </c>
      <c r="BS1783">
        <v>2</v>
      </c>
      <c r="BT1783" t="s">
        <v>125</v>
      </c>
      <c r="BU1783">
        <v>1</v>
      </c>
      <c r="BV1783">
        <v>2</v>
      </c>
      <c r="BW1783">
        <v>2</v>
      </c>
      <c r="BX1783">
        <v>2</v>
      </c>
      <c r="BY1783">
        <v>1</v>
      </c>
      <c r="BZ1783">
        <v>2</v>
      </c>
      <c r="CA1783">
        <v>2</v>
      </c>
      <c r="CB1783">
        <v>2</v>
      </c>
      <c r="CC1783">
        <v>1</v>
      </c>
      <c r="CD1783">
        <v>2</v>
      </c>
      <c r="CE1783">
        <v>1</v>
      </c>
      <c r="CF1783">
        <v>1</v>
      </c>
      <c r="CG1783">
        <v>2</v>
      </c>
      <c r="CH1783">
        <v>2</v>
      </c>
      <c r="CI1783">
        <v>2</v>
      </c>
      <c r="CJ1783">
        <v>1</v>
      </c>
      <c r="CK1783">
        <v>2</v>
      </c>
      <c r="CL1783">
        <v>1</v>
      </c>
      <c r="CM1783">
        <v>4</v>
      </c>
      <c r="CN1783">
        <v>3</v>
      </c>
      <c r="CO1783">
        <v>4</v>
      </c>
      <c r="CP1783">
        <v>3</v>
      </c>
      <c r="CQ1783">
        <v>4</v>
      </c>
      <c r="CR1783">
        <v>3</v>
      </c>
      <c r="CS1783">
        <v>3</v>
      </c>
      <c r="CT1783">
        <v>4</v>
      </c>
      <c r="CU1783">
        <v>4</v>
      </c>
      <c r="CV1783">
        <v>3</v>
      </c>
      <c r="CW1783">
        <v>2</v>
      </c>
      <c r="CX1783">
        <v>3</v>
      </c>
      <c r="CY1783">
        <v>4</v>
      </c>
      <c r="CZ1783">
        <v>3</v>
      </c>
      <c r="DA1783" s="57">
        <v>3</v>
      </c>
    </row>
    <row r="1784" spans="1:105">
      <c r="A1784">
        <v>1779</v>
      </c>
      <c r="B1784">
        <v>2</v>
      </c>
      <c r="C1784">
        <v>1</v>
      </c>
      <c r="D1784">
        <v>5</v>
      </c>
      <c r="E1784">
        <v>7</v>
      </c>
      <c r="F1784">
        <v>0</v>
      </c>
      <c r="G1784">
        <v>0</v>
      </c>
      <c r="H1784">
        <v>0</v>
      </c>
      <c r="I1784">
        <v>0</v>
      </c>
      <c r="J1784">
        <v>1</v>
      </c>
      <c r="K1784">
        <v>0</v>
      </c>
      <c r="L1784">
        <v>0</v>
      </c>
      <c r="M1784">
        <v>1</v>
      </c>
      <c r="N1784">
        <v>0</v>
      </c>
      <c r="O1784">
        <v>0</v>
      </c>
      <c r="P1784">
        <v>0</v>
      </c>
      <c r="Q1784">
        <v>3</v>
      </c>
      <c r="R1784">
        <v>4</v>
      </c>
      <c r="S1784">
        <v>3</v>
      </c>
      <c r="U1784">
        <v>0</v>
      </c>
      <c r="V1784">
        <v>0</v>
      </c>
      <c r="W1784">
        <v>1</v>
      </c>
      <c r="X1784">
        <v>0</v>
      </c>
      <c r="Y1784">
        <v>1</v>
      </c>
      <c r="Z1784">
        <v>0</v>
      </c>
      <c r="AA1784">
        <v>0</v>
      </c>
      <c r="AB1784">
        <v>0</v>
      </c>
      <c r="AD1784">
        <v>4</v>
      </c>
      <c r="AF1784">
        <v>1</v>
      </c>
      <c r="AG1784">
        <v>0</v>
      </c>
      <c r="AH1784">
        <v>0</v>
      </c>
      <c r="AI1784">
        <v>0</v>
      </c>
      <c r="AJ1784">
        <v>0</v>
      </c>
      <c r="AK1784">
        <v>0</v>
      </c>
      <c r="AM1784">
        <v>1</v>
      </c>
      <c r="AN1784">
        <v>0</v>
      </c>
      <c r="AO1784">
        <v>0</v>
      </c>
      <c r="AP1784">
        <v>0</v>
      </c>
      <c r="AQ1784">
        <v>0</v>
      </c>
      <c r="AR1784">
        <v>0</v>
      </c>
      <c r="AT1784">
        <v>4</v>
      </c>
      <c r="AU1784">
        <v>3</v>
      </c>
      <c r="AV1784">
        <v>2</v>
      </c>
      <c r="AW1784">
        <v>2</v>
      </c>
      <c r="AX1784">
        <v>2</v>
      </c>
      <c r="AY1784" t="s">
        <v>125</v>
      </c>
      <c r="AZ1784">
        <v>1</v>
      </c>
      <c r="BA1784">
        <v>1</v>
      </c>
      <c r="BB1784">
        <v>2</v>
      </c>
      <c r="BC1784">
        <v>1</v>
      </c>
      <c r="BD1784">
        <v>1</v>
      </c>
      <c r="BF1784">
        <v>2</v>
      </c>
      <c r="BG1784" t="s">
        <v>125</v>
      </c>
      <c r="BH1784">
        <v>2</v>
      </c>
      <c r="BI1784">
        <v>2</v>
      </c>
      <c r="BJ1784" s="58">
        <v>1</v>
      </c>
      <c r="BK1784">
        <v>2</v>
      </c>
      <c r="BL1784">
        <v>2</v>
      </c>
      <c r="BM1784">
        <v>1</v>
      </c>
      <c r="BN1784">
        <v>1</v>
      </c>
      <c r="BO1784">
        <v>2</v>
      </c>
      <c r="BP1784">
        <v>1</v>
      </c>
      <c r="BQ1784">
        <v>1</v>
      </c>
      <c r="BR1784">
        <v>2</v>
      </c>
      <c r="BS1784">
        <v>2</v>
      </c>
      <c r="BT1784" t="s">
        <v>125</v>
      </c>
      <c r="BU1784">
        <v>1</v>
      </c>
      <c r="BV1784">
        <v>2</v>
      </c>
      <c r="BW1784">
        <v>2</v>
      </c>
      <c r="BX1784">
        <v>2</v>
      </c>
      <c r="BY1784">
        <v>2</v>
      </c>
      <c r="BZ1784">
        <v>2</v>
      </c>
      <c r="CA1784">
        <v>2</v>
      </c>
      <c r="CB1784">
        <v>2</v>
      </c>
      <c r="CC1784">
        <v>2</v>
      </c>
      <c r="CD1784">
        <v>2</v>
      </c>
      <c r="CE1784">
        <v>2</v>
      </c>
      <c r="CF1784">
        <v>2</v>
      </c>
      <c r="CG1784">
        <v>2</v>
      </c>
      <c r="CH1784">
        <v>2</v>
      </c>
      <c r="CI1784">
        <v>2</v>
      </c>
      <c r="CJ1784">
        <v>1</v>
      </c>
      <c r="CK1784">
        <v>2</v>
      </c>
      <c r="CL1784">
        <v>1</v>
      </c>
      <c r="CM1784">
        <v>2</v>
      </c>
      <c r="CO1784">
        <v>3</v>
      </c>
      <c r="CP1784">
        <v>2</v>
      </c>
      <c r="CQ1784">
        <v>3</v>
      </c>
      <c r="CR1784">
        <v>2</v>
      </c>
      <c r="CS1784">
        <v>3</v>
      </c>
      <c r="CT1784">
        <v>2</v>
      </c>
      <c r="CU1784">
        <v>2</v>
      </c>
      <c r="CV1784">
        <v>2</v>
      </c>
      <c r="CW1784">
        <v>1</v>
      </c>
      <c r="CX1784">
        <v>2</v>
      </c>
      <c r="CY1784">
        <v>3</v>
      </c>
      <c r="CZ1784">
        <v>0</v>
      </c>
      <c r="DA1784" s="57" t="s">
        <v>125</v>
      </c>
    </row>
    <row r="1785" spans="1:105">
      <c r="A1785">
        <v>1780</v>
      </c>
      <c r="B1785">
        <v>2</v>
      </c>
      <c r="C1785">
        <v>4</v>
      </c>
      <c r="D1785">
        <v>5</v>
      </c>
      <c r="E1785">
        <v>16</v>
      </c>
      <c r="F1785">
        <v>0</v>
      </c>
      <c r="G1785">
        <v>0</v>
      </c>
      <c r="H1785">
        <v>1</v>
      </c>
      <c r="I1785">
        <v>1</v>
      </c>
      <c r="J1785">
        <v>0</v>
      </c>
      <c r="K1785">
        <v>0</v>
      </c>
      <c r="L1785">
        <v>0</v>
      </c>
      <c r="M1785">
        <v>2</v>
      </c>
      <c r="N1785">
        <v>4</v>
      </c>
      <c r="O1785">
        <v>0</v>
      </c>
      <c r="P1785">
        <v>0</v>
      </c>
      <c r="Q1785">
        <v>0</v>
      </c>
      <c r="R1785">
        <v>4</v>
      </c>
      <c r="S1785">
        <v>0</v>
      </c>
      <c r="U1785">
        <v>0</v>
      </c>
      <c r="V1785">
        <v>0</v>
      </c>
      <c r="W1785">
        <v>0</v>
      </c>
      <c r="X1785">
        <v>1</v>
      </c>
      <c r="Y1785">
        <v>1</v>
      </c>
      <c r="Z1785">
        <v>0</v>
      </c>
      <c r="AA1785">
        <v>0</v>
      </c>
      <c r="AB1785">
        <v>1</v>
      </c>
      <c r="AD1785">
        <v>1</v>
      </c>
      <c r="AF1785">
        <v>1</v>
      </c>
      <c r="AG1785">
        <v>1</v>
      </c>
      <c r="AH1785">
        <v>1</v>
      </c>
      <c r="AI1785">
        <v>0</v>
      </c>
      <c r="AJ1785">
        <v>0</v>
      </c>
      <c r="AK1785">
        <v>0</v>
      </c>
      <c r="AM1785">
        <v>1</v>
      </c>
      <c r="AN1785">
        <v>1</v>
      </c>
      <c r="AO1785">
        <v>1</v>
      </c>
      <c r="AP1785">
        <v>1</v>
      </c>
      <c r="AQ1785">
        <v>0</v>
      </c>
      <c r="AR1785">
        <v>0</v>
      </c>
      <c r="AT1785">
        <v>1</v>
      </c>
      <c r="AU1785">
        <v>2</v>
      </c>
      <c r="AV1785">
        <v>1</v>
      </c>
      <c r="AW1785">
        <v>2</v>
      </c>
      <c r="AX1785">
        <v>1</v>
      </c>
      <c r="AY1785">
        <v>2</v>
      </c>
      <c r="AZ1785">
        <v>1</v>
      </c>
      <c r="BA1785">
        <v>1</v>
      </c>
      <c r="BB1785">
        <v>2</v>
      </c>
      <c r="BC1785">
        <v>1</v>
      </c>
      <c r="BD1785">
        <v>1</v>
      </c>
      <c r="BE1785">
        <v>1</v>
      </c>
      <c r="BF1785">
        <v>1</v>
      </c>
      <c r="BG1785">
        <v>1</v>
      </c>
      <c r="BH1785">
        <v>1</v>
      </c>
      <c r="BI1785">
        <v>2</v>
      </c>
      <c r="BJ1785" s="58">
        <v>2</v>
      </c>
      <c r="BK1785">
        <v>1</v>
      </c>
      <c r="BL1785">
        <v>1</v>
      </c>
      <c r="BM1785">
        <v>2</v>
      </c>
      <c r="BN1785">
        <v>1</v>
      </c>
      <c r="BO1785">
        <v>2</v>
      </c>
      <c r="BP1785">
        <v>2</v>
      </c>
      <c r="BQ1785" t="s">
        <v>125</v>
      </c>
      <c r="BR1785">
        <v>1</v>
      </c>
      <c r="BS1785">
        <v>1</v>
      </c>
      <c r="BT1785">
        <v>1</v>
      </c>
      <c r="BU1785">
        <v>1</v>
      </c>
      <c r="BV1785">
        <v>2</v>
      </c>
      <c r="BW1785">
        <v>2</v>
      </c>
      <c r="BX1785">
        <v>2</v>
      </c>
      <c r="BY1785">
        <v>1</v>
      </c>
      <c r="BZ1785">
        <v>2</v>
      </c>
      <c r="CA1785">
        <v>2</v>
      </c>
      <c r="CB1785">
        <v>2</v>
      </c>
      <c r="CC1785">
        <v>2</v>
      </c>
      <c r="CD1785">
        <v>2</v>
      </c>
      <c r="CE1785">
        <v>2</v>
      </c>
      <c r="CF1785">
        <v>2</v>
      </c>
      <c r="CG1785">
        <v>1</v>
      </c>
      <c r="CH1785">
        <v>1</v>
      </c>
      <c r="CI1785">
        <v>2</v>
      </c>
      <c r="CJ1785">
        <v>1</v>
      </c>
      <c r="CK1785">
        <v>2</v>
      </c>
      <c r="CL1785">
        <v>1</v>
      </c>
      <c r="CM1785">
        <v>3</v>
      </c>
      <c r="CN1785">
        <v>3</v>
      </c>
      <c r="CO1785">
        <v>4</v>
      </c>
      <c r="CP1785">
        <v>2</v>
      </c>
      <c r="CQ1785">
        <v>3</v>
      </c>
      <c r="CR1785">
        <v>3</v>
      </c>
      <c r="CS1785">
        <v>2</v>
      </c>
      <c r="CT1785">
        <v>3</v>
      </c>
      <c r="CU1785">
        <v>3</v>
      </c>
      <c r="CV1785">
        <v>1</v>
      </c>
      <c r="CW1785">
        <v>1</v>
      </c>
      <c r="CX1785">
        <v>3</v>
      </c>
      <c r="CY1785">
        <v>3</v>
      </c>
      <c r="CZ1785">
        <v>3</v>
      </c>
      <c r="DA1785" s="57">
        <v>3</v>
      </c>
    </row>
    <row r="1786" spans="1:105">
      <c r="A1786">
        <v>1781</v>
      </c>
      <c r="B1786">
        <v>2</v>
      </c>
      <c r="C1786">
        <v>3</v>
      </c>
      <c r="D1786">
        <v>1</v>
      </c>
      <c r="E1786">
        <v>1</v>
      </c>
      <c r="F1786">
        <v>1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1</v>
      </c>
      <c r="N1786">
        <v>3</v>
      </c>
      <c r="O1786">
        <v>3</v>
      </c>
      <c r="P1786">
        <v>3</v>
      </c>
      <c r="Q1786">
        <v>3</v>
      </c>
      <c r="R1786">
        <v>3</v>
      </c>
      <c r="S1786">
        <v>3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1</v>
      </c>
      <c r="AM1786">
        <v>1</v>
      </c>
      <c r="AN1786">
        <v>0</v>
      </c>
      <c r="AO1786">
        <v>0</v>
      </c>
      <c r="AP1786">
        <v>0</v>
      </c>
      <c r="AQ1786">
        <v>0</v>
      </c>
      <c r="AR1786">
        <v>0</v>
      </c>
      <c r="AT1786">
        <v>2</v>
      </c>
      <c r="AU1786">
        <v>1</v>
      </c>
      <c r="AV1786">
        <v>2</v>
      </c>
      <c r="AW1786">
        <v>2</v>
      </c>
      <c r="AX1786">
        <v>1</v>
      </c>
      <c r="AY1786">
        <v>2</v>
      </c>
      <c r="AZ1786">
        <v>1</v>
      </c>
      <c r="BA1786">
        <v>1</v>
      </c>
      <c r="BB1786">
        <v>2</v>
      </c>
      <c r="BC1786">
        <v>1</v>
      </c>
      <c r="BD1786">
        <v>2</v>
      </c>
      <c r="BE1786" t="s">
        <v>125</v>
      </c>
      <c r="BF1786">
        <v>1</v>
      </c>
      <c r="BG1786">
        <v>1</v>
      </c>
      <c r="BH1786">
        <v>1</v>
      </c>
      <c r="BI1786">
        <v>1</v>
      </c>
      <c r="BJ1786" s="58">
        <v>1</v>
      </c>
      <c r="BK1786">
        <v>2</v>
      </c>
      <c r="BL1786">
        <v>1</v>
      </c>
      <c r="BM1786">
        <v>1</v>
      </c>
      <c r="BN1786">
        <v>1</v>
      </c>
      <c r="BO1786">
        <v>1</v>
      </c>
      <c r="BP1786">
        <v>1</v>
      </c>
      <c r="BQ1786">
        <v>1</v>
      </c>
      <c r="BR1786">
        <v>1</v>
      </c>
      <c r="BS1786">
        <v>1</v>
      </c>
      <c r="BT1786">
        <v>2</v>
      </c>
      <c r="BU1786">
        <v>2</v>
      </c>
      <c r="BV1786">
        <v>2</v>
      </c>
      <c r="BW1786">
        <v>1</v>
      </c>
      <c r="BY1786">
        <v>1</v>
      </c>
      <c r="BZ1786">
        <v>2</v>
      </c>
      <c r="CA1786">
        <v>2</v>
      </c>
      <c r="CC1786">
        <v>1</v>
      </c>
      <c r="CD1786">
        <v>1</v>
      </c>
      <c r="CE1786">
        <v>1</v>
      </c>
      <c r="CF1786">
        <v>1</v>
      </c>
      <c r="CG1786">
        <v>1</v>
      </c>
      <c r="CH1786">
        <v>1</v>
      </c>
      <c r="CI1786">
        <v>2</v>
      </c>
      <c r="CJ1786">
        <v>1</v>
      </c>
      <c r="CK1786">
        <v>2</v>
      </c>
      <c r="CL1786">
        <v>2</v>
      </c>
      <c r="CM1786" t="s">
        <v>125</v>
      </c>
      <c r="CN1786" t="s">
        <v>125</v>
      </c>
      <c r="CO1786">
        <v>4</v>
      </c>
      <c r="CP1786">
        <v>3</v>
      </c>
      <c r="CQ1786">
        <v>3</v>
      </c>
      <c r="CR1786">
        <v>3</v>
      </c>
      <c r="CS1786">
        <v>3</v>
      </c>
      <c r="CT1786">
        <v>3</v>
      </c>
      <c r="CU1786">
        <v>3</v>
      </c>
      <c r="CV1786">
        <v>3</v>
      </c>
      <c r="CX1786">
        <v>3</v>
      </c>
      <c r="CY1786">
        <v>3</v>
      </c>
      <c r="CZ1786">
        <v>3</v>
      </c>
      <c r="DA1786" s="57">
        <v>3</v>
      </c>
    </row>
    <row r="1787" spans="1:105">
      <c r="A1787">
        <v>1782</v>
      </c>
      <c r="B1787">
        <v>2</v>
      </c>
      <c r="C1787">
        <v>4</v>
      </c>
      <c r="D1787">
        <v>5</v>
      </c>
      <c r="E1787">
        <v>15</v>
      </c>
      <c r="F1787">
        <v>0</v>
      </c>
      <c r="G1787">
        <v>0</v>
      </c>
      <c r="H1787">
        <v>0</v>
      </c>
      <c r="I1787">
        <v>1</v>
      </c>
      <c r="J1787">
        <v>0</v>
      </c>
      <c r="K1787">
        <v>0</v>
      </c>
      <c r="L1787">
        <v>0</v>
      </c>
      <c r="M1787">
        <v>2</v>
      </c>
      <c r="N1787">
        <v>0</v>
      </c>
      <c r="O1787">
        <v>0</v>
      </c>
      <c r="P1787">
        <v>0</v>
      </c>
      <c r="Q1787">
        <v>0</v>
      </c>
      <c r="R1787">
        <v>3</v>
      </c>
      <c r="S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1</v>
      </c>
      <c r="AD1787">
        <v>6</v>
      </c>
      <c r="AF1787">
        <v>1</v>
      </c>
      <c r="AG1787">
        <v>0</v>
      </c>
      <c r="AH1787">
        <v>0</v>
      </c>
      <c r="AI1787">
        <v>0</v>
      </c>
      <c r="AJ1787">
        <v>0</v>
      </c>
      <c r="AK1787">
        <v>0</v>
      </c>
      <c r="AM1787">
        <v>1</v>
      </c>
      <c r="AN1787">
        <v>1</v>
      </c>
      <c r="AO1787">
        <v>1</v>
      </c>
      <c r="AP1787">
        <v>1</v>
      </c>
      <c r="AQ1787">
        <v>0</v>
      </c>
      <c r="AR1787">
        <v>0</v>
      </c>
      <c r="AT1787">
        <v>1</v>
      </c>
      <c r="AU1787">
        <v>4</v>
      </c>
      <c r="AV1787">
        <v>1</v>
      </c>
      <c r="AW1787">
        <v>2</v>
      </c>
      <c r="AX1787">
        <v>1</v>
      </c>
      <c r="AY1787">
        <v>1</v>
      </c>
      <c r="AZ1787">
        <v>1</v>
      </c>
      <c r="BA1787">
        <v>1</v>
      </c>
      <c r="BB1787">
        <v>2</v>
      </c>
      <c r="BC1787">
        <v>2</v>
      </c>
      <c r="BD1787">
        <v>1</v>
      </c>
      <c r="BE1787">
        <v>2</v>
      </c>
      <c r="BF1787">
        <v>1</v>
      </c>
      <c r="BG1787">
        <v>1</v>
      </c>
      <c r="BH1787">
        <v>1</v>
      </c>
      <c r="BI1787">
        <v>2</v>
      </c>
      <c r="BJ1787" s="58">
        <v>1</v>
      </c>
      <c r="BK1787">
        <v>1</v>
      </c>
      <c r="BM1787">
        <v>2</v>
      </c>
      <c r="BN1787">
        <v>2</v>
      </c>
      <c r="BO1787">
        <v>2</v>
      </c>
      <c r="BP1787">
        <v>2</v>
      </c>
      <c r="BQ1787" t="s">
        <v>125</v>
      </c>
      <c r="BR1787">
        <v>1</v>
      </c>
      <c r="BS1787">
        <v>1</v>
      </c>
      <c r="BT1787">
        <v>1</v>
      </c>
      <c r="BU1787">
        <v>1</v>
      </c>
      <c r="BV1787">
        <v>2</v>
      </c>
      <c r="BW1787">
        <v>2</v>
      </c>
      <c r="BX1787">
        <v>1</v>
      </c>
      <c r="BY1787">
        <v>1</v>
      </c>
      <c r="BZ1787">
        <v>2</v>
      </c>
      <c r="CA1787">
        <v>1</v>
      </c>
      <c r="CB1787">
        <v>2</v>
      </c>
      <c r="CC1787">
        <v>2</v>
      </c>
      <c r="CD1787">
        <v>2</v>
      </c>
      <c r="CE1787">
        <v>2</v>
      </c>
      <c r="CF1787">
        <v>1</v>
      </c>
      <c r="CG1787">
        <v>2</v>
      </c>
      <c r="CH1787">
        <v>2</v>
      </c>
      <c r="CI1787">
        <v>2</v>
      </c>
      <c r="CJ1787">
        <v>1</v>
      </c>
      <c r="CK1787">
        <v>2</v>
      </c>
      <c r="CL1787">
        <v>1</v>
      </c>
      <c r="CM1787">
        <v>3</v>
      </c>
      <c r="CN1787">
        <v>3</v>
      </c>
      <c r="CO1787">
        <v>4</v>
      </c>
      <c r="CP1787">
        <v>3</v>
      </c>
      <c r="CQ1787">
        <v>3</v>
      </c>
      <c r="CR1787">
        <v>2</v>
      </c>
      <c r="CS1787">
        <v>2</v>
      </c>
      <c r="CT1787">
        <v>4</v>
      </c>
      <c r="CU1787">
        <v>3</v>
      </c>
      <c r="CV1787">
        <v>2</v>
      </c>
      <c r="CW1787">
        <v>1</v>
      </c>
      <c r="CX1787">
        <v>3</v>
      </c>
      <c r="CY1787">
        <v>3</v>
      </c>
      <c r="CZ1787">
        <v>3</v>
      </c>
      <c r="DA1787" s="57" t="s">
        <v>125</v>
      </c>
    </row>
    <row r="1788" spans="1:105">
      <c r="A1788">
        <v>1783</v>
      </c>
      <c r="B1788">
        <v>1</v>
      </c>
      <c r="C1788">
        <v>4</v>
      </c>
      <c r="D1788">
        <v>1</v>
      </c>
      <c r="E1788">
        <v>13</v>
      </c>
      <c r="F1788">
        <v>0</v>
      </c>
      <c r="G1788">
        <v>1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2</v>
      </c>
      <c r="N1788">
        <v>3</v>
      </c>
      <c r="O1788">
        <v>4</v>
      </c>
      <c r="P1788">
        <v>3</v>
      </c>
      <c r="Q1788">
        <v>3</v>
      </c>
      <c r="R1788">
        <v>4</v>
      </c>
      <c r="S1788">
        <v>3</v>
      </c>
      <c r="U1788">
        <v>0</v>
      </c>
      <c r="V1788">
        <v>0</v>
      </c>
      <c r="W1788">
        <v>1</v>
      </c>
      <c r="X1788">
        <v>1</v>
      </c>
      <c r="Y1788">
        <v>1</v>
      </c>
      <c r="Z1788">
        <v>0</v>
      </c>
      <c r="AA1788">
        <v>0</v>
      </c>
      <c r="AB1788">
        <v>0</v>
      </c>
      <c r="AD1788">
        <v>2</v>
      </c>
      <c r="AF1788">
        <v>1</v>
      </c>
      <c r="AG1788">
        <v>1</v>
      </c>
      <c r="AH1788">
        <v>1</v>
      </c>
      <c r="AI1788">
        <v>0</v>
      </c>
      <c r="AJ1788">
        <v>0</v>
      </c>
      <c r="AK1788">
        <v>0</v>
      </c>
      <c r="AM1788">
        <v>1</v>
      </c>
      <c r="AN1788">
        <v>1</v>
      </c>
      <c r="AO1788">
        <v>0</v>
      </c>
      <c r="AP1788">
        <v>0</v>
      </c>
      <c r="AQ1788">
        <v>0</v>
      </c>
      <c r="AR1788">
        <v>1</v>
      </c>
      <c r="AT1788">
        <v>1</v>
      </c>
      <c r="AU1788">
        <v>2</v>
      </c>
      <c r="AV1788">
        <v>1</v>
      </c>
      <c r="AW1788">
        <v>1</v>
      </c>
      <c r="AX1788">
        <v>1</v>
      </c>
      <c r="AY1788">
        <v>1</v>
      </c>
      <c r="AZ1788">
        <v>1</v>
      </c>
      <c r="BA1788">
        <v>1</v>
      </c>
      <c r="BB1788">
        <v>2</v>
      </c>
      <c r="BC1788">
        <v>1</v>
      </c>
      <c r="BD1788">
        <v>1</v>
      </c>
      <c r="BE1788">
        <v>1</v>
      </c>
      <c r="BF1788">
        <v>1</v>
      </c>
      <c r="BG1788">
        <v>1</v>
      </c>
      <c r="BH1788">
        <v>1</v>
      </c>
      <c r="BI1788">
        <v>2</v>
      </c>
      <c r="BJ1788" s="58">
        <v>1</v>
      </c>
      <c r="BK1788">
        <v>2</v>
      </c>
      <c r="BL1788">
        <v>2</v>
      </c>
      <c r="BM1788">
        <v>1</v>
      </c>
      <c r="BN1788">
        <v>1</v>
      </c>
      <c r="BO1788">
        <v>1</v>
      </c>
      <c r="BP1788">
        <v>1</v>
      </c>
      <c r="BQ1788">
        <v>1</v>
      </c>
      <c r="BR1788">
        <v>1</v>
      </c>
      <c r="BS1788">
        <v>1</v>
      </c>
      <c r="BT1788">
        <v>1</v>
      </c>
      <c r="BU1788">
        <v>1</v>
      </c>
      <c r="BV1788">
        <v>1</v>
      </c>
      <c r="BW1788">
        <v>1</v>
      </c>
      <c r="BX1788">
        <v>2</v>
      </c>
      <c r="BY1788">
        <v>2</v>
      </c>
      <c r="BZ1788">
        <v>2</v>
      </c>
      <c r="CA1788">
        <v>1</v>
      </c>
      <c r="CB1788">
        <v>1</v>
      </c>
      <c r="CC1788">
        <v>2</v>
      </c>
      <c r="CD1788">
        <v>2</v>
      </c>
      <c r="CE1788">
        <v>1</v>
      </c>
      <c r="CF1788">
        <v>1</v>
      </c>
      <c r="CG1788">
        <v>1</v>
      </c>
      <c r="CH1788">
        <v>1</v>
      </c>
      <c r="CI1788">
        <v>1</v>
      </c>
      <c r="CJ1788">
        <v>1</v>
      </c>
      <c r="CK1788">
        <v>2</v>
      </c>
      <c r="CL1788">
        <v>1</v>
      </c>
      <c r="CM1788">
        <v>3</v>
      </c>
      <c r="CN1788">
        <v>3</v>
      </c>
      <c r="CO1788">
        <v>4</v>
      </c>
      <c r="CP1788">
        <v>3</v>
      </c>
      <c r="CQ1788">
        <v>3</v>
      </c>
      <c r="CR1788">
        <v>3</v>
      </c>
      <c r="CS1788">
        <v>3</v>
      </c>
      <c r="CT1788">
        <v>2</v>
      </c>
      <c r="CU1788">
        <v>3</v>
      </c>
      <c r="CV1788">
        <v>2</v>
      </c>
      <c r="CW1788">
        <v>1</v>
      </c>
      <c r="CX1788">
        <v>3</v>
      </c>
      <c r="CY1788">
        <v>3</v>
      </c>
      <c r="CZ1788">
        <v>3</v>
      </c>
      <c r="DA1788" s="57">
        <v>3</v>
      </c>
    </row>
    <row r="1789" spans="1:105">
      <c r="A1789">
        <v>1784</v>
      </c>
      <c r="C1789">
        <v>3</v>
      </c>
      <c r="E1789">
        <v>2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1</v>
      </c>
      <c r="M1789">
        <v>3</v>
      </c>
      <c r="N1789">
        <v>0</v>
      </c>
      <c r="O1789">
        <v>0</v>
      </c>
      <c r="P1789">
        <v>0</v>
      </c>
      <c r="Q1789">
        <v>3</v>
      </c>
      <c r="R1789">
        <v>4</v>
      </c>
      <c r="S1789">
        <v>4</v>
      </c>
      <c r="U1789">
        <v>0</v>
      </c>
      <c r="V1789">
        <v>0</v>
      </c>
      <c r="W1789">
        <v>1</v>
      </c>
      <c r="X1789">
        <v>0</v>
      </c>
      <c r="Y1789">
        <v>1</v>
      </c>
      <c r="Z1789">
        <v>1</v>
      </c>
      <c r="AA1789">
        <v>0</v>
      </c>
      <c r="AB1789">
        <v>0</v>
      </c>
      <c r="AD1789">
        <v>1</v>
      </c>
      <c r="AF1789">
        <v>0</v>
      </c>
      <c r="AG1789">
        <v>0</v>
      </c>
      <c r="AH1789">
        <v>1</v>
      </c>
      <c r="AI1789">
        <v>1</v>
      </c>
      <c r="AJ1789">
        <v>0</v>
      </c>
      <c r="AK1789">
        <v>0</v>
      </c>
      <c r="AM1789">
        <v>0</v>
      </c>
      <c r="AN1789">
        <v>1</v>
      </c>
      <c r="AO1789">
        <v>1</v>
      </c>
      <c r="AP1789">
        <v>0</v>
      </c>
      <c r="AQ1789">
        <v>0</v>
      </c>
      <c r="AR1789">
        <v>0</v>
      </c>
      <c r="AT1789">
        <v>1</v>
      </c>
      <c r="AU1789">
        <v>3</v>
      </c>
      <c r="AV1789">
        <v>2</v>
      </c>
      <c r="AW1789">
        <v>2</v>
      </c>
      <c r="AX1789">
        <v>2</v>
      </c>
      <c r="AY1789" t="s">
        <v>125</v>
      </c>
      <c r="AZ1789">
        <v>1</v>
      </c>
      <c r="BA1789">
        <v>1</v>
      </c>
      <c r="BB1789">
        <v>2</v>
      </c>
      <c r="BC1789">
        <v>2</v>
      </c>
      <c r="BD1789">
        <v>2</v>
      </c>
      <c r="BE1789" t="s">
        <v>125</v>
      </c>
      <c r="BF1789">
        <v>2</v>
      </c>
      <c r="BG1789" t="s">
        <v>125</v>
      </c>
      <c r="BH1789">
        <v>2</v>
      </c>
      <c r="BI1789">
        <v>1</v>
      </c>
      <c r="BJ1789" s="58">
        <v>2</v>
      </c>
      <c r="BK1789">
        <v>2</v>
      </c>
      <c r="BL1789">
        <v>2</v>
      </c>
      <c r="BM1789">
        <v>2</v>
      </c>
      <c r="BN1789">
        <v>2</v>
      </c>
      <c r="BO1789">
        <v>2</v>
      </c>
      <c r="BP1789">
        <v>2</v>
      </c>
      <c r="BQ1789" t="s">
        <v>125</v>
      </c>
      <c r="BR1789">
        <v>1</v>
      </c>
      <c r="BS1789">
        <v>2</v>
      </c>
      <c r="BT1789" t="s">
        <v>125</v>
      </c>
      <c r="BU1789">
        <v>2</v>
      </c>
      <c r="BV1789">
        <v>2</v>
      </c>
      <c r="BW1789">
        <v>1</v>
      </c>
      <c r="BX1789">
        <v>2</v>
      </c>
      <c r="BY1789">
        <v>1</v>
      </c>
      <c r="BZ1789">
        <v>2</v>
      </c>
      <c r="CA1789">
        <v>2</v>
      </c>
      <c r="CB1789">
        <v>2</v>
      </c>
      <c r="CC1789">
        <v>2</v>
      </c>
      <c r="CD1789">
        <v>2</v>
      </c>
      <c r="CE1789">
        <v>2</v>
      </c>
      <c r="CF1789">
        <v>1</v>
      </c>
      <c r="CG1789">
        <v>2</v>
      </c>
      <c r="CH1789">
        <v>2</v>
      </c>
      <c r="CI1789">
        <v>2</v>
      </c>
      <c r="CJ1789">
        <v>2</v>
      </c>
      <c r="CK1789">
        <v>2</v>
      </c>
      <c r="CL1789">
        <v>1</v>
      </c>
      <c r="CM1789">
        <v>2</v>
      </c>
      <c r="CN1789">
        <v>3</v>
      </c>
      <c r="CO1789">
        <v>3</v>
      </c>
      <c r="CP1789">
        <v>4</v>
      </c>
      <c r="CQ1789">
        <v>4</v>
      </c>
      <c r="CR1789">
        <v>2</v>
      </c>
      <c r="CS1789">
        <v>2</v>
      </c>
      <c r="CT1789">
        <v>3</v>
      </c>
      <c r="CU1789">
        <v>2</v>
      </c>
      <c r="CV1789">
        <v>1</v>
      </c>
      <c r="CW1789">
        <v>1</v>
      </c>
      <c r="CX1789">
        <v>2</v>
      </c>
      <c r="CY1789">
        <v>3</v>
      </c>
      <c r="CZ1789">
        <v>1</v>
      </c>
      <c r="DA1789" s="57" t="s">
        <v>125</v>
      </c>
    </row>
    <row r="1790" spans="1:105">
      <c r="A1790">
        <v>1785</v>
      </c>
      <c r="B1790">
        <v>1</v>
      </c>
      <c r="C1790">
        <v>9</v>
      </c>
      <c r="D1790">
        <v>7</v>
      </c>
      <c r="E1790">
        <v>10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1</v>
      </c>
      <c r="L1790">
        <v>0</v>
      </c>
      <c r="M1790">
        <v>2</v>
      </c>
      <c r="N1790">
        <v>4</v>
      </c>
      <c r="O1790">
        <v>4</v>
      </c>
      <c r="P1790">
        <v>4</v>
      </c>
      <c r="Q1790">
        <v>4</v>
      </c>
      <c r="R1790">
        <v>4</v>
      </c>
      <c r="S1790">
        <v>4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1</v>
      </c>
      <c r="AB1790">
        <v>0</v>
      </c>
      <c r="AD1790">
        <v>2</v>
      </c>
      <c r="AF1790">
        <v>1</v>
      </c>
      <c r="AG1790">
        <v>1</v>
      </c>
      <c r="AH1790">
        <v>0</v>
      </c>
      <c r="AI1790">
        <v>0</v>
      </c>
      <c r="AJ1790">
        <v>0</v>
      </c>
      <c r="AK1790">
        <v>0</v>
      </c>
      <c r="AM1790">
        <v>1</v>
      </c>
      <c r="AN1790">
        <v>1</v>
      </c>
      <c r="AO1790">
        <v>0</v>
      </c>
      <c r="AP1790">
        <v>0</v>
      </c>
      <c r="AQ1790">
        <v>0</v>
      </c>
      <c r="AR1790">
        <v>0</v>
      </c>
      <c r="AT1790">
        <v>3</v>
      </c>
      <c r="AU1790">
        <v>2</v>
      </c>
      <c r="AV1790">
        <v>2</v>
      </c>
      <c r="AW1790">
        <v>2</v>
      </c>
      <c r="AX1790">
        <v>1</v>
      </c>
      <c r="AY1790">
        <v>2</v>
      </c>
      <c r="AZ1790">
        <v>1</v>
      </c>
      <c r="BA1790">
        <v>1</v>
      </c>
      <c r="BB1790">
        <v>1</v>
      </c>
      <c r="BC1790">
        <v>2</v>
      </c>
      <c r="BD1790">
        <v>1</v>
      </c>
      <c r="BE1790">
        <v>2</v>
      </c>
      <c r="BF1790">
        <v>1</v>
      </c>
      <c r="BG1790">
        <v>1</v>
      </c>
      <c r="BH1790">
        <v>1</v>
      </c>
      <c r="BI1790">
        <v>2</v>
      </c>
      <c r="BJ1790" s="58">
        <v>1</v>
      </c>
      <c r="BK1790">
        <v>2</v>
      </c>
      <c r="BL1790">
        <v>1</v>
      </c>
      <c r="BM1790">
        <v>2</v>
      </c>
      <c r="BN1790">
        <v>1</v>
      </c>
      <c r="BO1790">
        <v>2</v>
      </c>
      <c r="BP1790">
        <v>1</v>
      </c>
      <c r="BQ1790">
        <v>1</v>
      </c>
      <c r="BR1790">
        <v>1</v>
      </c>
      <c r="BS1790">
        <v>2</v>
      </c>
      <c r="BT1790" t="s">
        <v>125</v>
      </c>
      <c r="BU1790">
        <v>1</v>
      </c>
      <c r="BV1790">
        <v>1</v>
      </c>
      <c r="BW1790">
        <v>1</v>
      </c>
      <c r="BX1790">
        <v>1</v>
      </c>
      <c r="BY1790">
        <v>1</v>
      </c>
      <c r="BZ1790">
        <v>1</v>
      </c>
      <c r="CA1790">
        <v>2</v>
      </c>
      <c r="CB1790">
        <v>2</v>
      </c>
      <c r="CC1790">
        <v>1</v>
      </c>
      <c r="CD1790">
        <v>1</v>
      </c>
      <c r="CE1790">
        <v>2</v>
      </c>
      <c r="CF1790">
        <v>1</v>
      </c>
      <c r="CG1790">
        <v>1</v>
      </c>
      <c r="CH1790">
        <v>2</v>
      </c>
      <c r="CI1790">
        <v>1</v>
      </c>
      <c r="CJ1790">
        <v>1</v>
      </c>
      <c r="CK1790">
        <v>2</v>
      </c>
      <c r="CL1790">
        <v>1</v>
      </c>
      <c r="CM1790">
        <v>4</v>
      </c>
      <c r="CN1790">
        <v>4</v>
      </c>
      <c r="CO1790">
        <v>4</v>
      </c>
      <c r="CP1790">
        <v>4</v>
      </c>
      <c r="CQ1790">
        <v>4</v>
      </c>
      <c r="CR1790">
        <v>4</v>
      </c>
      <c r="CS1790">
        <v>4</v>
      </c>
      <c r="CT1790">
        <v>3</v>
      </c>
      <c r="CU1790">
        <v>4</v>
      </c>
      <c r="CV1790">
        <v>2</v>
      </c>
      <c r="CW1790">
        <v>1</v>
      </c>
      <c r="CX1790">
        <v>3</v>
      </c>
      <c r="CY1790">
        <v>1</v>
      </c>
      <c r="CZ1790">
        <v>4</v>
      </c>
      <c r="DA1790" s="57" t="s">
        <v>125</v>
      </c>
    </row>
  </sheetData>
  <sheetProtection autoFilter="0"/>
  <autoFilter ref="A7:DB1790"/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L99"/>
  <sheetViews>
    <sheetView view="pageBreakPreview" topLeftCell="A2" zoomScaleNormal="100" zoomScaleSheetLayoutView="100" workbookViewId="0">
      <selection activeCell="A3" sqref="A3:H3"/>
    </sheetView>
  </sheetViews>
  <sheetFormatPr defaultRowHeight="13.5"/>
  <cols>
    <col min="1" max="1" width="6.625" customWidth="1"/>
    <col min="2" max="2" width="12.625" customWidth="1"/>
    <col min="3" max="3" width="10.625" customWidth="1"/>
    <col min="4" max="8" width="11.625" customWidth="1"/>
    <col min="9" max="9" width="8" customWidth="1"/>
    <col min="10" max="10" width="11.625" customWidth="1"/>
    <col min="12" max="12" width="11.25" bestFit="1" customWidth="1"/>
    <col min="14" max="14" width="11.25" bestFit="1" customWidth="1"/>
  </cols>
  <sheetData>
    <row r="1" spans="1:64" s="87" customFormat="1" ht="73.5" hidden="1">
      <c r="A1" s="82" t="s">
        <v>128</v>
      </c>
      <c r="B1" s="82" t="s">
        <v>129</v>
      </c>
      <c r="C1" s="82" t="s">
        <v>130</v>
      </c>
      <c r="D1" s="82" t="s">
        <v>131</v>
      </c>
      <c r="E1" s="82" t="s">
        <v>132</v>
      </c>
      <c r="F1" s="82" t="s">
        <v>133</v>
      </c>
      <c r="G1" s="82" t="s">
        <v>138</v>
      </c>
      <c r="H1" s="82" t="s">
        <v>139</v>
      </c>
      <c r="I1" s="82" t="s">
        <v>140</v>
      </c>
      <c r="J1" s="82" t="s">
        <v>383</v>
      </c>
      <c r="K1" s="82" t="s">
        <v>141</v>
      </c>
      <c r="L1" s="82" t="s">
        <v>384</v>
      </c>
      <c r="M1" s="82" t="s">
        <v>385</v>
      </c>
      <c r="N1" s="82" t="s">
        <v>142</v>
      </c>
      <c r="O1" s="82" t="s">
        <v>143</v>
      </c>
      <c r="P1" s="82" t="s">
        <v>386</v>
      </c>
      <c r="Q1" s="82" t="s">
        <v>144</v>
      </c>
      <c r="R1" s="82" t="s">
        <v>387</v>
      </c>
      <c r="S1" s="82" t="s">
        <v>145</v>
      </c>
      <c r="T1" s="82" t="s">
        <v>146</v>
      </c>
      <c r="U1" s="82" t="s">
        <v>147</v>
      </c>
      <c r="V1" s="82" t="s">
        <v>148</v>
      </c>
      <c r="W1" s="82" t="s">
        <v>149</v>
      </c>
      <c r="X1" s="82" t="s">
        <v>150</v>
      </c>
      <c r="Y1" s="82" t="s">
        <v>151</v>
      </c>
      <c r="Z1" s="82" t="s">
        <v>152</v>
      </c>
      <c r="AA1" s="82" t="s">
        <v>153</v>
      </c>
      <c r="AB1" s="82" t="s">
        <v>388</v>
      </c>
      <c r="AC1" s="82" t="s">
        <v>154</v>
      </c>
      <c r="AD1" s="82" t="s">
        <v>155</v>
      </c>
      <c r="AE1" s="82" t="s">
        <v>389</v>
      </c>
      <c r="AF1" s="82" t="s">
        <v>156</v>
      </c>
      <c r="AG1" s="82" t="s">
        <v>157</v>
      </c>
      <c r="AH1" s="82" t="s">
        <v>158</v>
      </c>
      <c r="AI1" s="82" t="s">
        <v>159</v>
      </c>
      <c r="AJ1" s="82" t="s">
        <v>160</v>
      </c>
      <c r="AK1" s="82" t="s">
        <v>161</v>
      </c>
      <c r="AL1" s="82" t="s">
        <v>162</v>
      </c>
      <c r="AM1" s="82" t="s">
        <v>163</v>
      </c>
      <c r="AN1" s="82" t="s">
        <v>164</v>
      </c>
      <c r="AO1" s="82" t="s">
        <v>165</v>
      </c>
      <c r="AP1" s="82" t="s">
        <v>166</v>
      </c>
      <c r="AQ1" s="77" t="s">
        <v>167</v>
      </c>
      <c r="AR1" s="87" t="s">
        <v>168</v>
      </c>
      <c r="AS1" s="87" t="s">
        <v>169</v>
      </c>
      <c r="AT1" s="87" t="s">
        <v>170</v>
      </c>
      <c r="AU1" s="87" t="s">
        <v>171</v>
      </c>
      <c r="AV1" s="87" t="s">
        <v>172</v>
      </c>
      <c r="AW1" s="87" t="s">
        <v>173</v>
      </c>
      <c r="AX1" s="87" t="s">
        <v>390</v>
      </c>
      <c r="AY1" s="87" t="s">
        <v>391</v>
      </c>
      <c r="AZ1" s="87" t="s">
        <v>174</v>
      </c>
      <c r="BA1" s="87" t="s">
        <v>175</v>
      </c>
      <c r="BB1" s="87" t="s">
        <v>176</v>
      </c>
      <c r="BC1" s="87" t="s">
        <v>177</v>
      </c>
      <c r="BD1" s="87" t="s">
        <v>178</v>
      </c>
      <c r="BE1" s="87" t="s">
        <v>179</v>
      </c>
      <c r="BF1" s="87" t="s">
        <v>180</v>
      </c>
      <c r="BG1" s="87" t="s">
        <v>181</v>
      </c>
      <c r="BH1" s="87" t="s">
        <v>182</v>
      </c>
      <c r="BI1" s="87" t="s">
        <v>183</v>
      </c>
      <c r="BJ1" s="87" t="s">
        <v>184</v>
      </c>
      <c r="BK1" s="87" t="s">
        <v>185</v>
      </c>
      <c r="BL1" s="87" t="s">
        <v>406</v>
      </c>
    </row>
    <row r="3" spans="1:64">
      <c r="A3" s="101" t="s">
        <v>183</v>
      </c>
      <c r="B3" s="101"/>
      <c r="C3" s="101"/>
      <c r="D3" s="101"/>
      <c r="E3" s="101"/>
      <c r="F3" s="101"/>
      <c r="G3" s="101"/>
      <c r="H3" s="101"/>
    </row>
    <row r="4" spans="1:64">
      <c r="A4" s="21">
        <f>HLOOKUP(A3,市民!1:7,6,FALSE)</f>
        <v>4</v>
      </c>
      <c r="B4" s="21" t="str">
        <f>HLOOKUP(A3,市民!1:7,5,FALSE)</f>
        <v>Q64</v>
      </c>
      <c r="C4" s="3"/>
      <c r="D4" s="3"/>
      <c r="E4" s="3"/>
      <c r="F4" s="3"/>
      <c r="G4" s="3"/>
    </row>
    <row r="5" spans="1:64" ht="71.25" customHeight="1" thickBot="1">
      <c r="A5" s="89" t="str">
        <f>HLOOKUP(A3,市民!1:7,7,FALSE)</f>
        <v>市民!CX8:CX1790</v>
      </c>
      <c r="B5" s="4"/>
      <c r="C5" s="3"/>
      <c r="D5" s="7" t="str">
        <f>IF(ISERROR(VLOOKUP($B$4,選択肢,6,0))=FALSE,VLOOKUP($B$4,選択肢,6,0),IF($A$4=4,"そう思う","はい"))</f>
        <v>好き</v>
      </c>
      <c r="E5" s="6" t="str">
        <f>IF(ISERROR(VLOOKUP($B$4,選択肢,5,0))=FALSE,VLOOKUP($B$4,選択肢,5,0),IF(A4=4,"どちらかと言えばそう思う","いいえ"))</f>
        <v>どちらかと言えば好き</v>
      </c>
      <c r="F5" s="7" t="str">
        <f>IF(ISERROR(VLOOKUP($B$4,選択肢,4,0))=FALSE,VLOOKUP($B$4,選択肢,4,0),IF(A4=4,"どちらかと言えばそう思わない","　"))</f>
        <v>どちらかと言えば好きではない</v>
      </c>
      <c r="G5" s="6" t="str">
        <f>IF(ISERROR(VLOOKUP($B$4,選択肢,3,0))=FALSE,VLOOKUP($B$4,選択肢,3,0),IF(A4=4,"そう思わない","　"))</f>
        <v>好きではない</v>
      </c>
      <c r="H5" s="7" t="s">
        <v>42</v>
      </c>
      <c r="K5" s="57"/>
    </row>
    <row r="6" spans="1:64" ht="15" thickTop="1" thickBot="1">
      <c r="A6" s="98" t="s">
        <v>9</v>
      </c>
      <c r="B6" s="99"/>
      <c r="C6" s="31" t="s">
        <v>10</v>
      </c>
      <c r="D6" s="36">
        <f ca="1">IF(A4=4,COUNTIF(INDIRECT($A$5),4),COUNTIF(INDIRECT($A$5),1))</f>
        <v>393</v>
      </c>
      <c r="E6" s="37">
        <f ca="1">IF(A4=4,COUNTIF(INDIRECT($A$5),3),COUNTIF(INDIRECT($A$5),2))</f>
        <v>910</v>
      </c>
      <c r="F6" s="36">
        <f ca="1">IF(A4=4,COUNTIF(INDIRECT($A$5),2),"－")</f>
        <v>355</v>
      </c>
      <c r="G6" s="37">
        <f ca="1">IF(A4=4,COUNTIF(INDIRECT($A$5),1),"－")</f>
        <v>90</v>
      </c>
      <c r="H6" s="24">
        <f ca="1">COUNTIFS(INDIRECT($A$5),"")+COUNTIFS(INDIRECT($A$5),"0")</f>
        <v>35</v>
      </c>
      <c r="I6" s="10">
        <f ca="1">SUM(D6:H6)</f>
        <v>1783</v>
      </c>
      <c r="K6" s="57"/>
    </row>
    <row r="7" spans="1:64" ht="15" thickTop="1" thickBot="1">
      <c r="A7" s="100"/>
      <c r="B7" s="99"/>
      <c r="C7" s="63" t="s">
        <v>46</v>
      </c>
      <c r="D7" s="39">
        <f ca="1">D6/$I$6</f>
        <v>0.22041503084688727</v>
      </c>
      <c r="E7" s="40">
        <f ca="1">E6/$I$6</f>
        <v>0.51037577117218169</v>
      </c>
      <c r="F7" s="39">
        <f ca="1">IF(A4=4,F6/$I$6,"－")</f>
        <v>0.19910263600673023</v>
      </c>
      <c r="G7" s="40">
        <f ca="1">IF(A4=4,G6/$I$6,"－")</f>
        <v>5.0476724621424565E-2</v>
      </c>
      <c r="H7" s="25">
        <f ca="1">H6/$I$6</f>
        <v>1.9629837352776219E-2</v>
      </c>
      <c r="I7" s="5"/>
      <c r="K7" s="11"/>
      <c r="L7" s="11"/>
    </row>
    <row r="8" spans="1:64" ht="14.25" thickTop="1">
      <c r="A8" s="93" t="s">
        <v>11</v>
      </c>
      <c r="B8" s="104" t="s">
        <v>12</v>
      </c>
      <c r="C8" s="64" t="s">
        <v>10</v>
      </c>
      <c r="D8" s="79">
        <f ca="1">IF(A4=4,COUNTIFS(INDIRECT($A$5),4,市民!B8:B1790,1),COUNTIFS(INDIRECT($A$5),1,市民!B8:B1790,1))</f>
        <v>166</v>
      </c>
      <c r="E8" s="37">
        <f ca="1">IF(A4=4,COUNTIFS(INDIRECT($A$5),3,市民!B8:B1790,1),COUNTIFS(INDIRECT($A$5),2,市民!B8:B1790,1))</f>
        <v>354</v>
      </c>
      <c r="F8" s="36">
        <f ca="1">IF(A4=4,COUNTIFS(INDIRECT($A$5),2,市民!$B$8:$B$1790,1),"－")</f>
        <v>136</v>
      </c>
      <c r="G8" s="37">
        <f ca="1">IF(A4=4,COUNTIFS(INDIRECT($A$5),1,市民!$B$8:$B$1790,1),"－")</f>
        <v>44</v>
      </c>
      <c r="H8" s="26">
        <f ca="1">COUNTIFS(INDIRECT($A$5),"",市民!$B$8:$B$1790,1)+COUNTIFS(INDIRECT($A$5),"0",市民!$B$8:$B$1790,1)</f>
        <v>11</v>
      </c>
      <c r="I8" s="10">
        <f t="shared" ref="I8" ca="1" si="0">SUM(D8:H8)</f>
        <v>711</v>
      </c>
      <c r="K8" s="80"/>
      <c r="L8" s="80"/>
    </row>
    <row r="9" spans="1:64">
      <c r="A9" s="94"/>
      <c r="B9" s="105"/>
      <c r="C9" s="32" t="s">
        <v>46</v>
      </c>
      <c r="D9" s="47">
        <f ca="1">D8/$I$8</f>
        <v>0.23347398030942335</v>
      </c>
      <c r="E9" s="41">
        <f ca="1">E8/$I$8</f>
        <v>0.49789029535864981</v>
      </c>
      <c r="F9" s="42">
        <f ca="1">IF(A4=4,F8/$I$8,"－")</f>
        <v>0.19127988748241911</v>
      </c>
      <c r="G9" s="41">
        <f ca="1">IF(A4=4,G8/$I$8,"－")</f>
        <v>6.1884669479606191E-2</v>
      </c>
      <c r="H9" s="27">
        <f ca="1">H8/$I$8</f>
        <v>1.5471167369901548E-2</v>
      </c>
      <c r="I9" s="5"/>
      <c r="K9" s="11"/>
      <c r="L9" s="11"/>
    </row>
    <row r="10" spans="1:64">
      <c r="A10" s="94"/>
      <c r="B10" s="102" t="s">
        <v>13</v>
      </c>
      <c r="C10" s="35" t="s">
        <v>10</v>
      </c>
      <c r="D10" s="46">
        <f ca="1">IF(A4=4,COUNTIFS(INDIRECT($A$5),4,市民!B8:B1790,2),COUNTIFS(INDIRECT($A$5),1,市民!B8:B1790,2))</f>
        <v>225</v>
      </c>
      <c r="E10" s="49">
        <f ca="1">IF(A4=4,COUNTIFS(INDIRECT($A$5),3,市民!B8:B1790,2),COUNTIFS(INDIRECT($A$5),2,市民!B8:B1790,2))</f>
        <v>542</v>
      </c>
      <c r="F10" s="46">
        <f ca="1">IF(A4=4,COUNTIFS(INDIRECT($A$5),2,市民!B8:B1790,2),"－")</f>
        <v>210</v>
      </c>
      <c r="G10" s="49">
        <f ca="1">IF(A4=4,COUNTIFS(INDIRECT($A$5),1,市民!B8:B1790,2),"－")</f>
        <v>45</v>
      </c>
      <c r="H10" s="28">
        <f ca="1">COUNTIFS(INDIRECT($A$5),"",市民!$B$8:$B$1790,2)+COUNTIFS(INDIRECT($A$5),"0",市民!$B$8:$B$1790,2)</f>
        <v>23</v>
      </c>
      <c r="I10" s="10">
        <f t="shared" ref="I10" ca="1" si="1">SUM(D10:H10)</f>
        <v>1045</v>
      </c>
      <c r="K10" s="11"/>
      <c r="L10" s="11"/>
    </row>
    <row r="11" spans="1:64" ht="14.25" thickBot="1">
      <c r="A11" s="95"/>
      <c r="B11" s="103"/>
      <c r="C11" s="34" t="s">
        <v>46</v>
      </c>
      <c r="D11" s="39">
        <f ca="1">D10/$I$10</f>
        <v>0.21531100478468901</v>
      </c>
      <c r="E11" s="40">
        <f ca="1">E10/$I$10</f>
        <v>0.51866028708133971</v>
      </c>
      <c r="F11" s="39">
        <f ca="1">IF(A4=4,F10/$I$10,"－")</f>
        <v>0.20095693779904306</v>
      </c>
      <c r="G11" s="40">
        <f ca="1">IF(A4=4,G10/$I$10,"－")</f>
        <v>4.3062200956937802E-2</v>
      </c>
      <c r="H11" s="25">
        <f ca="1">H10/$I$10</f>
        <v>2.200956937799043E-2</v>
      </c>
      <c r="I11" s="5"/>
    </row>
    <row r="12" spans="1:64" ht="14.25" thickTop="1">
      <c r="A12" s="93" t="s">
        <v>23</v>
      </c>
      <c r="B12" s="96" t="s">
        <v>14</v>
      </c>
      <c r="C12" s="31" t="s">
        <v>10</v>
      </c>
      <c r="D12" s="36">
        <f ca="1">IF(A4=4,COUNTIFS(INDIRECT($A$5),4,市民!$C$8:$C$1790,1),COUNTIFS(INDIRECT($A$5),1,市民!$C$8:$C$1790,1))</f>
        <v>8</v>
      </c>
      <c r="E12" s="37">
        <f ca="1">IF(A4=4,COUNTIFS(INDIRECT($A$5),3,市民!$C$8:$C$1790,1),COUNTIFS(INDIRECT($A$5),2,市民!$C$8:$C$1790,1))</f>
        <v>11</v>
      </c>
      <c r="F12" s="36">
        <f ca="1">IF(A4=4,COUNTIFS(INDIRECT($A$5),2,市民!$C$8:$C$1790,1),"－")</f>
        <v>5</v>
      </c>
      <c r="G12" s="37">
        <f ca="1">IF(A4=4,COUNTIFS(INDIRECT($A$5),1,市民!$C$8:$C$1790,1),"－")</f>
        <v>1</v>
      </c>
      <c r="H12" s="24">
        <f ca="1">COUNTIFS(INDIRECT($A$5),"",市民!$C$8:$C$1790,1)+COUNTIFS(INDIRECT($A$5),"0",市民!$C$8:$C$1790,1)</f>
        <v>1</v>
      </c>
      <c r="I12" s="10">
        <f t="shared" ref="I12" ca="1" si="2">SUM(D12:H12)</f>
        <v>26</v>
      </c>
    </row>
    <row r="13" spans="1:64">
      <c r="A13" s="94"/>
      <c r="B13" s="92"/>
      <c r="C13" s="32" t="s">
        <v>46</v>
      </c>
      <c r="D13" s="42">
        <f ca="1">D12/I12</f>
        <v>0.30769230769230771</v>
      </c>
      <c r="E13" s="41">
        <f ca="1">E12/I12</f>
        <v>0.42307692307692307</v>
      </c>
      <c r="F13" s="42">
        <f ca="1">IF(A4=4,F12/$I$12,"－")</f>
        <v>0.19230769230769232</v>
      </c>
      <c r="G13" s="41">
        <f ca="1">IF(A4=4,G12/$I$12,"－")</f>
        <v>3.8461538461538464E-2</v>
      </c>
      <c r="H13" s="27">
        <f ca="1">H12/I12</f>
        <v>3.8461538461538464E-2</v>
      </c>
      <c r="I13" s="5"/>
    </row>
    <row r="14" spans="1:64">
      <c r="A14" s="94"/>
      <c r="B14" s="91" t="s">
        <v>15</v>
      </c>
      <c r="C14" s="35" t="s">
        <v>10</v>
      </c>
      <c r="D14" s="46">
        <f ca="1">IF(A4=4,COUNTIFS(INDIRECT($A$5),4,市民!$C$8:$C$1790,2),COUNTIFS(INDIRECT($A$5),1,市民!$C$8:$C$1790,2))</f>
        <v>25</v>
      </c>
      <c r="E14" s="49">
        <f ca="1">IF(A4=4,COUNTIFS(INDIRECT($A$5),3,市民!$C$8:$C$1790,2),COUNTIFS(INDIRECT($A$5),2,市民!$C$8:$C$1790,2))</f>
        <v>75</v>
      </c>
      <c r="F14" s="46">
        <f ca="1">IF(A4=4,COUNTIFS(INDIRECT($A$5),2,市民!$C$8:$C$1790,2),"－")</f>
        <v>30</v>
      </c>
      <c r="G14" s="49">
        <f ca="1">IF(A4=4,COUNTIFS(INDIRECT($A$5),1,市民!$C$8:$C$1790,2),"－")</f>
        <v>15</v>
      </c>
      <c r="H14" s="29">
        <f ca="1">COUNTIFS(INDIRECT($A$5),"",市民!$C$8:$C$1790,2)+COUNTIFS(INDIRECT($A$5),"0",市民!$C$8:$C$1790,2)</f>
        <v>1</v>
      </c>
      <c r="I14" s="10">
        <f t="shared" ref="I14" ca="1" si="3">SUM(D14:H14)</f>
        <v>146</v>
      </c>
    </row>
    <row r="15" spans="1:64">
      <c r="A15" s="94"/>
      <c r="B15" s="92"/>
      <c r="C15" s="32" t="s">
        <v>46</v>
      </c>
      <c r="D15" s="42">
        <f ca="1">D14/I14</f>
        <v>0.17123287671232876</v>
      </c>
      <c r="E15" s="41">
        <f ca="1">E14/I14</f>
        <v>0.51369863013698636</v>
      </c>
      <c r="F15" s="42">
        <f ca="1">IF(A4=4,F14/I14,"－")</f>
        <v>0.20547945205479451</v>
      </c>
      <c r="G15" s="41">
        <f ca="1">IF(A4=4,G14/I14,"－")</f>
        <v>0.10273972602739725</v>
      </c>
      <c r="H15" s="27">
        <f ca="1">H14/I14</f>
        <v>6.8493150684931503E-3</v>
      </c>
      <c r="I15" s="5"/>
    </row>
    <row r="16" spans="1:64">
      <c r="A16" s="94"/>
      <c r="B16" s="91" t="s">
        <v>16</v>
      </c>
      <c r="C16" s="35" t="s">
        <v>10</v>
      </c>
      <c r="D16" s="46">
        <f ca="1">IF(A4=4,COUNTIFS(INDIRECT($A$5),4,市民!$C$8:$C$1790,3),COUNTIFS(INDIRECT($A$5),1,市民!$C$8:$C$1790,3))</f>
        <v>42</v>
      </c>
      <c r="E16" s="49">
        <f ca="1">IF(A4=4,COUNTIFS(INDIRECT($A$5),3,市民!$C$8:$C$1790,3),COUNTIFS(INDIRECT($A$5),2,市民!$C$8:$C$1790,3))</f>
        <v>89</v>
      </c>
      <c r="F16" s="46">
        <f ca="1">IF(A4=4,COUNTIFS(INDIRECT($A$5),2,市民!$C$8:$C$1790,3),"－")</f>
        <v>49</v>
      </c>
      <c r="G16" s="49">
        <f ca="1">IF(A4=4,COUNTIFS(INDIRECT($A$5),1,市民!$C$8:$C$1790,3),"－")</f>
        <v>21</v>
      </c>
      <c r="H16" s="29">
        <f ca="1">COUNTIFS(INDIRECT($A$5),"",市民!$C$8:$C$1790,3)+COUNTIFS(INDIRECT($A$5),"0",市民!$C$8:$C$1790,3)</f>
        <v>2</v>
      </c>
      <c r="I16" s="10">
        <f t="shared" ref="I16" ca="1" si="4">SUM(D16:H16)</f>
        <v>203</v>
      </c>
    </row>
    <row r="17" spans="1:9">
      <c r="A17" s="94"/>
      <c r="B17" s="92"/>
      <c r="C17" s="32" t="s">
        <v>46</v>
      </c>
      <c r="D17" s="42">
        <f ca="1">D16/I16</f>
        <v>0.20689655172413793</v>
      </c>
      <c r="E17" s="41">
        <f ca="1">E16/I16</f>
        <v>0.43842364532019706</v>
      </c>
      <c r="F17" s="42">
        <f ca="1">IF(A4=4,F16/I16,"－")</f>
        <v>0.2413793103448276</v>
      </c>
      <c r="G17" s="41">
        <f ca="1">IF(A4=4,G16/I16,"－")</f>
        <v>0.10344827586206896</v>
      </c>
      <c r="H17" s="27">
        <f ca="1">H16/I16</f>
        <v>9.852216748768473E-3</v>
      </c>
      <c r="I17" s="5"/>
    </row>
    <row r="18" spans="1:9">
      <c r="A18" s="94"/>
      <c r="B18" s="91" t="s">
        <v>17</v>
      </c>
      <c r="C18" s="35" t="s">
        <v>10</v>
      </c>
      <c r="D18" s="46">
        <f ca="1">IF(A4=4,COUNTIFS(INDIRECT($A$5),4,市民!$C$8:$C$1790,4),COUNTIFS(INDIRECT($A$5),1,市民!$C$8:$C$1790,4))</f>
        <v>62</v>
      </c>
      <c r="E18" s="49">
        <f ca="1">IF(A4=4,COUNTIFS(INDIRECT($A$5),3,市民!$C$8:$C$1790,4),COUNTIFS(INDIRECT($A$5),2,市民!$C$8:$C$1790,4))</f>
        <v>144</v>
      </c>
      <c r="F18" s="46">
        <f ca="1">IF(A4=4,COUNTIFS(INDIRECT($A$5),2,市民!$C$8:$C$1790,4),"－")</f>
        <v>70</v>
      </c>
      <c r="G18" s="49">
        <f ca="1">IF(A4=4,COUNTIFS(INDIRECT($A$5),1,市民!$C$8:$C$1790,4),"－")</f>
        <v>17</v>
      </c>
      <c r="H18" s="29">
        <f ca="1">COUNTIFS(INDIRECT($A$5),"",市民!$C$8:$C$1790,4)+COUNTIFS(INDIRECT($A$5),"0",市民!$C$8:$C$1790,4)</f>
        <v>2</v>
      </c>
      <c r="I18" s="10">
        <f t="shared" ref="I18" ca="1" si="5">SUM(D18:H18)</f>
        <v>295</v>
      </c>
    </row>
    <row r="19" spans="1:9">
      <c r="A19" s="94"/>
      <c r="B19" s="92"/>
      <c r="C19" s="32" t="s">
        <v>46</v>
      </c>
      <c r="D19" s="42">
        <f ca="1">D18/I18</f>
        <v>0.21016949152542372</v>
      </c>
      <c r="E19" s="41">
        <f ca="1">E18/I18</f>
        <v>0.488135593220339</v>
      </c>
      <c r="F19" s="42">
        <f ca="1">IF(A4=4,F18/I18,"－")</f>
        <v>0.23728813559322035</v>
      </c>
      <c r="G19" s="41">
        <f ca="1">IF(A4=4,G18/I18,"－")</f>
        <v>5.7627118644067797E-2</v>
      </c>
      <c r="H19" s="27">
        <f ca="1">H18/I18</f>
        <v>6.7796610169491523E-3</v>
      </c>
      <c r="I19" s="5"/>
    </row>
    <row r="20" spans="1:9">
      <c r="A20" s="94"/>
      <c r="B20" s="91" t="s">
        <v>18</v>
      </c>
      <c r="C20" s="35" t="s">
        <v>10</v>
      </c>
      <c r="D20" s="46">
        <f ca="1">IF(A4=4,COUNTIFS(INDIRECT($A$5),4,市民!$C$8:$C$1790,5),COUNTIFS(INDIRECT($A$5),1,市民!$C$8:$C$1790,5))</f>
        <v>68</v>
      </c>
      <c r="E20" s="49">
        <f ca="1">IF(A4=4,COUNTIFS(INDIRECT($A$5),3,市民!$C$8:$C$1790,5),COUNTIFS(INDIRECT($A$5),2,市民!$C$8:$C$1790,5))</f>
        <v>151</v>
      </c>
      <c r="F20" s="46">
        <f ca="1">IF(A4=4,COUNTIFS(INDIRECT($A$5),2,市民!$C$8:$C$1790,5),"－")</f>
        <v>67</v>
      </c>
      <c r="G20" s="49">
        <f ca="1">IF(A4=4,COUNTIFS(INDIRECT($A$5),1,市民!$C$8:$C$1790,5),"－")</f>
        <v>15</v>
      </c>
      <c r="H20" s="29">
        <f ca="1">COUNTIFS(INDIRECT($A$5),"",市民!$C$8:$C$1790,5)+COUNTIFS(INDIRECT($A$5),"0",市民!$C$8:$C$1790,5)</f>
        <v>2</v>
      </c>
      <c r="I20" s="10">
        <f t="shared" ref="I20" ca="1" si="6">SUM(D20:H20)</f>
        <v>303</v>
      </c>
    </row>
    <row r="21" spans="1:9">
      <c r="A21" s="94"/>
      <c r="B21" s="92"/>
      <c r="C21" s="32" t="s">
        <v>46</v>
      </c>
      <c r="D21" s="42">
        <f ca="1">D20/I20</f>
        <v>0.22442244224422442</v>
      </c>
      <c r="E21" s="41">
        <f ca="1">E20/I20</f>
        <v>0.49834983498349833</v>
      </c>
      <c r="F21" s="42">
        <f ca="1">IF(A4=4,F20/I20,"－")</f>
        <v>0.22112211221122113</v>
      </c>
      <c r="G21" s="41">
        <f ca="1">IF(A4=4,G20/I20,"－")</f>
        <v>4.9504950495049507E-2</v>
      </c>
      <c r="H21" s="27">
        <f ca="1">H20/I20</f>
        <v>6.6006600660066007E-3</v>
      </c>
      <c r="I21" s="5"/>
    </row>
    <row r="22" spans="1:9">
      <c r="A22" s="94"/>
      <c r="B22" s="91" t="s">
        <v>19</v>
      </c>
      <c r="C22" s="35" t="s">
        <v>10</v>
      </c>
      <c r="D22" s="46">
        <f ca="1">IF(A4=4,COUNTIFS(INDIRECT($A$5),4,市民!$C$8:$C$1790,6),COUNTIFS(INDIRECT($A$5),1,市民!$C$8:$C$1790,6))</f>
        <v>31</v>
      </c>
      <c r="E22" s="49">
        <f ca="1">IF(A4=4,COUNTIFS(INDIRECT($A$5),3,市民!$C$8:$C$1790,6),COUNTIFS(INDIRECT($A$5),2,市民!$C$8:$C$1790,6))</f>
        <v>66</v>
      </c>
      <c r="F22" s="46">
        <f ca="1">IF(A4=4,COUNTIFS(INDIRECT($A$5),2,市民!$C$8:$C$1790,6),"－")</f>
        <v>25</v>
      </c>
      <c r="G22" s="49">
        <f ca="1">IF(A4=4,COUNTIFS(INDIRECT($A$5),1,市民!$C$8:$C$1790,6),"－")</f>
        <v>4</v>
      </c>
      <c r="H22" s="29">
        <f ca="1">COUNTIFS(INDIRECT($A$5),"",市民!$C$8:$C$1790,6)+COUNTIFS(INDIRECT($A$5),"0",市民!$C$8:$C$1790,6)</f>
        <v>2</v>
      </c>
      <c r="I22" s="10">
        <f t="shared" ref="I22" ca="1" si="7">SUM(D22:H22)</f>
        <v>128</v>
      </c>
    </row>
    <row r="23" spans="1:9">
      <c r="A23" s="94"/>
      <c r="B23" s="92"/>
      <c r="C23" s="32" t="s">
        <v>46</v>
      </c>
      <c r="D23" s="42">
        <f ca="1">D22/I22</f>
        <v>0.2421875</v>
      </c>
      <c r="E23" s="41">
        <f ca="1">E22/I22</f>
        <v>0.515625</v>
      </c>
      <c r="F23" s="42">
        <f ca="1">IF(A4=4,F22/I22,"－")</f>
        <v>0.1953125</v>
      </c>
      <c r="G23" s="41">
        <f ca="1">IF(A4=4,G22/I22,"－")</f>
        <v>3.125E-2</v>
      </c>
      <c r="H23" s="27">
        <f ca="1">H22/I22</f>
        <v>1.5625E-2</v>
      </c>
      <c r="I23" s="5"/>
    </row>
    <row r="24" spans="1:9">
      <c r="A24" s="94"/>
      <c r="B24" s="91" t="s">
        <v>20</v>
      </c>
      <c r="C24" s="35" t="s">
        <v>10</v>
      </c>
      <c r="D24" s="46">
        <f ca="1">IF(A4=4,COUNTIFS(INDIRECT($A$5),4,市民!$C$8:$C$1790,7),COUNTIFS(INDIRECT($A$5),1,市民!$C$8:$C$1790,7))</f>
        <v>33</v>
      </c>
      <c r="E24" s="49">
        <f ca="1">IF(A4=4,COUNTIFS(INDIRECT($A$5),3,市民!$C$8:$C$1790,7),COUNTIFS(INDIRECT($A$5),2,市民!$C$8:$C$1790,7))</f>
        <v>80</v>
      </c>
      <c r="F24" s="46">
        <f ca="1">IF(A4=4,COUNTIFS(INDIRECT($A$5),2,市民!$C$8:$C$1790,7),"－")</f>
        <v>28</v>
      </c>
      <c r="G24" s="49">
        <f ca="1">IF(A4=4,COUNTIFS(INDIRECT($A$5),1,市民!$C$8:$C$1790,7),"－")</f>
        <v>3</v>
      </c>
      <c r="H24" s="29">
        <f ca="1">COUNTIFS(INDIRECT($A$5),"",市民!$C$8:$C$1790,7)+COUNTIFS(INDIRECT($A$5),"0",市民!$C$8:$C$1790,7)</f>
        <v>3</v>
      </c>
      <c r="I24" s="10">
        <f t="shared" ref="I24" ca="1" si="8">SUM(D24:H24)</f>
        <v>147</v>
      </c>
    </row>
    <row r="25" spans="1:9">
      <c r="A25" s="94"/>
      <c r="B25" s="92"/>
      <c r="C25" s="32" t="s">
        <v>45</v>
      </c>
      <c r="D25" s="42">
        <f ca="1">D24/I24</f>
        <v>0.22448979591836735</v>
      </c>
      <c r="E25" s="41">
        <f ca="1">E24/I24</f>
        <v>0.54421768707482998</v>
      </c>
      <c r="F25" s="42">
        <f ca="1">IF(A4=4,F24/I24,"－")</f>
        <v>0.19047619047619047</v>
      </c>
      <c r="G25" s="41">
        <f ca="1">IF(A4=4,G24/I24,"－")</f>
        <v>2.0408163265306121E-2</v>
      </c>
      <c r="H25" s="27">
        <f ca="1">H24/I24</f>
        <v>2.0408163265306121E-2</v>
      </c>
      <c r="I25" s="5"/>
    </row>
    <row r="26" spans="1:9">
      <c r="A26" s="94"/>
      <c r="B26" s="91" t="s">
        <v>21</v>
      </c>
      <c r="C26" s="35" t="s">
        <v>10</v>
      </c>
      <c r="D26" s="46">
        <f ca="1">IF(A4=4,COUNTIFS(INDIRECT($A$5),4,市民!$C$8:$C$1790,8),COUNTIFS(INDIRECT($A$5),1,市民!$C$8:$C$1790,8))</f>
        <v>61</v>
      </c>
      <c r="E26" s="49">
        <f ca="1">IF(A4=4,COUNTIFS(INDIRECT($A$5),3,市民!$C$8:$C$1790,8),COUNTIFS(INDIRECT($A$5),2,市民!$C$8:$C$1790,8))</f>
        <v>125</v>
      </c>
      <c r="F26" s="46">
        <f ca="1">IF(A4=4,COUNTIFS(INDIRECT($A$5),2,市民!$C$8:$C$1790,8),"－")</f>
        <v>32</v>
      </c>
      <c r="G26" s="49">
        <f ca="1">IF(A4=4,COUNTIFS(INDIRECT($A$5),1,市民!$C$8:$C$1790,8),"－")</f>
        <v>6</v>
      </c>
      <c r="H26" s="29">
        <f ca="1">COUNTIFS(INDIRECT($A$5),"",市民!$C$8:$C$1790,8)+COUNTIFS(INDIRECT($A$5),"0",市民!$C$8:$C$1790,8)</f>
        <v>4</v>
      </c>
      <c r="I26" s="10">
        <f t="shared" ref="I26" ca="1" si="9">SUM(D26:H26)</f>
        <v>228</v>
      </c>
    </row>
    <row r="27" spans="1:9">
      <c r="A27" s="94"/>
      <c r="B27" s="92"/>
      <c r="C27" s="32" t="s">
        <v>46</v>
      </c>
      <c r="D27" s="42">
        <f ca="1">D26/I26</f>
        <v>0.26754385964912281</v>
      </c>
      <c r="E27" s="41">
        <f ca="1">E26/I26</f>
        <v>0.54824561403508776</v>
      </c>
      <c r="F27" s="42">
        <f ca="1">IF(A4=4,F26/I26,"－")</f>
        <v>0.14035087719298245</v>
      </c>
      <c r="G27" s="41">
        <f ca="1">IF(A4=4,G26/I26,"－")</f>
        <v>2.6315789473684209E-2</v>
      </c>
      <c r="H27" s="27">
        <f ca="1">H26/I26</f>
        <v>1.7543859649122806E-2</v>
      </c>
      <c r="I27" s="5"/>
    </row>
    <row r="28" spans="1:9">
      <c r="A28" s="94"/>
      <c r="B28" s="91" t="s">
        <v>22</v>
      </c>
      <c r="C28" s="35" t="s">
        <v>10</v>
      </c>
      <c r="D28" s="46">
        <f ca="1">IF(A4=4,COUNTIFS(INDIRECT($A$5),4,市民!$C$8:$C$1790,9),COUNTIFS(INDIRECT($A$5),1,市民!$C$8:$C$1790,9))</f>
        <v>62</v>
      </c>
      <c r="E28" s="49">
        <f ca="1">IF(A4=4,COUNTIFS(INDIRECT($A$5),3,市民!$C$8:$C$1790,9),COUNTIFS(INDIRECT($A$5),2,市民!$C$8:$C$1790,9))</f>
        <v>159</v>
      </c>
      <c r="F28" s="46">
        <f ca="1">IF(A4=4,COUNTIFS(INDIRECT($A$5),2,市民!$C$8:$C$1790,9),"－")</f>
        <v>44</v>
      </c>
      <c r="G28" s="49">
        <f ca="1">IF(A4=4,COUNTIFS(INDIRECT($A$5),1,市民!$C$8:$C$1790,9),"－")</f>
        <v>7</v>
      </c>
      <c r="H28" s="29">
        <f ca="1">COUNTIFS(INDIRECT($A$5),"",市民!$C$8:$C$1790,9)+COUNTIFS(INDIRECT($A$5),"0",市民!$C$8:$C$1790,9)</f>
        <v>16</v>
      </c>
      <c r="I28" s="10">
        <f t="shared" ref="I28" ca="1" si="10">SUM(D28:H28)</f>
        <v>288</v>
      </c>
    </row>
    <row r="29" spans="1:9" ht="14.25" thickBot="1">
      <c r="A29" s="95"/>
      <c r="B29" s="97"/>
      <c r="C29" s="34" t="s">
        <v>46</v>
      </c>
      <c r="D29" s="39">
        <f ca="1">D28/I28</f>
        <v>0.21527777777777779</v>
      </c>
      <c r="E29" s="40">
        <f ca="1">E28/I28</f>
        <v>0.55208333333333337</v>
      </c>
      <c r="F29" s="39">
        <f ca="1">IF(A4=4,F28/I28,"－")</f>
        <v>0.15277777777777779</v>
      </c>
      <c r="G29" s="40">
        <f ca="1">IF(A4=4,G28/I28,"－")</f>
        <v>2.4305555555555556E-2</v>
      </c>
      <c r="H29" s="25">
        <f ca="1">H28/I28</f>
        <v>5.5555555555555552E-2</v>
      </c>
      <c r="I29" s="5"/>
    </row>
    <row r="30" spans="1:9" ht="14.25" thickTop="1">
      <c r="A30" s="93" t="s">
        <v>24</v>
      </c>
      <c r="B30" s="96" t="s">
        <v>25</v>
      </c>
      <c r="C30" s="31" t="s">
        <v>10</v>
      </c>
      <c r="D30" s="36">
        <f ca="1">IF(A4=4,COUNTIFS(INDIRECT($A$5),4,市民!$D$8:$D$1790,1),COUNTIFS(INDIRECT($A$5),1,市民!$D$8:$D$1790,1))</f>
        <v>103</v>
      </c>
      <c r="E30" s="37">
        <f ca="1">IF(A4=4,COUNTIFS(INDIRECT($A$5),3,市民!$D$8:$D$1790,1),COUNTIFS(INDIRECT($A$5),2,市民!$D$8:$D$1790,1))</f>
        <v>243</v>
      </c>
      <c r="F30" s="36">
        <f ca="1">IF(A4=4,COUNTIFS(INDIRECT($A$5),2,市民!$D$8:$D$1790,1),"－")</f>
        <v>111</v>
      </c>
      <c r="G30" s="37">
        <f ca="1">IF(A4=4,COUNTIFS(INDIRECT($A$5),1,市民!$D$8:$D$1790,1),"－")</f>
        <v>37</v>
      </c>
      <c r="H30" s="24">
        <f ca="1">COUNTIFS(INDIRECT($A$5),"",市民!$D$8:$D$1790,1)+COUNTIFS(INDIRECT($A$5),"0",市民!$D$8:$D$1790,1)</f>
        <v>3</v>
      </c>
      <c r="I30" s="10">
        <f t="shared" ref="I30" ca="1" si="11">SUM(D30:H30)</f>
        <v>497</v>
      </c>
    </row>
    <row r="31" spans="1:9">
      <c r="A31" s="94"/>
      <c r="B31" s="92"/>
      <c r="C31" s="32" t="s">
        <v>46</v>
      </c>
      <c r="D31" s="42">
        <f ca="1">D30/I30</f>
        <v>0.20724346076458752</v>
      </c>
      <c r="E31" s="41">
        <f ca="1">E30/I30</f>
        <v>0.48893360160965793</v>
      </c>
      <c r="F31" s="42">
        <f ca="1">IF(A4=4,F30/$I$30,"－")</f>
        <v>0.22334004024144868</v>
      </c>
      <c r="G31" s="41">
        <f ca="1">IF(A4=4,G30/$I$30,"－")</f>
        <v>7.4446680080482899E-2</v>
      </c>
      <c r="H31" s="27">
        <f ca="1">H30/I30</f>
        <v>6.0362173038229373E-3</v>
      </c>
      <c r="I31" s="5"/>
    </row>
    <row r="32" spans="1:9">
      <c r="A32" s="94"/>
      <c r="B32" s="91" t="s">
        <v>26</v>
      </c>
      <c r="C32" s="35" t="s">
        <v>10</v>
      </c>
      <c r="D32" s="46">
        <f ca="1">IF(A4=4,COUNTIFS(INDIRECT($A$5),4,市民!$D$8:$D$1790,2),COUNTIFS(INDIRECT($A$5),1,市民!$D$8:$D$1790,2))</f>
        <v>16</v>
      </c>
      <c r="E32" s="49">
        <f ca="1">IF(A4=4,COUNTIFS(INDIRECT($A$5),3,市民!$D$8:$D$1790,2),COUNTIFS(INDIRECT($A$5),2,市民!$D$8:$D$1790,2))</f>
        <v>39</v>
      </c>
      <c r="F32" s="46">
        <f ca="1">IF(A4=4,COUNTIFS(INDIRECT($A$5),2,市民!$D$8:$D$1790,2),"－")</f>
        <v>12</v>
      </c>
      <c r="G32" s="49">
        <f ca="1">IF(A4=4,COUNTIFS(INDIRECT($A$5),1,市民!$D$8:$D$1790,2),"－")</f>
        <v>5</v>
      </c>
      <c r="H32" s="29">
        <f ca="1">COUNTIFS(INDIRECT($A$5),"",市民!$D$8:$D$1790,2)+COUNTIFS(INDIRECT($A$5),"0",市民!$D$8:$D$1790,2)</f>
        <v>1</v>
      </c>
      <c r="I32" s="10">
        <f t="shared" ref="I32" ca="1" si="12">SUM(D32:H32)</f>
        <v>73</v>
      </c>
    </row>
    <row r="33" spans="1:9">
      <c r="A33" s="94"/>
      <c r="B33" s="92"/>
      <c r="C33" s="32" t="s">
        <v>46</v>
      </c>
      <c r="D33" s="42">
        <f ca="1">D32/I32</f>
        <v>0.21917808219178081</v>
      </c>
      <c r="E33" s="41">
        <f ca="1">E32/I32</f>
        <v>0.53424657534246578</v>
      </c>
      <c r="F33" s="42">
        <f ca="1">IF(A4=4,F32/$I32,"－")</f>
        <v>0.16438356164383561</v>
      </c>
      <c r="G33" s="41">
        <f ca="1">IF(A4=4,G32/$I32,"－")</f>
        <v>6.8493150684931503E-2</v>
      </c>
      <c r="H33" s="27">
        <f ca="1">H32/I32</f>
        <v>1.3698630136986301E-2</v>
      </c>
      <c r="I33" s="5"/>
    </row>
    <row r="34" spans="1:9">
      <c r="A34" s="94"/>
      <c r="B34" s="91" t="s">
        <v>27</v>
      </c>
      <c r="C34" s="35" t="s">
        <v>10</v>
      </c>
      <c r="D34" s="46">
        <f ca="1">IF(A4=4,COUNTIFS(INDIRECT($A$5),4,市民!$D$8:$D$1790,3),COUNTIFS(INDIRECT($A$5),1,市民!$D$8:$D$1790,3))</f>
        <v>30</v>
      </c>
      <c r="E34" s="49">
        <f ca="1">IF(A4=4,COUNTIFS(INDIRECT($A$5),3,市民!$D$8:$D$1790,3),COUNTIFS(INDIRECT($A$5),2,市民!$D$8:$D$1790,3))</f>
        <v>28</v>
      </c>
      <c r="F34" s="46">
        <f ca="1">IF(A4=4,COUNTIFS(INDIRECT($A$5),2,市民!$D$8:$D$1790,3),"－")</f>
        <v>13</v>
      </c>
      <c r="G34" s="49">
        <f ca="1">IF(A4=4,COUNTIFS(INDIRECT($A$5),1,市民!$D$8:$D$1790,3),"－")</f>
        <v>0</v>
      </c>
      <c r="H34" s="29">
        <f ca="1">COUNTIFS(INDIRECT($A$5),"",市民!$D$8:$D$1790,3)+COUNTIFS(INDIRECT($A$5),"0",市民!$D$8:$D$1790,3)</f>
        <v>2</v>
      </c>
      <c r="I34" s="10">
        <f t="shared" ref="I34" ca="1" si="13">SUM(D34:H34)</f>
        <v>73</v>
      </c>
    </row>
    <row r="35" spans="1:9">
      <c r="A35" s="94"/>
      <c r="B35" s="92"/>
      <c r="C35" s="32" t="s">
        <v>46</v>
      </c>
      <c r="D35" s="42">
        <f ca="1">D34/I34</f>
        <v>0.41095890410958902</v>
      </c>
      <c r="E35" s="41">
        <f ca="1">E34/I34</f>
        <v>0.38356164383561642</v>
      </c>
      <c r="F35" s="42">
        <f ca="1">IF(A4=4,F34/$I34,"－")</f>
        <v>0.17808219178082191</v>
      </c>
      <c r="G35" s="41">
        <f ca="1">IF(A4=4,G34/$I34,"－")</f>
        <v>0</v>
      </c>
      <c r="H35" s="27">
        <f ca="1">H34/I34</f>
        <v>2.7397260273972601E-2</v>
      </c>
      <c r="I35" s="5"/>
    </row>
    <row r="36" spans="1:9">
      <c r="A36" s="94"/>
      <c r="B36" s="111" t="s">
        <v>28</v>
      </c>
      <c r="C36" s="33" t="s">
        <v>10</v>
      </c>
      <c r="D36" s="44">
        <f ca="1">IF(A4=4,COUNTIFS(INDIRECT($A$5),4,市民!$D$8:$D$1790,4),COUNTIFS(INDIRECT($A$5),1,市民!$D$8:$D$1790,4))</f>
        <v>78</v>
      </c>
      <c r="E36" s="45">
        <f ca="1">IF(A4=4,COUNTIFS(INDIRECT($A$5),3,市民!$D$8:$D$1790,4),COUNTIFS(INDIRECT($A$5),2,市民!$D$8:$D$1790,4))</f>
        <v>171</v>
      </c>
      <c r="F36" s="44">
        <f ca="1">IF(A4=4,COUNTIFS(INDIRECT($A$5),2,市民!$D$8:$D$1790,4),"－")</f>
        <v>69</v>
      </c>
      <c r="G36" s="45">
        <f ca="1">IF(A4=4,COUNTIFS(INDIRECT($A$5),1,市民!$D$8:$D$1790,4),"－")</f>
        <v>19</v>
      </c>
      <c r="H36" s="29">
        <f ca="1">COUNTIFS(INDIRECT($A$5),"",市民!$D$8:$D$1790,4)+COUNTIFS(INDIRECT($A$5),"0",市民!$D$8:$D$1790,4)</f>
        <v>6</v>
      </c>
      <c r="I36" s="10">
        <f t="shared" ref="I36" ca="1" si="14">SUM(D36:H36)</f>
        <v>343</v>
      </c>
    </row>
    <row r="37" spans="1:9">
      <c r="A37" s="94"/>
      <c r="B37" s="92"/>
      <c r="C37" s="32" t="s">
        <v>46</v>
      </c>
      <c r="D37" s="42">
        <f ca="1">D36/I36</f>
        <v>0.22740524781341107</v>
      </c>
      <c r="E37" s="41">
        <f ca="1">E36/I36</f>
        <v>0.49854227405247814</v>
      </c>
      <c r="F37" s="42">
        <f ca="1">IF(A4=4,F36/$I36,"－")</f>
        <v>0.20116618075801748</v>
      </c>
      <c r="G37" s="41">
        <f ca="1">IF(A4=4,G36/$I36,"－")</f>
        <v>5.5393586005830907E-2</v>
      </c>
      <c r="H37" s="27">
        <f ca="1">H36/I36</f>
        <v>1.7492711370262391E-2</v>
      </c>
      <c r="I37" s="5"/>
    </row>
    <row r="38" spans="1:9">
      <c r="A38" s="94"/>
      <c r="B38" s="106" t="s">
        <v>29</v>
      </c>
      <c r="C38" s="33" t="s">
        <v>10</v>
      </c>
      <c r="D38" s="44">
        <f ca="1">IF(A4=4,COUNTIFS(INDIRECT($A$5),4,市民!$D$8:$D$1790,5),COUNTIFS(INDIRECT($A$5),1,市民!$D$8:$D$1790,5))</f>
        <v>72</v>
      </c>
      <c r="E38" s="45">
        <f ca="1">IF(A4=4,COUNTIFS(INDIRECT($A$5),3,市民!$D$8:$D$1790,5),COUNTIFS(INDIRECT($A$5),2,市民!$D$8:$D$1790,5))</f>
        <v>175</v>
      </c>
      <c r="F38" s="44">
        <f ca="1">IF(A4=4,COUNTIFS(INDIRECT($A$5),2,市民!$D$8:$D$1790,5),"－")</f>
        <v>60</v>
      </c>
      <c r="G38" s="45">
        <f ca="1">IF(A4=4,COUNTIFS(INDIRECT($A$5),1,市民!$D$8:$D$1790,5),"－")</f>
        <v>7</v>
      </c>
      <c r="H38" s="29">
        <f ca="1">COUNTIFS(INDIRECT($A$5),"",市民!$D$8:$D$1790,5)+COUNTIFS(INDIRECT($A$5),"0",市民!$D$8:$D$1790,5)</f>
        <v>4</v>
      </c>
      <c r="I38" s="10">
        <f t="shared" ref="I38" ca="1" si="15">SUM(D38:H38)</f>
        <v>318</v>
      </c>
    </row>
    <row r="39" spans="1:9">
      <c r="A39" s="94"/>
      <c r="B39" s="92"/>
      <c r="C39" s="32" t="s">
        <v>46</v>
      </c>
      <c r="D39" s="42">
        <f ca="1">D38/I38</f>
        <v>0.22641509433962265</v>
      </c>
      <c r="E39" s="41">
        <f ca="1">E38/I38</f>
        <v>0.55031446540880502</v>
      </c>
      <c r="F39" s="42">
        <f ca="1">IF(A4=4,F38/$I38,"－")</f>
        <v>0.18867924528301888</v>
      </c>
      <c r="G39" s="41">
        <f ca="1">IF(A4=4,G38/$I38,"－")</f>
        <v>2.20125786163522E-2</v>
      </c>
      <c r="H39" s="27">
        <f ca="1">H38/I38</f>
        <v>1.2578616352201259E-2</v>
      </c>
      <c r="I39" s="5"/>
    </row>
    <row r="40" spans="1:9">
      <c r="A40" s="94"/>
      <c r="B40" s="106" t="s">
        <v>30</v>
      </c>
      <c r="C40" s="33" t="s">
        <v>10</v>
      </c>
      <c r="D40" s="44">
        <f ca="1">IF(A4=4,COUNTIFS(INDIRECT($A$5),4,市民!$D$8:$D$1790,6),COUNTIFS(INDIRECT($A$5),1,市民!$D$8:$D$1790,6))</f>
        <v>10</v>
      </c>
      <c r="E40" s="45">
        <f ca="1">IF(A4=4,COUNTIFS(INDIRECT($A$5),3,市民!$D$8:$D$1790,6),COUNTIFS(INDIRECT($A$5),2,市民!$D$8:$D$1790,6))</f>
        <v>23</v>
      </c>
      <c r="F40" s="44">
        <f ca="1">IF(A4=4,COUNTIFS(INDIRECT($A$5),2,市民!$D$8:$D$1790,6),"－")</f>
        <v>11</v>
      </c>
      <c r="G40" s="45">
        <f ca="1">IF(A4=4,COUNTIFS(INDIRECT($A$5),1,市民!$D$8:$D$1790,6),"－")</f>
        <v>4</v>
      </c>
      <c r="H40" s="29">
        <f ca="1">COUNTIFS(INDIRECT($A$5),"",市民!$D$8:$D$1790,6)+COUNTIFS(INDIRECT($A$5),"0",市民!$D$8:$D$1790,6)</f>
        <v>0</v>
      </c>
      <c r="I40" s="10">
        <f t="shared" ref="I40" ca="1" si="16">SUM(D40:H40)</f>
        <v>48</v>
      </c>
    </row>
    <row r="41" spans="1:9">
      <c r="A41" s="94"/>
      <c r="B41" s="92"/>
      <c r="C41" s="32" t="s">
        <v>46</v>
      </c>
      <c r="D41" s="42">
        <f ca="1">D40/I40</f>
        <v>0.20833333333333334</v>
      </c>
      <c r="E41" s="41">
        <f ca="1">E40/I40</f>
        <v>0.47916666666666669</v>
      </c>
      <c r="F41" s="42">
        <f ca="1">IF(A4=4,F40/$I40,"－")</f>
        <v>0.22916666666666666</v>
      </c>
      <c r="G41" s="41">
        <f ca="1">IF(A4=4,G40/$I40,"－")</f>
        <v>8.3333333333333329E-2</v>
      </c>
      <c r="H41" s="27">
        <f ca="1">H40/I40</f>
        <v>0</v>
      </c>
      <c r="I41" s="5"/>
    </row>
    <row r="42" spans="1:9">
      <c r="A42" s="94"/>
      <c r="B42" s="107" t="s">
        <v>31</v>
      </c>
      <c r="C42" s="35" t="s">
        <v>10</v>
      </c>
      <c r="D42" s="46">
        <f ca="1">IF(A4=4,COUNTIFS(INDIRECT($A$5),4,市民!$D$8:$D$1790,7),COUNTIFS(INDIRECT($A$5),1,市民!$D$8:$D$1790,7))</f>
        <v>83</v>
      </c>
      <c r="E42" s="49">
        <f ca="1">IF(A4=4,COUNTIFS(INDIRECT($A$5),3,市民!$D$8:$D$1790,7),COUNTIFS(INDIRECT($A$5),2,市民!$D$8:$D$1790,7))</f>
        <v>221</v>
      </c>
      <c r="F42" s="46">
        <f ca="1">IF(A4=4,COUNTIFS(INDIRECT($A$5),2,市民!$D$8:$D$1790,7),"－")</f>
        <v>69</v>
      </c>
      <c r="G42" s="49">
        <f ca="1">IF(A4=4,COUNTIFS(INDIRECT($A$5),1,市民!$D$8:$D$1790,7),"－")</f>
        <v>17</v>
      </c>
      <c r="H42" s="29">
        <f ca="1">COUNTIFS(INDIRECT($A$5),"",市民!$D$8:$D$1790,7)+COUNTIFS(INDIRECT($A$5),"0",市民!$D$8:$D$1790,7)</f>
        <v>14</v>
      </c>
      <c r="I42" s="10">
        <f t="shared" ref="I42" ca="1" si="17">SUM(D42:H42)</f>
        <v>404</v>
      </c>
    </row>
    <row r="43" spans="1:9" ht="14.25" thickBot="1">
      <c r="A43" s="95"/>
      <c r="B43" s="103"/>
      <c r="C43" s="34" t="s">
        <v>46</v>
      </c>
      <c r="D43" s="39">
        <f ca="1">D42/I42</f>
        <v>0.20544554455445543</v>
      </c>
      <c r="E43" s="40">
        <f ca="1">E42/I42</f>
        <v>0.54702970297029707</v>
      </c>
      <c r="F43" s="39">
        <f ca="1">IF(A4=4,F42/$I42,"－")</f>
        <v>0.1707920792079208</v>
      </c>
      <c r="G43" s="40">
        <f ca="1">IF(A4=4,G42/$I42,"－")</f>
        <v>4.2079207920792082E-2</v>
      </c>
      <c r="H43" s="25">
        <f ca="1">H42/I42</f>
        <v>3.4653465346534656E-2</v>
      </c>
      <c r="I43" s="5"/>
    </row>
    <row r="44" spans="1:9" ht="14.25" thickTop="1">
      <c r="A44" s="93" t="s">
        <v>32</v>
      </c>
      <c r="B44" s="108" t="s">
        <v>33</v>
      </c>
      <c r="C44" s="31" t="s">
        <v>10</v>
      </c>
      <c r="D44" s="36">
        <f ca="1">IF(A4=4,COUNTIFS(INDIRECT($A$5),4,市民!$M$8:$M$1790,1),COUNTIFS(INDIRECT($A$5),1,市民!$M$8:$M$1790,1))</f>
        <v>97</v>
      </c>
      <c r="E44" s="37">
        <f ca="1">IF(A4=4,COUNTIFS(INDIRECT($A$5),3,市民!$M$8:$M$1790,1),COUNTIFS(INDIRECT($A$5),2,市民!$M$8:$M$1790,1))</f>
        <v>205</v>
      </c>
      <c r="F44" s="36">
        <f ca="1">IF(A4=4,COUNTIFS(INDIRECT($A$5),2,市民!$M$8:$M$1790,1),"－")</f>
        <v>92</v>
      </c>
      <c r="G44" s="37">
        <f ca="1">IF(A4=4,COUNTIFS(INDIRECT($A$5),1,市民!$M$8:$M$1790,1),"－")</f>
        <v>28</v>
      </c>
      <c r="H44" s="24">
        <f ca="1">COUNTIFS(INDIRECT($A$5),"",市民!$M$8:$M$1790,1)+COUNTIFS(INDIRECT($A$5),"0",市民!$M$8:$M$1790,1)</f>
        <v>6</v>
      </c>
      <c r="I44" s="10">
        <f t="shared" ref="I44" ca="1" si="18">SUM(D44:H44)</f>
        <v>428</v>
      </c>
    </row>
    <row r="45" spans="1:9">
      <c r="A45" s="94"/>
      <c r="B45" s="109"/>
      <c r="C45" s="32" t="s">
        <v>46</v>
      </c>
      <c r="D45" s="42">
        <f ca="1">D44/I44</f>
        <v>0.22663551401869159</v>
      </c>
      <c r="E45" s="41">
        <f ca="1">E44/I44</f>
        <v>0.47897196261682246</v>
      </c>
      <c r="F45" s="42">
        <f ca="1">IF(A4=4,F44/$I$44,"－")</f>
        <v>0.21495327102803738</v>
      </c>
      <c r="G45" s="41">
        <f ca="1">IF(A4=4,G44/$I$44,"－")</f>
        <v>6.5420560747663545E-2</v>
      </c>
      <c r="H45" s="27">
        <f ca="1">H44/I44</f>
        <v>1.4018691588785047E-2</v>
      </c>
      <c r="I45" s="5"/>
    </row>
    <row r="46" spans="1:9">
      <c r="A46" s="94"/>
      <c r="B46" s="110" t="s">
        <v>34</v>
      </c>
      <c r="C46" s="33" t="s">
        <v>10</v>
      </c>
      <c r="D46" s="44">
        <f ca="1">IF(A4=4,COUNTIFS(INDIRECT($A$5),4,市民!$M$8:$M$1790,2),COUNTIFS(INDIRECT($A$5),1,市民!$M$8:$M$1790,2))</f>
        <v>256</v>
      </c>
      <c r="E46" s="45">
        <f ca="1">IF(A4=4,COUNTIFS(INDIRECT($A$5),3,市民!$M$8:$M$1790,2),COUNTIFS(INDIRECT($A$5),2,市民!$M$8:$M$1790,2))</f>
        <v>617</v>
      </c>
      <c r="F46" s="44">
        <f ca="1">IF(A4=4,COUNTIFS(INDIRECT($A$5),2,市民!$M$8:$M$1790,2),"－")</f>
        <v>217</v>
      </c>
      <c r="G46" s="45">
        <f ca="1">IF(A4=4,COUNTIFS(INDIRECT($A$5),1,市民!$M$8:$M$1790,2),"－")</f>
        <v>48</v>
      </c>
      <c r="H46" s="30">
        <f ca="1">COUNTIFS(INDIRECT($A$5),"",市民!$M$8:$M$1790,2)+COUNTIFS(INDIRECT($A$5),"0",市民!$M$8:$M$1790,2)</f>
        <v>27</v>
      </c>
      <c r="I46" s="10">
        <f t="shared" ref="I46" ca="1" si="19">SUM(D46:H46)</f>
        <v>1165</v>
      </c>
    </row>
    <row r="47" spans="1:9">
      <c r="A47" s="94"/>
      <c r="B47" s="109"/>
      <c r="C47" s="32" t="s">
        <v>46</v>
      </c>
      <c r="D47" s="42">
        <f ca="1">D46/I46</f>
        <v>0.21974248927038625</v>
      </c>
      <c r="E47" s="41">
        <f ca="1">E46/I46</f>
        <v>0.52961373390557942</v>
      </c>
      <c r="F47" s="42">
        <f ca="1">IF(A4=4,F46/$I$46,"－")</f>
        <v>0.18626609442060085</v>
      </c>
      <c r="G47" s="41">
        <f ca="1">IF(A4=4,G46/$I$46,"－")</f>
        <v>4.1201716738197426E-2</v>
      </c>
      <c r="H47" s="27">
        <f ca="1">H46/I46</f>
        <v>2.317596566523605E-2</v>
      </c>
      <c r="I47" s="5"/>
    </row>
    <row r="48" spans="1:9">
      <c r="A48" s="94"/>
      <c r="B48" s="110" t="s">
        <v>35</v>
      </c>
      <c r="C48" s="33" t="s">
        <v>10</v>
      </c>
      <c r="D48" s="43">
        <f ca="1">IF(A4=4,COUNTIFS(INDIRECT($A$5),4,市民!$M$8:$M$1790,3),COUNTIFS(INDIRECT($A$5),1,市民!$M$8:$M$1790,3))</f>
        <v>37</v>
      </c>
      <c r="E48" s="45">
        <f ca="1">IF(A4=4,COUNTIFS(INDIRECT($A$5),3,市民!$M$8:$M$1790,3),COUNTIFS(INDIRECT($A$5),2,市民!$M$8:$M$1790,3))</f>
        <v>81</v>
      </c>
      <c r="F48" s="44">
        <f ca="1">IF(A4=4,COUNTIFS(INDIRECT($A$5),2,市民!$M$8:$M$1790,3),"－")</f>
        <v>41</v>
      </c>
      <c r="G48" s="45">
        <f ca="1">IF(A4=4,COUNTIFS(INDIRECT($A$5),1,市民!$M$8:$M$1790,3),"－")</f>
        <v>14</v>
      </c>
      <c r="H48" s="30">
        <f ca="1">COUNTIFS(INDIRECT($A$5),"",市民!$M$8:$M$1790,3)+COUNTIFS(INDIRECT($A$5),"0",市民!$M$8:$M$1790,3)</f>
        <v>0</v>
      </c>
      <c r="I48" s="10">
        <f t="shared" ref="I48" ca="1" si="20">SUM(D48:H48)</f>
        <v>173</v>
      </c>
    </row>
    <row r="49" spans="1:9" ht="14.25" thickBot="1">
      <c r="A49" s="95"/>
      <c r="B49" s="112"/>
      <c r="C49" s="34" t="s">
        <v>46</v>
      </c>
      <c r="D49" s="38">
        <f ca="1">D48/I48</f>
        <v>0.2138728323699422</v>
      </c>
      <c r="E49" s="40">
        <f ca="1">E48/I48</f>
        <v>0.46820809248554912</v>
      </c>
      <c r="F49" s="39">
        <f ca="1">IF(A4=4,F48/$I$48,"－")</f>
        <v>0.23699421965317918</v>
      </c>
      <c r="G49" s="40">
        <f ca="1">IF(A4=4,G48/$I$48,"－")</f>
        <v>8.0924855491329481E-2</v>
      </c>
      <c r="H49" s="25">
        <f ca="1">H48/I48</f>
        <v>0</v>
      </c>
      <c r="I49" s="5"/>
    </row>
    <row r="50" spans="1:9" ht="14.25" thickTop="1">
      <c r="A50" s="93" t="s">
        <v>47</v>
      </c>
      <c r="B50" s="96" t="s">
        <v>48</v>
      </c>
      <c r="C50" s="31" t="s">
        <v>10</v>
      </c>
      <c r="D50" s="36">
        <f ca="1">IF(A4=4,COUNTIFS(INDIRECT($A$5),4,市民!$E$8:$E$1790,1),COUNTIFS(INDIRECT($A$5),1,市民!$E$8:$E$1790,1))</f>
        <v>38</v>
      </c>
      <c r="E50" s="37">
        <f ca="1">IF(A4=4,COUNTIFS(INDIRECT($A$5),3,市民!$E$8:$E$1790,1),COUNTIFS(INDIRECT($A$5),2,市民!$E$8:$E$1790,1))</f>
        <v>81</v>
      </c>
      <c r="F50" s="36">
        <f ca="1">IF(A4=4,COUNTIFS(INDIRECT($A$5),2,市民!$E$8:$E$1790,1),"－")</f>
        <v>45</v>
      </c>
      <c r="G50" s="37">
        <f ca="1">IF(A4=4,COUNTIFS(INDIRECT($A$5),1,市民!$E$8:$E$1790,1),"－")</f>
        <v>13</v>
      </c>
      <c r="H50" s="24">
        <f ca="1">COUNTIFS(INDIRECT($A$5),"",市民!$E$8:$E$1790,1)+COUNTIFS(INDIRECT($A$5),"0",市民!$E$8:$E$1790,1)</f>
        <v>5</v>
      </c>
      <c r="I50" s="10">
        <f t="shared" ref="I50" ca="1" si="21">SUM(D50:H50)</f>
        <v>182</v>
      </c>
    </row>
    <row r="51" spans="1:9">
      <c r="A51" s="94"/>
      <c r="B51" s="92"/>
      <c r="C51" s="32" t="s">
        <v>46</v>
      </c>
      <c r="D51" s="42">
        <f ca="1">D50/I50</f>
        <v>0.2087912087912088</v>
      </c>
      <c r="E51" s="41">
        <f ca="1">E50/I50</f>
        <v>0.44505494505494503</v>
      </c>
      <c r="F51" s="42">
        <f ca="1">IF(A4=4,F50/$I$50,"－")</f>
        <v>0.24725274725274726</v>
      </c>
      <c r="G51" s="41">
        <f ca="1">IF(A4=4,G50/$I$50,"－")</f>
        <v>7.1428571428571425E-2</v>
      </c>
      <c r="H51" s="27">
        <f ca="1">H50/I50</f>
        <v>2.7472527472527472E-2</v>
      </c>
      <c r="I51" s="5"/>
    </row>
    <row r="52" spans="1:9">
      <c r="A52" s="94"/>
      <c r="B52" s="91" t="s">
        <v>49</v>
      </c>
      <c r="C52" s="35" t="s">
        <v>10</v>
      </c>
      <c r="D52" s="46">
        <f ca="1">IF(A4=4,COUNTIFS(INDIRECT($A$5),4,市民!$E$8:$E$1790,2),COUNTIFS(INDIRECT($A$5),1,市民!$E$8:$E$1790,2))</f>
        <v>15</v>
      </c>
      <c r="E52" s="49">
        <f ca="1">IF(A4=4,COUNTIFS(INDIRECT($A$5),3,市民!$E$8:$E$1790,2),COUNTIFS(INDIRECT($A$5),2,市民!$E$8:$E$1790,2))</f>
        <v>38</v>
      </c>
      <c r="F52" s="46">
        <f ca="1">IF(A4=4,COUNTIFS(INDIRECT($A$5),2,市民!$E$8:$E$1790,2),"－")</f>
        <v>18</v>
      </c>
      <c r="G52" s="49">
        <f ca="1">IF(A4=4,COUNTIFS(INDIRECT($A$5),1,市民!$E$8:$E$1790,2),"－")</f>
        <v>3</v>
      </c>
      <c r="H52" s="29">
        <f ca="1">COUNTIFS(INDIRECT($A$5),"",市民!$E$8:$E$1790,2)+COUNTIFS(INDIRECT($A$5),"0",市民!$E$8:$E$1790,2)</f>
        <v>1</v>
      </c>
      <c r="I52" s="10">
        <f t="shared" ref="I52" ca="1" si="22">SUM(D52:H52)</f>
        <v>75</v>
      </c>
    </row>
    <row r="53" spans="1:9">
      <c r="A53" s="94"/>
      <c r="B53" s="92"/>
      <c r="C53" s="32" t="s">
        <v>46</v>
      </c>
      <c r="D53" s="42">
        <f ca="1">D52/I52</f>
        <v>0.2</v>
      </c>
      <c r="E53" s="41">
        <f ca="1">E52/I52</f>
        <v>0.50666666666666671</v>
      </c>
      <c r="F53" s="42">
        <f ca="1">IF(A4=4,F52/$I$52,"－")</f>
        <v>0.24</v>
      </c>
      <c r="G53" s="41">
        <f ca="1">IF(A4=4,G52/$I$52,"－")</f>
        <v>0.04</v>
      </c>
      <c r="H53" s="27">
        <f ca="1">H52/I52</f>
        <v>1.3333333333333334E-2</v>
      </c>
      <c r="I53" s="5"/>
    </row>
    <row r="54" spans="1:9">
      <c r="A54" s="94"/>
      <c r="B54" s="91" t="s">
        <v>50</v>
      </c>
      <c r="C54" s="35" t="s">
        <v>10</v>
      </c>
      <c r="D54" s="46">
        <f ca="1">IF(A4=4,COUNTIFS(INDIRECT($A$5),4,市民!$E$8:$E$1790,3),COUNTIFS(INDIRECT($A$5),1,市民!$E$8:$E$1790,3))</f>
        <v>25</v>
      </c>
      <c r="E54" s="49">
        <f ca="1">IF(A4=4,COUNTIFS(INDIRECT($A$5),3,市民!$E$8:$E$1790,3),COUNTIFS(INDIRECT($A$5),2,市民!$E$8:$E$1790,3))</f>
        <v>71</v>
      </c>
      <c r="F54" s="46">
        <f ca="1">IF(A4=4,COUNTIFS(INDIRECT($A$5),2,市民!$E$8:$E$1790,3),"－")</f>
        <v>25</v>
      </c>
      <c r="G54" s="49">
        <f ca="1">IF(A4=4,COUNTIFS(INDIRECT($A$5),1,市民!$E$8:$E$1790,3),"－")</f>
        <v>9</v>
      </c>
      <c r="H54" s="29">
        <f ca="1">COUNTIFS(INDIRECT($A$5),"",市民!$E$8:$E$1790,3)+COUNTIFS(INDIRECT($A$5),"0",市民!$E$8:$E$1790,3)</f>
        <v>1</v>
      </c>
      <c r="I54" s="10">
        <f t="shared" ref="I54" ca="1" si="23">SUM(D54:H54)</f>
        <v>131</v>
      </c>
    </row>
    <row r="55" spans="1:9">
      <c r="A55" s="94"/>
      <c r="B55" s="92"/>
      <c r="C55" s="32" t="s">
        <v>46</v>
      </c>
      <c r="D55" s="42">
        <f ca="1">D54/I54</f>
        <v>0.19083969465648856</v>
      </c>
      <c r="E55" s="41">
        <f ca="1">E54/I54</f>
        <v>0.5419847328244275</v>
      </c>
      <c r="F55" s="42">
        <f ca="1">IF(A4=4,F54/$I$54,"－")</f>
        <v>0.19083969465648856</v>
      </c>
      <c r="G55" s="41">
        <f ca="1">IF(A4=4,G54/$I$54,"－")</f>
        <v>6.8702290076335881E-2</v>
      </c>
      <c r="H55" s="27">
        <f ca="1">H54/I54</f>
        <v>7.6335877862595417E-3</v>
      </c>
      <c r="I55" s="5"/>
    </row>
    <row r="56" spans="1:9">
      <c r="A56" s="94"/>
      <c r="B56" s="91" t="s">
        <v>51</v>
      </c>
      <c r="C56" s="35" t="s">
        <v>10</v>
      </c>
      <c r="D56" s="46">
        <f ca="1">IF(A4=4,COUNTIFS(INDIRECT($A$5),4,市民!$E$8:$E$1790,4),COUNTIFS(INDIRECT($A$5),1,市民!$E$8:$E$1790,4))</f>
        <v>20</v>
      </c>
      <c r="E56" s="49">
        <f ca="1">IF(A4=4,COUNTIFS(INDIRECT($A$5),3,市民!$E$8:$E$1790,4),COUNTIFS(INDIRECT($A$5),2,市民!$E$8:$E$1790,4))</f>
        <v>50</v>
      </c>
      <c r="F56" s="46">
        <f ca="1">IF(A4=4,COUNTIFS(INDIRECT($A$5),2,市民!$E$8:$E$1790,4),"－")</f>
        <v>16</v>
      </c>
      <c r="G56" s="49">
        <f ca="1">IF(A4=4,COUNTIFS(INDIRECT($A$5),1,市民!$E$8:$E$1790,4),"－")</f>
        <v>3</v>
      </c>
      <c r="H56" s="29">
        <f ca="1">COUNTIFS(INDIRECT($A$5),"",市民!$E$8:$E$1790,4)+COUNTIFS(INDIRECT($A$5),"0",市民!$E$8:$E$1790,4)</f>
        <v>2</v>
      </c>
      <c r="I56" s="10">
        <f t="shared" ref="I56" ca="1" si="24">SUM(D56:H56)</f>
        <v>91</v>
      </c>
    </row>
    <row r="57" spans="1:9">
      <c r="A57" s="94"/>
      <c r="B57" s="92"/>
      <c r="C57" s="32" t="s">
        <v>46</v>
      </c>
      <c r="D57" s="42">
        <f ca="1">D56/I56</f>
        <v>0.21978021978021978</v>
      </c>
      <c r="E57" s="41">
        <f ca="1">E56/I56</f>
        <v>0.5494505494505495</v>
      </c>
      <c r="F57" s="42">
        <f ca="1">IF(A4=4,F56/$I$56,"－")</f>
        <v>0.17582417582417584</v>
      </c>
      <c r="G57" s="41">
        <f ca="1">IF(A4=4,G56/$I$56,"－")</f>
        <v>3.2967032967032968E-2</v>
      </c>
      <c r="H57" s="27">
        <f ca="1">H56/I56</f>
        <v>2.197802197802198E-2</v>
      </c>
      <c r="I57" s="5"/>
    </row>
    <row r="58" spans="1:9">
      <c r="A58" s="94"/>
      <c r="B58" s="91" t="s">
        <v>52</v>
      </c>
      <c r="C58" s="35" t="s">
        <v>10</v>
      </c>
      <c r="D58" s="46">
        <f ca="1">IF(A4=4,COUNTIFS(INDIRECT($A$5),4,市民!$E$8:$E$1790,5),COUNTIFS(INDIRECT($A$5),1,市民!$E$8:$E$1790,5))</f>
        <v>27</v>
      </c>
      <c r="E58" s="49">
        <f ca="1">IF(A4=4,COUNTIFS(INDIRECT($A$5),3,市民!$E$8:$E$1790,5),COUNTIFS(INDIRECT($A$5),2,市民!$E$8:$E$1790,5))</f>
        <v>100</v>
      </c>
      <c r="F58" s="46">
        <f ca="1">IF(A4=4,COUNTIFS(INDIRECT($A$5),2,市民!$E$8:$E$1790,5),"－")</f>
        <v>40</v>
      </c>
      <c r="G58" s="49">
        <f ca="1">IF(A4=4,COUNTIFS(INDIRECT($A$5),1,市民!$E$8:$E$1790,5),"－")</f>
        <v>5</v>
      </c>
      <c r="H58" s="29">
        <f ca="1">COUNTIFS(INDIRECT($A$5),"",市民!$E$8:$E$1790,5)+COUNTIFS(INDIRECT($A$5),"0",市民!$E$8:$E$1790,5)</f>
        <v>4</v>
      </c>
      <c r="I58" s="10">
        <f t="shared" ref="I58" ca="1" si="25">SUM(D58:H58)</f>
        <v>176</v>
      </c>
    </row>
    <row r="59" spans="1:9">
      <c r="A59" s="94"/>
      <c r="B59" s="92"/>
      <c r="C59" s="32" t="s">
        <v>46</v>
      </c>
      <c r="D59" s="42">
        <f ca="1">D58/I58</f>
        <v>0.15340909090909091</v>
      </c>
      <c r="E59" s="41">
        <f ca="1">E58/I58</f>
        <v>0.56818181818181823</v>
      </c>
      <c r="F59" s="42">
        <f ca="1">IF(A4=4,F58/$I$58,"－")</f>
        <v>0.22727272727272727</v>
      </c>
      <c r="G59" s="41">
        <f ca="1">IF(A4=4,G58/$I$58,"－")</f>
        <v>2.8409090909090908E-2</v>
      </c>
      <c r="H59" s="27">
        <f ca="1">H58/I58</f>
        <v>2.2727272727272728E-2</v>
      </c>
      <c r="I59" s="5"/>
    </row>
    <row r="60" spans="1:9">
      <c r="A60" s="94"/>
      <c r="B60" s="91" t="s">
        <v>53</v>
      </c>
      <c r="C60" s="35" t="s">
        <v>10</v>
      </c>
      <c r="D60" s="46">
        <f ca="1">IF(A4=4,COUNTIFS(INDIRECT($A$5),4,市民!$E$8:$E$1790,6),COUNTIFS(INDIRECT($A$5),1,市民!$E$8:$E$1790,6))</f>
        <v>23</v>
      </c>
      <c r="E60" s="49">
        <f ca="1">IF(A4=4,COUNTIFS(INDIRECT($A$5),3,市民!$E$8:$E$1790,6),COUNTIFS(INDIRECT($A$5),2,市民!$E$8:$E$1790,6))</f>
        <v>54</v>
      </c>
      <c r="F60" s="46">
        <f ca="1">IF(A4=4,COUNTIFS(INDIRECT($A$5),2,市民!$E$8:$E$1790,6),"－")</f>
        <v>20</v>
      </c>
      <c r="G60" s="49">
        <f ca="1">IF(A4=4,COUNTIFS(INDIRECT($A$5),1,市民!$E$8:$E$1790,6),"－")</f>
        <v>6</v>
      </c>
      <c r="H60" s="29">
        <f ca="1">COUNTIFS(INDIRECT($A$5),"",市民!$E$8:$E$1790,6)+COUNTIFS(INDIRECT($A$5),"0",市民!$E$8:$E$1790,6)</f>
        <v>0</v>
      </c>
      <c r="I60" s="10">
        <f t="shared" ref="I60" ca="1" si="26">SUM(D60:H60)</f>
        <v>103</v>
      </c>
    </row>
    <row r="61" spans="1:9">
      <c r="A61" s="94"/>
      <c r="B61" s="92"/>
      <c r="C61" s="32" t="s">
        <v>46</v>
      </c>
      <c r="D61" s="42">
        <f ca="1">D60/I60</f>
        <v>0.22330097087378642</v>
      </c>
      <c r="E61" s="41">
        <f ca="1">E60/I60</f>
        <v>0.52427184466019416</v>
      </c>
      <c r="F61" s="42">
        <f ca="1">IF(A4=4,F60/$I$60,"－")</f>
        <v>0.1941747572815534</v>
      </c>
      <c r="G61" s="41">
        <f ca="1">IF(A4=4,G60/$I$60,"－")</f>
        <v>5.8252427184466021E-2</v>
      </c>
      <c r="H61" s="27">
        <f ca="1">H60/I60</f>
        <v>0</v>
      </c>
      <c r="I61" s="5"/>
    </row>
    <row r="62" spans="1:9">
      <c r="A62" s="94"/>
      <c r="B62" s="91" t="s">
        <v>54</v>
      </c>
      <c r="C62" s="35" t="s">
        <v>10</v>
      </c>
      <c r="D62" s="46">
        <f ca="1">IF(A4=4,COUNTIFS(INDIRECT($A$5),4,市民!$E$8:$E$1790,7),COUNTIFS(INDIRECT($A$5),1,市民!$E$8:$E$1790,7))</f>
        <v>32</v>
      </c>
      <c r="E62" s="49">
        <f ca="1">IF(A4=4,COUNTIFS(INDIRECT($A$5),3,市民!$E$8:$E$1790,7),COUNTIFS(INDIRECT($A$5),2,市民!$E$8:$E$1790,7))</f>
        <v>49</v>
      </c>
      <c r="F62" s="46">
        <f ca="1">IF(A4=4,COUNTIFS(INDIRECT($A$5),2,市民!$E$8:$E$1790,7),"－")</f>
        <v>18</v>
      </c>
      <c r="G62" s="49">
        <f ca="1">IF(A4=4,COUNTIFS(INDIRECT($A$5),1,市民!$E$8:$E$1790,7),"－")</f>
        <v>8</v>
      </c>
      <c r="H62" s="29">
        <f ca="1">COUNTIFS(INDIRECT($A$5),"",市民!$E$8:$E$1790,7)+COUNTIFS(INDIRECT($A$5),"0",市民!$E$8:$E$1790,7)</f>
        <v>5</v>
      </c>
      <c r="I62" s="10">
        <f t="shared" ref="I62" ca="1" si="27">SUM(D62:H62)</f>
        <v>112</v>
      </c>
    </row>
    <row r="63" spans="1:9">
      <c r="A63" s="94"/>
      <c r="B63" s="92"/>
      <c r="C63" s="32" t="s">
        <v>45</v>
      </c>
      <c r="D63" s="42">
        <f ca="1">D62/I62</f>
        <v>0.2857142857142857</v>
      </c>
      <c r="E63" s="41">
        <f ca="1">E62/I62</f>
        <v>0.4375</v>
      </c>
      <c r="F63" s="42">
        <f ca="1">IF(A4=4,F62/$I$62,"－")</f>
        <v>0.16071428571428573</v>
      </c>
      <c r="G63" s="41">
        <f ca="1">IF(A4=4,G62/$I$62,"－")</f>
        <v>7.1428571428571425E-2</v>
      </c>
      <c r="H63" s="27">
        <f ca="1">H62/I62</f>
        <v>4.4642857142857144E-2</v>
      </c>
      <c r="I63" s="5"/>
    </row>
    <row r="64" spans="1:9">
      <c r="A64" s="94"/>
      <c r="B64" s="91" t="s">
        <v>55</v>
      </c>
      <c r="C64" s="35" t="s">
        <v>10</v>
      </c>
      <c r="D64" s="46">
        <f ca="1">IF(A4=4,COUNTIFS(INDIRECT($A$5),4,市民!$E$8:$E$1790,8),COUNTIFS(INDIRECT($A$5),1,市民!$E$8:$E$1790,8))</f>
        <v>39</v>
      </c>
      <c r="E64" s="49">
        <f ca="1">IF(A4=4,COUNTIFS(INDIRECT($A$5),3,市民!$E$8:$E$1790,8),COUNTIFS(INDIRECT($A$5),2,市民!$E$8:$E$1790,8))</f>
        <v>61</v>
      </c>
      <c r="F64" s="46">
        <f ca="1">IF(A4=4,COUNTIFS(INDIRECT($A$5),2,市民!$E$8:$E$1790,8),"－")</f>
        <v>30</v>
      </c>
      <c r="G64" s="49">
        <f ca="1">IF(A4=4,COUNTIFS(INDIRECT($A$5),1,市民!$E$8:$E$1790,8),"－")</f>
        <v>4</v>
      </c>
      <c r="H64" s="29">
        <f ca="1">COUNTIFS(INDIRECT($A$5),"",市民!$E$8:$E$1790,8)+COUNTIFS(INDIRECT($A$5),"0",市民!$E$8:$E$1790,8)</f>
        <v>2</v>
      </c>
      <c r="I64" s="10">
        <f t="shared" ref="I64" ca="1" si="28">SUM(D64:H64)</f>
        <v>136</v>
      </c>
    </row>
    <row r="65" spans="1:9">
      <c r="A65" s="94"/>
      <c r="B65" s="92"/>
      <c r="C65" s="32" t="s">
        <v>46</v>
      </c>
      <c r="D65" s="42">
        <f ca="1">D64/I64</f>
        <v>0.28676470588235292</v>
      </c>
      <c r="E65" s="41">
        <f ca="1">E64/I64</f>
        <v>0.4485294117647059</v>
      </c>
      <c r="F65" s="42">
        <f ca="1">IF(A4=4,F64/$I$64,"－")</f>
        <v>0.22058823529411764</v>
      </c>
      <c r="G65" s="41">
        <f ca="1">IF(A4=4,G64/$I$64,"－")</f>
        <v>2.9411764705882353E-2</v>
      </c>
      <c r="H65" s="27">
        <f ca="1">H64/I64</f>
        <v>1.4705882352941176E-2</v>
      </c>
      <c r="I65" s="5"/>
    </row>
    <row r="66" spans="1:9">
      <c r="A66" s="94"/>
      <c r="B66" s="91" t="s">
        <v>56</v>
      </c>
      <c r="C66" s="35" t="s">
        <v>10</v>
      </c>
      <c r="D66" s="46">
        <f ca="1">IF(A4=4,COUNTIFS(INDIRECT($A$5),4,市民!$E$8:$E$1790,9),COUNTIFS(INDIRECT($A$5),1,市民!$E$8:$E$1790,9))</f>
        <v>31</v>
      </c>
      <c r="E66" s="49">
        <f ca="1">IF(A4=4,COUNTIFS(INDIRECT($A$5),3,市民!$E$8:$E$1790,9),COUNTIFS(INDIRECT($A$5),2,市民!$E$8:$E$1790,9))</f>
        <v>40</v>
      </c>
      <c r="F66" s="46">
        <f ca="1">IF(A4=4,COUNTIFS(INDIRECT($A$5),2,市民!$E$8:$E$1790,9),"－")</f>
        <v>26</v>
      </c>
      <c r="G66" s="49">
        <f ca="1">IF(A4=4,COUNTIFS(INDIRECT($A$5),1,市民!$E$8:$E$1790,9),"－")</f>
        <v>6</v>
      </c>
      <c r="H66" s="29">
        <f ca="1">COUNTIFS(INDIRECT($A$5),"",市民!$E$8:$E$1790,9)+COUNTIFS(INDIRECT($A$5),"0",市民!$E$8:$E$1790,9)</f>
        <v>3</v>
      </c>
      <c r="I66" s="10">
        <f t="shared" ref="I66" ca="1" si="29">SUM(D66:H66)</f>
        <v>106</v>
      </c>
    </row>
    <row r="67" spans="1:9">
      <c r="A67" s="94"/>
      <c r="B67" s="92"/>
      <c r="C67" s="32" t="s">
        <v>46</v>
      </c>
      <c r="D67" s="42">
        <f ca="1">D66/I66</f>
        <v>0.29245283018867924</v>
      </c>
      <c r="E67" s="41">
        <f ca="1">E66/I66</f>
        <v>0.37735849056603776</v>
      </c>
      <c r="F67" s="42">
        <f ca="1">IF(A4=4,F66/$I$66,"－")</f>
        <v>0.24528301886792453</v>
      </c>
      <c r="G67" s="41">
        <f ca="1">IF(A4=4,G66/$I$66,"－")</f>
        <v>5.6603773584905662E-2</v>
      </c>
      <c r="H67" s="27">
        <f ca="1">H66/I66</f>
        <v>2.8301886792452831E-2</v>
      </c>
      <c r="I67" s="5"/>
    </row>
    <row r="68" spans="1:9">
      <c r="A68" s="94"/>
      <c r="B68" s="91" t="s">
        <v>57</v>
      </c>
      <c r="C68" s="35" t="s">
        <v>10</v>
      </c>
      <c r="D68" s="46">
        <f ca="1">IF(A4=4,COUNTIFS(INDIRECT($A$5),4,市民!$E$8:$E$1790,10),COUNTIFS(INDIRECT($A$5),1,市民!$E$8:$E$1790,10))</f>
        <v>15</v>
      </c>
      <c r="E68" s="49">
        <f ca="1">IF(A4=4,COUNTIFS(INDIRECT($A$5),3,市民!$E$8:$E$1790,10),COUNTIFS(INDIRECT($A$5),2,市民!$E$8:$E$1790,10))</f>
        <v>46</v>
      </c>
      <c r="F68" s="46">
        <f ca="1">IF(A4=4,COUNTIFS(INDIRECT($A$5),2,市民!$E$8:$E$1790,10),"－")</f>
        <v>12</v>
      </c>
      <c r="G68" s="49">
        <f ca="1">IF(A4=4,COUNTIFS(INDIRECT($A$5),1,市民!$E$8:$E$1790,10),"－")</f>
        <v>7</v>
      </c>
      <c r="H68" s="29">
        <f ca="1">COUNTIFS(INDIRECT($A$5),"",市民!$E$8:$E$1790,10)+COUNTIFS(INDIRECT($A$5),"0",市民!$E$8:$E$1790,10)</f>
        <v>1</v>
      </c>
      <c r="I68" s="10">
        <f t="shared" ref="I68" ca="1" si="30">SUM(D68:H68)</f>
        <v>81</v>
      </c>
    </row>
    <row r="69" spans="1:9">
      <c r="A69" s="94"/>
      <c r="B69" s="92"/>
      <c r="C69" s="32" t="s">
        <v>46</v>
      </c>
      <c r="D69" s="42">
        <f ca="1">D68/I68</f>
        <v>0.18518518518518517</v>
      </c>
      <c r="E69" s="41">
        <f ca="1">E68/I68</f>
        <v>0.5679012345679012</v>
      </c>
      <c r="F69" s="42">
        <f ca="1">IF(A4=4,F68/$I$68,"－")</f>
        <v>0.14814814814814814</v>
      </c>
      <c r="G69" s="41">
        <f ca="1">IF(A4=4,G68/$I$68,"－")</f>
        <v>8.6419753086419748E-2</v>
      </c>
      <c r="H69" s="27">
        <f ca="1">H68/I68</f>
        <v>1.2345679012345678E-2</v>
      </c>
      <c r="I69" s="5"/>
    </row>
    <row r="70" spans="1:9">
      <c r="A70" s="94"/>
      <c r="B70" s="91" t="s">
        <v>58</v>
      </c>
      <c r="C70" s="35" t="s">
        <v>10</v>
      </c>
      <c r="D70" s="46">
        <f ca="1">IF(A4=4,COUNTIFS(INDIRECT($A$5),4,市民!$E$8:$E$1790,11),COUNTIFS(INDIRECT($A$5),1,市民!$E$8:$E$1790,11))</f>
        <v>20</v>
      </c>
      <c r="E70" s="49">
        <f ca="1">IF(A4=4,COUNTIFS(INDIRECT($A$5),3,市民!$E$8:$E$1790,11),COUNTIFS(INDIRECT($A$5),2,市民!$E$8:$E$1790,11))</f>
        <v>63</v>
      </c>
      <c r="F70" s="46">
        <f ca="1">IF(A4=4,COUNTIFS(INDIRECT($A$5),2,市民!$E$8:$E$1790,11),"－")</f>
        <v>20</v>
      </c>
      <c r="G70" s="49">
        <f ca="1">IF(A4=4,COUNTIFS(INDIRECT($A$5),1,市民!$E$8:$E$1790,11),"－")</f>
        <v>12</v>
      </c>
      <c r="H70" s="29">
        <f ca="1">COUNTIFS(INDIRECT($A$5),"",市民!$E$8:$E$1790,11)+COUNTIFS(INDIRECT($A$5),"0",市民!$E$8:$E$1790,11)</f>
        <v>3</v>
      </c>
      <c r="I70" s="10">
        <f t="shared" ref="I70" ca="1" si="31">SUM(D70:H70)</f>
        <v>118</v>
      </c>
    </row>
    <row r="71" spans="1:9">
      <c r="A71" s="94"/>
      <c r="B71" s="92"/>
      <c r="C71" s="32" t="s">
        <v>45</v>
      </c>
      <c r="D71" s="42">
        <f ca="1">D70/I70</f>
        <v>0.16949152542372881</v>
      </c>
      <c r="E71" s="41">
        <f ca="1">E70/I70</f>
        <v>0.53389830508474578</v>
      </c>
      <c r="F71" s="42">
        <f ca="1">IF(A4=4,F70/$I$70,"－")</f>
        <v>0.16949152542372881</v>
      </c>
      <c r="G71" s="41">
        <f ca="1">IF(A4=4,G70/$I$70,"－")</f>
        <v>0.10169491525423729</v>
      </c>
      <c r="H71" s="27">
        <f ca="1">H70/I70</f>
        <v>2.5423728813559324E-2</v>
      </c>
      <c r="I71" s="5"/>
    </row>
    <row r="72" spans="1:9">
      <c r="A72" s="94"/>
      <c r="B72" s="91" t="s">
        <v>59</v>
      </c>
      <c r="C72" s="35" t="s">
        <v>10</v>
      </c>
      <c r="D72" s="46">
        <f ca="1">IF(A4=4,COUNTIFS(INDIRECT($A$5),4,市民!$E$8:$E$1790,12),COUNTIFS(INDIRECT($A$5),1,市民!$E$8:$E$1790,12))</f>
        <v>25</v>
      </c>
      <c r="E72" s="49">
        <f ca="1">IF(A4=4,COUNTIFS(INDIRECT($A$5),3,市民!$E$8:$E$1790,12),COUNTIFS(INDIRECT($A$5),2,市民!$E$8:$E$1790,12))</f>
        <v>56</v>
      </c>
      <c r="F72" s="46">
        <f ca="1">IF(A4=4,COUNTIFS(INDIRECT($A$5),2,市民!$E$8:$E$1790,12),"－")</f>
        <v>21</v>
      </c>
      <c r="G72" s="49">
        <f ca="1">IF(A4=4,COUNTIFS(INDIRECT($A$5),1,市民!$E$8:$E$1790,12),"－")</f>
        <v>3</v>
      </c>
      <c r="H72" s="29">
        <f ca="1">COUNTIFS(INDIRECT($A$5),"",市民!$E$8:$E$1790,12)+COUNTIFS(INDIRECT($A$5),"0",市民!$E$8:$E$1790,12)</f>
        <v>0</v>
      </c>
      <c r="I72" s="10">
        <f t="shared" ref="I72" ca="1" si="32">SUM(D72:H72)</f>
        <v>105</v>
      </c>
    </row>
    <row r="73" spans="1:9">
      <c r="A73" s="94"/>
      <c r="B73" s="92"/>
      <c r="C73" s="32" t="s">
        <v>46</v>
      </c>
      <c r="D73" s="42">
        <f ca="1">D72/I72</f>
        <v>0.23809523809523808</v>
      </c>
      <c r="E73" s="41">
        <f ca="1">E72/I72</f>
        <v>0.53333333333333333</v>
      </c>
      <c r="F73" s="42">
        <f ca="1">IF(A4=4,F72/$I$72,"－")</f>
        <v>0.2</v>
      </c>
      <c r="G73" s="41">
        <f ca="1">IF(A4=4,G72/$I$72,"－")</f>
        <v>2.8571428571428571E-2</v>
      </c>
      <c r="H73" s="27">
        <f ca="1">H72/I72</f>
        <v>0</v>
      </c>
      <c r="I73" s="5"/>
    </row>
    <row r="74" spans="1:9">
      <c r="A74" s="94"/>
      <c r="B74" s="91" t="s">
        <v>60</v>
      </c>
      <c r="C74" s="35" t="s">
        <v>10</v>
      </c>
      <c r="D74" s="46">
        <f ca="1">IF(A4=4,COUNTIFS(INDIRECT($A$5),4,市民!$E$8:$E$1790,13),COUNTIFS(INDIRECT($A$5),1,市民!$E$8:$E$1790,13))</f>
        <v>24</v>
      </c>
      <c r="E74" s="50">
        <f ca="1">IF(A4=4,COUNTIFS(INDIRECT($A$5),3,市民!$E$8:$E$1790,13),COUNTIFS(INDIRECT($A$5),2,市民!$E$8:$E$1790,13))</f>
        <v>60</v>
      </c>
      <c r="F74" s="46">
        <f ca="1">IF(A4=4,COUNTIFS(INDIRECT($A$5),2,市民!$E$8:$E$1790,13),"－")</f>
        <v>13</v>
      </c>
      <c r="G74" s="49">
        <f ca="1">IF(A4=4,COUNTIFS(INDIRECT($A$5),1,市民!$E$8:$E$1790,13),"－")</f>
        <v>3</v>
      </c>
      <c r="H74" s="29">
        <f ca="1">COUNTIFS(INDIRECT($A$5),"",市民!$E$8:$E$1790,13)+COUNTIFS(INDIRECT($A$5),"0",市民!$E$8:$E$1790,13)</f>
        <v>3</v>
      </c>
      <c r="I74" s="10">
        <f t="shared" ref="I74" ca="1" si="33">SUM(D74:H74)</f>
        <v>103</v>
      </c>
    </row>
    <row r="75" spans="1:9">
      <c r="A75" s="94"/>
      <c r="B75" s="92"/>
      <c r="C75" s="32" t="s">
        <v>46</v>
      </c>
      <c r="D75" s="47">
        <f ca="1">D74/I74</f>
        <v>0.23300970873786409</v>
      </c>
      <c r="E75" s="41">
        <f ca="1">E74/I74</f>
        <v>0.58252427184466016</v>
      </c>
      <c r="F75" s="42">
        <f ca="1">IF(A4=4,F74/$I$74,"－")</f>
        <v>0.12621359223300971</v>
      </c>
      <c r="G75" s="41">
        <f ca="1">IF(A4=4,G74/$I$74,"－")</f>
        <v>2.9126213592233011E-2</v>
      </c>
      <c r="H75" s="27">
        <f ca="1">H74/I74</f>
        <v>2.9126213592233011E-2</v>
      </c>
      <c r="I75" s="5"/>
    </row>
    <row r="76" spans="1:9">
      <c r="A76" s="94"/>
      <c r="B76" s="91" t="s">
        <v>61</v>
      </c>
      <c r="C76" s="35" t="s">
        <v>10</v>
      </c>
      <c r="D76" s="46">
        <f ca="1">IF(A4=4,COUNTIFS(INDIRECT($A$5),4,市民!$E$8:$E$1790,14),COUNTIFS(INDIRECT($A$5),1,市民!$E$8:$E$1790,14))</f>
        <v>20</v>
      </c>
      <c r="E76" s="49">
        <f ca="1">IF(A4=4,COUNTIFS(INDIRECT($A$5),3,市民!$E$8:$E$1790,14),COUNTIFS(INDIRECT($A$5),2,市民!$E$8:$E$1790,14))</f>
        <v>33</v>
      </c>
      <c r="F76" s="46">
        <f ca="1">IF(A4=4,COUNTIFS(INDIRECT($A$5),2,市民!$E$8:$E$1790,14),"－")</f>
        <v>20</v>
      </c>
      <c r="G76" s="49">
        <f ca="1">IF(A4=4,COUNTIFS(INDIRECT($A$5),1,市民!$E$8:$E$1790,14),"－")</f>
        <v>1</v>
      </c>
      <c r="H76" s="29">
        <f ca="1">COUNTIFS(INDIRECT($A$5),"",市民!$E$8:$E$1790,14)+COUNTIFS(INDIRECT($A$5),"0",市民!$E$8:$E$1790,14)</f>
        <v>0</v>
      </c>
      <c r="I76" s="10">
        <f t="shared" ref="I76" ca="1" si="34">SUM(D76:H76)</f>
        <v>74</v>
      </c>
    </row>
    <row r="77" spans="1:9">
      <c r="A77" s="94"/>
      <c r="B77" s="92"/>
      <c r="C77" s="32" t="s">
        <v>45</v>
      </c>
      <c r="D77" s="47">
        <f ca="1">D76/I76</f>
        <v>0.27027027027027029</v>
      </c>
      <c r="E77" s="41">
        <f ca="1">E76/I76</f>
        <v>0.44594594594594594</v>
      </c>
      <c r="F77" s="42">
        <f ca="1">IF(A4=4,F76/$I$76,"－")</f>
        <v>0.27027027027027029</v>
      </c>
      <c r="G77" s="41">
        <f ca="1">IF(A4=4,G76/$I$76,"－")</f>
        <v>1.3513513513513514E-2</v>
      </c>
      <c r="H77" s="27">
        <f ca="1">H76/I76</f>
        <v>0</v>
      </c>
      <c r="I77" s="5"/>
    </row>
    <row r="78" spans="1:9">
      <c r="A78" s="94"/>
      <c r="B78" s="91" t="s">
        <v>62</v>
      </c>
      <c r="C78" s="35" t="s">
        <v>10</v>
      </c>
      <c r="D78" s="46">
        <f ca="1">IF(A4=4,COUNTIFS(INDIRECT($A$5),4,市民!$E$8:$E$1790,15),COUNTIFS(INDIRECT($A$5),1,市民!$E$8:$E$1790,15))</f>
        <v>20</v>
      </c>
      <c r="E78" s="49">
        <f ca="1">IF(A4=4,COUNTIFS(INDIRECT($A$5),3,市民!$E$8:$E$1790,15),COUNTIFS(INDIRECT($A$5),2,市民!$E$8:$E$1790,15))</f>
        <v>51</v>
      </c>
      <c r="F78" s="46">
        <f ca="1">IF(A4=4,COUNTIFS(INDIRECT($A$5),2,市民!$E$8:$E$1790,15),"－")</f>
        <v>7</v>
      </c>
      <c r="G78" s="49">
        <f ca="1">IF(A4=4,COUNTIFS(INDIRECT($A$5),1,市民!$E$8:$E$1790,15),"－")</f>
        <v>4</v>
      </c>
      <c r="H78" s="29">
        <f ca="1">COUNTIFS(INDIRECT($A$5),"",市民!$E$8:$E$1790,15)+COUNTIFS(INDIRECT($A$5),"0",市民!$E$8:$E$1790,15)</f>
        <v>2</v>
      </c>
      <c r="I78" s="10">
        <f t="shared" ref="I78" ca="1" si="35">SUM(D78:H78)</f>
        <v>84</v>
      </c>
    </row>
    <row r="79" spans="1:9">
      <c r="A79" s="94"/>
      <c r="B79" s="92"/>
      <c r="C79" s="32" t="s">
        <v>46</v>
      </c>
      <c r="D79" s="47">
        <f ca="1">D78/I78</f>
        <v>0.23809523809523808</v>
      </c>
      <c r="E79" s="41">
        <f ca="1">E78/I78</f>
        <v>0.6071428571428571</v>
      </c>
      <c r="F79" s="42">
        <f ca="1">IF(A4=4,F78/$I$78,"－")</f>
        <v>8.3333333333333329E-2</v>
      </c>
      <c r="G79" s="41">
        <f ca="1">IF(A4=4,G78/$I$78,"－")</f>
        <v>4.7619047619047616E-2</v>
      </c>
      <c r="H79" s="27">
        <f ca="1">H78/I78</f>
        <v>2.3809523809523808E-2</v>
      </c>
      <c r="I79" s="5"/>
    </row>
    <row r="80" spans="1:9">
      <c r="A80" s="94"/>
      <c r="B80" s="91" t="s">
        <v>63</v>
      </c>
      <c r="C80" s="35" t="s">
        <v>10</v>
      </c>
      <c r="D80" s="48">
        <f ca="1">IF(A4=4,COUNTIFS(INDIRECT($A$5),4,市民!$E$8:$E$1790,16),COUNTIFS(INDIRECT($A$5),1,市民!$E$8:$E$1790,16))</f>
        <v>16</v>
      </c>
      <c r="E80" s="49">
        <f ca="1">IF(A4=4,COUNTIFS(INDIRECT($A$5),3,市民!$E$8:$E$1790,16),COUNTIFS(INDIRECT($A$5),2,市民!$E$8:$E$1790,16))</f>
        <v>48</v>
      </c>
      <c r="F80" s="46">
        <f ca="1">IF(A4=4,COUNTIFS(INDIRECT($A$5),2,市民!$E$8:$E$1790,16),"－")</f>
        <v>21</v>
      </c>
      <c r="G80" s="49">
        <f ca="1">IF(A4=4,COUNTIFS(INDIRECT($A$5),1,市民!$E$8:$E$1790,16),"－")</f>
        <v>3</v>
      </c>
      <c r="H80" s="29">
        <f ca="1">COUNTIFS(INDIRECT($A$5),"",市民!$E$8:$E$1790,16)+COUNTIFS(INDIRECT($A$5),"0",市民!$E$8:$E$1790,16)</f>
        <v>1</v>
      </c>
      <c r="I80" s="10">
        <f t="shared" ref="I80" ca="1" si="36">SUM(D80:H80)</f>
        <v>89</v>
      </c>
    </row>
    <row r="81" spans="1:9" ht="14.25" thickBot="1">
      <c r="A81" s="95"/>
      <c r="B81" s="97"/>
      <c r="C81" s="34" t="s">
        <v>46</v>
      </c>
      <c r="D81" s="38">
        <f ca="1">D80/I80</f>
        <v>0.1797752808988764</v>
      </c>
      <c r="E81" s="40">
        <f ca="1">E80/I80</f>
        <v>0.5393258426966292</v>
      </c>
      <c r="F81" s="39">
        <f ca="1">IF(A4=4,F80/$I$80,"－")</f>
        <v>0.23595505617977527</v>
      </c>
      <c r="G81" s="40">
        <f ca="1">IF(A4=4,G80/$I$80,"－")</f>
        <v>3.3707865168539325E-2</v>
      </c>
      <c r="H81" s="25">
        <f ca="1">H80/I80</f>
        <v>1.1235955056179775E-2</v>
      </c>
      <c r="I81" s="5"/>
    </row>
    <row r="82" spans="1:9" ht="14.25" hidden="1" thickTop="1"/>
    <row r="83" spans="1:9" hidden="1"/>
    <row r="84" spans="1:9" hidden="1"/>
    <row r="85" spans="1:9" hidden="1"/>
    <row r="86" spans="1:9" hidden="1"/>
    <row r="87" spans="1:9" hidden="1"/>
    <row r="88" spans="1:9" hidden="1"/>
    <row r="89" spans="1:9" hidden="1"/>
    <row r="90" spans="1:9" hidden="1"/>
    <row r="91" spans="1:9" hidden="1"/>
    <row r="92" spans="1:9" hidden="1"/>
    <row r="93" spans="1:9" hidden="1"/>
    <row r="94" spans="1:9" hidden="1"/>
    <row r="95" spans="1:9" hidden="1"/>
    <row r="96" spans="1:9" hidden="1"/>
    <row r="97" hidden="1"/>
    <row r="98" hidden="1"/>
    <row r="99" ht="14.25" thickTop="1"/>
  </sheetData>
  <sheetProtection password="C0F2" sheet="1" objects="1" scenarios="1"/>
  <mergeCells count="44">
    <mergeCell ref="B28:B29"/>
    <mergeCell ref="B40:B41"/>
    <mergeCell ref="B42:B43"/>
    <mergeCell ref="A30:A43"/>
    <mergeCell ref="A44:A49"/>
    <mergeCell ref="B44:B45"/>
    <mergeCell ref="B46:B47"/>
    <mergeCell ref="B32:B33"/>
    <mergeCell ref="B34:B35"/>
    <mergeCell ref="B36:B37"/>
    <mergeCell ref="B38:B39"/>
    <mergeCell ref="B48:B49"/>
    <mergeCell ref="B74:B75"/>
    <mergeCell ref="A6:B7"/>
    <mergeCell ref="A8:A11"/>
    <mergeCell ref="A3:H3"/>
    <mergeCell ref="B10:B11"/>
    <mergeCell ref="B8:B9"/>
    <mergeCell ref="A12:A29"/>
    <mergeCell ref="B16:B17"/>
    <mergeCell ref="B14:B15"/>
    <mergeCell ref="B12:B13"/>
    <mergeCell ref="B30:B31"/>
    <mergeCell ref="B18:B19"/>
    <mergeCell ref="B20:B21"/>
    <mergeCell ref="B22:B23"/>
    <mergeCell ref="B24:B25"/>
    <mergeCell ref="B26:B27"/>
    <mergeCell ref="B76:B77"/>
    <mergeCell ref="A50:A81"/>
    <mergeCell ref="B50:B51"/>
    <mergeCell ref="B52:B53"/>
    <mergeCell ref="B54:B55"/>
    <mergeCell ref="B56:B57"/>
    <mergeCell ref="B58:B59"/>
    <mergeCell ref="B60:B61"/>
    <mergeCell ref="B62:B63"/>
    <mergeCell ref="B64:B65"/>
    <mergeCell ref="B80:B81"/>
    <mergeCell ref="B66:B67"/>
    <mergeCell ref="B68:B69"/>
    <mergeCell ref="B70:B71"/>
    <mergeCell ref="B78:B79"/>
    <mergeCell ref="B72:B73"/>
  </mergeCells>
  <phoneticPr fontId="18"/>
  <conditionalFormatting sqref="D7:G7">
    <cfRule type="top10" dxfId="151" priority="78" bottom="1" rank="1"/>
    <cfRule type="top10" dxfId="150" priority="79" rank="1"/>
  </conditionalFormatting>
  <conditionalFormatting sqref="D9:G9">
    <cfRule type="top10" dxfId="149" priority="77" bottom="1" rank="1"/>
  </conditionalFormatting>
  <conditionalFormatting sqref="D11:G11">
    <cfRule type="top10" dxfId="148" priority="76" bottom="1" rank="1"/>
    <cfRule type="top10" dxfId="147" priority="80" rank="1"/>
  </conditionalFormatting>
  <conditionalFormatting sqref="D13:G13">
    <cfRule type="top10" dxfId="146" priority="75" bottom="1" rank="1"/>
    <cfRule type="top10" dxfId="145" priority="100" rank="1"/>
  </conditionalFormatting>
  <conditionalFormatting sqref="D15:G15">
    <cfRule type="top10" dxfId="144" priority="74" bottom="1" rank="1"/>
    <cfRule type="top10" dxfId="143" priority="99" rank="1"/>
  </conditionalFormatting>
  <conditionalFormatting sqref="D17:G17">
    <cfRule type="top10" dxfId="142" priority="73" bottom="1" rank="1"/>
    <cfRule type="top10" dxfId="141" priority="98" rank="1"/>
  </conditionalFormatting>
  <conditionalFormatting sqref="D19:G19">
    <cfRule type="top10" dxfId="140" priority="72" bottom="1" rank="1"/>
    <cfRule type="top10" dxfId="139" priority="97" rank="1"/>
  </conditionalFormatting>
  <conditionalFormatting sqref="D21:G21">
    <cfRule type="top10" dxfId="138" priority="71" bottom="1" rank="1"/>
    <cfRule type="top10" dxfId="137" priority="96" rank="1"/>
  </conditionalFormatting>
  <conditionalFormatting sqref="D23:G23">
    <cfRule type="top10" dxfId="136" priority="70" bottom="1" rank="1"/>
    <cfRule type="top10" dxfId="135" priority="95" rank="1"/>
  </conditionalFormatting>
  <conditionalFormatting sqref="D25:G25">
    <cfRule type="top10" dxfId="134" priority="69" bottom="1" rank="1"/>
    <cfRule type="top10" dxfId="133" priority="94" rank="1"/>
  </conditionalFormatting>
  <conditionalFormatting sqref="D27:G27">
    <cfRule type="top10" dxfId="132" priority="68" bottom="1" rank="1"/>
    <cfRule type="top10" dxfId="131" priority="93" rank="1"/>
  </conditionalFormatting>
  <conditionalFormatting sqref="D29:G29">
    <cfRule type="top10" dxfId="130" priority="67" bottom="1" rank="1"/>
    <cfRule type="top10" dxfId="129" priority="92" rank="1"/>
  </conditionalFormatting>
  <conditionalFormatting sqref="D31:G31">
    <cfRule type="top10" dxfId="128" priority="66" bottom="1" rank="1"/>
    <cfRule type="top10" dxfId="127" priority="91" rank="1"/>
  </conditionalFormatting>
  <conditionalFormatting sqref="D33:G33">
    <cfRule type="top10" dxfId="126" priority="65" bottom="1" rank="1"/>
    <cfRule type="top10" dxfId="125" priority="90" rank="1"/>
  </conditionalFormatting>
  <conditionalFormatting sqref="D35:G35">
    <cfRule type="top10" dxfId="124" priority="64" bottom="1" rank="1"/>
    <cfRule type="top10" dxfId="123" priority="89" rank="1"/>
  </conditionalFormatting>
  <conditionalFormatting sqref="D37:G37">
    <cfRule type="top10" dxfId="122" priority="63" bottom="1" rank="1"/>
    <cfRule type="top10" dxfId="121" priority="88" rank="1"/>
  </conditionalFormatting>
  <conditionalFormatting sqref="D39:G39">
    <cfRule type="top10" dxfId="120" priority="62" bottom="1" rank="1"/>
    <cfRule type="top10" dxfId="119" priority="87" rank="1"/>
  </conditionalFormatting>
  <conditionalFormatting sqref="D41:G41">
    <cfRule type="top10" dxfId="118" priority="61" bottom="1" rank="1"/>
    <cfRule type="top10" dxfId="117" priority="86" rank="1"/>
  </conditionalFormatting>
  <conditionalFormatting sqref="D43:G43">
    <cfRule type="top10" dxfId="116" priority="60" bottom="1" rank="1"/>
    <cfRule type="top10" dxfId="115" priority="85" rank="1"/>
  </conditionalFormatting>
  <conditionalFormatting sqref="D45:G45">
    <cfRule type="top10" dxfId="114" priority="59" bottom="1" rank="1"/>
    <cfRule type="top10" dxfId="113" priority="84" rank="1"/>
  </conditionalFormatting>
  <conditionalFormatting sqref="D47:G47">
    <cfRule type="top10" dxfId="112" priority="58" bottom="1" rank="1"/>
    <cfRule type="top10" dxfId="111" priority="83" rank="1"/>
  </conditionalFormatting>
  <conditionalFormatting sqref="D49:G49">
    <cfRule type="top10" dxfId="110" priority="57" bottom="1" rank="1"/>
    <cfRule type="top10" dxfId="109" priority="82" rank="1"/>
  </conditionalFormatting>
  <conditionalFormatting sqref="D51:G51">
    <cfRule type="top10" dxfId="108" priority="47" bottom="1" rank="1"/>
  </conditionalFormatting>
  <conditionalFormatting sqref="D53:G53">
    <cfRule type="top10" dxfId="107" priority="46" bottom="1" rank="1"/>
  </conditionalFormatting>
  <conditionalFormatting sqref="D55:G55">
    <cfRule type="top10" dxfId="106" priority="45" bottom="1" rank="1"/>
    <cfRule type="top10" dxfId="105" priority="54" rank="1"/>
  </conditionalFormatting>
  <conditionalFormatting sqref="D57:G57">
    <cfRule type="top10" dxfId="104" priority="44" bottom="1" rank="1"/>
    <cfRule type="top10" dxfId="103" priority="53" rank="1"/>
  </conditionalFormatting>
  <conditionalFormatting sqref="D59:G59">
    <cfRule type="top10" dxfId="102" priority="43" bottom="1" rank="1"/>
    <cfRule type="top10" dxfId="101" priority="52" rank="1"/>
  </conditionalFormatting>
  <conditionalFormatting sqref="D61:G61">
    <cfRule type="top10" dxfId="100" priority="42" bottom="1" rank="1"/>
    <cfRule type="top10" dxfId="99" priority="51" rank="1"/>
  </conditionalFormatting>
  <conditionalFormatting sqref="D63:G63">
    <cfRule type="top10" dxfId="98" priority="41" bottom="1" rank="1"/>
    <cfRule type="top10" dxfId="97" priority="50" rank="1"/>
  </conditionalFormatting>
  <conditionalFormatting sqref="D81:G81">
    <cfRule type="top10" dxfId="96" priority="39" bottom="1" rank="1"/>
  </conditionalFormatting>
  <conditionalFormatting sqref="D67:G67">
    <cfRule type="top10" dxfId="95" priority="35" bottom="1" rank="1"/>
    <cfRule type="top10" dxfId="94" priority="38" rank="1"/>
  </conditionalFormatting>
  <conditionalFormatting sqref="D69:G69">
    <cfRule type="top10" dxfId="93" priority="34" bottom="1" rank="1"/>
    <cfRule type="top10" dxfId="92" priority="37" rank="1"/>
  </conditionalFormatting>
  <conditionalFormatting sqref="D73:G73">
    <cfRule type="top10" dxfId="91" priority="30" bottom="1" rank="1"/>
    <cfRule type="top10" dxfId="90" priority="32" rank="1"/>
  </conditionalFormatting>
  <conditionalFormatting sqref="D75:G75">
    <cfRule type="top10" dxfId="89" priority="29" bottom="1" rank="1"/>
  </conditionalFormatting>
  <conditionalFormatting sqref="D53:G53">
    <cfRule type="top10" dxfId="88" priority="28" rank="1"/>
  </conditionalFormatting>
  <conditionalFormatting sqref="D81:G81">
    <cfRule type="top10" dxfId="87" priority="22" rank="1"/>
  </conditionalFormatting>
  <conditionalFormatting sqref="D51:G51">
    <cfRule type="top10" dxfId="86" priority="16" rank="1"/>
  </conditionalFormatting>
  <conditionalFormatting sqref="D9:G9">
    <cfRule type="top10" dxfId="85" priority="12" rank="1"/>
  </conditionalFormatting>
  <conditionalFormatting sqref="D79:G79">
    <cfRule type="top10" dxfId="84" priority="10" rank="1"/>
  </conditionalFormatting>
  <conditionalFormatting sqref="D79:G79">
    <cfRule type="top10" dxfId="83" priority="9" bottom="1" rank="1"/>
  </conditionalFormatting>
  <conditionalFormatting sqref="D75:G75">
    <cfRule type="top10" dxfId="82" priority="8" rank="1"/>
  </conditionalFormatting>
  <conditionalFormatting sqref="D77:G77">
    <cfRule type="top10" dxfId="81" priority="6" rank="1"/>
  </conditionalFormatting>
  <conditionalFormatting sqref="D77:G77">
    <cfRule type="top10" dxfId="80" priority="5" bottom="1" rank="1"/>
  </conditionalFormatting>
  <conditionalFormatting sqref="D71:G71">
    <cfRule type="top10" dxfId="79" priority="4" rank="1"/>
  </conditionalFormatting>
  <conditionalFormatting sqref="D71:G71">
    <cfRule type="top10" dxfId="78" priority="3" bottom="1" rank="1"/>
  </conditionalFormatting>
  <conditionalFormatting sqref="D65:G65">
    <cfRule type="top10" dxfId="77" priority="1" bottom="1" rank="1"/>
    <cfRule type="top10" dxfId="76" priority="2" rank="1"/>
  </conditionalFormatting>
  <dataValidations count="1">
    <dataValidation type="list" allowBlank="1" showInputMessage="1" showErrorMessage="1" sqref="A3:H3">
      <formula1>$A$1:$BL$1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J111"/>
  <sheetViews>
    <sheetView tabSelected="1" view="pageBreakPreview" topLeftCell="A2" zoomScaleNormal="115" zoomScaleSheetLayoutView="100" workbookViewId="0">
      <selection activeCell="AK7" sqref="AK7"/>
    </sheetView>
  </sheetViews>
  <sheetFormatPr defaultRowHeight="13.5"/>
  <cols>
    <col min="1" max="1" width="6.625" customWidth="1"/>
    <col min="2" max="2" width="12.625" customWidth="1"/>
    <col min="3" max="3" width="10.625" customWidth="1"/>
    <col min="4" max="4" width="4.625" customWidth="1"/>
    <col min="5" max="5" width="2.375" style="20" customWidth="1"/>
    <col min="6" max="7" width="4.625" customWidth="1"/>
    <col min="8" max="8" width="2.375" customWidth="1"/>
    <col min="9" max="10" width="4.625" customWidth="1"/>
    <col min="11" max="11" width="2.375" customWidth="1"/>
    <col min="12" max="13" width="4.625" customWidth="1"/>
    <col min="14" max="14" width="2.375" customWidth="1"/>
    <col min="15" max="15" width="4.625" customWidth="1"/>
    <col min="16" max="16" width="11.625" customWidth="1"/>
    <col min="17" max="17" width="9.125" style="14" customWidth="1"/>
    <col min="18" max="30" width="11.625" hidden="1" customWidth="1"/>
    <col min="31" max="33" width="9" hidden="1" customWidth="1"/>
    <col min="34" max="62" width="9" customWidth="1"/>
  </cols>
  <sheetData>
    <row r="1" spans="1:62" s="87" customFormat="1" ht="60.75" hidden="1" customHeight="1">
      <c r="A1" s="82" t="s">
        <v>128</v>
      </c>
      <c r="B1" s="82" t="s">
        <v>129</v>
      </c>
      <c r="C1" s="82" t="s">
        <v>130</v>
      </c>
      <c r="D1" s="82" t="s">
        <v>131</v>
      </c>
      <c r="E1" s="82" t="s">
        <v>132</v>
      </c>
      <c r="F1" s="82" t="s">
        <v>133</v>
      </c>
      <c r="G1" s="82" t="s">
        <v>138</v>
      </c>
      <c r="H1" s="82" t="s">
        <v>139</v>
      </c>
      <c r="I1" s="82" t="s">
        <v>140</v>
      </c>
      <c r="J1" s="82" t="s">
        <v>383</v>
      </c>
      <c r="K1" s="82" t="s">
        <v>141</v>
      </c>
      <c r="L1" s="82" t="s">
        <v>384</v>
      </c>
      <c r="M1" s="82" t="s">
        <v>385</v>
      </c>
      <c r="N1" s="82" t="s">
        <v>142</v>
      </c>
      <c r="O1" s="82" t="s">
        <v>143</v>
      </c>
      <c r="P1" s="82" t="s">
        <v>386</v>
      </c>
      <c r="Q1" s="82" t="s">
        <v>144</v>
      </c>
      <c r="R1" s="82" t="s">
        <v>387</v>
      </c>
      <c r="S1" s="82" t="s">
        <v>145</v>
      </c>
      <c r="T1" s="82" t="s">
        <v>146</v>
      </c>
      <c r="U1" s="82" t="s">
        <v>147</v>
      </c>
      <c r="V1" s="82" t="s">
        <v>148</v>
      </c>
      <c r="W1" s="82" t="s">
        <v>149</v>
      </c>
      <c r="X1" s="82" t="s">
        <v>150</v>
      </c>
      <c r="Y1" s="82" t="s">
        <v>151</v>
      </c>
      <c r="Z1" s="82" t="s">
        <v>152</v>
      </c>
      <c r="AA1" s="82" t="s">
        <v>153</v>
      </c>
      <c r="AB1" s="82" t="s">
        <v>388</v>
      </c>
      <c r="AC1" s="82" t="s">
        <v>154</v>
      </c>
      <c r="AD1" s="82" t="s">
        <v>155</v>
      </c>
      <c r="AE1" s="82" t="s">
        <v>389</v>
      </c>
      <c r="AF1" s="82" t="s">
        <v>156</v>
      </c>
      <c r="AG1" s="82" t="s">
        <v>157</v>
      </c>
      <c r="AH1" s="82" t="s">
        <v>158</v>
      </c>
      <c r="AI1" s="82" t="s">
        <v>159</v>
      </c>
      <c r="AJ1" s="82" t="s">
        <v>160</v>
      </c>
      <c r="AK1" s="82" t="s">
        <v>161</v>
      </c>
      <c r="AL1" s="82" t="s">
        <v>162</v>
      </c>
      <c r="AM1" s="82" t="s">
        <v>163</v>
      </c>
      <c r="AN1" s="82" t="s">
        <v>164</v>
      </c>
      <c r="AO1" s="82" t="s">
        <v>165</v>
      </c>
      <c r="AP1" s="82" t="s">
        <v>166</v>
      </c>
      <c r="AQ1" s="77" t="s">
        <v>167</v>
      </c>
      <c r="AR1" s="87" t="s">
        <v>168</v>
      </c>
      <c r="AS1" s="87" t="s">
        <v>169</v>
      </c>
      <c r="AT1" s="87" t="s">
        <v>170</v>
      </c>
      <c r="AU1" s="87" t="s">
        <v>171</v>
      </c>
      <c r="AV1" s="87" t="s">
        <v>172</v>
      </c>
      <c r="AW1" s="87" t="s">
        <v>173</v>
      </c>
      <c r="AX1" s="87" t="s">
        <v>390</v>
      </c>
      <c r="AY1" s="87" t="s">
        <v>391</v>
      </c>
      <c r="AZ1" s="87" t="s">
        <v>174</v>
      </c>
      <c r="BA1" s="87" t="s">
        <v>175</v>
      </c>
      <c r="BB1" s="87" t="s">
        <v>176</v>
      </c>
      <c r="BC1" s="87" t="s">
        <v>177</v>
      </c>
      <c r="BD1" s="87" t="s">
        <v>178</v>
      </c>
      <c r="BE1" s="87" t="s">
        <v>179</v>
      </c>
      <c r="BF1" s="87" t="s">
        <v>180</v>
      </c>
      <c r="BG1" s="87" t="s">
        <v>181</v>
      </c>
      <c r="BH1" s="87" t="s">
        <v>183</v>
      </c>
      <c r="BI1" s="87" t="s">
        <v>185</v>
      </c>
      <c r="BJ1" s="87" t="s">
        <v>406</v>
      </c>
    </row>
    <row r="3" spans="1:62" ht="21" customHeight="1">
      <c r="A3" s="16" t="s">
        <v>36</v>
      </c>
      <c r="B3" s="122" t="s">
        <v>140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R3" t="s">
        <v>105</v>
      </c>
      <c r="S3" s="51"/>
      <c r="T3" s="51"/>
    </row>
    <row r="4" spans="1:62" s="9" customFormat="1" ht="8.1" customHeight="1">
      <c r="A4" s="17"/>
      <c r="B4" s="8"/>
      <c r="C4" s="8"/>
      <c r="D4" s="8"/>
      <c r="E4" s="1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4"/>
    </row>
    <row r="5" spans="1:62" ht="21" customHeight="1">
      <c r="A5" s="16" t="s">
        <v>37</v>
      </c>
      <c r="B5" s="122" t="s">
        <v>383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R5" s="65" t="s">
        <v>106</v>
      </c>
      <c r="S5" s="66"/>
      <c r="T5" s="66"/>
      <c r="U5" s="67"/>
      <c r="V5" s="65" t="s">
        <v>107</v>
      </c>
      <c r="W5" s="66"/>
      <c r="X5" s="66"/>
      <c r="Y5" s="67"/>
      <c r="Z5" s="65" t="s">
        <v>108</v>
      </c>
      <c r="AA5" s="66"/>
      <c r="AB5" s="66"/>
      <c r="AC5" s="67"/>
      <c r="AD5" s="65" t="s">
        <v>121</v>
      </c>
      <c r="AE5" s="66"/>
      <c r="AF5" s="66"/>
      <c r="AG5" s="67"/>
    </row>
    <row r="6" spans="1:62" ht="8.1" customHeight="1">
      <c r="A6" s="4">
        <f>HLOOKUP(B3,市民!1:7,6,FALSE)</f>
        <v>2</v>
      </c>
      <c r="B6" s="4">
        <f>HLOOKUP(B5,市民!1:7,6,FALSE)</f>
        <v>2</v>
      </c>
      <c r="C6" s="3"/>
      <c r="D6" s="3"/>
      <c r="E6" s="1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s="68"/>
      <c r="S6" s="69"/>
      <c r="T6" s="69"/>
      <c r="U6" s="70"/>
      <c r="V6" s="68"/>
      <c r="W6" s="69"/>
      <c r="X6" s="69"/>
      <c r="Y6" s="70"/>
      <c r="Z6" s="68"/>
      <c r="AA6" s="69"/>
      <c r="AB6" s="69"/>
      <c r="AC6" s="70"/>
      <c r="AD6" s="68"/>
      <c r="AE6" s="69"/>
      <c r="AF6" s="69"/>
      <c r="AG6" s="70"/>
    </row>
    <row r="7" spans="1:62" ht="65.099999999999994" customHeight="1" thickBot="1">
      <c r="A7" s="4" t="str">
        <f>HLOOKUP(B3,市民!1:7,7,FALSE)</f>
        <v>市民!AX8:AX1790</v>
      </c>
      <c r="B7" s="4" t="str">
        <f>HLOOKUP(B5,市民!1:7,7,FALSE)</f>
        <v>市民!AY8:AY1790</v>
      </c>
      <c r="C7" s="21"/>
      <c r="D7" s="22" t="str">
        <f>IF(B3="小牧市のブランドロゴマークとキャッチフレーズを知っているか［問80］","知っている",IF(A6=4,"そう思う","はい"))</f>
        <v>はい</v>
      </c>
      <c r="E7" s="22" t="s">
        <v>41</v>
      </c>
      <c r="F7" s="22" t="str">
        <f>IF(B5="小牧市のブランドロゴマークとキャッチフレーズを知っているか［問80］","知っている",IF(B6=4,"そう思う","はい"))</f>
        <v>はい</v>
      </c>
      <c r="G7" s="23" t="str">
        <f>IF(B3="小牧市のブランドロゴマークとキャッチフレーズを知っているか［問80］","知っている",IF(A6=4,"そう思う","はい"))</f>
        <v>はい</v>
      </c>
      <c r="H7" s="23" t="s">
        <v>41</v>
      </c>
      <c r="I7" s="23" t="str">
        <f>IF(B5="小牧市のブランドロゴマークとキャッチフレーズを知っているか［問80］","知らない",IF(B6=4,"そう思わない","いいえ"))</f>
        <v>いいえ</v>
      </c>
      <c r="J7" s="22" t="str">
        <f>IF(B3="小牧市のブランドロゴマークとキャッチフレーズを知っているか［問80］","知らない",IF(A6=4,"そう思わない","いいえ"))</f>
        <v>いいえ</v>
      </c>
      <c r="K7" s="22" t="s">
        <v>41</v>
      </c>
      <c r="L7" s="22" t="str">
        <f>IF(B5="小牧市のブランドロゴマークとキャッチフレーズを知っているか［問80］","知っている",IF(B6=4,"そう思う","はい"))</f>
        <v>はい</v>
      </c>
      <c r="M7" s="23" t="str">
        <f>IF(B3="小牧市のブランドロゴマークとキャッチフレーズを知っているか［問80］","知らない",IF(A6=4,"そう思わない","いいえ"))</f>
        <v>いいえ</v>
      </c>
      <c r="N7" s="23" t="s">
        <v>41</v>
      </c>
      <c r="O7" s="23" t="str">
        <f>IF(B5="小牧市のブランドロゴマークとキャッチフレーズを知っているか［問80］","知らない",IF(B6=4,"そう思わない","いいえ"))</f>
        <v>いいえ</v>
      </c>
      <c r="P7" s="7" t="s">
        <v>42</v>
      </c>
      <c r="R7" s="53" t="s">
        <v>109</v>
      </c>
      <c r="S7" s="53" t="s">
        <v>110</v>
      </c>
      <c r="T7" s="53" t="s">
        <v>111</v>
      </c>
      <c r="U7" s="53" t="s">
        <v>112</v>
      </c>
      <c r="V7" s="53" t="s">
        <v>113</v>
      </c>
      <c r="W7" s="53" t="s">
        <v>114</v>
      </c>
      <c r="X7" s="53" t="s">
        <v>115</v>
      </c>
      <c r="Y7" s="53" t="s">
        <v>116</v>
      </c>
      <c r="Z7" s="53" t="s">
        <v>117</v>
      </c>
      <c r="AA7" s="53" t="s">
        <v>118</v>
      </c>
      <c r="AB7" s="53" t="s">
        <v>119</v>
      </c>
      <c r="AC7" s="53" t="s">
        <v>120</v>
      </c>
    </row>
    <row r="8" spans="1:62" ht="15.95" customHeight="1" thickTop="1" thickBot="1">
      <c r="A8" s="98" t="s">
        <v>9</v>
      </c>
      <c r="B8" s="99"/>
      <c r="C8" s="31" t="s">
        <v>10</v>
      </c>
      <c r="D8" s="128">
        <f ca="1">IF(AND(A6=4,B6=4),R8,IF(AND(A6=4,B6=2),V8,IF(AND(A6=2,B6=4),Z8,COUNTIFS(INDIRECT(A7),1,INDIRECT(B7),1))))</f>
        <v>746</v>
      </c>
      <c r="E8" s="129"/>
      <c r="F8" s="129"/>
      <c r="G8" s="125">
        <f ca="1">IF(AND(A6=4,B6=4),S8,IF(AND(A6=4,B6=2),W8,IF(AND(A6=2,B6=4),AA8,COUNTIFS(INDIRECT(A7),1,INDIRECT(B7),2))))</f>
        <v>555</v>
      </c>
      <c r="H8" s="125"/>
      <c r="I8" s="125"/>
      <c r="J8" s="129">
        <f ca="1">IF(AND(A6=4,B6=4),T8,IF(AND(A6=4,B6=2),X8,IF(AND(A6=2,B6=4),AB8,COUNTIFS(INDIRECT(A7),2,INDIRECT(B7),1))))</f>
        <v>0</v>
      </c>
      <c r="K8" s="129"/>
      <c r="L8" s="129"/>
      <c r="M8" s="125">
        <f ca="1">IF(AND(A6=4,B6=4),U8,IF(AND(A6=4,B6=2),Y8,IF(AND(A6=2,B6=4),AC8,COUNTIFS(INDIRECT(A7),2,INDIRECT(B7),2))))</f>
        <v>0</v>
      </c>
      <c r="N8" s="125"/>
      <c r="O8" s="125"/>
      <c r="P8" s="24">
        <f ca="1">COUNTIFS(INDIRECT($B$7),"")+COUNTIFS(INDIRECT($A$7),"")+COUNTIFS(INDIRECT($B$7),0)+COUNTIFS(INDIRECT($A$7),0)-COUNTIFS(INDIRECT($A$7),"",INDIRECT($B$7),"")-COUNTIFS(INDIRECT($A$7),"*",INDIRECT($B$7),"")-COUNTIFS(INDIRECT($A$7),"",INDIRECT($B$7),"*")-COUNTIFS(INDIRECT($A$7),0,INDIRECT($B$7),0)-COUNTIFS(INDIRECT($A$7),"",INDIRECT($B$7),0)-COUNTIFS(INDIRECT($A$7),"*",INDIRECT($B$7),0)-COUNTIFS(INDIRECT($A$7),0,INDIRECT($B$7),"")-COUNTIFS(INDIRECT($A$7),0,INDIRECT($B$7),"*")</f>
        <v>16</v>
      </c>
      <c r="Q8" s="15">
        <f ca="1">SUM(D8:P8)</f>
        <v>1317</v>
      </c>
      <c r="R8" s="12">
        <f ca="1">COUNTIFS(INDIRECT(A$7),4,INDIRECT(B$7),4)+COUNTIFS(INDIRECT(A$7),4,INDIRECT(B$7),3)+COUNTIFS(INDIRECT(A$7),3,INDIRECT(B$7),4)+COUNTIFS(INDIRECT(A$7),3,INDIRECT(B$7),3)</f>
        <v>0</v>
      </c>
      <c r="S8" s="13">
        <f ca="1">COUNTIFS(INDIRECT(A$7),4,INDIRECT(B$7),2)+COUNTIFS(INDIRECT(A$7),4,INDIRECT(B$7),1)+COUNTIFS(INDIRECT(A$7),3,INDIRECT(B$7),2)+COUNTIFS(INDIRECT(A$7),3,INDIRECT(B$7),1)</f>
        <v>0</v>
      </c>
      <c r="T8" s="13">
        <f ca="1">COUNTIFS(INDIRECT(A$7),1,INDIRECT(B$7),3)+COUNTIFS(INDIRECT(A$7),1,INDIRECT(B$7),4)+COUNTIFS(INDIRECT(A$7),2,INDIRECT(B$7),4)+COUNTIFS(INDIRECT(A$7),2,INDIRECT(B$7),3)</f>
        <v>0</v>
      </c>
      <c r="U8" s="13">
        <f ca="1">COUNTIFS(INDIRECT(A$7),1,INDIRECT(B$7),1)+COUNTIFS(INDIRECT(A$7),1,INDIRECT(B$7),2)+COUNTIFS(INDIRECT(A$7),2,INDIRECT(B$7),1)+COUNTIFS(INDIRECT(A$7),2,INDIRECT(B$7),2)</f>
        <v>1301</v>
      </c>
      <c r="V8" s="12">
        <f ca="1">COUNTIFS(INDIRECT(A$7),4,INDIRECT(B$7),1)+COUNTIFS(INDIRECT(A$7),3,INDIRECT(B$7),1)</f>
        <v>0</v>
      </c>
      <c r="W8" s="13">
        <f ca="1">COUNTIFS(INDIRECT(A$7),4,INDIRECT(B$7),2)+COUNTIFS(INDIRECT(A$7),3,INDIRECT(B$7),2)</f>
        <v>0</v>
      </c>
      <c r="X8" s="13">
        <f ca="1">COUNTIFS(INDIRECT(A$7),1,INDIRECT(B$7),1)+COUNTIFS(INDIRECT(A$7),2,INDIRECT(B$7),1)</f>
        <v>746</v>
      </c>
      <c r="Y8" s="13">
        <f ca="1">COUNTIFS(INDIRECT(A$7),1,INDIRECT(B$7),2)+COUNTIFS(INDIRECT(A$7),2,INDIRECT(B$7),2)</f>
        <v>555</v>
      </c>
      <c r="Z8" s="12">
        <f ca="1">COUNTIFS(INDIRECT(A$7),1,INDIRECT(B$7),4)+COUNTIFS(INDIRECT(A$7),1,INDIRECT(B$7),3)</f>
        <v>0</v>
      </c>
      <c r="AA8" s="13">
        <f ca="1">COUNTIFS(INDIRECT(A$7),1,INDIRECT(B$7),1)+COUNTIFS(INDIRECT(A$7),1,INDIRECT(B$7),2)</f>
        <v>1301</v>
      </c>
      <c r="AB8" s="13">
        <f ca="1">COUNTIFS(INDIRECT(A$7),2,INDIRECT(B$7),4)+COUNTIFS(INDIRECT(A$7),2,INDIRECT(B$7),3)</f>
        <v>0</v>
      </c>
      <c r="AC8" s="13">
        <f ca="1">COUNTIFS(INDIRECT(A$7),2,INDIRECT(B$7),1)+COUNTIFS(INDIRECT(A$7),2,INDIRECT(B$7),2)</f>
        <v>0</v>
      </c>
      <c r="AE8" s="4"/>
      <c r="AG8" s="54"/>
    </row>
    <row r="9" spans="1:62" ht="15.95" customHeight="1" thickTop="1" thickBot="1">
      <c r="A9" s="100"/>
      <c r="B9" s="99"/>
      <c r="C9" s="34" t="s">
        <v>46</v>
      </c>
      <c r="D9" s="119">
        <f ca="1">D8/$Q$8</f>
        <v>0.5664388762338648</v>
      </c>
      <c r="E9" s="120"/>
      <c r="F9" s="120"/>
      <c r="G9" s="121">
        <f ca="1">G8/$Q$8</f>
        <v>0.42141230068337132</v>
      </c>
      <c r="H9" s="121"/>
      <c r="I9" s="121"/>
      <c r="J9" s="120">
        <f t="shared" ref="J9" ca="1" si="0">J8/$Q$8</f>
        <v>0</v>
      </c>
      <c r="K9" s="120"/>
      <c r="L9" s="120"/>
      <c r="M9" s="121">
        <f t="shared" ref="M9" ca="1" si="1">M8/$Q$8</f>
        <v>0</v>
      </c>
      <c r="N9" s="121"/>
      <c r="O9" s="121"/>
      <c r="P9" s="25">
        <f ca="1">P8/$Q$8</f>
        <v>1.2148823082763858E-2</v>
      </c>
      <c r="Q9" s="15"/>
    </row>
    <row r="10" spans="1:62" ht="15.95" customHeight="1" thickTop="1">
      <c r="A10" s="93" t="s">
        <v>11</v>
      </c>
      <c r="B10" s="104" t="s">
        <v>12</v>
      </c>
      <c r="C10" s="31" t="s">
        <v>10</v>
      </c>
      <c r="D10" s="128">
        <f ca="1">IF(AND(A6=4,B6=4),R10,IF(AND(A6=4,B6=2),V10,IF(AND(A6=2,B6=4),Z10,COUNTIFS(INDIRECT(A7),1,INDIRECT(B7),1,INDIRECT(市民!B7),1))))</f>
        <v>293</v>
      </c>
      <c r="E10" s="129"/>
      <c r="F10" s="129"/>
      <c r="G10" s="125">
        <f ca="1">IF(AND(A6=4,B6=4),S10,IF(AND(A6=4,B6=2),W10,IF(AND(A6=2,B6=4),AA10,COUNTIFS(INDIRECT(A7),1,INDIRECT(B7),2,INDIRECT(市民!B7),1))))</f>
        <v>211</v>
      </c>
      <c r="H10" s="125"/>
      <c r="I10" s="125"/>
      <c r="J10" s="129">
        <f ca="1">IF(AND(A6=4,B6=4),T10,IF(AND(A6=4,B6=2),X10,IF(AND(A6=2,B6=4),AB10,COUNTIFS(INDIRECT(A7),2,INDIRECT(B7),1,INDIRECT(市民!B7),1))))</f>
        <v>0</v>
      </c>
      <c r="K10" s="129"/>
      <c r="L10" s="129"/>
      <c r="M10" s="125">
        <f ca="1">IF(AND(A6=4,B6=4),U10,IF(AND(A6=4,B6=2),Y10,IF(AND(A6=2,B6=4),AC10,COUNTIFS(INDIRECT(A7),2,INDIRECT(B7),2,INDIRECT(市民!B7),1))))</f>
        <v>0</v>
      </c>
      <c r="N10" s="125"/>
      <c r="O10" s="125"/>
      <c r="P10" s="26">
        <f ca="1">COUNTIFS(INDIRECT($B$7),"",市民!$B$8:$B$1790,1)+COUNTIFS(INDIRECT($A$7),"",市民!$B$8:$B$1790,1)+COUNTIFS(INDIRECT($B$7),0,市民!$B$8:$B$1790,1)+COUNTIFS(INDIRECT($A$7),0,市民!$B$8:$B$1790,1)-COUNTIFS(INDIRECT(A7),"",INDIRECT(B7),"",市民!$B$8:$B$1790,1)-COUNTIFS(INDIRECT(A7),"*",INDIRECT(B7),"",市民!$B$8:$B$1790,1)-COUNTIFS(INDIRECT(A7),"",INDIRECT(B7),"*",市民!$B$8:$B$1790,1)-COUNTIFS(INDIRECT(A7),0,INDIRECT(B7),0,市民!$B$8:$B$1790,1)-COUNTIFS(INDIRECT(A7),"",INDIRECT(B7),0,市民!$B$8:$B$1790,1)-COUNTIFS(INDIRECT(A7),"*",INDIRECT(B7),0,市民!$B$8:$B$1790,1)-COUNTIFS(INDIRECT(A7),0,INDIRECT(B7),"",市民!$B$8:$B$1790,1)-COUNTIFS(INDIRECT(A7),0,INDIRECT(B7),"*",市民!$B$8:$B$1790,1)</f>
        <v>1</v>
      </c>
      <c r="Q10" s="15">
        <f t="shared" ref="Q10" ca="1" si="2">SUM(D10:P10)</f>
        <v>505</v>
      </c>
      <c r="R10">
        <f ca="1">COUNTIFS(INDIRECT(A7),4,INDIRECT(B7),4,INDIRECT(市民!B7),1)+COUNTIFS(INDIRECT(A7),4,INDIRECT(B7),3,INDIRECT(市民!B7),1)+COUNTIFS(INDIRECT(A7),3,INDIRECT(B7),4,INDIRECT(市民!B7),1)+COUNTIFS(INDIRECT(A7),3,INDIRECT(B7),3,INDIRECT(市民!B7),1)</f>
        <v>0</v>
      </c>
      <c r="S10">
        <f ca="1">COUNTIFS(INDIRECT(A7),4,INDIRECT(B7),2,INDIRECT(市民!B7),1)+COUNTIFS(INDIRECT(A7),4,INDIRECT(B7),1,INDIRECT(市民!B7),1)+COUNTIFS(INDIRECT(A7),3,INDIRECT(B7),2,INDIRECT(市民!B7),1)+COUNTIFS(INDIRECT(A7),3,INDIRECT(B7),1,INDIRECT(市民!B7),1)</f>
        <v>0</v>
      </c>
      <c r="T10">
        <f ca="1">COUNTIFS(INDIRECT(A7),1,INDIRECT(B7),3,INDIRECT(市民!B7),1)+COUNTIFS(INDIRECT(A7),1,INDIRECT(B7),4,INDIRECT(市民!B7),1)+COUNTIFS(INDIRECT(A7),2,INDIRECT(B7),4,INDIRECT(市民!B7),1)+COUNTIFS(INDIRECT(A7),2,INDIRECT(B7),3,INDIRECT(市民!B7),1)</f>
        <v>0</v>
      </c>
      <c r="U10" s="13">
        <f ca="1">COUNTIFS(INDIRECT(A$7),1,INDIRECT(B$7),1,INDIRECT(市民!B7),1)+COUNTIFS(INDIRECT(A$7),1,INDIRECT(B$7),2,INDIRECT(市民!B7),1)+COUNTIFS(INDIRECT(A$7),2,INDIRECT(B$7),1,INDIRECT(市民!B7),1)+COUNTIFS(INDIRECT(A$7),2,INDIRECT(B$7),2,INDIRECT(市民!B7),1)</f>
        <v>504</v>
      </c>
      <c r="V10" s="12">
        <f ca="1">COUNTIFS(INDIRECT(A$7),4,INDIRECT(B$7),1,INDIRECT(市民!B7),1)+COUNTIFS(INDIRECT(A$7),3,INDIRECT(B$7),1,INDIRECT(市民!B7),1)</f>
        <v>0</v>
      </c>
      <c r="W10" s="13">
        <f ca="1">COUNTIFS(INDIRECT(A$7),4,INDIRECT(B$7),2,INDIRECT(市民!B7),1)+COUNTIFS(INDIRECT(A$7),3,INDIRECT(B$7),2,INDIRECT(市民!B7),1)</f>
        <v>0</v>
      </c>
      <c r="X10" s="13">
        <f ca="1">COUNTIFS(INDIRECT(A$7),1,INDIRECT(B$7),1,INDIRECT(市民!B7),1)+COUNTIFS(INDIRECT(A$7),2,INDIRECT(B$7),1,INDIRECT(市民!B7),1)</f>
        <v>293</v>
      </c>
      <c r="Y10" s="13">
        <f ca="1">COUNTIFS(INDIRECT(A$7),1,INDIRECT(B$7),2,INDIRECT(市民!B7),1)+COUNTIFS(INDIRECT(A$7),2,INDIRECT(B$7),2,INDIRECT(市民!B7),1)</f>
        <v>211</v>
      </c>
      <c r="Z10" s="12">
        <f ca="1">COUNTIFS(INDIRECT(A$7),1,INDIRECT(B$7),4,INDIRECT(市民!B7),1)+COUNTIFS(INDIRECT(A$7),1,INDIRECT(B$7),3,INDIRECT(市民!B7),1)</f>
        <v>0</v>
      </c>
      <c r="AA10" s="13">
        <f ca="1">COUNTIFS(INDIRECT(A$7),1,INDIRECT(B$7),1,INDIRECT(市民!B7),1)+COUNTIFS(INDIRECT(A$7),1,INDIRECT(B$7),2,INDIRECT(市民!B7),1)</f>
        <v>504</v>
      </c>
      <c r="AB10" s="13">
        <f ca="1">COUNTIFS(INDIRECT(A$7),2,INDIRECT(B$7),4,INDIRECT(市民!B7),1)+COUNTIFS(INDIRECT(A$7),2,INDIRECT(B$7),3,INDIRECT(市民!B7),1)</f>
        <v>0</v>
      </c>
      <c r="AC10" s="13">
        <f ca="1">COUNTIFS(INDIRECT(A$7),2,INDIRECT(B$7),1,INDIRECT(市民!B7),1)+COUNTIFS(INDIRECT(A$7),2,INDIRECT(B$7),2,INDIRECT(市民!B7),1)</f>
        <v>0</v>
      </c>
    </row>
    <row r="11" spans="1:62" ht="15.95" customHeight="1">
      <c r="A11" s="94"/>
      <c r="B11" s="105"/>
      <c r="C11" s="32" t="s">
        <v>46</v>
      </c>
      <c r="D11" s="123">
        <f ca="1">D10/$Q$10</f>
        <v>0.58019801980198016</v>
      </c>
      <c r="E11" s="124"/>
      <c r="F11" s="124"/>
      <c r="G11" s="115">
        <f ca="1">G10/$Q$10</f>
        <v>0.4178217821782178</v>
      </c>
      <c r="H11" s="115"/>
      <c r="I11" s="115"/>
      <c r="J11" s="114">
        <f t="shared" ref="J11" ca="1" si="3">J10/$Q$10</f>
        <v>0</v>
      </c>
      <c r="K11" s="114"/>
      <c r="L11" s="114"/>
      <c r="M11" s="115">
        <f t="shared" ref="M11" ca="1" si="4">M10/$Q$10</f>
        <v>0</v>
      </c>
      <c r="N11" s="115"/>
      <c r="O11" s="115"/>
      <c r="P11" s="27">
        <f ca="1">P10/$Q$10</f>
        <v>1.9801980198019802E-3</v>
      </c>
      <c r="Q11" s="15"/>
      <c r="R11" s="11"/>
    </row>
    <row r="12" spans="1:62" ht="15.95" customHeight="1">
      <c r="A12" s="94"/>
      <c r="B12" s="102" t="s">
        <v>13</v>
      </c>
      <c r="C12" s="35" t="s">
        <v>10</v>
      </c>
      <c r="D12" s="116">
        <f ca="1">IF(AND(A6=4,B6=4),R12,IF(AND(A6=4,B6=2),V12,IF(AND(A6=2,B6=4),Z12,COUNTIFS(INDIRECT(A7),1,INDIRECT(B7),1,INDIRECT(市民!B$7),2))))</f>
        <v>445</v>
      </c>
      <c r="E12" s="117"/>
      <c r="F12" s="117"/>
      <c r="G12" s="118">
        <f ca="1">IF(AND(A6=4,B6=4),S12,IF(AND(A6=4,B6=2),W12,IF(AND(A6=2,B6=4),AA12,COUNTIFS(INDIRECT(A7),1,INDIRECT(B7),2,INDIRECT(市民!B$7),2))))</f>
        <v>334</v>
      </c>
      <c r="H12" s="118"/>
      <c r="I12" s="118"/>
      <c r="J12" s="131">
        <f ca="1">IF(AND(A6=4,B6=4),T12,IF(AND(A6=4,B6=2),X12,IF(AND(A6=2,B6=4),AB12,COUNTIFS(INDIRECT(A7),2,INDIRECT(B7),1,INDIRECT(市民!B$7),2))))</f>
        <v>0</v>
      </c>
      <c r="K12" s="131"/>
      <c r="L12" s="131"/>
      <c r="M12" s="118">
        <f ca="1">IF(AND(A6=4,B6=4),U12,IF(AND(A6=4,B6=2),Y12,IF(AND(A6=2,B6=4),AC12,COUNTIFS(INDIRECT(A7),2,INDIRECT(B7),2,INDIRECT(市民!B$7),2))))</f>
        <v>0</v>
      </c>
      <c r="N12" s="118"/>
      <c r="O12" s="118"/>
      <c r="P12" s="28">
        <f ca="1">COUNTIFS(INDIRECT($B$7),"",市民!$B$8:$B$1790,2)+COUNTIFS(INDIRECT($A$7),"",市民!$B$8:$B$1790,2)+COUNTIFS(INDIRECT($B$7),0,市民!$B$8:$B$1790,2)+COUNTIFS(INDIRECT($A$7),0,市民!$B$8:$B$1790,2)-COUNTIFS(INDIRECT(A7),"",INDIRECT(B7),"",市民!$B$8:$B$1790,2)-COUNTIFS(INDIRECT(A7),"*",INDIRECT(B7),"",市民!$B$8:$B$1790,2)-COUNTIFS(INDIRECT(A7),"",INDIRECT(B7),"*",市民!$B$8:$B$1790,2)-COUNTIFS(INDIRECT(A7),0,INDIRECT(B7),0,市民!$B$8:$B$1790,2)-COUNTIFS(INDIRECT(A7),"",INDIRECT(B7),0,市民!$B$8:$B$1790,2)-COUNTIFS(INDIRECT(A7),"*",INDIRECT(B7),0,市民!$B$8:$B$1790,2)-COUNTIFS(INDIRECT(A7),0,INDIRECT(B7),"",市民!$B$8:$B$1790,2)-COUNTIFS(INDIRECT(A7),0,INDIRECT(B7),"*",市民!$B$8:$B$1790,2)</f>
        <v>13</v>
      </c>
      <c r="Q12" s="15">
        <f t="shared" ref="Q12" ca="1" si="5">SUM(D12:P12)</f>
        <v>792</v>
      </c>
      <c r="R12">
        <f ca="1">COUNTIFS(INDIRECT(A$7),4,INDIRECT(B$7),4,INDIRECT(市民!B$7),2)+COUNTIFS(INDIRECT(A$7),4,INDIRECT(B$7),3,INDIRECT(市民!B$7),2)+COUNTIFS(INDIRECT(A$7),3,INDIRECT(B$7),4,INDIRECT(市民!B$7),2)+COUNTIFS(INDIRECT(A$7),3,INDIRECT(B$7),3,INDIRECT(市民!B$7),2)</f>
        <v>0</v>
      </c>
      <c r="S12">
        <f ca="1">COUNTIFS(INDIRECT(A$7),4,INDIRECT(B$7),2,INDIRECT(市民!B$7),2)+COUNTIFS(INDIRECT(A$7),4,INDIRECT(B$7),1,INDIRECT(市民!B$7),2)+COUNTIFS(INDIRECT(A$7),3,INDIRECT(B$7),2,INDIRECT(市民!B$7),2)+COUNTIFS(INDIRECT(A$7),3,INDIRECT(B$7),1,INDIRECT(市民!B$7),2)</f>
        <v>0</v>
      </c>
      <c r="T12">
        <f ca="1">COUNTIFS(INDIRECT(A$7),1,INDIRECT(B$7),3,INDIRECT(市民!B$7),2)+COUNTIFS(INDIRECT(A$7),1,INDIRECT(B$7),4,INDIRECT(市民!B$7),2)+COUNTIFS(INDIRECT(A$7),2,INDIRECT(B$7),4,INDIRECT(市民!B$7),2)+COUNTIFS(INDIRECT(A$7),2,INDIRECT(B$7),3,INDIRECT(市民!B$7),2)</f>
        <v>0</v>
      </c>
      <c r="U12" s="13">
        <f ca="1">COUNTIFS(INDIRECT(A$7),1,INDIRECT(B$7),1,INDIRECT(市民!B$7),2)+COUNTIFS(INDIRECT(A$7),1,INDIRECT(B$7),2,INDIRECT(市民!B$7),2)+COUNTIFS(INDIRECT(A$7),2,INDIRECT(B$7),1,INDIRECT(市民!B$7),2)+COUNTIFS(INDIRECT(A$7),2,INDIRECT(B$7),2,INDIRECT(市民!B$7),2)</f>
        <v>779</v>
      </c>
      <c r="V12" s="12">
        <f ca="1">COUNTIFS(INDIRECT(A$7),4,INDIRECT(B$7),1,INDIRECT(市民!B$7),2)+COUNTIFS(INDIRECT(A$7),3,INDIRECT(B$7),1,INDIRECT(市民!B$7),2)</f>
        <v>0</v>
      </c>
      <c r="W12" s="13">
        <f ca="1">COUNTIFS(INDIRECT(A$7),4,INDIRECT(B$7),2,INDIRECT(市民!B$7),2)+COUNTIFS(INDIRECT(A$7),3,INDIRECT(B$7),2,INDIRECT(市民!B$7),2)</f>
        <v>0</v>
      </c>
      <c r="X12" s="13">
        <f ca="1">COUNTIFS(INDIRECT(A$7),1,INDIRECT(B$7),1,INDIRECT(市民!B$7),2)+COUNTIFS(INDIRECT(A$7),2,INDIRECT(B$7),1,INDIRECT(市民!B$7),2)</f>
        <v>445</v>
      </c>
      <c r="Y12" s="13">
        <f ca="1">COUNTIFS(INDIRECT(A$7),1,INDIRECT(B$7),2,INDIRECT(市民!B$7),2)+COUNTIFS(INDIRECT(A$7),2,INDIRECT(B$7),2,INDIRECT(市民!B$7),2)</f>
        <v>334</v>
      </c>
      <c r="Z12" s="12">
        <f ca="1">COUNTIFS(INDIRECT(A$7),1,INDIRECT(B$7),4,INDIRECT(市民!B$7),2)+COUNTIFS(INDIRECT(A$7),1,INDIRECT(B$7),3,INDIRECT(市民!B$7),2)</f>
        <v>0</v>
      </c>
      <c r="AA12" s="13">
        <f ca="1">COUNTIFS(INDIRECT(A$7),1,INDIRECT(B$7),1,INDIRECT(市民!B$7),2)+COUNTIFS(INDIRECT(A$7),1,INDIRECT(B$7),2,INDIRECT(市民!B$7),2)</f>
        <v>779</v>
      </c>
      <c r="AB12" s="13">
        <f ca="1">COUNTIFS(INDIRECT(A$7),2,INDIRECT(B$7),4,INDIRECT(市民!B$7),2)+COUNTIFS(INDIRECT(A$7),2,INDIRECT(B$7),3,INDIRECT(市民!B$7),2)</f>
        <v>0</v>
      </c>
      <c r="AC12" s="13">
        <f ca="1">COUNTIFS(INDIRECT(A$7),2,INDIRECT(B$7),1,INDIRECT(市民!B$7),2)+COUNTIFS(INDIRECT(A$7),2,INDIRECT(B$7),2,INDIRECT(市民!B$7),2)</f>
        <v>0</v>
      </c>
    </row>
    <row r="13" spans="1:62" ht="15.95" customHeight="1" thickBot="1">
      <c r="A13" s="95"/>
      <c r="B13" s="103"/>
      <c r="C13" s="34" t="s">
        <v>46</v>
      </c>
      <c r="D13" s="119">
        <f ca="1">D12/$Q$12</f>
        <v>0.56186868686868685</v>
      </c>
      <c r="E13" s="120"/>
      <c r="F13" s="120"/>
      <c r="G13" s="121">
        <f ca="1">G12/$Q$12</f>
        <v>0.42171717171717171</v>
      </c>
      <c r="H13" s="121"/>
      <c r="I13" s="121"/>
      <c r="J13" s="120">
        <f t="shared" ref="J13" ca="1" si="6">J12/$Q$12</f>
        <v>0</v>
      </c>
      <c r="K13" s="120"/>
      <c r="L13" s="120"/>
      <c r="M13" s="121">
        <f t="shared" ref="M13" ca="1" si="7">M12/$Q$12</f>
        <v>0</v>
      </c>
      <c r="N13" s="121"/>
      <c r="O13" s="121"/>
      <c r="P13" s="25">
        <f ca="1">P12/$Q$12</f>
        <v>1.6414141414141416E-2</v>
      </c>
      <c r="Q13" s="15"/>
    </row>
    <row r="14" spans="1:62" ht="15.95" customHeight="1" thickTop="1">
      <c r="A14" s="93" t="s">
        <v>38</v>
      </c>
      <c r="B14" s="96" t="s">
        <v>14</v>
      </c>
      <c r="C14" s="31" t="s">
        <v>10</v>
      </c>
      <c r="D14" s="128">
        <f ca="1">IF(AND(A6=4,B6=4),R14,IF(AND(A6=4,B6=2),V14,IF(AND(A6=2,B6=4),Z14,COUNTIFS(INDIRECT(A7),1,INDIRECT(B7),1,INDIRECT(市民!C$7),1))))</f>
        <v>13</v>
      </c>
      <c r="E14" s="129"/>
      <c r="F14" s="129"/>
      <c r="G14" s="125">
        <f ca="1">IF(AND(A6=4,B6=4),S14,IF(AND(A6=4,B6=2),W14,IF(AND(A6=2,B6=4),AA14,COUNTIFS(INDIRECT(A7),1,INDIRECT(B7),2,INDIRECT(市民!C$7),1))))</f>
        <v>8</v>
      </c>
      <c r="H14" s="125"/>
      <c r="I14" s="125"/>
      <c r="J14" s="129">
        <f ca="1">IF(AND(A6=4,B6=4),T14,IF(AND(A6=4,B6=2),X14,IF(AND(A6=2,B6=4),AB14,COUNTIFS(INDIRECT(A7),2,INDIRECT(B7),1,INDIRECT(市民!C$7),1))))</f>
        <v>0</v>
      </c>
      <c r="K14" s="129"/>
      <c r="L14" s="129"/>
      <c r="M14" s="125">
        <f ca="1">IF(AND(A6=4,B6=4),U14,IF(AND(A6=4,B6=2),Y14,IF(AND(A6=2,B6=4),AC14,COUNTIFS(INDIRECT(A7),2,INDIRECT(B7),2,INDIRECT(市民!C$7),1))))</f>
        <v>0</v>
      </c>
      <c r="N14" s="125"/>
      <c r="O14" s="125"/>
      <c r="P14" s="24">
        <f ca="1">COUNTIFS(INDIRECT($B$7),"",市民!$C$8:$C$1790,1)+COUNTIFS(INDIRECT($A$7),"",市民!$C$8:$C$1790,1)+COUNTIFS(INDIRECT($B$7),0,市民!$C$8:$C$1790,1)+COUNTIFS(INDIRECT($A$7),0,市民!$C$8:$C$1790,1)-COUNTIFS(INDIRECT(A7),"",INDIRECT(B7),"",市民!$C$8:$C$1790,1)-COUNTIFS(INDIRECT(A7),"*",INDIRECT(B7),"",市民!$C$8:$C$1790,1)-COUNTIFS(INDIRECT(A7),"",INDIRECT(B7),"*",市民!$C$8:$C$1790,1)-COUNTIFS(INDIRECT(A7),0,INDIRECT(B7),0,市民!$C$8:$C$1790,1)-COUNTIFS(INDIRECT(A7),"",INDIRECT(B7),0,市民!$C$8:$C$1790,1)-COUNTIFS(INDIRECT(A7),"*",INDIRECT(B7),0,市民!$C$8:$C$1790,1)-COUNTIFS(INDIRECT(A7),0,INDIRECT(B7),"",市民!$C$8:$C$1790,1)-COUNTIFS(INDIRECT(A7),0,INDIRECT(B7),"*",市民!$C$8:$C$1790,1)</f>
        <v>0</v>
      </c>
      <c r="Q14" s="15">
        <f t="shared" ref="Q14" ca="1" si="8">SUM(D14:P14)</f>
        <v>21</v>
      </c>
      <c r="R14">
        <f ca="1">COUNTIFS(INDIRECT(A$7),4,INDIRECT(B$7),4,INDIRECT(市民!C$7),1)+COUNTIFS(INDIRECT(A$7),4,INDIRECT(B$7),3,INDIRECT(市民!C$7),1)+COUNTIFS(INDIRECT(A$7),3,INDIRECT(B$7),4,INDIRECT(市民!C$7),1)+COUNTIFS(INDIRECT(A$7),3,INDIRECT(B$7),3,INDIRECT(市民!C$7),1)</f>
        <v>0</v>
      </c>
      <c r="S14">
        <f ca="1">COUNTIFS(INDIRECT(A$7),4,INDIRECT(B$7),1,INDIRECT(市民!C$7),1)+COUNTIFS(INDIRECT(A$7),4,INDIRECT(B$7),2,INDIRECT(市民!C$7),1)+COUNTIFS(INDIRECT(A$7),3,INDIRECT(B$7),1,INDIRECT(市民!C$7),1)+COUNTIFS(INDIRECT(A$7),3,INDIRECT(B$7),2,INDIRECT(市民!C$7),1)</f>
        <v>0</v>
      </c>
      <c r="T14">
        <f ca="1">COUNTIFS(INDIRECT(A$7),1,INDIRECT(B$7),3,INDIRECT(市民!C$7),1)+COUNTIFS(INDIRECT(A$7),1,INDIRECT(B$7),4,INDIRECT(市民!C$7),1)+COUNTIFS(INDIRECT(A$7),2,INDIRECT(B$7),4,INDIRECT(市民!C$7),1)+COUNTIFS(INDIRECT(A$7),2,INDIRECT(B$7),3,INDIRECT(市民!C$7),1)</f>
        <v>0</v>
      </c>
      <c r="U14" s="13">
        <f ca="1">COUNTIFS(INDIRECT(A$7),1,INDIRECT(B$7),1,INDIRECT(市民!C$7),1)+COUNTIFS(INDIRECT(A$7),1,INDIRECT(B$7),2,INDIRECT(市民!C$7),1)+COUNTIFS(INDIRECT(A$7),2,INDIRECT(B$7),1,INDIRECT(市民!C$7),1)+COUNTIFS(INDIRECT(A$7),2,INDIRECT(B$7),2,INDIRECT(市民!C$7),1)</f>
        <v>21</v>
      </c>
      <c r="V14" s="12">
        <f ca="1">COUNTIFS(INDIRECT(A$7),4,INDIRECT(B$7),1,INDIRECT(市民!C$7),1)+COUNTIFS(INDIRECT(A$7),3,INDIRECT(B$7),1,INDIRECT(市民!C$7),1)</f>
        <v>0</v>
      </c>
      <c r="W14" s="13">
        <f ca="1">COUNTIFS(INDIRECT(A$7),4,INDIRECT(B$7),2,INDIRECT(市民!C$7),1)+COUNTIFS(INDIRECT(A$7),3,INDIRECT(B$7),2,INDIRECT(市民!C$7),1)</f>
        <v>0</v>
      </c>
      <c r="X14" s="13">
        <f ca="1">COUNTIFS(INDIRECT(A$7),1,INDIRECT(B$7),1,INDIRECT(市民!C$7),1)+COUNTIFS(INDIRECT(A$7),2,INDIRECT(B$7),1,INDIRECT(市民!C$7),1)</f>
        <v>13</v>
      </c>
      <c r="Y14" s="13">
        <f ca="1">COUNTIFS(INDIRECT(A$7),1,INDIRECT(B$7),2,INDIRECT(市民!C$7),1)+COUNTIFS(INDIRECT(A$7),2,INDIRECT(B$7),2,INDIRECT(市民!C$7),1)</f>
        <v>8</v>
      </c>
      <c r="Z14" s="12">
        <f ca="1">COUNTIFS(INDIRECT(A$7),1,INDIRECT(B$7),4,INDIRECT(市民!C$7),1)+COUNTIFS(INDIRECT(A$7),1,INDIRECT(B$7),3,INDIRECT(市民!C$7),1)</f>
        <v>0</v>
      </c>
      <c r="AA14" s="13">
        <f ca="1">COUNTIFS(INDIRECT(A$7),1,INDIRECT(B$7),1,INDIRECT(市民!C$7),1)+COUNTIFS(INDIRECT(A$7),1,INDIRECT(B$7),2,INDIRECT(市民!C$7),1)</f>
        <v>21</v>
      </c>
      <c r="AB14" s="13">
        <f ca="1">COUNTIFS(INDIRECT(A$7),2,INDIRECT(B$7),4,INDIRECT(市民!C$7),1)+COUNTIFS(INDIRECT(A$7),2,INDIRECT(B$7),3,INDIRECT(市民!C$7),1)</f>
        <v>0</v>
      </c>
      <c r="AC14" s="13">
        <f ca="1">COUNTIFS(INDIRECT(A$7),2,INDIRECT(B$7),1,INDIRECT(市民!C$7),1)+COUNTIFS(INDIRECT(A$7),2,INDIRECT(B$7),2,INDIRECT(市民!C$7),1)</f>
        <v>0</v>
      </c>
    </row>
    <row r="15" spans="1:62" ht="15.95" customHeight="1">
      <c r="A15" s="94"/>
      <c r="B15" s="92"/>
      <c r="C15" s="32" t="s">
        <v>46</v>
      </c>
      <c r="D15" s="113">
        <f ca="1">D14/$Q14</f>
        <v>0.61904761904761907</v>
      </c>
      <c r="E15" s="114"/>
      <c r="F15" s="114"/>
      <c r="G15" s="115">
        <f ca="1">G14/Q14</f>
        <v>0.38095238095238093</v>
      </c>
      <c r="H15" s="115"/>
      <c r="I15" s="115"/>
      <c r="J15" s="114">
        <f ca="1">J14/Q14</f>
        <v>0</v>
      </c>
      <c r="K15" s="114"/>
      <c r="L15" s="114"/>
      <c r="M15" s="115">
        <f ca="1">M14/Q14</f>
        <v>0</v>
      </c>
      <c r="N15" s="115"/>
      <c r="O15" s="115"/>
      <c r="P15" s="27">
        <f ca="1">P14/Q14</f>
        <v>0</v>
      </c>
      <c r="Q15" s="15"/>
    </row>
    <row r="16" spans="1:62" ht="15.95" customHeight="1">
      <c r="A16" s="94"/>
      <c r="B16" s="91" t="s">
        <v>15</v>
      </c>
      <c r="C16" s="35" t="s">
        <v>10</v>
      </c>
      <c r="D16" s="130">
        <f ca="1">IF(AND(A6=4,B6=4),R16,IF(AND(A6=4,B6=2),V16,IF(AND(A6=2,B6=4),Z16,COUNTIFS(INDIRECT(A$7),1,INDIRECT(B$7),1,INDIRECT(市民!C$7),2))))</f>
        <v>59</v>
      </c>
      <c r="E16" s="131"/>
      <c r="F16" s="131"/>
      <c r="G16" s="118">
        <f ca="1">IF(AND(A6=4,B6=4),S16,IF(AND(A6=4,B6=2),W16,IF(AND(A6=2,B6=4),AA16,COUNTIFS(INDIRECT(A$7),1,INDIRECT(B$7),2,INDIRECT(市民!C$7),2))))</f>
        <v>34</v>
      </c>
      <c r="H16" s="118"/>
      <c r="I16" s="118"/>
      <c r="J16" s="117">
        <f ca="1">IF(AND(A6=4,B6=4),T16,IF(AND(A6=4,B6=2),X16,IF(AND(A6=2,B6=4),AB16,COUNTIFS(INDIRECT(A$7),2,INDIRECT(B$7),1,INDIRECT(市民!C$7),2))))</f>
        <v>0</v>
      </c>
      <c r="K16" s="117"/>
      <c r="L16" s="117"/>
      <c r="M16" s="118">
        <f ca="1">IF(AND(A6=4,B6=4),U16,IF(AND(A6=4,B6=2),Y16,IF(AND(A6=2,B6=4),AC16,COUNTIFS(INDIRECT(A$7),2,INDIRECT(B$7),2,INDIRECT(市民!C$7),2))))</f>
        <v>0</v>
      </c>
      <c r="N16" s="118"/>
      <c r="O16" s="118"/>
      <c r="P16" s="29">
        <f ca="1">COUNTIFS(INDIRECT($B$7),"",市民!$C$8:$C$1790,2)+COUNTIFS(INDIRECT($A$7),"",市民!$C$8:$C$1790,2)+COUNTIFS(INDIRECT($B$7),0,市民!$C$8:$C$1790,2)+COUNTIFS(INDIRECT($A$7),0,市民!$C$8:$C$1790,2)-COUNTIFS(INDIRECT(A7),"",INDIRECT(B7),"",市民!$C$8:$C$1790,2)-COUNTIFS(INDIRECT(A7),"*",INDIRECT(B7),"",市民!$C$8:$C$1790,2)-COUNTIFS(INDIRECT(A7),"",INDIRECT(B7),"*",市民!$C$8:$C$1790,2)-COUNTIFS(INDIRECT(A7),0,INDIRECT(B7),0,市民!$C$8:$C$1790,2)-COUNTIFS(INDIRECT(A7),"",INDIRECT(B7),0,市民!$C$8:$C$1790,2)-COUNTIFS(INDIRECT(A7),"*",INDIRECT(B7),0,市民!$C$8:$C$1790,2)-COUNTIFS(INDIRECT(A7),0,INDIRECT(B7),"",市民!$C$8:$C$1790,2)-COUNTIFS(INDIRECT(A7),0,INDIRECT(B7),"*",市民!$C$8:$C$1790,2)</f>
        <v>1</v>
      </c>
      <c r="Q16" s="15">
        <f t="shared" ref="Q16" ca="1" si="9">SUM(D16:P16)</f>
        <v>94</v>
      </c>
      <c r="R16">
        <f ca="1">COUNTIFS(INDIRECT(A$7),4,INDIRECT(B$7),4,INDIRECT(市民!C$7),2)+COUNTIFS(INDIRECT(A$7),4,INDIRECT(B$7),3,INDIRECT(市民!C$7),2)+COUNTIFS(INDIRECT(A$7),3,INDIRECT(B$7),4,INDIRECT(市民!C$7),2)+COUNTIFS(INDIRECT(A$7),3,INDIRECT(B$7),3,INDIRECT(市民!C$7),2)</f>
        <v>0</v>
      </c>
      <c r="S16">
        <f ca="1">COUNTIFS(INDIRECT(A$7),4,INDIRECT(B$7),1,INDIRECT(市民!C$7),2)+COUNTIFS(INDIRECT(A$7),4,INDIRECT(B$7),2,INDIRECT(市民!C$7),2)+COUNTIFS(INDIRECT(A$7),3,INDIRECT(B$7),1,INDIRECT(市民!C$7),2)+COUNTIFS(INDIRECT(A$7),3,INDIRECT(B$7),2,INDIRECT(市民!C$7),2)</f>
        <v>0</v>
      </c>
      <c r="T16">
        <f ca="1">COUNTIFS(INDIRECT(A$7),1,INDIRECT(B$7),3,INDIRECT(市民!C$7),2)+COUNTIFS(INDIRECT(A$7),1,INDIRECT(B$7),4,INDIRECT(市民!C$7),2)+COUNTIFS(INDIRECT(A$7),2,INDIRECT(B$7),4,INDIRECT(市民!C$7),2)+COUNTIFS(INDIRECT(A$7),2,INDIRECT(B$7),3,INDIRECT(市民!C$7),2)</f>
        <v>0</v>
      </c>
      <c r="U16" s="13">
        <f ca="1">COUNTIFS(INDIRECT(A$7),1,INDIRECT(B$7),1,INDIRECT(市民!C$7),2)+COUNTIFS(INDIRECT(A$7),1,INDIRECT(B$7),2,INDIRECT(市民!C$7),2)+COUNTIFS(INDIRECT(A$7),2,INDIRECT(B$7),1,INDIRECT(市民!C$7),2)+COUNTIFS(INDIRECT(A$7),2,INDIRECT(B$7),2,INDIRECT(市民!C$7),2)</f>
        <v>93</v>
      </c>
      <c r="V16" s="12">
        <f ca="1">COUNTIFS(INDIRECT(A$7),4,INDIRECT(B$7),1,INDIRECT(市民!C$7),2)+COUNTIFS(INDIRECT(A$7),3,INDIRECT(B$7),1,INDIRECT(市民!C$7),2)</f>
        <v>0</v>
      </c>
      <c r="W16" s="13">
        <f ca="1">COUNTIFS(INDIRECT(A$7),4,INDIRECT(B$7),2,INDIRECT(市民!C$7),2)+COUNTIFS(INDIRECT(A$7),3,INDIRECT(B$7),2,INDIRECT(市民!C$7),2)</f>
        <v>0</v>
      </c>
      <c r="X16" s="13">
        <f ca="1">COUNTIFS(INDIRECT(A$7),1,INDIRECT(B$7),1,INDIRECT(市民!C$7),2)+COUNTIFS(INDIRECT(A$7),2,INDIRECT(B$7),1,INDIRECT(市民!C$7),2)</f>
        <v>59</v>
      </c>
      <c r="Y16" s="13">
        <f ca="1">COUNTIFS(INDIRECT(A$7),1,INDIRECT(B$7),2,INDIRECT(市民!C$7),2)+COUNTIFS(INDIRECT(A$7),2,INDIRECT(B$7),2,INDIRECT(市民!C$7),2)</f>
        <v>34</v>
      </c>
      <c r="Z16" s="12">
        <f ca="1">COUNTIFS(INDIRECT(A$7),1,INDIRECT(B$7),4,INDIRECT(市民!C$7),2)+COUNTIFS(INDIRECT(A$7),1,INDIRECT(B$7),3,INDIRECT(市民!C$7),2)</f>
        <v>0</v>
      </c>
      <c r="AA16" s="13">
        <f ca="1">COUNTIFS(INDIRECT(A$7),1,INDIRECT(B$7),1,INDIRECT(市民!C$7),2)+COUNTIFS(INDIRECT(A$7),1,INDIRECT(B$7),2,INDIRECT(市民!C$7),2)</f>
        <v>93</v>
      </c>
      <c r="AB16" s="13">
        <f ca="1">COUNTIFS(INDIRECT(A$7),2,INDIRECT(B$7),4,INDIRECT(市民!C$7),2)+COUNTIFS(INDIRECT(A$7),2,INDIRECT(B$7),3,INDIRECT(市民!C$7),2)</f>
        <v>0</v>
      </c>
      <c r="AC16" s="13">
        <f ca="1">COUNTIFS(INDIRECT(A$7),2,INDIRECT(B$7),1,INDIRECT(市民!C$7),2)+COUNTIFS(INDIRECT(A$7),2,INDIRECT(B$7),2,INDIRECT(市民!C$7),2)</f>
        <v>0</v>
      </c>
    </row>
    <row r="17" spans="1:29" ht="15.95" customHeight="1">
      <c r="A17" s="94"/>
      <c r="B17" s="92"/>
      <c r="C17" s="32" t="s">
        <v>46</v>
      </c>
      <c r="D17" s="123">
        <f ca="1">D16/$Q16</f>
        <v>0.62765957446808507</v>
      </c>
      <c r="E17" s="124"/>
      <c r="F17" s="124"/>
      <c r="G17" s="126">
        <f ca="1">G16/Q16</f>
        <v>0.36170212765957449</v>
      </c>
      <c r="H17" s="126"/>
      <c r="I17" s="126"/>
      <c r="J17" s="114">
        <f ca="1">J16/Q16</f>
        <v>0</v>
      </c>
      <c r="K17" s="114"/>
      <c r="L17" s="114"/>
      <c r="M17" s="115">
        <f ca="1">M16/Q16</f>
        <v>0</v>
      </c>
      <c r="N17" s="115"/>
      <c r="O17" s="115"/>
      <c r="P17" s="27">
        <f ca="1">P16/Q16</f>
        <v>1.0638297872340425E-2</v>
      </c>
      <c r="Q17" s="15"/>
    </row>
    <row r="18" spans="1:29" ht="15.95" customHeight="1">
      <c r="A18" s="94"/>
      <c r="B18" s="91" t="s">
        <v>16</v>
      </c>
      <c r="C18" s="35" t="s">
        <v>10</v>
      </c>
      <c r="D18" s="116">
        <f ca="1">IF(AND(A6=4,B6=4),R18,IF(AND(A6=4,B6=2),V18,IF(AND(A6=2,B6=4),Z18,COUNTIFS(INDIRECT(A$7),1,INDIRECT(B$7),1,INDIRECT(市民!C$7),3))))</f>
        <v>71</v>
      </c>
      <c r="E18" s="117"/>
      <c r="F18" s="117"/>
      <c r="G18" s="118">
        <f ca="1">IF(AND(A6=4,B6=4),S18,IF(AND(A6=4,B6=2),W18,IF(AND(A6=2,B6=4),AA18,COUNTIFS(INDIRECT(A$7),1,INDIRECT(B$7),2,INDIRECT(市民!C$7),3))))</f>
        <v>59</v>
      </c>
      <c r="H18" s="118"/>
      <c r="I18" s="118"/>
      <c r="J18" s="117">
        <f ca="1">IF(AND(A6=4,B6=4),T18,IF(AND(A6=4,B6=2),X18,IF(AND(A6=2,B6=4),AB18,COUNTIFS(INDIRECT(A$7),2,INDIRECT(B$7),1,INDIRECT(市民!C$7),3))))</f>
        <v>0</v>
      </c>
      <c r="K18" s="117"/>
      <c r="L18" s="117"/>
      <c r="M18" s="118">
        <f ca="1">IF(AND(A6=4,B6=4),U18,IF(AND(A6=4,B6=2),Y18,IF(AND(A6=2,B6=4),AC18,COUNTIFS(INDIRECT(A$7),2,INDIRECT(B$7),2,INDIRECT(市民!C$7),3))))</f>
        <v>0</v>
      </c>
      <c r="N18" s="118"/>
      <c r="O18" s="118"/>
      <c r="P18" s="29">
        <f ca="1">COUNTIFS(INDIRECT($B$7),"",市民!$C$8:$C$1790,3)+COUNTIFS(INDIRECT($A$7),"",市民!$C$8:$C$1790,3)+COUNTIFS(INDIRECT($B$7),0,市民!$C$8:$C$1790,3)+COUNTIFS(INDIRECT($A$7),0,市民!$C$8:$C$1790,3)-COUNTIFS(INDIRECT(A7),"",INDIRECT(B7),"",市民!$C$8:$C$1790,3)-COUNTIFS(INDIRECT(A7),"*",INDIRECT(B7),"",市民!$C$8:$C$1790,3)-COUNTIFS(INDIRECT(A7),"",INDIRECT(B7),"*",市民!$C$8:$C$1790,3)-COUNTIFS(INDIRECT(A7),0,INDIRECT(B7),0,市民!$C$8:$C$1790,3)-COUNTIFS(INDIRECT(A7),"",INDIRECT(B7),0,市民!$C$8:$C$1790,3)-COUNTIFS(INDIRECT(A7),"*",INDIRECT(B7),0,市民!$C$8:$C$1790,3)-COUNTIFS(INDIRECT(A7),0,INDIRECT(B7),"",市民!$C$8:$C$1790,3)-COUNTIFS(INDIRECT(A7),0,INDIRECT(B7),"*",市民!$C$8:$C$1790,3)</f>
        <v>1</v>
      </c>
      <c r="Q18" s="15">
        <f t="shared" ref="Q18" ca="1" si="10">SUM(D18:P18)</f>
        <v>131</v>
      </c>
      <c r="R18">
        <f ca="1">COUNTIFS(INDIRECT(A$7),4,INDIRECT(B$7),4,INDIRECT(市民!C$7),3)+COUNTIFS(INDIRECT(A$7),4,INDIRECT(B$7),3,INDIRECT(市民!C$7),3)+COUNTIFS(INDIRECT(A$7),3,INDIRECT(B$7),4,INDIRECT(市民!C$7),3)+COUNTIFS(INDIRECT(A$7),3,INDIRECT(B$7),3,INDIRECT(市民!C$7),3)</f>
        <v>0</v>
      </c>
      <c r="S18">
        <f ca="1">COUNTIFS(INDIRECT(A$7),4,INDIRECT(B$7),1,INDIRECT(市民!C$7),3)+COUNTIFS(INDIRECT(A$7),4,INDIRECT(B$7),2,INDIRECT(市民!C$7),3)+COUNTIFS(INDIRECT(A$7),3,INDIRECT(B$7),1,INDIRECT(市民!C$7),3)+COUNTIFS(INDIRECT(A$7),3,INDIRECT(B$7),2,INDIRECT(市民!C$7),3)</f>
        <v>0</v>
      </c>
      <c r="T18">
        <f ca="1">COUNTIFS(INDIRECT(A$7),1,INDIRECT(B$7),3,INDIRECT(市民!C$7),3)+COUNTIFS(INDIRECT(A$7),1,INDIRECT(B$7),4,INDIRECT(市民!C$7),3)+COUNTIFS(INDIRECT(A$7),2,INDIRECT(B$7),4,INDIRECT(市民!C$7),3)+COUNTIFS(INDIRECT(A$7),2,INDIRECT(B$7),3,INDIRECT(市民!C$7),3)</f>
        <v>0</v>
      </c>
      <c r="U18" s="13">
        <f ca="1">COUNTIFS(INDIRECT(A$7),1,INDIRECT(B$7),1,INDIRECT(市民!C$7),3)+COUNTIFS(INDIRECT(A$7),1,INDIRECT(B$7),2,INDIRECT(市民!C$7),3)+COUNTIFS(INDIRECT(A$7),2,INDIRECT(B$7),1,INDIRECT(市民!C$7),3)+COUNTIFS(INDIRECT(A$7),2,INDIRECT(B$7),2,INDIRECT(市民!C$7),3)</f>
        <v>130</v>
      </c>
      <c r="V18" s="12">
        <f ca="1">COUNTIFS(INDIRECT(A$7),4,INDIRECT(B$7),1,INDIRECT(市民!C$7),3)+COUNTIFS(INDIRECT(A$7),3,INDIRECT(B$7),1,INDIRECT(市民!C$7),3)</f>
        <v>0</v>
      </c>
      <c r="W18" s="13">
        <f ca="1">COUNTIFS(INDIRECT(A$7),4,INDIRECT(B$7),2,INDIRECT(市民!C$7),3)+COUNTIFS(INDIRECT(A$7),3,INDIRECT(B$7),2,INDIRECT(市民!C$7),3)</f>
        <v>0</v>
      </c>
      <c r="X18" s="13">
        <f ca="1">COUNTIFS(INDIRECT(A$7),1,INDIRECT(B$7),1,INDIRECT(市民!C$7),3)+COUNTIFS(INDIRECT(A$7),2,INDIRECT(B$7),1,INDIRECT(市民!C$7),3)</f>
        <v>71</v>
      </c>
      <c r="Y18" s="13">
        <f ca="1">COUNTIFS(INDIRECT(A$7),1,INDIRECT(B$7),2,INDIRECT(市民!C$7),3)+COUNTIFS(INDIRECT(A$7),2,INDIRECT(B$7),2,INDIRECT(市民!C$7),3)</f>
        <v>59</v>
      </c>
      <c r="Z18" s="12">
        <f ca="1">COUNTIFS(INDIRECT(A$7),1,INDIRECT(B$7),4,INDIRECT(市民!C$7),3)+COUNTIFS(INDIRECT(A$7),1,INDIRECT(B$7),3,INDIRECT(市民!C$7),3)</f>
        <v>0</v>
      </c>
      <c r="AA18" s="13">
        <f ca="1">COUNTIFS(INDIRECT(A$7),1,INDIRECT(B$7),1,INDIRECT(市民!C$7),3)+COUNTIFS(INDIRECT(A$7),1,INDIRECT(B$7),2,INDIRECT(市民!C$7),3)</f>
        <v>130</v>
      </c>
      <c r="AB18" s="13">
        <f ca="1">COUNTIFS(INDIRECT(A$7),2,INDIRECT(B$7),4,INDIRECT(市民!C$7),3)+COUNTIFS(INDIRECT(A$7),2,INDIRECT(B$7),3,INDIRECT(市民!C$7),3)</f>
        <v>0</v>
      </c>
      <c r="AC18" s="13">
        <f ca="1">COUNTIFS(INDIRECT(A$7),2,INDIRECT(B$7),1,INDIRECT(市民!C$7),3)+COUNTIFS(INDIRECT(A$7),2,INDIRECT(B$7),2,INDIRECT(市民!C$7),3)</f>
        <v>0</v>
      </c>
    </row>
    <row r="19" spans="1:29" ht="15.95" customHeight="1">
      <c r="A19" s="94"/>
      <c r="B19" s="92"/>
      <c r="C19" s="32" t="s">
        <v>46</v>
      </c>
      <c r="D19" s="123">
        <f ca="1">D18/$Q18</f>
        <v>0.5419847328244275</v>
      </c>
      <c r="E19" s="124"/>
      <c r="F19" s="124"/>
      <c r="G19" s="115">
        <f ca="1">G18/Q18</f>
        <v>0.45038167938931295</v>
      </c>
      <c r="H19" s="115"/>
      <c r="I19" s="115"/>
      <c r="J19" s="114">
        <f ca="1">J18/Q18</f>
        <v>0</v>
      </c>
      <c r="K19" s="114"/>
      <c r="L19" s="114"/>
      <c r="M19" s="115">
        <f ca="1">M18/Q18</f>
        <v>0</v>
      </c>
      <c r="N19" s="115"/>
      <c r="O19" s="115"/>
      <c r="P19" s="27">
        <f ca="1">P18/Q18</f>
        <v>7.6335877862595417E-3</v>
      </c>
      <c r="Q19" s="15"/>
    </row>
    <row r="20" spans="1:29" ht="15.95" customHeight="1">
      <c r="A20" s="94"/>
      <c r="B20" s="91" t="s">
        <v>17</v>
      </c>
      <c r="C20" s="35" t="s">
        <v>10</v>
      </c>
      <c r="D20" s="116">
        <f ca="1">IF(AND(A6=4,B6=4),R20,IF(AND(A6=4,B6=2),V20,IF(AND(A6=2,B6=4),Z20,COUNTIFS(INDIRECT(A$7),1,INDIRECT(B$7),1,INDIRECT(市民!C$7),4))))</f>
        <v>114</v>
      </c>
      <c r="E20" s="117"/>
      <c r="F20" s="117"/>
      <c r="G20" s="118">
        <f ca="1">IF(AND(A6=4,B6=4),S20,IF(AND(A6=4,B6=2),W20,IF(AND(A6=2,B6=4),AA20,COUNTIFS(INDIRECT(A$7),1,INDIRECT(B$7),2,INDIRECT(市民!C$7),4))))</f>
        <v>99</v>
      </c>
      <c r="H20" s="118"/>
      <c r="I20" s="118"/>
      <c r="J20" s="117">
        <f ca="1">IF(AND(A6=4,B6=4),T20,IF(AND(A6=4,B6=2),X20,IF(AND(A6=2,B6=4),AB20,COUNTIFS(INDIRECT(A$7),2,INDIRECT(B$7),1,INDIRECT(市民!C$7),4))))</f>
        <v>0</v>
      </c>
      <c r="K20" s="117"/>
      <c r="L20" s="117"/>
      <c r="M20" s="118">
        <f ca="1">IF(AND(A6=4,B6=4),U20,IF(AND(A6=4,B6=2),Y20,IF(AND(A6=2,B6=4),AC20,COUNTIFS(INDIRECT(A$7),2,INDIRECT(B$7),2,INDIRECT(市民!C$7),4))))</f>
        <v>0</v>
      </c>
      <c r="N20" s="118"/>
      <c r="O20" s="118"/>
      <c r="P20" s="29">
        <f ca="1">COUNTIFS(INDIRECT($B$7),"",市民!$C$8:$C$1790,4)+COUNTIFS(INDIRECT($A$7),"",市民!$C$8:$C$1790,4)+COUNTIFS(INDIRECT($B$7),0,市民!$C$8:$C$1790,4)+COUNTIFS(INDIRECT($A$7),0,市民!$C$8:$C$1790,4)-COUNTIFS(INDIRECT(A7),"",INDIRECT(B7),"",市民!$C$8:$C$1790,4)-COUNTIFS(INDIRECT(A7),"*",INDIRECT(B7),"",市民!$C$8:$C$1790,4)-COUNTIFS(INDIRECT(A7),"",INDIRECT(B7),"*",市民!$C$8:$C$1790,4)-COUNTIFS(INDIRECT(A7),0,INDIRECT(B7),0,市民!$C$8:$C$1790,4)-COUNTIFS(INDIRECT(A7),"",INDIRECT(B7),0,市民!$C$8:$C$1790,4)-COUNTIFS(INDIRECT(A7),"*",INDIRECT(B7),0,市民!$C$8:$C$1790,4)-COUNTIFS(INDIRECT(A7),0,INDIRECT(B7),"",市民!$C$8:$C$1790,4)-COUNTIFS(INDIRECT(A7),0,INDIRECT(B7),"*",市民!$C$8:$C$1790,4)</f>
        <v>0</v>
      </c>
      <c r="Q20" s="15">
        <f t="shared" ref="Q20" ca="1" si="11">SUM(D20:P20)</f>
        <v>213</v>
      </c>
      <c r="R20">
        <f ca="1">COUNTIFS(INDIRECT(A$7),4,INDIRECT(B$7),4,INDIRECT(市民!C$7),4)+COUNTIFS(INDIRECT(A$7),4,INDIRECT(B$7),3,INDIRECT(市民!C$7),4)+COUNTIFS(INDIRECT(A$7),3,INDIRECT(B$7),4,INDIRECT(市民!C$7),4)+COUNTIFS(INDIRECT(A$7),3,INDIRECT(B$7),3,INDIRECT(市民!C$7),4)</f>
        <v>0</v>
      </c>
      <c r="S20">
        <f ca="1">COUNTIFS(INDIRECT(A$7),4,INDIRECT(B$7),1,INDIRECT(市民!C$7),4)+COUNTIFS(INDIRECT(A$7),4,INDIRECT(B$7),2,INDIRECT(市民!C$7),4)+COUNTIFS(INDIRECT(A$7),3,INDIRECT(B$7),1,INDIRECT(市民!C$7),4)+COUNTIFS(INDIRECT(A$7),3,INDIRECT(B$7),2,INDIRECT(市民!C$7),4)</f>
        <v>0</v>
      </c>
      <c r="T20">
        <f ca="1">COUNTIFS(INDIRECT(A$7),1,INDIRECT(B$7),3,INDIRECT(市民!C$7),4)+COUNTIFS(INDIRECT(A$7),1,INDIRECT(B$7),4,INDIRECT(市民!C$7),4)+COUNTIFS(INDIRECT(A$7),2,INDIRECT(B$7),4,INDIRECT(市民!C$7),4)+COUNTIFS(INDIRECT(A$7),2,INDIRECT(B$7),3,INDIRECT(市民!C$7),4)</f>
        <v>0</v>
      </c>
      <c r="U20" s="13">
        <f ca="1">COUNTIFS(INDIRECT(A$7),1,INDIRECT(B$7),1,INDIRECT(市民!C$7),4)+COUNTIFS(INDIRECT(A$7),1,INDIRECT(B$7),2,INDIRECT(市民!C$7),4)+COUNTIFS(INDIRECT(A$7),2,INDIRECT(B$7),1,INDIRECT(市民!C$7),4)+COUNTIFS(INDIRECT(A$7),2,INDIRECT(B$7),2,INDIRECT(市民!C$7),4)</f>
        <v>213</v>
      </c>
      <c r="V20" s="12">
        <f ca="1">COUNTIFS(INDIRECT(A$7),4,INDIRECT(B$7),1,INDIRECT(市民!C$7),4)+COUNTIFS(INDIRECT(A$7),3,INDIRECT(B$7),1,INDIRECT(市民!C$7),4)</f>
        <v>0</v>
      </c>
      <c r="W20" s="13">
        <f ca="1">COUNTIFS(INDIRECT(A$7),4,INDIRECT(B$7),2,INDIRECT(市民!C$7),4)+COUNTIFS(INDIRECT(A$7),3,INDIRECT(B$7),2,INDIRECT(市民!C$7),4)</f>
        <v>0</v>
      </c>
      <c r="X20" s="13">
        <f ca="1">COUNTIFS(INDIRECT(A$7),1,INDIRECT(B$7),1,INDIRECT(市民!C$7),4)+COUNTIFS(INDIRECT(A$7),2,INDIRECT(B$7),1,INDIRECT(市民!C$7),4)</f>
        <v>114</v>
      </c>
      <c r="Y20" s="13">
        <f ca="1">COUNTIFS(INDIRECT(A$7),1,INDIRECT(B$7),2,INDIRECT(市民!C$7),4)+COUNTIFS(INDIRECT(A$7),2,INDIRECT(B$7),2,INDIRECT(市民!C$7),4)</f>
        <v>99</v>
      </c>
      <c r="Z20" s="12">
        <f ca="1">COUNTIFS(INDIRECT(A$7),1,INDIRECT(B$7),4,INDIRECT(市民!C$7),4)+COUNTIFS(INDIRECT(A$7),1,INDIRECT(B$7),3,INDIRECT(市民!C$7),4)</f>
        <v>0</v>
      </c>
      <c r="AA20" s="13">
        <f ca="1">COUNTIFS(INDIRECT(A$7),1,INDIRECT(B$7),1,INDIRECT(市民!C$7),4)+COUNTIFS(INDIRECT(A$7),1,INDIRECT(B$7),2,INDIRECT(市民!C$7),4)</f>
        <v>213</v>
      </c>
      <c r="AB20" s="13">
        <f ca="1">COUNTIFS(INDIRECT(A$7),2,INDIRECT(B$7),4,INDIRECT(市民!C$7),4)+COUNTIFS(INDIRECT(A$7),2,INDIRECT(B$7),3,INDIRECT(市民!C$7),4)</f>
        <v>0</v>
      </c>
      <c r="AC20" s="13">
        <f ca="1">COUNTIFS(INDIRECT(A$7),2,INDIRECT(B$7),1,INDIRECT(市民!C$7),4)+COUNTIFS(INDIRECT(A$7),2,INDIRECT(B$7),2,INDIRECT(市民!C$7),4)</f>
        <v>0</v>
      </c>
    </row>
    <row r="21" spans="1:29" ht="15.95" customHeight="1">
      <c r="A21" s="94"/>
      <c r="B21" s="92"/>
      <c r="C21" s="32" t="s">
        <v>46</v>
      </c>
      <c r="D21" s="123">
        <f ca="1">D20/$Q20</f>
        <v>0.53521126760563376</v>
      </c>
      <c r="E21" s="124"/>
      <c r="F21" s="124"/>
      <c r="G21" s="126">
        <f ca="1">G20/Q20</f>
        <v>0.46478873239436619</v>
      </c>
      <c r="H21" s="126"/>
      <c r="I21" s="126"/>
      <c r="J21" s="114">
        <f ca="1">J20/Q20</f>
        <v>0</v>
      </c>
      <c r="K21" s="114"/>
      <c r="L21" s="114"/>
      <c r="M21" s="115">
        <f ca="1">M20/Q20</f>
        <v>0</v>
      </c>
      <c r="N21" s="115"/>
      <c r="O21" s="115"/>
      <c r="P21" s="27">
        <f ca="1">P20/Q20</f>
        <v>0</v>
      </c>
      <c r="Q21" s="15"/>
    </row>
    <row r="22" spans="1:29" ht="15.95" customHeight="1">
      <c r="A22" s="94"/>
      <c r="B22" s="91" t="s">
        <v>18</v>
      </c>
      <c r="C22" s="35" t="s">
        <v>10</v>
      </c>
      <c r="D22" s="116">
        <f ca="1">IF(AND(A6=4,B6=4),R22,IF(AND(A6=4,B6=2),V22,IF(AND(A6=2,B6=4),Z22,COUNTIFS(INDIRECT(A$7),1,INDIRECT(B$7),1,INDIRECT(市民!C$7),5))))</f>
        <v>133</v>
      </c>
      <c r="E22" s="117"/>
      <c r="F22" s="117"/>
      <c r="G22" s="118">
        <f ca="1">IF(AND(A6=4,B6=4),S22,IF(AND(A6=4,B6=2),W22,IF(AND(A6=2,B6=4),AA22,COUNTIFS(INDIRECT(A$7),1,INDIRECT(B$7),2,INDIRECT(市民!C$7),5))))</f>
        <v>100</v>
      </c>
      <c r="H22" s="118"/>
      <c r="I22" s="118"/>
      <c r="J22" s="117">
        <f ca="1">IF(AND(A6=4,B6=4),T22,IF(AND(A6=4,B6=2),X22,IF(AND(A6=2,B6=4),AB22,COUNTIFS(INDIRECT(A$7),2,INDIRECT(B$7),1,INDIRECT(市民!C$7),5))))</f>
        <v>0</v>
      </c>
      <c r="K22" s="117"/>
      <c r="L22" s="117"/>
      <c r="M22" s="132">
        <f ca="1">IF(AND(A6=4,B6=4),U22,IF(AND(A6=4,B6=2),Y22,IF(AND(A6=2,B6=4),AC22,COUNTIFS(INDIRECT(A$7),2,INDIRECT(B$7),2,INDIRECT(市民!C$7),5))))</f>
        <v>0</v>
      </c>
      <c r="N22" s="132"/>
      <c r="O22" s="132"/>
      <c r="P22" s="29">
        <f ca="1">COUNTIFS(INDIRECT($B$7),"",市民!$C$8:$C$1790,5)+COUNTIFS(INDIRECT($A$7),"",市民!$C$8:$C$1790,5)+COUNTIFS(INDIRECT($B$7),0,市民!$C$8:$C$1790,5)+COUNTIFS(INDIRECT($A$7),0,市民!$C$8:$C$1790,5)-COUNTIFS(INDIRECT(A7),"",INDIRECT(B7),"",市民!$C$8:$C$1790,5)-COUNTIFS(INDIRECT(A7),"*",INDIRECT(B7),"",市民!$C$8:$C$1790,5)-COUNTIFS(INDIRECT(A7),"",INDIRECT(B7),"*",市民!$C$8:$C$1790,5)-COUNTIFS(INDIRECT(A7),0,INDIRECT(B7),0,市民!$C$8:$C$1790,5)-COUNTIFS(INDIRECT(A7),"",INDIRECT(B7),0,市民!$C$8:$C$1790,5)-COUNTIFS(INDIRECT(A7),"*",INDIRECT(B7),0,市民!$C$8:$C$1790,5)-COUNTIFS(INDIRECT(A7),0,INDIRECT(B7),"",市民!$C$8:$C$1790,5)-COUNTIFS(INDIRECT(A7),0,INDIRECT(B7),"*",市民!$C$8:$C$1790,5)</f>
        <v>1</v>
      </c>
      <c r="Q22" s="15">
        <f t="shared" ref="Q22" ca="1" si="12">SUM(D22:P22)</f>
        <v>234</v>
      </c>
      <c r="R22">
        <f ca="1">COUNTIFS(INDIRECT(A$7),4,INDIRECT(B$7),4,INDIRECT(市民!C$7),5)+COUNTIFS(INDIRECT(A$7),4,INDIRECT(B$7),3,INDIRECT(市民!C$7),5)+COUNTIFS(INDIRECT(A$7),3,INDIRECT(B$7),4,INDIRECT(市民!C$7),5)+COUNTIFS(INDIRECT(A$7),3,INDIRECT(B$7),3,INDIRECT(市民!C$7),5)</f>
        <v>0</v>
      </c>
      <c r="S22">
        <f ca="1">COUNTIFS(INDIRECT(A$7),4,INDIRECT(B$7),1,INDIRECT(市民!C$7),5)+COUNTIFS(INDIRECT(A$7),4,INDIRECT(B$7),2,INDIRECT(市民!C$7),5)+COUNTIFS(INDIRECT(A$7),3,INDIRECT(B$7),1,INDIRECT(市民!C$7),5)+COUNTIFS(INDIRECT(A$7),3,INDIRECT(B$7),2,INDIRECT(市民!C$7),5)</f>
        <v>0</v>
      </c>
      <c r="T22">
        <f ca="1">COUNTIFS(INDIRECT(A$7),1,INDIRECT(B$7),3,INDIRECT(市民!C$7),5)+COUNTIFS(INDIRECT(A$7),1,INDIRECT(B$7),4,INDIRECT(市民!C$7),5)+COUNTIFS(INDIRECT(A$7),2,INDIRECT(B$7),4,INDIRECT(市民!C$7),5)+COUNTIFS(INDIRECT(A$7),2,INDIRECT(B$7),3,INDIRECT(市民!C$7),5)</f>
        <v>0</v>
      </c>
      <c r="U22" s="13">
        <f ca="1">COUNTIFS(INDIRECT(A$7),1,INDIRECT(B$7),1,INDIRECT(市民!C$7),5)+COUNTIFS(INDIRECT(A$7),1,INDIRECT(B$7),2,INDIRECT(市民!C$7),5)+COUNTIFS(INDIRECT(A$7),2,INDIRECT(B$7),1,INDIRECT(市民!C$7),5)+COUNTIFS(INDIRECT(A$7),2,INDIRECT(B$7),2,INDIRECT(市民!C$7),5)</f>
        <v>233</v>
      </c>
      <c r="V22" s="12">
        <f ca="1">COUNTIFS(INDIRECT(A$7),4,INDIRECT(B$7),1,INDIRECT(市民!C$7),5)+COUNTIFS(INDIRECT(A$7),3,INDIRECT(B$7),1,INDIRECT(市民!C$7),5)</f>
        <v>0</v>
      </c>
      <c r="W22" s="13">
        <f ca="1">COUNTIFS(INDIRECT(A$7),4,INDIRECT(B$7),2,INDIRECT(市民!C$7),5)+COUNTIFS(INDIRECT(A$7),3,INDIRECT(B$7),2,INDIRECT(市民!C$7),5)</f>
        <v>0</v>
      </c>
      <c r="X22" s="13">
        <f ca="1">COUNTIFS(INDIRECT(A$7),1,INDIRECT(B$7),1,INDIRECT(市民!C$7),5)+COUNTIFS(INDIRECT(A$7),2,INDIRECT(B$7),1,INDIRECT(市民!C$7),5)</f>
        <v>133</v>
      </c>
      <c r="Y22" s="13">
        <f ca="1">COUNTIFS(INDIRECT(A$7),1,INDIRECT(B$7),2,INDIRECT(市民!C$7),5)+COUNTIFS(INDIRECT(A$7),2,INDIRECT(B$7),2,INDIRECT(市民!C$7),5)</f>
        <v>100</v>
      </c>
      <c r="Z22" s="12">
        <f ca="1">COUNTIFS(INDIRECT(A$7),1,INDIRECT(B$7),4,INDIRECT(市民!C$7),5)+COUNTIFS(INDIRECT(A$7),1,INDIRECT(B$7),3,INDIRECT(市民!C$7),5)</f>
        <v>0</v>
      </c>
      <c r="AA22" s="13">
        <f ca="1">COUNTIFS(INDIRECT(A$7),1,INDIRECT(B$7),1,INDIRECT(市民!C$7),5)+COUNTIFS(INDIRECT(A$7),1,INDIRECT(B$7),2,INDIRECT(市民!C$7),5)</f>
        <v>233</v>
      </c>
      <c r="AB22" s="13">
        <f ca="1">COUNTIFS(INDIRECT(A$7),2,INDIRECT(B$7),4,INDIRECT(市民!C$7),5)+COUNTIFS(INDIRECT(A$7),2,INDIRECT(B$7),3,INDIRECT(市民!C$7),5)</f>
        <v>0</v>
      </c>
      <c r="AC22" s="13">
        <f ca="1">COUNTIFS(INDIRECT(A$7),2,INDIRECT(B$7),1,INDIRECT(市民!C$7),5)+COUNTIFS(INDIRECT(A$7),2,INDIRECT(B$7),2,INDIRECT(市民!C$7),5)</f>
        <v>0</v>
      </c>
    </row>
    <row r="23" spans="1:29" ht="15.95" customHeight="1">
      <c r="A23" s="94"/>
      <c r="B23" s="92"/>
      <c r="C23" s="32" t="s">
        <v>46</v>
      </c>
      <c r="D23" s="123">
        <f ca="1">D22/$Q22</f>
        <v>0.56837606837606836</v>
      </c>
      <c r="E23" s="124"/>
      <c r="F23" s="124"/>
      <c r="G23" s="115">
        <f ca="1">G22/Q22</f>
        <v>0.42735042735042733</v>
      </c>
      <c r="H23" s="115"/>
      <c r="I23" s="115"/>
      <c r="J23" s="114">
        <f ca="1">J22/Q22</f>
        <v>0</v>
      </c>
      <c r="K23" s="114"/>
      <c r="L23" s="114"/>
      <c r="M23" s="115">
        <f ca="1">M22/Q22</f>
        <v>0</v>
      </c>
      <c r="N23" s="115"/>
      <c r="O23" s="115"/>
      <c r="P23" s="27">
        <f ca="1">P22/Q22</f>
        <v>4.2735042735042739E-3</v>
      </c>
      <c r="Q23" s="15"/>
    </row>
    <row r="24" spans="1:29" ht="15.95" customHeight="1">
      <c r="A24" s="94"/>
      <c r="B24" s="91" t="s">
        <v>19</v>
      </c>
      <c r="C24" s="35" t="s">
        <v>10</v>
      </c>
      <c r="D24" s="116">
        <f ca="1">IF(AND(A6=4,B6=4),R24,IF(AND(A6=4,B6=2),V24,IF(AND(A6=2,B6=4),Z24,COUNTIFS(INDIRECT(A$7),1,INDIRECT(B$7),1,INDIRECT(市民!C$7),6))))</f>
        <v>58</v>
      </c>
      <c r="E24" s="117"/>
      <c r="F24" s="117"/>
      <c r="G24" s="118">
        <f ca="1">IF(AND(A6=4,B6=4),S24,IF(AND(A6=4,B6=2),W24,IF(AND(A6=2,B6=4),AA24,COUNTIFS(INDIRECT(A$7),1,INDIRECT(B$7),2,INDIRECT(市民!C$7),6))))</f>
        <v>51</v>
      </c>
      <c r="H24" s="118"/>
      <c r="I24" s="118"/>
      <c r="J24" s="117">
        <f ca="1">IF(AND(A6=4,B6=4),T24,IF(AND(A6=4,B6=2),X24,IF(AND(A6=2,B6=4),AB24,COUNTIFS(INDIRECT(A$7),2,INDIRECT(B$7),1,INDIRECT(市民!C$7),6))))</f>
        <v>0</v>
      </c>
      <c r="K24" s="117"/>
      <c r="L24" s="117"/>
      <c r="M24" s="118">
        <f ca="1">IF(AND(A6=4,B6=4),U24,IF(AND(A6=4,B6=2),Y24,IF(AND(A6=2,B6=4),AC24,COUNTIFS(INDIRECT(A$7),2,INDIRECT(B$7),2,INDIRECT(市民!C$7),6))))</f>
        <v>0</v>
      </c>
      <c r="N24" s="118"/>
      <c r="O24" s="118"/>
      <c r="P24" s="29">
        <f ca="1">COUNTIFS(INDIRECT($B$7),"",市民!$C$8:$C$1790,6)+COUNTIFS(INDIRECT($A$7),"",市民!$C$8:$C$1790,6)+COUNTIFS(INDIRECT($B$7),0,市民!$C$8:$C$1790,6)+COUNTIFS(INDIRECT($A$7),0,市民!$C$8:$C$1790,6)-COUNTIFS(INDIRECT(A7),"",INDIRECT(B7),"",市民!$C$8:$C$1790,6)-COUNTIFS(INDIRECT(A7),"*",INDIRECT(B7),"",市民!$C$8:$C$1790,6)-COUNTIFS(INDIRECT(A7),"",INDIRECT(B7),"*",市民!$C$8:$C$1790,6)-COUNTIFS(INDIRECT(A7),0,INDIRECT(B7),0,市民!$C$8:$C$1790,6)-COUNTIFS(INDIRECT(A7),"",INDIRECT(B7),0,市民!$C$8:$C$1790,6)-COUNTIFS(INDIRECT(A7),"*",INDIRECT(B7),0,市民!$C$8:$C$1790,6)-COUNTIFS(INDIRECT(A7),0,INDIRECT(B7),"",市民!$C$8:$C$1790,6)-COUNTIFS(INDIRECT(A7),0,INDIRECT(B7),"*",市民!$C$8:$C$1790,6)</f>
        <v>0</v>
      </c>
      <c r="Q24" s="15">
        <f t="shared" ref="Q24" ca="1" si="13">SUM(D24:P24)</f>
        <v>109</v>
      </c>
      <c r="R24">
        <f ca="1">COUNTIFS(INDIRECT(A$7),4,INDIRECT(B$7),4,INDIRECT(市民!C$7),6)+COUNTIFS(INDIRECT(A$7),4,INDIRECT(B$7),3,INDIRECT(市民!C$7),6)+COUNTIFS(INDIRECT(A$7),3,INDIRECT(B$7),4,INDIRECT(市民!C$7),6)+COUNTIFS(INDIRECT(A$7),3,INDIRECT(B$7),3,INDIRECT(市民!C$7),6)</f>
        <v>0</v>
      </c>
      <c r="S24">
        <f ca="1">COUNTIFS(INDIRECT(A$7),4,INDIRECT(B$7),1,INDIRECT(市民!C$7),6)+COUNTIFS(INDIRECT(A$7),4,INDIRECT(B$7),2,INDIRECT(市民!C$7),6)+COUNTIFS(INDIRECT(A$7),3,INDIRECT(B$7),1,INDIRECT(市民!C$7),6)+COUNTIFS(INDIRECT(A$7),3,INDIRECT(B$7),2,INDIRECT(市民!C$7),6)</f>
        <v>0</v>
      </c>
      <c r="T24">
        <f ca="1">COUNTIFS(INDIRECT(A$7),1,INDIRECT(B$7),3,INDIRECT(市民!C$7),6)+COUNTIFS(INDIRECT(A$7),1,INDIRECT(B$7),4,INDIRECT(市民!C$7),6)+COUNTIFS(INDIRECT(A$7),2,INDIRECT(B$7),4,INDIRECT(市民!C$7),6)+COUNTIFS(INDIRECT(A$7),2,INDIRECT(B$7),3,INDIRECT(市民!C$7),6)</f>
        <v>0</v>
      </c>
      <c r="U24" s="13">
        <f ca="1">COUNTIFS(INDIRECT(A$7),1,INDIRECT(B$7),1,INDIRECT(市民!C$7),6)+COUNTIFS(INDIRECT(A$7),1,INDIRECT(B$7),2,INDIRECT(市民!C$7),6)+COUNTIFS(INDIRECT(A$7),2,INDIRECT(B$7),1,INDIRECT(市民!C$7),6)+COUNTIFS(INDIRECT(A$7),2,INDIRECT(B$7),2,INDIRECT(市民!C$7),6)</f>
        <v>109</v>
      </c>
      <c r="V24" s="12">
        <f ca="1">COUNTIFS(INDIRECT(A$7),4,INDIRECT(B$7),1,INDIRECT(市民!C$7),6)+COUNTIFS(INDIRECT(A$7),3,INDIRECT(B$7),1,INDIRECT(市民!C$7),6)</f>
        <v>0</v>
      </c>
      <c r="W24" s="13">
        <f ca="1">COUNTIFS(INDIRECT(A$7),4,INDIRECT(B$7),2,INDIRECT(市民!C$7),6)+COUNTIFS(INDIRECT(A$7),3,INDIRECT(B$7),2,INDIRECT(市民!C$7),6)</f>
        <v>0</v>
      </c>
      <c r="X24" s="13">
        <f ca="1">COUNTIFS(INDIRECT(A$7),1,INDIRECT(B$7),1,INDIRECT(市民!C$7),6)+COUNTIFS(INDIRECT(A$7),2,INDIRECT(B$7),1,INDIRECT(市民!C$7),6)</f>
        <v>58</v>
      </c>
      <c r="Y24" s="13">
        <f ca="1">COUNTIFS(INDIRECT(A$7),1,INDIRECT(B$7),2,INDIRECT(市民!C$7),6)+COUNTIFS(INDIRECT(A$7),2,INDIRECT(B$7),2,INDIRECT(市民!C$7),6)</f>
        <v>51</v>
      </c>
      <c r="Z24" s="12">
        <f ca="1">COUNTIFS(INDIRECT(A$7),1,INDIRECT(B$7),4,INDIRECT(市民!C$7),6)+COUNTIFS(INDIRECT(A$7),1,INDIRECT(B$7),3,INDIRECT(市民!C$7),6)</f>
        <v>0</v>
      </c>
      <c r="AA24" s="13">
        <f ca="1">COUNTIFS(INDIRECT(A$7),1,INDIRECT(B$7),1,INDIRECT(市民!C$7),6)+COUNTIFS(INDIRECT(A$7),1,INDIRECT(B$7),2,INDIRECT(市民!C$7),6)</f>
        <v>109</v>
      </c>
      <c r="AB24" s="13">
        <f ca="1">COUNTIFS(INDIRECT(A$7),2,INDIRECT(B$7),4,INDIRECT(市民!C$7),6)+COUNTIFS(INDIRECT(A$7),2,INDIRECT(B$7),3,INDIRECT(市民!C$7),6)</f>
        <v>0</v>
      </c>
      <c r="AC24" s="13">
        <f ca="1">COUNTIFS(INDIRECT(A$7),2,INDIRECT(B$7),1,INDIRECT(市民!C$7),6)+COUNTIFS(INDIRECT(A$7),2,INDIRECT(B$7),2,INDIRECT(市民!C$7),6)</f>
        <v>0</v>
      </c>
    </row>
    <row r="25" spans="1:29" ht="15.95" customHeight="1">
      <c r="A25" s="94"/>
      <c r="B25" s="92"/>
      <c r="C25" s="32" t="s">
        <v>46</v>
      </c>
      <c r="D25" s="123">
        <f ca="1">D24/$Q24</f>
        <v>0.5321100917431193</v>
      </c>
      <c r="E25" s="124"/>
      <c r="F25" s="124"/>
      <c r="G25" s="115">
        <f ca="1">G24/Q24</f>
        <v>0.46788990825688076</v>
      </c>
      <c r="H25" s="115"/>
      <c r="I25" s="115"/>
      <c r="J25" s="114">
        <f ca="1">J24/Q24</f>
        <v>0</v>
      </c>
      <c r="K25" s="114"/>
      <c r="L25" s="114"/>
      <c r="M25" s="115">
        <f ca="1">M24/Q24</f>
        <v>0</v>
      </c>
      <c r="N25" s="115"/>
      <c r="O25" s="115"/>
      <c r="P25" s="27">
        <f ca="1">P24/Q24</f>
        <v>0</v>
      </c>
      <c r="Q25" s="15"/>
    </row>
    <row r="26" spans="1:29" ht="15.95" customHeight="1">
      <c r="A26" s="94"/>
      <c r="B26" s="91" t="s">
        <v>20</v>
      </c>
      <c r="C26" s="35" t="s">
        <v>10</v>
      </c>
      <c r="D26" s="116">
        <f ca="1">IF(AND(A6=4,B6=4),R26,IF(AND(A6=4,B6=2),V26,IF(AND(A6=2,B6=4),Z26,COUNTIFS(INDIRECT(A$7),1,INDIRECT(B$7),1,INDIRECT(市民!C$7),7))))</f>
        <v>68</v>
      </c>
      <c r="E26" s="117"/>
      <c r="F26" s="117"/>
      <c r="G26" s="132">
        <f ca="1">IF(AND(A6=4,B6=4),S26,IF(AND(A6=4,B6=2),W26,IF(AND(A6=2,B6=4),AA26,COUNTIFS(INDIRECT(A$7),1,INDIRECT(B$7),2,INDIRECT(市民!C$7),7))))</f>
        <v>45</v>
      </c>
      <c r="H26" s="132"/>
      <c r="I26" s="132"/>
      <c r="J26" s="117">
        <f ca="1">IF(AND(A6=4,B6=4),T26,IF(AND(A6=4,B6=2),X26,IF(AND(A6=2,B6=4),AB26,COUNTIFS(INDIRECT(A$7),2,INDIRECT(B$7),1,INDIRECT(市民!C$7),7))))</f>
        <v>0</v>
      </c>
      <c r="K26" s="117"/>
      <c r="L26" s="117"/>
      <c r="M26" s="118">
        <f ca="1">IF(AND(A6=4,B6=4),U26,IF(AND(A6=4,B6=2),Y26,IF(AND(A6=2,B6=4),AC26,COUNTIFS(INDIRECT(A$7),2,INDIRECT(B$7),2,INDIRECT(市民!C$7),7))))</f>
        <v>0</v>
      </c>
      <c r="N26" s="118"/>
      <c r="O26" s="118"/>
      <c r="P26" s="29">
        <f ca="1">COUNTIFS(INDIRECT($B$7),"",市民!$C$8:$C$1790,7)+COUNTIFS(INDIRECT($A$7),"",市民!$C$8:$C$1790,7)+COUNTIFS(INDIRECT($B$7),0,市民!$C$8:$C$1790,7)+COUNTIFS(INDIRECT($A$7),0,市民!$C$8:$C$1790,7)-COUNTIFS(INDIRECT(A7),"",INDIRECT(B7),"",市民!$C$8:$C$1790,7)-COUNTIFS(INDIRECT(A7),"*",INDIRECT(B7),"",市民!$C$8:$C$1790,7)-COUNTIFS(INDIRECT(A7),"",INDIRECT(B7),"*",市民!$C$8:$C$1790,7)-COUNTIFS(INDIRECT(A7),0,INDIRECT(B7),0,市民!$C$8:$C$1790,7)-COUNTIFS(INDIRECT(A7),"",INDIRECT(B7),0,市民!$C$8:$C$1790,7)-COUNTIFS(INDIRECT(A7),"*",INDIRECT(B7),0,市民!$C$8:$C$1790,7)-COUNTIFS(INDIRECT(A7),0,INDIRECT(B7),"",市民!$C$8:$C$1790,7)-COUNTIFS(INDIRECT(A7),0,INDIRECT(B7),"*",市民!$C$8:$C$1790,7)</f>
        <v>1</v>
      </c>
      <c r="Q26" s="15">
        <f t="shared" ref="Q26" ca="1" si="14">SUM(D26:P26)</f>
        <v>114</v>
      </c>
      <c r="R26">
        <f ca="1">COUNTIFS(INDIRECT(A$7),4,INDIRECT(B$7),4,INDIRECT(市民!C$7),7)+COUNTIFS(INDIRECT(A$7),4,INDIRECT(B$7),3,INDIRECT(市民!C$7),7)+COUNTIFS(INDIRECT(A$7),3,INDIRECT(B$7),4,INDIRECT(市民!C$7),7)+COUNTIFS(INDIRECT(A$7),3,INDIRECT(B$7),3,INDIRECT(市民!C$7),7)</f>
        <v>0</v>
      </c>
      <c r="S26">
        <f ca="1">COUNTIFS(INDIRECT(A$7),4,INDIRECT(B$7),1,INDIRECT(市民!C$7),7)+COUNTIFS(INDIRECT(A$7),4,INDIRECT(B$7),2,INDIRECT(市民!C$7),7)+COUNTIFS(INDIRECT(A$7),3,INDIRECT(B$7),1,INDIRECT(市民!C$7),7)+COUNTIFS(INDIRECT(A$7),3,INDIRECT(B$7),2,INDIRECT(市民!C$7),7)</f>
        <v>0</v>
      </c>
      <c r="T26">
        <f ca="1">COUNTIFS(INDIRECT(A$7),1,INDIRECT(B$7),3,INDIRECT(市民!C$7),7)+COUNTIFS(INDIRECT(A$7),1,INDIRECT(B$7),4,INDIRECT(市民!C$7),7)+COUNTIFS(INDIRECT(A$7),2,INDIRECT(B$7),4,INDIRECT(市民!C$7),7)+COUNTIFS(INDIRECT(A$7),2,INDIRECT(B$7),3,INDIRECT(市民!C$7),7)</f>
        <v>0</v>
      </c>
      <c r="U26" s="13">
        <f ca="1">COUNTIFS(INDIRECT(A$7),1,INDIRECT(B$7),1,INDIRECT(市民!C$7),7)+COUNTIFS(INDIRECT(A$7),1,INDIRECT(B$7),2,INDIRECT(市民!C$7),7)+COUNTIFS(INDIRECT(A$7),2,INDIRECT(B$7),1,INDIRECT(市民!C$7),7)+COUNTIFS(INDIRECT(A$7),2,INDIRECT(B$7),2,INDIRECT(市民!C$7),7)</f>
        <v>113</v>
      </c>
      <c r="V26" s="12">
        <f ca="1">COUNTIFS(INDIRECT(A$7),4,INDIRECT(B$7),1,INDIRECT(市民!C$7),7)+COUNTIFS(INDIRECT(A$7),3,INDIRECT(B$7),1,INDIRECT(市民!C$7),7)</f>
        <v>0</v>
      </c>
      <c r="W26" s="13">
        <f ca="1">COUNTIFS(INDIRECT(A$7),4,INDIRECT(B$7),2,INDIRECT(市民!C$7),7)+COUNTIFS(INDIRECT(A$7),3,INDIRECT(B$7),2,INDIRECT(市民!C$7),7)</f>
        <v>0</v>
      </c>
      <c r="X26" s="13">
        <f ca="1">COUNTIFS(INDIRECT(A$7),1,INDIRECT(B$7),1,INDIRECT(市民!C$7),7)+COUNTIFS(INDIRECT(A$7),2,INDIRECT(B$7),1,INDIRECT(市民!C$7),7)</f>
        <v>68</v>
      </c>
      <c r="Y26" s="13">
        <f ca="1">COUNTIFS(INDIRECT(A$7),1,INDIRECT(B$7),2,INDIRECT(市民!C$7),7)+COUNTIFS(INDIRECT(A$7),2,INDIRECT(B$7),2,INDIRECT(市民!C$7),7)</f>
        <v>45</v>
      </c>
      <c r="Z26" s="12">
        <f ca="1">COUNTIFS(INDIRECT(A$7),1,INDIRECT(B$7),4,INDIRECT(市民!C$7),7)+COUNTIFS(INDIRECT(A$7),1,INDIRECT(B$7),3,INDIRECT(市民!C$7),7)</f>
        <v>0</v>
      </c>
      <c r="AA26" s="13">
        <f ca="1">COUNTIFS(INDIRECT(A$7),1,INDIRECT(B$7),1,INDIRECT(市民!C$7),7)+COUNTIFS(INDIRECT(A$7),1,INDIRECT(B$7),2,INDIRECT(市民!C$7),7)</f>
        <v>113</v>
      </c>
      <c r="AB26" s="13">
        <f ca="1">COUNTIFS(INDIRECT(A$7),2,INDIRECT(B$7),4,INDIRECT(市民!C$7),7)+COUNTIFS(INDIRECT(A$7),2,INDIRECT(B$7),3,INDIRECT(市民!C$7),7)</f>
        <v>0</v>
      </c>
      <c r="AC26" s="13">
        <f ca="1">COUNTIFS(INDIRECT(A$7),2,INDIRECT(B$7),1,INDIRECT(市民!C$7),7)+COUNTIFS(INDIRECT(A$7),2,INDIRECT(B$7),2,INDIRECT(市民!C$7),7)</f>
        <v>0</v>
      </c>
    </row>
    <row r="27" spans="1:29" ht="15.95" customHeight="1">
      <c r="A27" s="94"/>
      <c r="B27" s="92"/>
      <c r="C27" s="32" t="s">
        <v>45</v>
      </c>
      <c r="D27" s="123">
        <f ca="1">D26/$Q26</f>
        <v>0.59649122807017541</v>
      </c>
      <c r="E27" s="124"/>
      <c r="F27" s="124"/>
      <c r="G27" s="115">
        <f ca="1">G26/Q26</f>
        <v>0.39473684210526316</v>
      </c>
      <c r="H27" s="115"/>
      <c r="I27" s="115"/>
      <c r="J27" s="114">
        <f ca="1">J26/Q26</f>
        <v>0</v>
      </c>
      <c r="K27" s="114"/>
      <c r="L27" s="114"/>
      <c r="M27" s="115">
        <f ca="1">M26/Q26</f>
        <v>0</v>
      </c>
      <c r="N27" s="115"/>
      <c r="O27" s="115"/>
      <c r="P27" s="27">
        <f ca="1">P26/Q26</f>
        <v>8.771929824561403E-3</v>
      </c>
      <c r="Q27" s="15"/>
    </row>
    <row r="28" spans="1:29" ht="15.95" customHeight="1">
      <c r="A28" s="94"/>
      <c r="B28" s="91" t="s">
        <v>21</v>
      </c>
      <c r="C28" s="35" t="s">
        <v>10</v>
      </c>
      <c r="D28" s="116">
        <f ca="1">IF(AND(A6=4,B6=4),R28,IF(AND(A6=4,B6=2),V28,IF(AND(A6=2,B6=4),Z28,COUNTIFS(INDIRECT(A$7),1,INDIRECT(B$7),1,INDIRECT(市民!C$7),8))))</f>
        <v>108</v>
      </c>
      <c r="E28" s="117"/>
      <c r="F28" s="117"/>
      <c r="G28" s="118">
        <f ca="1">IF(AND(A6=4,B6=4),S28,IF(AND(A6=4,B6=2),W28,IF(AND(A6=2,B6=4),AA28,COUNTIFS(INDIRECT(A$7),1,INDIRECT(B$7),2,INDIRECT(市民!C$7),8))))</f>
        <v>62</v>
      </c>
      <c r="H28" s="118"/>
      <c r="I28" s="118"/>
      <c r="J28" s="117">
        <f ca="1">IF(AND(A6=4,B6=4),T28,IF(AND(A6=4,B6=2),X28,IF(AND(A6=2,B6=4),AB28,COUNTIFS(INDIRECT(A$7),2,INDIRECT(B$7),1,INDIRECT(市民!C$7),8))))</f>
        <v>0</v>
      </c>
      <c r="K28" s="117"/>
      <c r="L28" s="117"/>
      <c r="M28" s="118">
        <f ca="1">IF(AND(A6=4,B6=4),U28,IF(AND(A6=4,B6=2),Y28,IF(AND(A6=2,B6=4),AC28,COUNTIFS(INDIRECT(A$7),2,INDIRECT(B$7),2,INDIRECT(市民!C$7),8))))</f>
        <v>0</v>
      </c>
      <c r="N28" s="118"/>
      <c r="O28" s="118"/>
      <c r="P28" s="29">
        <f ca="1">COUNTIFS(INDIRECT($B$7),"",市民!$C$8:$C$1790,8)+COUNTIFS(INDIRECT($A$7),"",市民!$C$8:$C$1790,8)+COUNTIFS(INDIRECT($B$7),0,市民!$C$8:$C$1790,8)+COUNTIFS(INDIRECT($A$7),0,市民!$C$8:$C$1790,8)-COUNTIFS(INDIRECT(A7),"",INDIRECT(B7),"",市民!$C$8:$C$1790,8)-COUNTIFS(INDIRECT(A7),"*",INDIRECT(B7),"",市民!$C$8:$C$1790,8)-COUNTIFS(INDIRECT(A7),"",INDIRECT(B7),"*",市民!$C$8:$C$1790,8)-COUNTIFS(INDIRECT(A7),0,INDIRECT(B7),0,市民!$C$8:$C$1790,8)-COUNTIFS(INDIRECT(A7),"",INDIRECT(B7),0,市民!$C$8:$C$1790,8)-COUNTIFS(INDIRECT(A7),"*",INDIRECT(B7),0,市民!$C$8:$C$1790,8)-COUNTIFS(INDIRECT(A7),0,INDIRECT(B7),"",市民!$C$8:$C$1790,8)-COUNTIFS(INDIRECT(A7),0,INDIRECT(B7),"*",市民!$C$8:$C$1790,8)</f>
        <v>3</v>
      </c>
      <c r="Q28" s="15">
        <f t="shared" ref="Q28" ca="1" si="15">SUM(D28:P28)</f>
        <v>173</v>
      </c>
      <c r="R28">
        <f ca="1">COUNTIFS(INDIRECT(A$7),4,INDIRECT(B$7),4,INDIRECT(市民!C$7),8)+COUNTIFS(INDIRECT(A$7),4,INDIRECT(B$7),3,INDIRECT(市民!C$7),8)+COUNTIFS(INDIRECT(A$7),3,INDIRECT(B$7),4,INDIRECT(市民!C$7),8)+COUNTIFS(INDIRECT(A$7),3,INDIRECT(B$7),3,INDIRECT(市民!C$7),8)</f>
        <v>0</v>
      </c>
      <c r="S28">
        <f ca="1">COUNTIFS(INDIRECT(A$7),4,INDIRECT(B$7),1,INDIRECT(市民!C$7),8)+COUNTIFS(INDIRECT(A$7),4,INDIRECT(B$7),2,INDIRECT(市民!C$7),8)+COUNTIFS(INDIRECT(A$7),3,INDIRECT(B$7),1,INDIRECT(市民!C$7),8)+COUNTIFS(INDIRECT(A$7),3,INDIRECT(B$7),2,INDIRECT(市民!C$7),8)</f>
        <v>0</v>
      </c>
      <c r="T28">
        <f ca="1">COUNTIFS(INDIRECT(A$7),1,INDIRECT(B$7),3,INDIRECT(市民!C$7),8)+COUNTIFS(INDIRECT(A$7),1,INDIRECT(B$7),4,INDIRECT(市民!C$7),8)+COUNTIFS(INDIRECT(A$7),2,INDIRECT(B$7),4,INDIRECT(市民!C$7),8)+COUNTIFS(INDIRECT(A$7),2,INDIRECT(B$7),3,INDIRECT(市民!C$7),8)</f>
        <v>0</v>
      </c>
      <c r="U28" s="13">
        <f ca="1">COUNTIFS(INDIRECT(A$7),1,INDIRECT(B$7),1,INDIRECT(市民!C$7),8)+COUNTIFS(INDIRECT(A$7),1,INDIRECT(B$7),2,INDIRECT(市民!C$7),8)+COUNTIFS(INDIRECT(A$7),2,INDIRECT(B$7),1,INDIRECT(市民!C$7),8)+COUNTIFS(INDIRECT(A$7),2,INDIRECT(B$7),2,INDIRECT(市民!C$7),8)</f>
        <v>170</v>
      </c>
      <c r="V28" s="12">
        <f ca="1">COUNTIFS(INDIRECT(A$7),4,INDIRECT(B$7),1,INDIRECT(市民!C$7),8)+COUNTIFS(INDIRECT(A$7),3,INDIRECT(B$7),1,INDIRECT(市民!C$7),8)</f>
        <v>0</v>
      </c>
      <c r="W28" s="13">
        <f ca="1">COUNTIFS(INDIRECT(A$7),4,INDIRECT(B$7),2,INDIRECT(市民!C$7),8)+COUNTIFS(INDIRECT(A$7),3,INDIRECT(B$7),2,INDIRECT(市民!C$7),8)</f>
        <v>0</v>
      </c>
      <c r="X28" s="13">
        <f ca="1">COUNTIFS(INDIRECT(A$7),1,INDIRECT(B$7),1,INDIRECT(市民!C$7),8)+COUNTIFS(INDIRECT(A$7),2,INDIRECT(B$7),1,INDIRECT(市民!C$7),8)</f>
        <v>108</v>
      </c>
      <c r="Y28" s="13">
        <f ca="1">COUNTIFS(INDIRECT(A$7),1,INDIRECT(B$7),2,INDIRECT(市民!C$7),8)+COUNTIFS(INDIRECT(A$7),2,INDIRECT(B$7),2,INDIRECT(市民!C$7),8)</f>
        <v>62</v>
      </c>
      <c r="Z28" s="12">
        <f ca="1">COUNTIFS(INDIRECT(A$7),1,INDIRECT(B$7),4,INDIRECT(市民!C$7),8)+COUNTIFS(INDIRECT(A$7),1,INDIRECT(B$7),3,INDIRECT(市民!C$7),8)</f>
        <v>0</v>
      </c>
      <c r="AA28" s="13">
        <f ca="1">COUNTIFS(INDIRECT(A$7),1,INDIRECT(B$7),1,INDIRECT(市民!C$7),8)+COUNTIFS(INDIRECT(A$7),1,INDIRECT(B$7),2,INDIRECT(市民!C$7),8)</f>
        <v>170</v>
      </c>
      <c r="AB28" s="13">
        <f ca="1">COUNTIFS(INDIRECT(A$7),2,INDIRECT(B$7),4,INDIRECT(市民!C$7),8)+COUNTIFS(INDIRECT(A$7),2,INDIRECT(B$7),3,INDIRECT(市民!C$7),8)</f>
        <v>0</v>
      </c>
      <c r="AC28" s="13">
        <f ca="1">COUNTIFS(INDIRECT(A$7),2,INDIRECT(B$7),1,INDIRECT(市民!C$7),8)+COUNTIFS(INDIRECT(A$7),2,INDIRECT(B$7),2,INDIRECT(市民!C$7),8)</f>
        <v>0</v>
      </c>
    </row>
    <row r="29" spans="1:29" ht="15.95" customHeight="1">
      <c r="A29" s="94"/>
      <c r="B29" s="92"/>
      <c r="C29" s="32" t="s">
        <v>46</v>
      </c>
      <c r="D29" s="123">
        <f ca="1">D28/$Q28</f>
        <v>0.62427745664739887</v>
      </c>
      <c r="E29" s="124"/>
      <c r="F29" s="124"/>
      <c r="G29" s="126">
        <f ca="1">G28/Q28</f>
        <v>0.3583815028901734</v>
      </c>
      <c r="H29" s="126"/>
      <c r="I29" s="126"/>
      <c r="J29" s="114">
        <f ca="1">J28/Q28</f>
        <v>0</v>
      </c>
      <c r="K29" s="114"/>
      <c r="L29" s="114"/>
      <c r="M29" s="115">
        <f ca="1">M28/Q28</f>
        <v>0</v>
      </c>
      <c r="N29" s="115"/>
      <c r="O29" s="115"/>
      <c r="P29" s="27">
        <f ca="1">P28/Q28</f>
        <v>1.7341040462427744E-2</v>
      </c>
      <c r="Q29" s="15"/>
    </row>
    <row r="30" spans="1:29" ht="15.95" customHeight="1">
      <c r="A30" s="94"/>
      <c r="B30" s="91" t="s">
        <v>22</v>
      </c>
      <c r="C30" s="35" t="s">
        <v>10</v>
      </c>
      <c r="D30" s="116">
        <f ca="1">IF(AND(A6=4,B6=4),R30,IF(AND(A6=4,B6=2),V30,IF(AND(A6=2,B6=4),Z30,COUNTIFS(INDIRECT(A$7),1,INDIRECT(B$7),1,INDIRECT(市民!C$7),9))))</f>
        <v>118</v>
      </c>
      <c r="E30" s="117"/>
      <c r="F30" s="117"/>
      <c r="G30" s="118">
        <f ca="1">IF(AND(A6=4,B6=4),S30,IF(AND(A6=4,B6=2),W30,IF(AND(A6=2,B6=4),AA30,COUNTIFS(INDIRECT(A$7),1,INDIRECT(B$7),2,INDIRECT(市民!C$7),9))))</f>
        <v>87</v>
      </c>
      <c r="H30" s="118"/>
      <c r="I30" s="118"/>
      <c r="J30" s="117">
        <f ca="1">IF(AND(A6=4,B6=4),T30,IF(AND(A6=4,B6=2),X30,IF(AND(A6=2,B6=4),AB30,COUNTIFS(INDIRECT(A$7),2,INDIRECT(B$7),1,INDIRECT(市民!C$7),9))))</f>
        <v>0</v>
      </c>
      <c r="K30" s="117"/>
      <c r="L30" s="117"/>
      <c r="M30" s="118">
        <f ca="1">IF(AND(A6=4,B6=4),U30,IF(AND(A6=4,B6=2),Y30,IF(AND(A6=2,B6=4),AC30,COUNTIFS(INDIRECT(A$7),2,INDIRECT(B$7),2,INDIRECT(市民!C$7),9))))</f>
        <v>0</v>
      </c>
      <c r="N30" s="118"/>
      <c r="O30" s="118"/>
      <c r="P30" s="29">
        <f ca="1">COUNTIFS(INDIRECT($B$7),"",市民!$C$8:$C$1790,9)+COUNTIFS(INDIRECT($A$7),"",市民!$C$8:$C$1790,9)+COUNTIFS(INDIRECT($B$7),0,市民!$C$8:$C$1790,9)+COUNTIFS(INDIRECT($A$7),0,市民!$C$8:$C$1790,9)-COUNTIFS(INDIRECT(A7),"",INDIRECT(B7),"",市民!$C$8:$C$1790,9)-COUNTIFS(INDIRECT(A7),"*",INDIRECT(B7),"",市民!$C$8:$C$1790,9)-COUNTIFS(INDIRECT(A7),"",INDIRECT(B7),"*",市民!$C$8:$C$1790,9)-COUNTIFS(INDIRECT(A7),0,INDIRECT(B7),0,市民!$C$8:$C$1790,9)-COUNTIFS(INDIRECT(A7),"",INDIRECT(B7),0,市民!$C$8:$C$1790,9)-COUNTIFS(INDIRECT(A7),"*",INDIRECT(B7),0,市民!$C$8:$C$1790,9)-COUNTIFS(INDIRECT(A7),0,INDIRECT(B7),"",市民!$C$8:$C$1790,9)-COUNTIFS(INDIRECT(A7),0,INDIRECT(B7),"*",市民!$C$8:$C$1790,9)</f>
        <v>8</v>
      </c>
      <c r="Q30" s="15">
        <f t="shared" ref="Q30" ca="1" si="16">SUM(D30:P30)</f>
        <v>213</v>
      </c>
      <c r="R30">
        <f ca="1">COUNTIFS(INDIRECT(A$7),4,INDIRECT(B$7),4,INDIRECT(市民!C$7),9)+COUNTIFS(INDIRECT(A$7),4,INDIRECT(B$7),3,INDIRECT(市民!C$7),9)+COUNTIFS(INDIRECT(A$7),3,INDIRECT(B$7),4,INDIRECT(市民!C$7),9)+COUNTIFS(INDIRECT(A$7),3,INDIRECT(B$7),3,INDIRECT(市民!C$7),9)</f>
        <v>0</v>
      </c>
      <c r="S30">
        <f ca="1">COUNTIFS(INDIRECT(A$7),4,INDIRECT(B$7),1,INDIRECT(市民!C$7),9)+COUNTIFS(INDIRECT(A$7),4,INDIRECT(B$7),2,INDIRECT(市民!C$7),9)+COUNTIFS(INDIRECT(A$7),3,INDIRECT(B$7),1,INDIRECT(市民!C$7),9)+COUNTIFS(INDIRECT(A$7),3,INDIRECT(B$7),2,INDIRECT(市民!C$7),9)</f>
        <v>0</v>
      </c>
      <c r="T30">
        <f ca="1">COUNTIFS(INDIRECT(A$7),1,INDIRECT(B$7),3,INDIRECT(市民!C$7),9)+COUNTIFS(INDIRECT(A$7),1,INDIRECT(B$7),4,INDIRECT(市民!C$7),9)+COUNTIFS(INDIRECT(A$7),2,INDIRECT(B$7),4,INDIRECT(市民!C$7),9)+COUNTIFS(INDIRECT(A$7),2,INDIRECT(B$7),3,INDIRECT(市民!C$7),9)</f>
        <v>0</v>
      </c>
      <c r="U30" s="13">
        <f ca="1">COUNTIFS(INDIRECT(A$7),1,INDIRECT(B$7),1,INDIRECT(市民!C$7),9)+COUNTIFS(INDIRECT(A$7),1,INDIRECT(B$7),2,INDIRECT(市民!C$7),9)+COUNTIFS(INDIRECT(A$7),2,INDIRECT(B$7),1,INDIRECT(市民!C$7),9)+COUNTIFS(INDIRECT(A$7),2,INDIRECT(B$7),2,INDIRECT(市民!C$7),9)</f>
        <v>205</v>
      </c>
      <c r="V30" s="12">
        <f ca="1">COUNTIFS(INDIRECT(A$7),4,INDIRECT(B$7),1,INDIRECT(市民!C$7),9)+COUNTIFS(INDIRECT(A$7),3,INDIRECT(B$7),1,INDIRECT(市民!C$7),9)</f>
        <v>0</v>
      </c>
      <c r="W30" s="13">
        <f ca="1">COUNTIFS(INDIRECT(A$7),4,INDIRECT(B$7),2,INDIRECT(市民!C$7),9)+COUNTIFS(INDIRECT(A$7),3,INDIRECT(B$7),2,INDIRECT(市民!C$7),9)</f>
        <v>0</v>
      </c>
      <c r="X30" s="13">
        <f ca="1">COUNTIFS(INDIRECT(A$7),1,INDIRECT(B$7),1,INDIRECT(市民!C$7),9)+COUNTIFS(INDIRECT(A$7),2,INDIRECT(B$7),1,INDIRECT(市民!C$7),9)</f>
        <v>118</v>
      </c>
      <c r="Y30" s="13">
        <f ca="1">COUNTIFS(INDIRECT(A$7),1,INDIRECT(B$7),2,INDIRECT(市民!C$7),9)+COUNTIFS(INDIRECT(A$7),2,INDIRECT(B$7),2,INDIRECT(市民!C$7),9)</f>
        <v>87</v>
      </c>
      <c r="Z30" s="12">
        <f ca="1">COUNTIFS(INDIRECT(A$7),1,INDIRECT(B$7),4,INDIRECT(市民!C$7),9)+COUNTIFS(INDIRECT(A$7),1,INDIRECT(B$7),3,INDIRECT(市民!C$7),9)</f>
        <v>0</v>
      </c>
      <c r="AA30" s="13">
        <f ca="1">COUNTIFS(INDIRECT(A$7),1,INDIRECT(B$7),1,INDIRECT(市民!C$7),9)+COUNTIFS(INDIRECT(A$7),1,INDIRECT(B$7),2,INDIRECT(市民!C$7),9)</f>
        <v>205</v>
      </c>
      <c r="AB30" s="13">
        <f ca="1">COUNTIFS(INDIRECT(A$7),2,INDIRECT(B$7),4,INDIRECT(市民!C$7),9)+COUNTIFS(INDIRECT(A$7),2,INDIRECT(B$7),3,INDIRECT(市民!C$7),9)</f>
        <v>0</v>
      </c>
      <c r="AC30" s="13">
        <f ca="1">COUNTIFS(INDIRECT(A$7),2,INDIRECT(B$7),1,INDIRECT(市民!C$7),9)+COUNTIFS(INDIRECT(A$7),2,INDIRECT(B$7),2,INDIRECT(市民!C$7),9)</f>
        <v>0</v>
      </c>
    </row>
    <row r="31" spans="1:29" ht="15.95" customHeight="1" thickBot="1">
      <c r="A31" s="95"/>
      <c r="B31" s="97"/>
      <c r="C31" s="34" t="s">
        <v>46</v>
      </c>
      <c r="D31" s="119">
        <f ca="1">D30/$Q30</f>
        <v>0.5539906103286385</v>
      </c>
      <c r="E31" s="120"/>
      <c r="F31" s="120"/>
      <c r="G31" s="121">
        <f ca="1">G30/Q30</f>
        <v>0.40845070422535212</v>
      </c>
      <c r="H31" s="121"/>
      <c r="I31" s="121"/>
      <c r="J31" s="120">
        <f ca="1">J30/Q30</f>
        <v>0</v>
      </c>
      <c r="K31" s="120"/>
      <c r="L31" s="120"/>
      <c r="M31" s="121">
        <f ca="1">M30/Q30</f>
        <v>0</v>
      </c>
      <c r="N31" s="121"/>
      <c r="O31" s="121"/>
      <c r="P31" s="25">
        <f ca="1">P30/Q30</f>
        <v>3.7558685446009391E-2</v>
      </c>
      <c r="Q31" s="15"/>
    </row>
    <row r="32" spans="1:29" ht="15.95" customHeight="1" thickTop="1">
      <c r="A32" s="93" t="s">
        <v>39</v>
      </c>
      <c r="B32" s="96" t="s">
        <v>25</v>
      </c>
      <c r="C32" s="31" t="s">
        <v>10</v>
      </c>
      <c r="D32" s="128">
        <f ca="1">IF(AND(A6=4,B6=4),R32,IF(AND(A6=4,B6=2),V32,IF(AND(A6=2,B6=4),Z32,COUNTIFS(INDIRECT(A$7),1,INDIRECT(B$7),1,INDIRECT(市民!D$7),1))))</f>
        <v>190</v>
      </c>
      <c r="E32" s="129"/>
      <c r="F32" s="129"/>
      <c r="G32" s="132">
        <f ca="1">IF(AND(A6=4,B6=4),S32,IF(AND(A6=4,B6=2),W32,IF(AND(A6=2,B6=4),AA32,COUNTIFS(INDIRECT(A$7),1,INDIRECT(B$7),2,INDIRECT(市民!D$7),1))))</f>
        <v>146</v>
      </c>
      <c r="H32" s="132"/>
      <c r="I32" s="132"/>
      <c r="J32" s="129">
        <f ca="1">IF(AND(A6=4,B6=4),T32,IF(AND(A6=4,B6=2),X32,IF(AND(A6=2,B6=4),AB32,COUNTIFS(INDIRECT(A$7),2,INDIRECT(B$7),1,INDIRECT(市民!D$7),1))))</f>
        <v>0</v>
      </c>
      <c r="K32" s="129"/>
      <c r="L32" s="129"/>
      <c r="M32" s="132">
        <f ca="1">IF(AND(A6=4,B6=4),U32,IF(AND(A6=4,B6=2),Y32,IF(AND(A6=2,B6=4),AC32,COUNTIFS(INDIRECT(A$7),2,INDIRECT(B$7),2,INDIRECT(市民!D$7),1))))</f>
        <v>0</v>
      </c>
      <c r="N32" s="132"/>
      <c r="O32" s="132"/>
      <c r="P32" s="24">
        <f ca="1">COUNTIFS(INDIRECT($B$7),"",市民!$D$8:$D$1790,1)+COUNTIFS(INDIRECT($A$7),"",市民!$D$8:$D$1790,1)+COUNTIFS(INDIRECT($B$7),0,市民!$D$8:$D$1790,1)+COUNTIFS(INDIRECT($A$7),0,市民!$D$8:$D$1790,1)-COUNTIFS(INDIRECT(A7),"",INDIRECT(B7),"",市民!$D$8:$D$1790,1)-COUNTIFS(INDIRECT(A7),"*",INDIRECT(B7),"",市民!$D$8:$D$1790,1)-COUNTIFS(INDIRECT(A7),"",INDIRECT(B7),"*",市民!$D$8:$D$1790,1)-COUNTIFS(INDIRECT(A7),0,INDIRECT(B7),0,市民!$D$8:$D$1790,1)-COUNTIFS(INDIRECT(A7),"",INDIRECT(B7),0,市民!$D$8:$D$1790,1)-COUNTIFS(INDIRECT(A7),"*",INDIRECT(B7),0,市民!$D$8:$D$1790,1)-COUNTIFS(INDIRECT(A7),0,INDIRECT(B7),"",市民!$D$8:$D$1790,1)-COUNTIFS(INDIRECT(A7),0,INDIRECT(B7),"*",市民!$D$8:$D$1790,1)</f>
        <v>2</v>
      </c>
      <c r="Q32" s="15">
        <f t="shared" ref="Q32" ca="1" si="17">SUM(D32:P32)</f>
        <v>338</v>
      </c>
      <c r="R32">
        <f ca="1">COUNTIFS(INDIRECT(A$7),4,INDIRECT(B$7),4,INDIRECT(市民!D$7),1)+COUNTIFS(INDIRECT(A$7),4,INDIRECT(B$7),3,INDIRECT(市民!D$7),1)+COUNTIFS(INDIRECT(A$7),3,INDIRECT(B$7),4,INDIRECT(市民!D$7),1)+COUNTIFS(INDIRECT(A$7),3,INDIRECT(B$7),3,INDIRECT(市民!D$7),1)</f>
        <v>0</v>
      </c>
      <c r="S32">
        <f ca="1">COUNTIFS(INDIRECT(A$7),4,INDIRECT(B$7),1,INDIRECT(市民!D$7),2)+COUNTIFS(INDIRECT(A$7),4,INDIRECT(B$7),2,INDIRECT(市民!D$7),1)+COUNTIFS(INDIRECT(A$7),3,INDIRECT(B$7),1,INDIRECT(市民!D$7),2)+COUNTIFS(INDIRECT(A$7),3,INDIRECT(B$7),2,INDIRECT(市民!D$7),1)</f>
        <v>0</v>
      </c>
      <c r="T32">
        <f ca="1">COUNTIFS(INDIRECT(A$7),1,INDIRECT(B$7),3,INDIRECT(市民!D$7),1)+COUNTIFS(INDIRECT(A$7),1,INDIRECT(B$7),4,INDIRECT(市民!D$7),1)+COUNTIFS(INDIRECT(A$7),2,INDIRECT(B$7),4,INDIRECT(市民!D$7),1)+COUNTIFS(INDIRECT(A$7),2,INDIRECT(B$7),3,INDIRECT(市民!D$7),1)</f>
        <v>0</v>
      </c>
      <c r="U32" s="13">
        <f ca="1">COUNTIFS(INDIRECT(A$7),1,INDIRECT(B$7),1,INDIRECT(市民!D$7),1)+COUNTIFS(INDIRECT(A$7),1,INDIRECT(B$7),2,INDIRECT(市民!D$7),1)+COUNTIFS(INDIRECT(A$7),2,INDIRECT(B$7),1,INDIRECT(市民!D$7),1)+COUNTIFS(INDIRECT(A$7),2,INDIRECT(B$7),2,INDIRECT(市民!D$7),1)</f>
        <v>336</v>
      </c>
      <c r="V32" s="12">
        <f ca="1">COUNTIFS(INDIRECT(A$7),4,INDIRECT(B$7),1,INDIRECT(市民!D$7),1)+COUNTIFS(INDIRECT(A$7),3,INDIRECT(B$7),1,INDIRECT(市民!D$7),1)</f>
        <v>0</v>
      </c>
      <c r="W32" s="13">
        <f ca="1">COUNTIFS(INDIRECT(A$7),4,INDIRECT(B$7),2,INDIRECT(市民!D$7),1)+COUNTIFS(INDIRECT(A$7),3,INDIRECT(B$7),2,INDIRECT(市民!D$7),1)</f>
        <v>0</v>
      </c>
      <c r="X32" s="13">
        <f ca="1">COUNTIFS(INDIRECT(A$7),1,INDIRECT(B$7),1,INDIRECT(市民!D$7),1)+COUNTIFS(INDIRECT(A$7),2,INDIRECT(B$7),1,INDIRECT(市民!D$7),1)</f>
        <v>190</v>
      </c>
      <c r="Y32" s="13">
        <f ca="1">COUNTIFS(INDIRECT(A$7),1,INDIRECT(B$7),2,INDIRECT(市民!D$7),1)+COUNTIFS(INDIRECT(A$7),2,INDIRECT(B$7),2,INDIRECT(市民!D$7),1)</f>
        <v>146</v>
      </c>
      <c r="Z32" s="12">
        <f ca="1">COUNTIFS(INDIRECT(A$7),1,INDIRECT(B$7),4,INDIRECT(市民!D$7),1)+COUNTIFS(INDIRECT(A$7),1,INDIRECT(B$7),3,INDIRECT(市民!D$7),1)</f>
        <v>0</v>
      </c>
      <c r="AA32" s="13">
        <f ca="1">COUNTIFS(INDIRECT(A$7),1,INDIRECT(B$7),1,INDIRECT(市民!D$7),1)+COUNTIFS(INDIRECT(A$7),1,INDIRECT(B$7),2,INDIRECT(市民!D$7),1)</f>
        <v>336</v>
      </c>
      <c r="AB32" s="13">
        <f ca="1">COUNTIFS(INDIRECT(A$7),2,INDIRECT(B$7),4,INDIRECT(市民!D$7),1)+COUNTIFS(INDIRECT(A$7),2,INDIRECT(B$7),3,INDIRECT(市民!D$7),1)</f>
        <v>0</v>
      </c>
      <c r="AC32" s="13">
        <f ca="1">COUNTIFS(INDIRECT(A$7),2,INDIRECT(B$7),1,INDIRECT(市民!D$7),1)+COUNTIFS(INDIRECT(A$7),2,INDIRECT(B$7),2,INDIRECT(市民!D$7),1)</f>
        <v>0</v>
      </c>
    </row>
    <row r="33" spans="1:29" ht="15.95" customHeight="1">
      <c r="A33" s="94"/>
      <c r="B33" s="92"/>
      <c r="C33" s="32" t="s">
        <v>46</v>
      </c>
      <c r="D33" s="123">
        <f ca="1">D32/$Q32</f>
        <v>0.56213017751479288</v>
      </c>
      <c r="E33" s="124"/>
      <c r="F33" s="124"/>
      <c r="G33" s="126">
        <f ca="1">G32/Q32</f>
        <v>0.43195266272189348</v>
      </c>
      <c r="H33" s="126"/>
      <c r="I33" s="126"/>
      <c r="J33" s="114">
        <f ca="1">J32/Q32</f>
        <v>0</v>
      </c>
      <c r="K33" s="114"/>
      <c r="L33" s="114"/>
      <c r="M33" s="115">
        <f ca="1">M32/Q32</f>
        <v>0</v>
      </c>
      <c r="N33" s="115"/>
      <c r="O33" s="115"/>
      <c r="P33" s="27">
        <f ca="1">P32/Q32</f>
        <v>5.9171597633136093E-3</v>
      </c>
      <c r="Q33" s="15"/>
    </row>
    <row r="34" spans="1:29" ht="15.95" customHeight="1">
      <c r="A34" s="94"/>
      <c r="B34" s="91" t="s">
        <v>26</v>
      </c>
      <c r="C34" s="35" t="s">
        <v>10</v>
      </c>
      <c r="D34" s="116">
        <f ca="1">IF(AND(A6=4,B6=4),R34,IF(AND(A6=4,B6=2),V34,IF(AND(A6=2,B6=4),Z34,COUNTIFS(INDIRECT(A$7),1,INDIRECT(B$7),1,INDIRECT(市民!D$7),2))))</f>
        <v>44</v>
      </c>
      <c r="E34" s="117"/>
      <c r="F34" s="117"/>
      <c r="G34" s="118">
        <f ca="1">IF(AND(A6=4,B6=4),S34,IF(AND(A6=4,B6=2),W34,IF(AND(A6=2,B6=4),AA34,COUNTIFS(INDIRECT(A$7),1,INDIRECT(B$7),2,INDIRECT(市民!D$7),2))))</f>
        <v>14</v>
      </c>
      <c r="H34" s="118"/>
      <c r="I34" s="118"/>
      <c r="J34" s="117">
        <f ca="1">IF(AND(A6=4,B6=4),T34,IF(AND(A6=4,B6=2),X34,IF(AND(A6=2,B6=4),AB34,COUNTIFS(INDIRECT(A$7),2,INDIRECT(B$7),1,INDIRECT(市民!D$7),2))))</f>
        <v>0</v>
      </c>
      <c r="K34" s="117"/>
      <c r="L34" s="117"/>
      <c r="M34" s="132">
        <f ca="1">IF(AND(A6=4,B6=4),U34,IF(AND(A6=4,B6=2),Y34,IF(AND(A6=2,B6=4),AC34,COUNTIFS(INDIRECT(A$7),2,INDIRECT(B$7),2,INDIRECT(市民!D$7),2))))</f>
        <v>0</v>
      </c>
      <c r="N34" s="132"/>
      <c r="O34" s="132"/>
      <c r="P34" s="29">
        <f ca="1">COUNTIFS(INDIRECT($B$7),"",市民!$D$8:$D$1790,2)+COUNTIFS(INDIRECT($A$7),"",市民!$D$8:$D$1790,2)+COUNTIFS(INDIRECT($B$7),0,市民!$D$8:$D$1790,2)+COUNTIFS(INDIRECT($A$7),0,市民!$D$8:$D$1790,2)-COUNTIFS(INDIRECT(A7),"",INDIRECT(B7),"",市民!$D$8:$D$1790,2)-COUNTIFS(INDIRECT(A7),"*",INDIRECT(B7),"",市民!$D$8:$D$1790,2)-COUNTIFS(INDIRECT(A7),"",INDIRECT(B7),"*",市民!$D$8:$D$1790,2)-COUNTIFS(INDIRECT(A7),0,INDIRECT(B7),0,市民!$D$8:$D$1790,2)-COUNTIFS(INDIRECT(A7),"",INDIRECT(B7),0,市民!$D$8:$D$1790,2)-COUNTIFS(INDIRECT(A7),"*",INDIRECT(B7),0,市民!$D$8:$D$1790,2)-COUNTIFS(INDIRECT(A7),0,INDIRECT(B7),"",市民!$D$8:$D$1790,2)-COUNTIFS(INDIRECT(A7),0,INDIRECT(B7),"*",市民!$D$8:$D$1790,2)</f>
        <v>0</v>
      </c>
      <c r="Q34" s="15">
        <f t="shared" ref="Q34" ca="1" si="18">SUM(D34:P34)</f>
        <v>58</v>
      </c>
      <c r="R34">
        <f ca="1">COUNTIFS(INDIRECT(A$7),4,INDIRECT(B$7),4,INDIRECT(市民!D$7),2)+COUNTIFS(INDIRECT(A$7),4,INDIRECT(B$7),3,INDIRECT(市民!D$7),2)+COUNTIFS(INDIRECT(A$7),3,INDIRECT(B$7),4,INDIRECT(市民!D$7),2)+COUNTIFS(INDIRECT(A$7),3,INDIRECT(B$7),3,INDIRECT(市民!D$7),2)</f>
        <v>0</v>
      </c>
      <c r="S34">
        <f ca="1">COUNTIFS(INDIRECT(A$7),4,INDIRECT(B$7),1,INDIRECT(市民!D$7),2)+COUNTIFS(INDIRECT(A$7),4,INDIRECT(B$7),2,INDIRECT(市民!D$7),2)+COUNTIFS(INDIRECT(A$7),3,INDIRECT(B$7),1,INDIRECT(市民!D$7),2)+COUNTIFS(INDIRECT(A$7),3,INDIRECT(B$7),2,INDIRECT(市民!D$7),2)</f>
        <v>0</v>
      </c>
      <c r="T34">
        <f ca="1">COUNTIFS(INDIRECT(A$7),1,INDIRECT(B$7),3,INDIRECT(市民!D$7),2)+COUNTIFS(INDIRECT(A$7),1,INDIRECT(B$7),4,INDIRECT(市民!D$7),2)+COUNTIFS(INDIRECT(A$7),2,INDIRECT(B$7),4,INDIRECT(市民!D$7),2)+COUNTIFS(INDIRECT(A$7),2,INDIRECT(B$7),3,INDIRECT(市民!D$7),2)</f>
        <v>0</v>
      </c>
      <c r="U34" s="13">
        <f ca="1">COUNTIFS(INDIRECT(A$7),1,INDIRECT(B$7),1,INDIRECT(市民!D$7),2)+COUNTIFS(INDIRECT(A$7),1,INDIRECT(B$7),2,INDIRECT(市民!D$7),2)+COUNTIFS(INDIRECT(A$7),2,INDIRECT(B$7),1,INDIRECT(市民!D$7),2)+COUNTIFS(INDIRECT(A$7),2,INDIRECT(B$7),2,INDIRECT(市民!D$7),2)</f>
        <v>58</v>
      </c>
      <c r="V34" s="12">
        <f ca="1">COUNTIFS(INDIRECT(A$7),4,INDIRECT(B$7),1,INDIRECT(市民!D$7),2)+COUNTIFS(INDIRECT(A$7),3,INDIRECT(B$7),1,INDIRECT(市民!D$7),2)</f>
        <v>0</v>
      </c>
      <c r="W34" s="13">
        <f ca="1">COUNTIFS(INDIRECT(A$7),4,INDIRECT(B$7),2,INDIRECT(市民!D$7),2)+COUNTIFS(INDIRECT(A$7),3,INDIRECT(B$7),2,INDIRECT(市民!D$7),2)</f>
        <v>0</v>
      </c>
      <c r="X34" s="13">
        <f ca="1">COUNTIFS(INDIRECT(A$7),1,INDIRECT(B$7),1,INDIRECT(市民!D$7),2)+COUNTIFS(INDIRECT(A$7),2,INDIRECT(B$7),1,INDIRECT(市民!D$7),2)</f>
        <v>44</v>
      </c>
      <c r="Y34" s="13">
        <f ca="1">COUNTIFS(INDIRECT(A$7),1,INDIRECT(B$7),2,INDIRECT(市民!D$7),2)+COUNTIFS(INDIRECT(A$7),2,INDIRECT(B$7),2,INDIRECT(市民!D$7),2)</f>
        <v>14</v>
      </c>
      <c r="Z34" s="12">
        <f ca="1">COUNTIFS(INDIRECT(A$7),1,INDIRECT(B$7),4,INDIRECT(市民!D$7),2)+COUNTIFS(INDIRECT(A$7),1,INDIRECT(B$7),3,INDIRECT(市民!D$7),2)</f>
        <v>0</v>
      </c>
      <c r="AA34" s="13">
        <f ca="1">COUNTIFS(INDIRECT(A$7),1,INDIRECT(B$7),1,INDIRECT(市民!D$7),2)+COUNTIFS(INDIRECT(A$7),1,INDIRECT(B$7),2,INDIRECT(市民!D$7),2)</f>
        <v>58</v>
      </c>
      <c r="AB34" s="13">
        <f ca="1">COUNTIFS(INDIRECT(A$7),2,INDIRECT(B$7),4,INDIRECT(市民!D$7),2)+COUNTIFS(INDIRECT(A$7),2,INDIRECT(B$7),3,INDIRECT(市民!D$7),2)</f>
        <v>0</v>
      </c>
      <c r="AC34" s="13">
        <f ca="1">COUNTIFS(INDIRECT(A$7),2,INDIRECT(B$7),1,INDIRECT(市民!D$7),2)+COUNTIFS(INDIRECT(A$7),2,INDIRECT(B$7),2,INDIRECT(市民!D$7),2)</f>
        <v>0</v>
      </c>
    </row>
    <row r="35" spans="1:29" ht="15.95" customHeight="1">
      <c r="A35" s="94"/>
      <c r="B35" s="92"/>
      <c r="C35" s="32" t="s">
        <v>46</v>
      </c>
      <c r="D35" s="123">
        <f ca="1">D34/$Q34</f>
        <v>0.75862068965517238</v>
      </c>
      <c r="E35" s="124"/>
      <c r="F35" s="124"/>
      <c r="G35" s="115">
        <f ca="1">G34/Q$34</f>
        <v>0.2413793103448276</v>
      </c>
      <c r="H35" s="115"/>
      <c r="I35" s="115"/>
      <c r="J35" s="114">
        <f ca="1">J34/Q$34</f>
        <v>0</v>
      </c>
      <c r="K35" s="114"/>
      <c r="L35" s="114"/>
      <c r="M35" s="115">
        <f ca="1">M34/Q$34</f>
        <v>0</v>
      </c>
      <c r="N35" s="115"/>
      <c r="O35" s="115"/>
      <c r="P35" s="27">
        <f ca="1">P34/Q34</f>
        <v>0</v>
      </c>
      <c r="Q35" s="15"/>
    </row>
    <row r="36" spans="1:29" ht="15.95" customHeight="1">
      <c r="A36" s="94"/>
      <c r="B36" s="91" t="s">
        <v>27</v>
      </c>
      <c r="C36" s="35" t="s">
        <v>10</v>
      </c>
      <c r="D36" s="116">
        <f ca="1">IF(AND(A6=4,B6=4),R36,IF(AND(A6=4,B6=2),V36,IF(AND(A6=2,B6=4),Z36,COUNTIFS(INDIRECT(A$7),1,INDIRECT(B$7),1,INDIRECT(市民!D$7),3))))</f>
        <v>28</v>
      </c>
      <c r="E36" s="117"/>
      <c r="F36" s="117"/>
      <c r="G36" s="118">
        <f ca="1">IF(AND(A6=4,B6=4),S36,IF(AND(A6=4,B6=2),W36,IF(AND(A6=2,B6=4),AA36,COUNTIFS(INDIRECT(A$7),1,INDIRECT(B$7),2,INDIRECT(市民!D$7),3))))</f>
        <v>29</v>
      </c>
      <c r="H36" s="118"/>
      <c r="I36" s="118"/>
      <c r="J36" s="117">
        <f ca="1">IF(AND(A6=4,B6=4),T36,IF(AND(A6=4,B6=2),X36,IF(AND(A6=2,B6=4),AB36,COUNTIFS(INDIRECT(A$7),2,INDIRECT(B$7),1,INDIRECT(市民!D$7),3))))</f>
        <v>0</v>
      </c>
      <c r="K36" s="117"/>
      <c r="L36" s="117"/>
      <c r="M36" s="118">
        <f ca="1">IF(AND(A6=4,B6=4),U36,IF(AND(A6=4,B6=2),Y36,IF(AND(A6=2,B6=4),AC36,COUNTIFS(INDIRECT(A$7),2,INDIRECT(B$7),2,INDIRECT(市民!D$7),3))))</f>
        <v>0</v>
      </c>
      <c r="N36" s="118"/>
      <c r="O36" s="118"/>
      <c r="P36" s="29">
        <f ca="1">COUNTIFS(INDIRECT($B$7),"",市民!$D$8:$D$1790,3)+COUNTIFS(INDIRECT($A$7),"",市民!$D$8:$D$1790,3)+COUNTIFS(INDIRECT($B$7),0,市民!$D$8:$D$1790,3)+COUNTIFS(INDIRECT($A$7),0,市民!$D$8:$D$1790,3)-COUNTIFS(INDIRECT(A7),"",INDIRECT(B7),"",市民!$D$8:$D$1790,3)-COUNTIFS(INDIRECT(A7),"*",INDIRECT(B7),"",市民!$D$8:$D$1790,3)-COUNTIFS(INDIRECT(A7),"",INDIRECT(B7),"*",市民!$D$8:$D$1790,3)-COUNTIFS(INDIRECT(A7),0,INDIRECT(B7),0,市民!$D$8:$D$1790,3)-COUNTIFS(INDIRECT(A7),"",INDIRECT(B7),0,市民!$D$8:$D$1790,3)-COUNTIFS(INDIRECT(A7),"*",INDIRECT(B7),0,市民!$D$8:$D$1790,3)-COUNTIFS(INDIRECT(A7),0,INDIRECT(B7),"",市民!$D$8:$D$1790,3)-COUNTIFS(INDIRECT(A7),0,INDIRECT(B7),"*",市民!$D$8:$D$1790,3)</f>
        <v>0</v>
      </c>
      <c r="Q36" s="15">
        <f t="shared" ref="Q36" ca="1" si="19">SUM(D36:P36)</f>
        <v>57</v>
      </c>
      <c r="R36">
        <f ca="1">COUNTIFS(INDIRECT(A$7),4,INDIRECT(B$7),4,INDIRECT(市民!D$7),3)+COUNTIFS(INDIRECT(A$7),4,INDIRECT(B$7),3,INDIRECT(市民!D$7),3)+COUNTIFS(INDIRECT(A$7),3,INDIRECT(B$7),4,INDIRECT(市民!D$7),3)+COUNTIFS(INDIRECT(A$7),3,INDIRECT(B$7),3,INDIRECT(市民!D$7),3)</f>
        <v>0</v>
      </c>
      <c r="S36">
        <f ca="1">COUNTIFS(INDIRECT(A$7),4,INDIRECT(B$7),1,INDIRECT(市民!D$7),3)+COUNTIFS(INDIRECT(A$7),4,INDIRECT(B$7),2,INDIRECT(市民!D$7),3)+COUNTIFS(INDIRECT(A$7),3,INDIRECT(B$7),1,INDIRECT(市民!D$7),3)+COUNTIFS(INDIRECT(A$7),3,INDIRECT(B$7),2,INDIRECT(市民!D$7),3)</f>
        <v>0</v>
      </c>
      <c r="T36">
        <f ca="1">COUNTIFS(INDIRECT(A$7),1,INDIRECT(B$7),3,INDIRECT(市民!D$7),3)+COUNTIFS(INDIRECT(A$7),1,INDIRECT(B$7),4,INDIRECT(市民!D$7),3)+COUNTIFS(INDIRECT(A$7),2,INDIRECT(B$7),4,INDIRECT(市民!D$7),3)+COUNTIFS(INDIRECT(A$7),2,INDIRECT(B$7),3,INDIRECT(市民!D$7),3)</f>
        <v>0</v>
      </c>
      <c r="U36" s="13">
        <f ca="1">COUNTIFS(INDIRECT(A$7),1,INDIRECT(B$7),1,INDIRECT(市民!D$7),3)+COUNTIFS(INDIRECT(A$7),1,INDIRECT(B$7),2,INDIRECT(市民!D$7),3)+COUNTIFS(INDIRECT(A$7),2,INDIRECT(B$7),1,INDIRECT(市民!D$7),3)+COUNTIFS(INDIRECT(A$7),2,INDIRECT(B$7),2,INDIRECT(市民!D$7),3)</f>
        <v>57</v>
      </c>
      <c r="V36" s="12">
        <f ca="1">COUNTIFS(INDIRECT(A$7),4,INDIRECT(B$7),1,INDIRECT(市民!D$7),3)+COUNTIFS(INDIRECT(A$7),3,INDIRECT(B$7),1,INDIRECT(市民!D$7),3)</f>
        <v>0</v>
      </c>
      <c r="W36" s="13">
        <f ca="1">COUNTIFS(INDIRECT(A$7),4,INDIRECT(B$7),2,INDIRECT(市民!D$7),3)+COUNTIFS(INDIRECT(A$7),3,INDIRECT(B$7),2,INDIRECT(市民!D$7),3)</f>
        <v>0</v>
      </c>
      <c r="X36" s="13">
        <f ca="1">COUNTIFS(INDIRECT(A$7),1,INDIRECT(B$7),1,INDIRECT(市民!D$7),3)+COUNTIFS(INDIRECT(A$7),2,INDIRECT(B$7),1,INDIRECT(市民!D$7),3)</f>
        <v>28</v>
      </c>
      <c r="Y36" s="13">
        <f ca="1">COUNTIFS(INDIRECT(A$7),1,INDIRECT(B$7),2,INDIRECT(市民!D$7),3)+COUNTIFS(INDIRECT(A$7),2,INDIRECT(B$7),2,INDIRECT(市民!D$7),3)</f>
        <v>29</v>
      </c>
      <c r="Z36" s="12">
        <f ca="1">COUNTIFS(INDIRECT(A$7),1,INDIRECT(B$7),4,INDIRECT(市民!D$7),3)+COUNTIFS(INDIRECT(A$7),1,INDIRECT(B$7),3,INDIRECT(市民!D$7),3)</f>
        <v>0</v>
      </c>
      <c r="AA36" s="13">
        <f ca="1">COUNTIFS(INDIRECT(A$7),1,INDIRECT(B$7),1,INDIRECT(市民!D$7),3)+COUNTIFS(INDIRECT(A$7),1,INDIRECT(B$7),2,INDIRECT(市民!D$7),3)</f>
        <v>57</v>
      </c>
      <c r="AB36" s="13">
        <f ca="1">COUNTIFS(INDIRECT(A$7),2,INDIRECT(B$7),4,INDIRECT(市民!D$7),3)+COUNTIFS(INDIRECT(A$7),2,INDIRECT(B$7),3,INDIRECT(市民!D$7),3)</f>
        <v>0</v>
      </c>
      <c r="AC36" s="13">
        <f ca="1">COUNTIFS(INDIRECT(A$7),2,INDIRECT(B$7),1,INDIRECT(市民!D$7),3)+COUNTIFS(INDIRECT(A$7),2,INDIRECT(B$7),2,INDIRECT(市民!D$7),3)</f>
        <v>0</v>
      </c>
    </row>
    <row r="37" spans="1:29" ht="15.95" customHeight="1">
      <c r="A37" s="94"/>
      <c r="B37" s="92"/>
      <c r="C37" s="32" t="s">
        <v>46</v>
      </c>
      <c r="D37" s="123">
        <f ca="1">D36/$Q36</f>
        <v>0.49122807017543857</v>
      </c>
      <c r="E37" s="124"/>
      <c r="F37" s="124"/>
      <c r="G37" s="126">
        <f ca="1">G36/$Q36</f>
        <v>0.50877192982456143</v>
      </c>
      <c r="H37" s="126"/>
      <c r="I37" s="126"/>
      <c r="J37" s="114">
        <f t="shared" ref="J37" ca="1" si="20">J36/$Q36</f>
        <v>0</v>
      </c>
      <c r="K37" s="114"/>
      <c r="L37" s="114"/>
      <c r="M37" s="115">
        <f t="shared" ref="M37" ca="1" si="21">M36/$Q36</f>
        <v>0</v>
      </c>
      <c r="N37" s="115"/>
      <c r="O37" s="115"/>
      <c r="P37" s="27">
        <f ca="1">P36/Q36</f>
        <v>0</v>
      </c>
      <c r="Q37" s="15"/>
    </row>
    <row r="38" spans="1:29" ht="15.95" customHeight="1">
      <c r="A38" s="94"/>
      <c r="B38" s="111" t="s">
        <v>28</v>
      </c>
      <c r="C38" s="33" t="s">
        <v>10</v>
      </c>
      <c r="D38" s="116">
        <f ca="1">IF(AND(A6=4,B6=4),R38,IF(AND(A6=4,B6=2),V38,IF(AND(A6=2,B6=4),Z38,COUNTIFS(INDIRECT(A$7),1,INDIRECT(B$7),1,INDIRECT(市民!D$7),4))))</f>
        <v>142</v>
      </c>
      <c r="E38" s="117"/>
      <c r="F38" s="117"/>
      <c r="G38" s="118">
        <f ca="1">IF(AND(A6=4,B6=4),S38,IF(AND(A6=4,B6=2),W38,IF(AND(A6=2,B6=4),AA38,COUNTIFS(INDIRECT(A$7),1,INDIRECT(B$7),2,INDIRECT(市民!D$7),4))))</f>
        <v>120</v>
      </c>
      <c r="H38" s="118"/>
      <c r="I38" s="118"/>
      <c r="J38" s="117">
        <f ca="1">IF(AND(A6=4,B6=4),T38,IF(AND(A6=4,B6=2),X38,IF(AND(A6=2,B6=4),AB38,COUNTIFS(INDIRECT(A$7),2,INDIRECT(B$7),1,INDIRECT(市民!D$7),4))))</f>
        <v>0</v>
      </c>
      <c r="K38" s="117"/>
      <c r="L38" s="117"/>
      <c r="M38" s="132">
        <f ca="1">IF(AND(A6=4,B6=4),U38,IF(AND(A6=4,B6=2),Y38,IF(AND(A6=2,B6=4),AC38,COUNTIFS(INDIRECT(A$7),2,INDIRECT(B$7),2,INDIRECT(市民!D$7),4))))</f>
        <v>0</v>
      </c>
      <c r="N38" s="132"/>
      <c r="O38" s="132"/>
      <c r="P38" s="29">
        <f ca="1">COUNTIFS(INDIRECT($B$7),"",市民!$D$8:$D$1790,4)+COUNTIFS(INDIRECT($A$7),"",市民!$D$8:$D$1790,4)+COUNTIFS(INDIRECT($B$7),0,市民!$D$8:$D$1790,4)+COUNTIFS(INDIRECT($A$7),0,市民!$D$8:$D$1790,4)-COUNTIFS(INDIRECT(A7),"",INDIRECT(B7),"",市民!$D$8:$D$1790,4)-COUNTIFS(INDIRECT(A7),"*",INDIRECT(B7),"",市民!$D$8:$D$1790,4)-COUNTIFS(INDIRECT(A7),"",INDIRECT(B7),"*",市民!$D$8:$D$1790,4)-COUNTIFS(INDIRECT(A7),0,INDIRECT(B7),0,市民!$D$8:$D$1790,4)-COUNTIFS(INDIRECT(A7),"",INDIRECT(B7),0,市民!$D$8:$D$1790,4)-COUNTIFS(INDIRECT(A7),"*",INDIRECT(B7),0,市民!$D$8:$D$1790,4)-COUNTIFS(INDIRECT(A7),0,INDIRECT(B7),"",市民!$D$8:$D$1790,4)-COUNTIFS(INDIRECT(A7),0,INDIRECT(B7),"*",市民!$D$8:$D$1790,4)</f>
        <v>2</v>
      </c>
      <c r="Q38" s="15">
        <f t="shared" ref="Q38" ca="1" si="22">SUM(D38:P38)</f>
        <v>264</v>
      </c>
      <c r="R38">
        <f ca="1">COUNTIFS(INDIRECT(A$7),4,INDIRECT(B$7),4,INDIRECT(市民!D$7),4)+COUNTIFS(INDIRECT(A$7),4,INDIRECT(B$7),3,INDIRECT(市民!D$7),4)+COUNTIFS(INDIRECT(A$7),3,INDIRECT(B$7),4,INDIRECT(市民!D$7),4)+COUNTIFS(INDIRECT(A$7),3,INDIRECT(B$7),3,INDIRECT(市民!D$7),4)</f>
        <v>0</v>
      </c>
      <c r="S38">
        <f ca="1">COUNTIFS(INDIRECT(A$7),4,INDIRECT(B$7),1,INDIRECT(市民!D$7),4)+COUNTIFS(INDIRECT(A$7),4,INDIRECT(B$7),2,INDIRECT(市民!D$7),4)+COUNTIFS(INDIRECT(A$7),3,INDIRECT(B$7),1,INDIRECT(市民!D$7),4)+COUNTIFS(INDIRECT(A$7),3,INDIRECT(B$7),2,INDIRECT(市民!D$7),4)</f>
        <v>0</v>
      </c>
      <c r="T38">
        <f ca="1">COUNTIFS(INDIRECT(A$7),1,INDIRECT(B$7),3,INDIRECT(市民!D$7),4)+COUNTIFS(INDIRECT(A$7),1,INDIRECT(B$7),4,INDIRECT(市民!D$7),4)+COUNTIFS(INDIRECT(A$7),2,INDIRECT(B$7),4,INDIRECT(市民!D$7),4)+COUNTIFS(INDIRECT(A$7),2,INDIRECT(B$7),3,INDIRECT(市民!D$7),4)</f>
        <v>0</v>
      </c>
      <c r="U38" s="13">
        <f ca="1">COUNTIFS(INDIRECT(A$7),1,INDIRECT(B$7),1,INDIRECT(市民!D$7),4)+COUNTIFS(INDIRECT(A$7),1,INDIRECT(B$7),2,INDIRECT(市民!D$7),4)+COUNTIFS(INDIRECT(A$7),2,INDIRECT(B$7),1,INDIRECT(市民!D$7),4)+COUNTIFS(INDIRECT(A$7),2,INDIRECT(B$7),2,INDIRECT(市民!D$7),4)</f>
        <v>262</v>
      </c>
      <c r="V38" s="12">
        <f ca="1">COUNTIFS(INDIRECT(A$7),4,INDIRECT(B$7),1,INDIRECT(市民!D$7),4)+COUNTIFS(INDIRECT(A$7),3,INDIRECT(B$7),1,INDIRECT(市民!D$7),4)</f>
        <v>0</v>
      </c>
      <c r="W38" s="13">
        <f ca="1">COUNTIFS(INDIRECT(A$7),4,INDIRECT(B$7),2,INDIRECT(市民!D$7),4)+COUNTIFS(INDIRECT(A$7),3,INDIRECT(B$7),2,INDIRECT(市民!D$7),4)</f>
        <v>0</v>
      </c>
      <c r="X38" s="13">
        <f ca="1">COUNTIFS(INDIRECT(A$7),1,INDIRECT(B$7),1,INDIRECT(市民!D$7),4)+COUNTIFS(INDIRECT(A$7),2,INDIRECT(B$7),1,INDIRECT(市民!D$7),4)</f>
        <v>142</v>
      </c>
      <c r="Y38" s="13">
        <f ca="1">COUNTIFS(INDIRECT(A$7),1,INDIRECT(B$7),2,INDIRECT(市民!D$7),4)+COUNTIFS(INDIRECT(A$7),2,INDIRECT(B$7),2,INDIRECT(市民!D$7),4)</f>
        <v>120</v>
      </c>
      <c r="Z38" s="12">
        <f ca="1">COUNTIFS(INDIRECT(A$7),1,INDIRECT(B$7),4,INDIRECT(市民!D$7),4)+COUNTIFS(INDIRECT(A$7),1,INDIRECT(B$7),3,INDIRECT(市民!D$7),4)</f>
        <v>0</v>
      </c>
      <c r="AA38" s="13">
        <f ca="1">COUNTIFS(INDIRECT(A$7),1,INDIRECT(B$7),1,INDIRECT(市民!D$7),4)+COUNTIFS(INDIRECT(A$7),1,INDIRECT(B$7),2,INDIRECT(市民!D$7),4)</f>
        <v>262</v>
      </c>
      <c r="AB38" s="13">
        <f ca="1">COUNTIFS(INDIRECT(A$7),2,INDIRECT(B$7),4,INDIRECT(市民!D$7),4)+COUNTIFS(INDIRECT(A$7),2,INDIRECT(B$7),3,INDIRECT(市民!D$7),4)</f>
        <v>0</v>
      </c>
      <c r="AC38" s="13">
        <f ca="1">COUNTIFS(INDIRECT(A$7),2,INDIRECT(B$7),1,INDIRECT(市民!D$7),4)+COUNTIFS(INDIRECT(A$7),2,INDIRECT(B$7),2,INDIRECT(市民!D$7),4)</f>
        <v>0</v>
      </c>
    </row>
    <row r="39" spans="1:29" ht="15.95" customHeight="1">
      <c r="A39" s="94"/>
      <c r="B39" s="92"/>
      <c r="C39" s="32" t="s">
        <v>46</v>
      </c>
      <c r="D39" s="123">
        <f ca="1">D38/$Q38</f>
        <v>0.53787878787878785</v>
      </c>
      <c r="E39" s="124"/>
      <c r="F39" s="124"/>
      <c r="G39" s="115">
        <f ca="1">G38/$Q38</f>
        <v>0.45454545454545453</v>
      </c>
      <c r="H39" s="115"/>
      <c r="I39" s="115"/>
      <c r="J39" s="114">
        <f t="shared" ref="J39" ca="1" si="23">J38/$Q38</f>
        <v>0</v>
      </c>
      <c r="K39" s="114"/>
      <c r="L39" s="114"/>
      <c r="M39" s="115">
        <f t="shared" ref="M39" ca="1" si="24">M38/$Q38</f>
        <v>0</v>
      </c>
      <c r="N39" s="115"/>
      <c r="O39" s="115"/>
      <c r="P39" s="27">
        <f ca="1">P38/Q38</f>
        <v>7.575757575757576E-3</v>
      </c>
      <c r="Q39" s="15"/>
    </row>
    <row r="40" spans="1:29" ht="15.95" customHeight="1">
      <c r="A40" s="94"/>
      <c r="B40" s="106" t="s">
        <v>29</v>
      </c>
      <c r="C40" s="33" t="s">
        <v>10</v>
      </c>
      <c r="D40" s="116">
        <f ca="1">IF(AND(A6=4,B6=4),R40,IF(AND(A6=4,B6=2),V40,IF(AND(A6=2,B6=4),Z40,COUNTIFS(INDIRECT(A$7),1,INDIRECT(B$7),1,INDIRECT(市民!D$7),5))))</f>
        <v>140</v>
      </c>
      <c r="E40" s="117"/>
      <c r="F40" s="117"/>
      <c r="G40" s="118">
        <f ca="1">IF(AND(A6=4,B6=4),S40,IF(AND(A6=4,B6=2),W40,IF(AND(A6=2,B6=4),AA40,COUNTIFS(INDIRECT(A$7),1,INDIRECT(B$7),2,INDIRECT(市民!D$7),5))))</f>
        <v>98</v>
      </c>
      <c r="H40" s="118"/>
      <c r="I40" s="118"/>
      <c r="J40" s="117">
        <f ca="1">IF(AND(A6=4,B6=4),T40,IF(AND(A6=4,B6=2),X40,IF(AND(A6=2,B6=4),AB40,COUNTIFS(INDIRECT(A$7),2,INDIRECT(B$7),1,INDIRECT(市民!D$7),5))))</f>
        <v>0</v>
      </c>
      <c r="K40" s="117"/>
      <c r="L40" s="117"/>
      <c r="M40" s="118">
        <f ca="1">IF(AND(A6=4,B6=4),U40,IF(AND(A6=4,B6=2),Y40,IF(AND(A6=2,B6=4),AC40,COUNTIFS(INDIRECT(A$7),2,INDIRECT(B$7),2,INDIRECT(市民!D$7),5))))</f>
        <v>0</v>
      </c>
      <c r="N40" s="118"/>
      <c r="O40" s="118"/>
      <c r="P40" s="29">
        <f ca="1">COUNTIFS(INDIRECT($B$7),"",市民!$D$8:$D$1790,5)+COUNTIFS(INDIRECT($A$7),"",市民!$D$8:$D$1790,5)+COUNTIFS(INDIRECT($B$7),0,市民!$D$8:$D$1790,5)+COUNTIFS(INDIRECT($A$7),0,市民!$D$8:$D$1790,5)-COUNTIFS(INDIRECT(A7),"",INDIRECT(B7),"",市民!$D$8:$D$1790,5)-COUNTIFS(INDIRECT(A7),"*",INDIRECT(B7),"",市民!$D$8:$D$1790,5)-COUNTIFS(INDIRECT(A7),"",INDIRECT(B7),"*",市民!$D$8:$D$1790,5)-COUNTIFS(INDIRECT(A7),0,INDIRECT(B7),0,市民!$D$8:$D$1790,5)-COUNTIFS(INDIRECT(A7),"",INDIRECT(B7),0,市民!$D$8:$D$1790,5)-COUNTIFS(INDIRECT(A7),"*",INDIRECT(B7),0,市民!$D$8:$D$1790,5)-COUNTIFS(INDIRECT(A7),0,INDIRECT(B7),"",市民!$D$8:$D$1790,5)-COUNTIFS(INDIRECT(A7),0,INDIRECT(B7),"*",市民!$D$8:$D$1790,5)</f>
        <v>7</v>
      </c>
      <c r="Q40" s="15">
        <f t="shared" ref="Q40" ca="1" si="25">SUM(D40:P40)</f>
        <v>245</v>
      </c>
      <c r="R40">
        <f ca="1">COUNTIFS(INDIRECT(A$7),4,INDIRECT(B$7),4,INDIRECT(市民!D$7),5)+COUNTIFS(INDIRECT(A$7),4,INDIRECT(B$7),3,INDIRECT(市民!D$7),5)+COUNTIFS(INDIRECT(A$7),3,INDIRECT(B$7),4,INDIRECT(市民!D$7),5)+COUNTIFS(INDIRECT(A$7),3,INDIRECT(B$7),3,INDIRECT(市民!D$7),5)</f>
        <v>0</v>
      </c>
      <c r="S40">
        <f ca="1">COUNTIFS(INDIRECT(A$7),4,INDIRECT(B$7),1,INDIRECT(市民!D$7),5)+COUNTIFS(INDIRECT(A$7),4,INDIRECT(B$7),2,INDIRECT(市民!D$7),5)+COUNTIFS(INDIRECT(A$7),3,INDIRECT(B$7),1,INDIRECT(市民!D$7),5)+COUNTIFS(INDIRECT(A$7),3,INDIRECT(B$7),2,INDIRECT(市民!D$7),5)</f>
        <v>0</v>
      </c>
      <c r="T40">
        <f ca="1">COUNTIFS(INDIRECT(A$7),1,INDIRECT(B$7),3,INDIRECT(市民!D$7),5)+COUNTIFS(INDIRECT(A$7),1,INDIRECT(B$7),4,INDIRECT(市民!D$7),5)+COUNTIFS(INDIRECT(A$7),2,INDIRECT(B$7),4,INDIRECT(市民!D$7),5)+COUNTIFS(INDIRECT(A$7),2,INDIRECT(B$7),3,INDIRECT(市民!D$7),5)</f>
        <v>0</v>
      </c>
      <c r="U40" s="13">
        <f ca="1">COUNTIFS(INDIRECT(A$7),1,INDIRECT(B$7),1,INDIRECT(市民!D$7),5)+COUNTIFS(INDIRECT(A$7),1,INDIRECT(B$7),2,INDIRECT(市民!D$7),5)+COUNTIFS(INDIRECT(A$7),2,INDIRECT(B$7),1,INDIRECT(市民!D$7),5)+COUNTIFS(INDIRECT(A$7),2,INDIRECT(B$7),2,INDIRECT(市民!D$7),5)</f>
        <v>238</v>
      </c>
      <c r="V40" s="12">
        <f ca="1">COUNTIFS(INDIRECT(A$7),4,INDIRECT(B$7),1,INDIRECT(市民!D$7),5)+COUNTIFS(INDIRECT(A$7),3,INDIRECT(B$7),1,INDIRECT(市民!D$7),5)</f>
        <v>0</v>
      </c>
      <c r="W40" s="13">
        <f ca="1">COUNTIFS(INDIRECT(A$7),4,INDIRECT(B$7),2,INDIRECT(市民!D$7),5)+COUNTIFS(INDIRECT(A$7),3,INDIRECT(B$7),2,INDIRECT(市民!D$7),5)</f>
        <v>0</v>
      </c>
      <c r="X40" s="13">
        <f ca="1">COUNTIFS(INDIRECT(A$7),1,INDIRECT(B$7),1,INDIRECT(市民!D$7),5)+COUNTIFS(INDIRECT(A$7),2,INDIRECT(B$7),1,INDIRECT(市民!D$7),5)</f>
        <v>140</v>
      </c>
      <c r="Y40" s="13">
        <f ca="1">COUNTIFS(INDIRECT(A$7),1,INDIRECT(B$7),2,INDIRECT(市民!D$7),5)+COUNTIFS(INDIRECT(A$7),2,INDIRECT(B$7),2,INDIRECT(市民!D$7),5)</f>
        <v>98</v>
      </c>
      <c r="Z40" s="12">
        <f ca="1">COUNTIFS(INDIRECT(A$7),1,INDIRECT(B$7),4,INDIRECT(市民!D$7),5)+COUNTIFS(INDIRECT(A$7),1,INDIRECT(B$7),3,INDIRECT(市民!D$7),5)</f>
        <v>0</v>
      </c>
      <c r="AA40" s="13">
        <f ca="1">COUNTIFS(INDIRECT(A$7),1,INDIRECT(B$7),1,INDIRECT(市民!D$7),5)+COUNTIFS(INDIRECT(A$7),1,INDIRECT(B$7),2,INDIRECT(市民!D$7),5)</f>
        <v>238</v>
      </c>
      <c r="AB40" s="13">
        <f ca="1">COUNTIFS(INDIRECT(A$7),2,INDIRECT(B$7),4,INDIRECT(市民!D$7),5)+COUNTIFS(INDIRECT(A$7),2,INDIRECT(B$7),3,INDIRECT(市民!D$7),5)</f>
        <v>0</v>
      </c>
      <c r="AC40" s="13">
        <f ca="1">COUNTIFS(INDIRECT(A$7),2,INDIRECT(B$7),1,INDIRECT(市民!D$7),5)+COUNTIFS(INDIRECT(A$7),2,INDIRECT(B$7),2,INDIRECT(市民!D$7),5)</f>
        <v>0</v>
      </c>
    </row>
    <row r="41" spans="1:29" ht="15.95" customHeight="1">
      <c r="A41" s="94"/>
      <c r="B41" s="92"/>
      <c r="C41" s="32" t="s">
        <v>46</v>
      </c>
      <c r="D41" s="123">
        <f ca="1">D40/$Q40</f>
        <v>0.5714285714285714</v>
      </c>
      <c r="E41" s="124"/>
      <c r="F41" s="124"/>
      <c r="G41" s="126">
        <f ca="1">G40/$Q40</f>
        <v>0.4</v>
      </c>
      <c r="H41" s="126"/>
      <c r="I41" s="126"/>
      <c r="J41" s="114">
        <f t="shared" ref="J41" ca="1" si="26">J40/$Q40</f>
        <v>0</v>
      </c>
      <c r="K41" s="114"/>
      <c r="L41" s="114"/>
      <c r="M41" s="115">
        <f t="shared" ref="M41" ca="1" si="27">M40/$Q40</f>
        <v>0</v>
      </c>
      <c r="N41" s="115"/>
      <c r="O41" s="115"/>
      <c r="P41" s="27">
        <f ca="1">P40/Q40</f>
        <v>2.8571428571428571E-2</v>
      </c>
      <c r="Q41" s="15"/>
    </row>
    <row r="42" spans="1:29" ht="15.95" customHeight="1">
      <c r="A42" s="94"/>
      <c r="B42" s="106" t="s">
        <v>30</v>
      </c>
      <c r="C42" s="33" t="s">
        <v>10</v>
      </c>
      <c r="D42" s="116">
        <f ca="1">IF(AND(A6=4,B6=4),R42,IF(AND(A6=4,B6=2),V42,IF(AND(A6=2,B6=4),Z42,COUNTIFS(INDIRECT(A$7),1,INDIRECT(B$7),1,INDIRECT(市民!D$7),6))))</f>
        <v>29</v>
      </c>
      <c r="E42" s="117"/>
      <c r="F42" s="117"/>
      <c r="G42" s="118">
        <f ca="1">IF(AND(A6=4,B6=4),S42,IF(AND(A6=4,B6=2),W42,IF(AND(A6=2,B6=4),AA42,COUNTIFS(INDIRECT(A$7),1,INDIRECT(B$7),2,INDIRECT(市民!D$7),6))))</f>
        <v>10</v>
      </c>
      <c r="H42" s="118"/>
      <c r="I42" s="118"/>
      <c r="J42" s="117">
        <f ca="1">IF(AND(A6=4,B6=4),T42,IF(AND(A6=4,B6=2),X42,IF(AND(A6=2,B6=4),AB42,COUNTIFS(INDIRECT(A$7),2,INDIRECT(B$7),1,INDIRECT(市民!D$7),6))))</f>
        <v>0</v>
      </c>
      <c r="K42" s="117"/>
      <c r="L42" s="117"/>
      <c r="M42" s="118">
        <f ca="1">IF(AND(A6=4,B6=4),U42,IF(AND(A6=4,B6=2),Y42,IF(AND(A6=2,B6=4),AC42,COUNTIFS(INDIRECT(A$7),2,INDIRECT(B$7),2,INDIRECT(市民!D$7),6))))</f>
        <v>0</v>
      </c>
      <c r="N42" s="118"/>
      <c r="O42" s="118"/>
      <c r="P42" s="29">
        <f ca="1">COUNTIFS(INDIRECT($B$7),"",市民!$D$8:$D$1790,6)+COUNTIFS(INDIRECT($A$7),"",市民!$D$8:$D$1790,6)+COUNTIFS(INDIRECT($B$7),0,市民!$D$8:$D$1790,6)+COUNTIFS(INDIRECT($A$7),0,市民!$D$8:$D$1790,6)-COUNTIFS(INDIRECT(A7),"",INDIRECT(B7),"",市民!$D$8:$D$1790,6)-COUNTIFS(INDIRECT(A7),"*",INDIRECT(B7),"",市民!$D$8:$D$1790,6)-COUNTIFS(INDIRECT(A7),"",INDIRECT(B7),"*",市民!$D$8:$D$1790,6)-COUNTIFS(INDIRECT(A7),0,INDIRECT(B7),0,市民!$D$8:$D$1790,6)-COUNTIFS(INDIRECT(A7),"",INDIRECT(B7),0,市民!$D$8:$D$1790,6)-COUNTIFS(INDIRECT(A7),"*",INDIRECT(B7),0,市民!$D$8:$D$1790,6)-COUNTIFS(INDIRECT(A7),0,INDIRECT(B7),"",市民!$D$8:$D$1790,6)-COUNTIFS(INDIRECT(A7),0,INDIRECT(B7),"*",市民!$D$8:$D$1790,6)</f>
        <v>0</v>
      </c>
      <c r="Q42" s="15">
        <f t="shared" ref="Q42" ca="1" si="28">SUM(D42:P42)</f>
        <v>39</v>
      </c>
      <c r="R42">
        <f ca="1">COUNTIFS(INDIRECT(A$7),4,INDIRECT(B$7),4,INDIRECT(市民!D$7),6)+COUNTIFS(INDIRECT(A$7),4,INDIRECT(B$7),3,INDIRECT(市民!D$7),6)+COUNTIFS(INDIRECT(A$7),3,INDIRECT(B$7),4,INDIRECT(市民!D$7),6)+COUNTIFS(INDIRECT(A$7),3,INDIRECT(B$7),3,INDIRECT(市民!D$7),6)</f>
        <v>0</v>
      </c>
      <c r="S42">
        <f ca="1">COUNTIFS(INDIRECT(A$7),4,INDIRECT(B$7),1,INDIRECT(市民!D$7),6)+COUNTIFS(INDIRECT(A$7),4,INDIRECT(B$7),2,INDIRECT(市民!D$7),6)+COUNTIFS(INDIRECT(A$7),3,INDIRECT(B$7),1,INDIRECT(市民!D$7),6)+COUNTIFS(INDIRECT(A$7),3,INDIRECT(B$7),2,INDIRECT(市民!D$7),6)</f>
        <v>0</v>
      </c>
      <c r="T42">
        <f ca="1">COUNTIFS(INDIRECT(A$7),1,INDIRECT(B$7),3,INDIRECT(市民!D$7),6)+COUNTIFS(INDIRECT(A$7),1,INDIRECT(B$7),4,INDIRECT(市民!D$7),6)+COUNTIFS(INDIRECT(A$7),2,INDIRECT(B$7),4,INDIRECT(市民!D$7),6)+COUNTIFS(INDIRECT(A$7),2,INDIRECT(B$7),3,INDIRECT(市民!D$7),6)</f>
        <v>0</v>
      </c>
      <c r="U42" s="13">
        <f ca="1">COUNTIFS(INDIRECT(A$7),1,INDIRECT(B$7),1,INDIRECT(市民!D$7),6)+COUNTIFS(INDIRECT(A$7),1,INDIRECT(B$7),2,INDIRECT(市民!D$7),6)+COUNTIFS(INDIRECT(A$7),2,INDIRECT(B$7),1,INDIRECT(市民!D$7),6)+COUNTIFS(INDIRECT(A$7),2,INDIRECT(B$7),2,INDIRECT(市民!D$7),6)</f>
        <v>39</v>
      </c>
      <c r="V42" s="12">
        <f ca="1">COUNTIFS(INDIRECT(A$7),4,INDIRECT(B$7),1,INDIRECT(市民!D$7),6)+COUNTIFS(INDIRECT(A$7),3,INDIRECT(B$7),1,INDIRECT(市民!D$7),6)</f>
        <v>0</v>
      </c>
      <c r="W42" s="13">
        <f ca="1">COUNTIFS(INDIRECT(A$7),4,INDIRECT(B$7),2,INDIRECT(市民!D$7),6)+COUNTIFS(INDIRECT(A$7),3,INDIRECT(B$7),2,INDIRECT(市民!D$7),6)</f>
        <v>0</v>
      </c>
      <c r="X42" s="13">
        <f ca="1">COUNTIFS(INDIRECT(A$7),1,INDIRECT(B$7),1,INDIRECT(市民!D$7),6)+COUNTIFS(INDIRECT(A$7),2,INDIRECT(B$7),1,INDIRECT(市民!D$7),6)</f>
        <v>29</v>
      </c>
      <c r="Y42" s="13">
        <f ca="1">COUNTIFS(INDIRECT(A$7),1,INDIRECT(B$7),2,INDIRECT(市民!D$7),6)+COUNTIFS(INDIRECT(A$7),2,INDIRECT(B$7),2,INDIRECT(市民!D$7),6)</f>
        <v>10</v>
      </c>
      <c r="Z42" s="12">
        <f ca="1">COUNTIFS(INDIRECT(A$7),1,INDIRECT(B$7),4,INDIRECT(市民!D$7),6)+COUNTIFS(INDIRECT(A$7),1,INDIRECT(B$7),3,INDIRECT(市民!D$7),6)</f>
        <v>0</v>
      </c>
      <c r="AA42" s="13">
        <f ca="1">COUNTIFS(INDIRECT(A$7),1,INDIRECT(B$7),1,INDIRECT(市民!D$7),6)+COUNTIFS(INDIRECT(A$7),1,INDIRECT(B$7),2,INDIRECT(市民!D$7),6)</f>
        <v>39</v>
      </c>
      <c r="AB42" s="13">
        <f ca="1">COUNTIFS(INDIRECT(A$7),2,INDIRECT(B$7),4,INDIRECT(市民!D$7),6)+COUNTIFS(INDIRECT(A$7),2,INDIRECT(B$7),3,INDIRECT(市民!D$7),6)</f>
        <v>0</v>
      </c>
      <c r="AC42" s="13">
        <f ca="1">COUNTIFS(INDIRECT(A$7),2,INDIRECT(B$7),1,INDIRECT(市民!D$7),6)+COUNTIFS(INDIRECT(A$7),2,INDIRECT(B$7),2,INDIRECT(市民!D$7),6)</f>
        <v>0</v>
      </c>
    </row>
    <row r="43" spans="1:29" ht="15.95" customHeight="1">
      <c r="A43" s="94"/>
      <c r="B43" s="92"/>
      <c r="C43" s="32" t="s">
        <v>46</v>
      </c>
      <c r="D43" s="123">
        <f ca="1">D42/$Q42</f>
        <v>0.74358974358974361</v>
      </c>
      <c r="E43" s="124"/>
      <c r="F43" s="124"/>
      <c r="G43" s="115">
        <f ca="1">G42/$Q42</f>
        <v>0.25641025641025639</v>
      </c>
      <c r="H43" s="115"/>
      <c r="I43" s="115"/>
      <c r="J43" s="114">
        <f t="shared" ref="J43" ca="1" si="29">J42/$Q42</f>
        <v>0</v>
      </c>
      <c r="K43" s="114"/>
      <c r="L43" s="114"/>
      <c r="M43" s="115">
        <f t="shared" ref="M43" ca="1" si="30">M42/$Q42</f>
        <v>0</v>
      </c>
      <c r="N43" s="115"/>
      <c r="O43" s="115"/>
      <c r="P43" s="27">
        <f ca="1">P42/Q42</f>
        <v>0</v>
      </c>
      <c r="Q43" s="15"/>
    </row>
    <row r="44" spans="1:29" ht="15.95" customHeight="1">
      <c r="A44" s="94"/>
      <c r="B44" s="107" t="s">
        <v>31</v>
      </c>
      <c r="C44" s="35" t="s">
        <v>10</v>
      </c>
      <c r="D44" s="116">
        <f ca="1">IF(AND(A6=4,B6=4),R44,IF(AND(A6=4,B6=2),V44,IF(AND(A6=2,B6=4),Z44,COUNTIFS(INDIRECT(A$7),1,INDIRECT(B$7),1,INDIRECT(市民!D$7),7))))</f>
        <v>166</v>
      </c>
      <c r="E44" s="117"/>
      <c r="F44" s="117"/>
      <c r="G44" s="118">
        <f ca="1">IF(AND(A6=4,B6=4),S44,IF(AND(A6=4,B6=2),W44,IF(AND(A6=2,B6=4),AA44,COUNTIFS(INDIRECT(A$7),1,INDIRECT(B$7),2,INDIRECT(市民!D$7),7))))</f>
        <v>126</v>
      </c>
      <c r="H44" s="118"/>
      <c r="I44" s="118"/>
      <c r="J44" s="117">
        <f ca="1">IF(AND(A6=4,B6=4),T44,IF(AND(A6=4,B6=2),X44,IF(AND(A6=2,B6=4),AB44,COUNTIFS(INDIRECT(A$7),2,INDIRECT(B$7),1,INDIRECT(市民!D$7),7))))</f>
        <v>0</v>
      </c>
      <c r="K44" s="117"/>
      <c r="L44" s="117"/>
      <c r="M44" s="118">
        <f ca="1">IF(AND(A6=4,B6=4),U44,IF(AND(A6=4,B6=2),Y44,IF(AND(A6=2,B6=4),AC44,COUNTIFS(INDIRECT(A$7),2,INDIRECT(B$7),2,INDIRECT(市民!D$7),7))))</f>
        <v>0</v>
      </c>
      <c r="N44" s="118"/>
      <c r="O44" s="118"/>
      <c r="P44" s="29">
        <f ca="1">COUNTIFS(INDIRECT($B$7),"",市民!$D$8:$D$1790,7)+COUNTIFS(INDIRECT($A$7),"",市民!$D$8:$D$1790,7)+COUNTIFS(INDIRECT($B$7),0,市民!$D$8:$D$1790,7)+COUNTIFS(INDIRECT($A$7),0,市民!$D$8:$D$1790,7)-COUNTIFS(INDIRECT(A7),"",INDIRECT(B7),"",市民!$D$8:$D$1790,7)-COUNTIFS(INDIRECT(A7),"*",INDIRECT(B7),"",市民!$D$8:$D$1790,7)-COUNTIFS(INDIRECT(A7),"",INDIRECT(B7),"*",市民!$D$8:$D$1790,7)-COUNTIFS(INDIRECT(A7),0,INDIRECT(B7),0,市民!$D$8:$D$1790,7)-COUNTIFS(INDIRECT(A7),"",INDIRECT(B7),0,市民!$D$8:$D$1790,7)-COUNTIFS(INDIRECT(A7),"*",INDIRECT(B7),0,市民!$D$8:$D$1790,7)-COUNTIFS(INDIRECT(A7),0,INDIRECT(B7),"",市民!$D$8:$D$1790,7)-COUNTIFS(INDIRECT(A7),0,INDIRECT(B7),"*",市民!$D$8:$D$1790,7)</f>
        <v>3</v>
      </c>
      <c r="Q44" s="15">
        <f t="shared" ref="Q44" ca="1" si="31">SUM(D44:P44)</f>
        <v>295</v>
      </c>
      <c r="R44">
        <f ca="1">COUNTIFS(INDIRECT(A$7),4,INDIRECT(B$7),4,INDIRECT(市民!D$7),7)+COUNTIFS(INDIRECT(A$7),4,INDIRECT(B$7),3,INDIRECT(市民!D$7),7)+COUNTIFS(INDIRECT(A$7),3,INDIRECT(B$7),4,INDIRECT(市民!D$7),7)+COUNTIFS(INDIRECT(A$7),3,INDIRECT(B$7),3,INDIRECT(市民!D$7),7)</f>
        <v>0</v>
      </c>
      <c r="S44">
        <f ca="1">COUNTIFS(INDIRECT(A$7),4,INDIRECT(B$7),1,INDIRECT(市民!D$7),7)+COUNTIFS(INDIRECT(A$7),4,INDIRECT(B$7),2,INDIRECT(市民!D$7),7)+COUNTIFS(INDIRECT(A$7),3,INDIRECT(B$7),1,INDIRECT(市民!D$7),7)+COUNTIFS(INDIRECT(A$7),3,INDIRECT(B$7),2,INDIRECT(市民!D$7),7)</f>
        <v>0</v>
      </c>
      <c r="T44">
        <f ca="1">COUNTIFS(INDIRECT(A$7),1,INDIRECT(B$7),3,INDIRECT(市民!D$7),7)+COUNTIFS(INDIRECT(A$7),1,INDIRECT(B$7),4,INDIRECT(市民!D$7),7)+COUNTIFS(INDIRECT(A$7),2,INDIRECT(B$7),4,INDIRECT(市民!D$7),7)+COUNTIFS(INDIRECT(A$7),2,INDIRECT(B$7),3,INDIRECT(市民!D$7),7)</f>
        <v>0</v>
      </c>
      <c r="U44" s="13">
        <f ca="1">COUNTIFS(INDIRECT(A$7),1,INDIRECT(B$7),1,INDIRECT(市民!D$7),7)+COUNTIFS(INDIRECT(A$7),1,INDIRECT(B$7),2,INDIRECT(市民!D$7),7)+COUNTIFS(INDIRECT(A$7),2,INDIRECT(B$7),1,INDIRECT(市民!D$7),7)+COUNTIFS(INDIRECT(A$7),2,INDIRECT(B$7),2,INDIRECT(市民!D$7),7)</f>
        <v>292</v>
      </c>
      <c r="V44" s="12">
        <f ca="1">COUNTIFS(INDIRECT(A$7),4,INDIRECT(B$7),1,INDIRECT(市民!D$7),7)+COUNTIFS(INDIRECT(A$7),3,INDIRECT(B$7),1,INDIRECT(市民!D$7),7)</f>
        <v>0</v>
      </c>
      <c r="W44" s="13">
        <f ca="1">COUNTIFS(INDIRECT(A$7),4,INDIRECT(B$7),2,INDIRECT(市民!D$7),7)+COUNTIFS(INDIRECT(A$7),3,INDIRECT(B$7),2,INDIRECT(市民!D$7),7)</f>
        <v>0</v>
      </c>
      <c r="X44" s="13">
        <f ca="1">COUNTIFS(INDIRECT(A$7),1,INDIRECT(B$7),1,INDIRECT(市民!D$7),7)+COUNTIFS(INDIRECT(A$7),2,INDIRECT(B$7),1,INDIRECT(市民!D$7),7)</f>
        <v>166</v>
      </c>
      <c r="Y44" s="13">
        <f ca="1">COUNTIFS(INDIRECT(A$7),1,INDIRECT(B$7),2,INDIRECT(市民!D$7),7)+COUNTIFS(INDIRECT(A$7),2,INDIRECT(B$7),2,INDIRECT(市民!D$7),7)</f>
        <v>126</v>
      </c>
      <c r="Z44" s="12">
        <f ca="1">COUNTIFS(INDIRECT(A$7),1,INDIRECT(B$7),4,INDIRECT(市民!D$7),7)+COUNTIFS(INDIRECT(A$7),1,INDIRECT(B$7),3,INDIRECT(市民!D$7),7)</f>
        <v>0</v>
      </c>
      <c r="AA44" s="13">
        <f ca="1">COUNTIFS(INDIRECT(A$7),1,INDIRECT(B$7),1,INDIRECT(市民!D$7),7)+COUNTIFS(INDIRECT(A$7),1,INDIRECT(B$7),2,INDIRECT(市民!D$7),7)</f>
        <v>292</v>
      </c>
      <c r="AB44" s="13">
        <f ca="1">COUNTIFS(INDIRECT(A$7),2,INDIRECT(B$7),4,INDIRECT(市民!D$7),7)+COUNTIFS(INDIRECT(A$7),2,INDIRECT(B$7),3,INDIRECT(市民!D$7),7)</f>
        <v>0</v>
      </c>
      <c r="AC44" s="13">
        <f ca="1">COUNTIFS(INDIRECT(A$7),2,INDIRECT(B$7),1,INDIRECT(市民!D$7),7)+COUNTIFS(INDIRECT(A$7),2,INDIRECT(B$7),2,INDIRECT(市民!D$7),7)</f>
        <v>0</v>
      </c>
    </row>
    <row r="45" spans="1:29" ht="15.95" customHeight="1" thickBot="1">
      <c r="A45" s="95"/>
      <c r="B45" s="103"/>
      <c r="C45" s="34" t="s">
        <v>46</v>
      </c>
      <c r="D45" s="119">
        <f ca="1">D44/$Q44</f>
        <v>0.56271186440677967</v>
      </c>
      <c r="E45" s="120"/>
      <c r="F45" s="120"/>
      <c r="G45" s="121">
        <f ca="1">G44/$Q44</f>
        <v>0.42711864406779659</v>
      </c>
      <c r="H45" s="121"/>
      <c r="I45" s="121"/>
      <c r="J45" s="120">
        <f t="shared" ref="J45" ca="1" si="32">J44/$Q44</f>
        <v>0</v>
      </c>
      <c r="K45" s="120"/>
      <c r="L45" s="120"/>
      <c r="M45" s="121">
        <f t="shared" ref="M45" ca="1" si="33">M44/$Q44</f>
        <v>0</v>
      </c>
      <c r="N45" s="121"/>
      <c r="O45" s="121"/>
      <c r="P45" s="25">
        <f ca="1">P44/Q44</f>
        <v>1.0169491525423728E-2</v>
      </c>
      <c r="Q45" s="15"/>
    </row>
    <row r="46" spans="1:29" ht="15.95" customHeight="1" thickTop="1">
      <c r="A46" s="93" t="s">
        <v>40</v>
      </c>
      <c r="B46" s="108" t="s">
        <v>33</v>
      </c>
      <c r="C46" s="31" t="s">
        <v>10</v>
      </c>
      <c r="D46" s="128">
        <f ca="1">IF(AND(A6=4,B6=4),R46,IF(AND(A6=4,B6=2),V46,IF(AND(A6=2,B6=4),Z46,COUNTIFS(INDIRECT(A$7),1,INDIRECT(B$7),1,INDIRECT(市民!M$7),1))))</f>
        <v>184</v>
      </c>
      <c r="E46" s="129"/>
      <c r="F46" s="129"/>
      <c r="G46" s="125">
        <f ca="1">IF(AND(A6=4,B6=4),S46,IF(AND(A6=4,B6=2),W46,IF(AND(A6=2,B6=4),AA46,COUNTIFS(INDIRECT(A$7),1,INDIRECT(B$7),2,INDIRECT(市民!M$7),1))))</f>
        <v>127</v>
      </c>
      <c r="H46" s="125"/>
      <c r="I46" s="125"/>
      <c r="J46" s="129">
        <f ca="1">IF(AND(A6=4,B6=4),T46,IF(AND(A6=4,B6=2),X46,IF(AND(A6=2,B6=4),AB46,COUNTIFS(INDIRECT(A$7),2,INDIRECT(B$7),1,INDIRECT(市民!M$7),1))))</f>
        <v>0</v>
      </c>
      <c r="K46" s="129"/>
      <c r="L46" s="129"/>
      <c r="M46" s="125">
        <f ca="1">IF(AND(A6=4,B6=4),U46,IF(AND(A6=4,B6=2),Y46,IF(AND(A6=2,B6=4),AC46,COUNTIFS(INDIRECT(A$7),2,INDIRECT(B$7),2,INDIRECT(市民!M$7),1))))</f>
        <v>0</v>
      </c>
      <c r="N46" s="125"/>
      <c r="O46" s="125"/>
      <c r="P46" s="24">
        <f ca="1">COUNTIFS(INDIRECT($B$7),"",市民!$M$8:$M$1790,1)+COUNTIFS(INDIRECT($A$7),"",市民!$M$8:$M$1790,1)+COUNTIFS(INDIRECT($B$7),0,市民!$M$8:$M$1790,1)+COUNTIFS(INDIRECT($A$7),0,市民!$M$8:$M$1790,1)-COUNTIFS(INDIRECT(A7),"",INDIRECT(B7),"",市民!$M$8:$M$1790,1)-COUNTIFS(INDIRECT(A7),"*",INDIRECT(B7),"",市民!$M$8:$M$1790,1)-COUNTIFS(INDIRECT(A7),"",INDIRECT(B7),"*",市民!$M$8:$M$1790,1)-COUNTIFS(INDIRECT(A7),0,INDIRECT(B7),0,市民!$M$8:$M$1790,1)-COUNTIFS(INDIRECT(A7),"",INDIRECT(B7),0,市民!$M$8:$M$1790,1)-COUNTIFS(INDIRECT(A7),"*",INDIRECT(B7),0,市民!$M$8:$M$1790,1)-COUNTIFS(INDIRECT(A7),0,INDIRECT(B7),"",市民!$M$8:$M$1790,1)-COUNTIFS(INDIRECT(A7),0,INDIRECT(B7),"*",市民!$M$8:$M$1790,1)</f>
        <v>3</v>
      </c>
      <c r="Q46" s="15">
        <f t="shared" ref="Q46" ca="1" si="34">SUM(D46:P46)</f>
        <v>314</v>
      </c>
      <c r="R46">
        <f ca="1">COUNTIFS(INDIRECT(A$7),4,INDIRECT(B$7),4,INDIRECT(市民!M$7),1)+COUNTIFS(INDIRECT(A$7),4,INDIRECT(B$7),3,INDIRECT(市民!M$7),1)+COUNTIFS(INDIRECT(A$7),3,INDIRECT(B$7),4,INDIRECT(市民!M$7),1)+COUNTIFS(INDIRECT(A$7),3,INDIRECT(B$7),3,INDIRECT(市民!M$7),1)</f>
        <v>0</v>
      </c>
      <c r="S46">
        <f ca="1">COUNTIFS(INDIRECT(A$7),4,INDIRECT(B$7),1,INDIRECT(市民!M$7),1)+COUNTIFS(INDIRECT(A$7),4,INDIRECT(B$7),2,INDIRECT(市民!M$7),1)+COUNTIFS(INDIRECT(A$7),3,INDIRECT(B$7),1,INDIRECT(市民!M$7),1)+COUNTIFS(INDIRECT(A$7),3,INDIRECT(B$7),2,INDIRECT(市民!M$7),1)</f>
        <v>0</v>
      </c>
      <c r="T46">
        <f ca="1">COUNTIFS(INDIRECT(A$7),1,INDIRECT(B$7),3,INDIRECT(市民!M$7),1)+COUNTIFS(INDIRECT(A$7),1,INDIRECT(B$7),4,INDIRECT(市民!M$7),1)+COUNTIFS(INDIRECT(A$7),2,INDIRECT(B$7),4,INDIRECT(市民!M$7),1)+COUNTIFS(INDIRECT(A$7),2,INDIRECT(B$7),3,INDIRECT(市民!M$7),1)</f>
        <v>0</v>
      </c>
      <c r="U46" s="13">
        <f ca="1">COUNTIFS(INDIRECT(A$7),1,INDIRECT(B$7),1,INDIRECT(市民!M$7),1)+COUNTIFS(INDIRECT(A$7),1,INDIRECT(B$7),2,INDIRECT(市民!M$7),1)+COUNTIFS(INDIRECT(A$7),2,INDIRECT(B$7),1,INDIRECT(市民!M$7),1)+COUNTIFS(INDIRECT(A$7),2,INDIRECT(B$7),2,INDIRECT(市民!M$7),1)</f>
        <v>311</v>
      </c>
      <c r="V46" s="12">
        <f ca="1">COUNTIFS(INDIRECT(A$7),4,INDIRECT(B$7),1,INDIRECT(市民!M$7),1)+COUNTIFS(INDIRECT(A$7),3,INDIRECT(B$7),1,INDIRECT(市民!M$7),1)</f>
        <v>0</v>
      </c>
      <c r="W46" s="13">
        <f ca="1">COUNTIFS(INDIRECT(A$7),4,INDIRECT(B$7),2,INDIRECT(市民!M$7),1)+COUNTIFS(INDIRECT(A$7),3,INDIRECT(B$7),2,INDIRECT(市民!M$7),1)</f>
        <v>0</v>
      </c>
      <c r="X46" s="13">
        <f ca="1">COUNTIFS(INDIRECT(A$7),1,INDIRECT(B$7),1,INDIRECT(市民!M$7),1)+COUNTIFS(INDIRECT(A$7),2,INDIRECT(B$7),1,INDIRECT(市民!M$7),1)</f>
        <v>184</v>
      </c>
      <c r="Y46" s="13">
        <f ca="1">COUNTIFS(INDIRECT(A$7),1,INDIRECT(B$7),2,INDIRECT(市民!M$7),1)+COUNTIFS(INDIRECT(A$7),2,INDIRECT(B$7),2,INDIRECT(市民!M$7),1)</f>
        <v>127</v>
      </c>
      <c r="Z46" s="12">
        <f ca="1">COUNTIFS(INDIRECT(A$7),1,INDIRECT(B$7),4,INDIRECT(市民!M$7),1)+COUNTIFS(INDIRECT(A$7),1,INDIRECT(B$7),3,INDIRECT(市民!M$7),1)</f>
        <v>0</v>
      </c>
      <c r="AA46" s="13">
        <f ca="1">COUNTIFS(INDIRECT(A$7),1,INDIRECT(B$7),1,INDIRECT(市民!M$7),1)+COUNTIFS(INDIRECT(A$7),1,INDIRECT(B$7),2,INDIRECT(市民!M$7),1)</f>
        <v>311</v>
      </c>
      <c r="AB46" s="13">
        <f ca="1">COUNTIFS(INDIRECT(A$7),2,INDIRECT(B$7),4,INDIRECT(市民!M$7),1)+COUNTIFS(INDIRECT(A$7),2,INDIRECT(B$7),3,INDIRECT(市民!M$7),1)</f>
        <v>0</v>
      </c>
      <c r="AC46" s="13">
        <f ca="1">COUNTIFS(INDIRECT(A$7),2,INDIRECT(B$7),1,INDIRECT(市民!M$7),1)+COUNTIFS(INDIRECT(A$7),2,INDIRECT(B$7),2,INDIRECT(市民!M$7),1)</f>
        <v>0</v>
      </c>
    </row>
    <row r="47" spans="1:29" ht="15.95" customHeight="1">
      <c r="A47" s="94"/>
      <c r="B47" s="109"/>
      <c r="C47" s="32" t="s">
        <v>46</v>
      </c>
      <c r="D47" s="123">
        <f ca="1">D46/$Q46</f>
        <v>0.5859872611464968</v>
      </c>
      <c r="E47" s="124"/>
      <c r="F47" s="124"/>
      <c r="G47" s="115">
        <f ca="1">G46/$Q46</f>
        <v>0.40445859872611467</v>
      </c>
      <c r="H47" s="115"/>
      <c r="I47" s="115"/>
      <c r="J47" s="114">
        <f t="shared" ref="J47" ca="1" si="35">J46/$Q46</f>
        <v>0</v>
      </c>
      <c r="K47" s="114"/>
      <c r="L47" s="114"/>
      <c r="M47" s="115">
        <f t="shared" ref="M47" ca="1" si="36">M46/$Q46</f>
        <v>0</v>
      </c>
      <c r="N47" s="115"/>
      <c r="O47" s="115"/>
      <c r="P47" s="27">
        <f ca="1">P46/Q46</f>
        <v>9.5541401273885346E-3</v>
      </c>
      <c r="Q47" s="15"/>
    </row>
    <row r="48" spans="1:29" ht="15.95" customHeight="1">
      <c r="A48" s="94"/>
      <c r="B48" s="110" t="s">
        <v>34</v>
      </c>
      <c r="C48" s="33" t="s">
        <v>10</v>
      </c>
      <c r="D48" s="116">
        <f ca="1">IF(AND(A6=4,B6=4),R48,IF(AND(A6=4,B6=2),V48,IF(AND(A6=2,B6=4),Z48,COUNTIFS(INDIRECT(A$7),1,INDIRECT(B$7),1,INDIRECT(市民!M$7),2))))</f>
        <v>503</v>
      </c>
      <c r="E48" s="117"/>
      <c r="F48" s="117"/>
      <c r="G48" s="118">
        <f ca="1">IF(AND(A6=4,B6=4),S48,IF(AND(A6=4,B6=2),W48,IF(AND(A6=2,B6=4),AA48,COUNTIFS(INDIRECT(A$7),1,INDIRECT(B$7),2,INDIRECT(市民!M$7),2))))</f>
        <v>391</v>
      </c>
      <c r="H48" s="118"/>
      <c r="I48" s="118"/>
      <c r="J48" s="131">
        <f ca="1">IF(AND(A6=4,B6=4),T48,IF(AND(A6=4,B6=2),X48,IF(AND(A6=2,B6=4),AB48,COUNTIFS(INDIRECT(A$7),2,INDIRECT(B$7),1,INDIRECT(市民!M$7),2))))</f>
        <v>0</v>
      </c>
      <c r="K48" s="131"/>
      <c r="L48" s="131"/>
      <c r="M48" s="118">
        <f ca="1">IF(AND(A6=4,B6=4),U48,IF(AND(A6=4,B6=2),Y48,IF(AND(A6=2,B6=4),AC48,COUNTIFS(INDIRECT(A$7),2,INDIRECT(B$7),2,INDIRECT(市民!M$7),2))))</f>
        <v>0</v>
      </c>
      <c r="N48" s="118"/>
      <c r="O48" s="118"/>
      <c r="P48" s="30">
        <f ca="1">COUNTIFS(INDIRECT($B$7),"",市民!$M$8:$M$1790,2)+COUNTIFS(INDIRECT($A$7),"",市民!$M$8:$M$1790,2)+COUNTIFS(INDIRECT($B$7),0,市民!$M$8:$M$1790,2)+COUNTIFS(INDIRECT($A$7),0,市民!$M$8:$M$1790,2)-COUNTIFS(INDIRECT(A7),"",INDIRECT(B7),"",市民!$M$8:$M$1790,2)-COUNTIFS(INDIRECT(A7),"*",INDIRECT(B7),"",市民!$M$8:$M$1790,2)-COUNTIFS(INDIRECT(A7),"",INDIRECT(B7),"*",市民!$M$8:$M$1790,2)-COUNTIFS(INDIRECT(A7),0,INDIRECT(B7),0,市民!$M$8:$M$1790,2)-COUNTIFS(INDIRECT(A7),"",INDIRECT(B7),0,市民!$M$8:$M$1790,2)-COUNTIFS(INDIRECT(A7),"*",INDIRECT(B7),0,市民!$M$8:$M$1790,2)-COUNTIFS(INDIRECT(A7),0,INDIRECT(B7),"",市民!$M$8:$M$1790,2)-COUNTIFS(INDIRECT(A7),0,INDIRECT(B7),"*",市民!$M$8:$M$1790,2)</f>
        <v>12</v>
      </c>
      <c r="Q48" s="15">
        <f t="shared" ref="Q48" ca="1" si="37">SUM(D48:P48)</f>
        <v>906</v>
      </c>
      <c r="R48">
        <f ca="1">COUNTIFS(INDIRECT(A$7),4,INDIRECT(B$7),4,INDIRECT(市民!M$7),2)+COUNTIFS(INDIRECT(A$7),4,INDIRECT(B$7),3,INDIRECT(市民!M$7),2)+COUNTIFS(INDIRECT(A$7),3,INDIRECT(B$7),4,INDIRECT(市民!M$7),2)+COUNTIFS(INDIRECT(A$7),3,INDIRECT(B$7),3,INDIRECT(市民!M$7),2)</f>
        <v>0</v>
      </c>
      <c r="S48">
        <f ca="1">COUNTIFS(INDIRECT(A$7),4,INDIRECT(B$7),1,INDIRECT(市民!M$7),2)+COUNTIFS(INDIRECT(A$7),4,INDIRECT(B$7),2,INDIRECT(市民!M$7),2)+COUNTIFS(INDIRECT(A$7),3,INDIRECT(B$7),1,INDIRECT(市民!M$7),2)+COUNTIFS(INDIRECT(A$7),3,INDIRECT(B$7),2,INDIRECT(市民!M$7),2)</f>
        <v>0</v>
      </c>
      <c r="T48">
        <f ca="1">COUNTIFS(INDIRECT(A$7),1,INDIRECT(B$7),3,INDIRECT(市民!M$7),2)+COUNTIFS(INDIRECT(A$7),1,INDIRECT(B$7),4,INDIRECT(市民!M$7),2)+COUNTIFS(INDIRECT(A$7),2,INDIRECT(B$7),4,INDIRECT(市民!M$7),2)+COUNTIFS(INDIRECT(A$7),2,INDIRECT(B$7),3,INDIRECT(市民!M$7),2)</f>
        <v>0</v>
      </c>
      <c r="U48" s="13">
        <f ca="1">COUNTIFS(INDIRECT(A$7),1,INDIRECT(B$7),1,INDIRECT(市民!M$7),2)+COUNTIFS(INDIRECT(A$7),1,INDIRECT(B$7),2,INDIRECT(市民!M$7),2)+COUNTIFS(INDIRECT(A$7),2,INDIRECT(B$7),1,INDIRECT(市民!M$7),2)+COUNTIFS(INDIRECT(A$7),2,INDIRECT(B$7),2,INDIRECT(市民!M$7),2)</f>
        <v>894</v>
      </c>
      <c r="V48" s="12">
        <f ca="1">COUNTIFS(INDIRECT(A$7),4,INDIRECT(B$7),1,INDIRECT(市民!M$7),2)+COUNTIFS(INDIRECT(A$7),3,INDIRECT(B$7),1,INDIRECT(市民!M$7),2)</f>
        <v>0</v>
      </c>
      <c r="W48" s="13">
        <f ca="1">COUNTIFS(INDIRECT(A$7),4,INDIRECT(B$7),2,INDIRECT(市民!M$7),2)+COUNTIFS(INDIRECT(A$7),3,INDIRECT(B$7),2,INDIRECT(市民!M$7),2)</f>
        <v>0</v>
      </c>
      <c r="X48" s="13">
        <f ca="1">COUNTIFS(INDIRECT(A$7),1,INDIRECT(B$7),1,INDIRECT(市民!M$7),2)+COUNTIFS(INDIRECT(A$7),2,INDIRECT(B$7),1,INDIRECT(市民!M$7),2)</f>
        <v>503</v>
      </c>
      <c r="Y48" s="13">
        <f ca="1">COUNTIFS(INDIRECT(A$7),1,INDIRECT(B$7),2,INDIRECT(市民!M$7),2)+COUNTIFS(INDIRECT(A$7),2,INDIRECT(B$7),2,INDIRECT(市民!M$7),2)</f>
        <v>391</v>
      </c>
      <c r="Z48" s="12">
        <f ca="1">COUNTIFS(INDIRECT(A$7),1,INDIRECT(B$7),4,INDIRECT(市民!M$7),2)+COUNTIFS(INDIRECT(A$7),1,INDIRECT(B$7),3,INDIRECT(市民!M$7),2)</f>
        <v>0</v>
      </c>
      <c r="AA48" s="13">
        <f ca="1">COUNTIFS(INDIRECT(A$7),1,INDIRECT(B$7),1,INDIRECT(市民!M$7),2)+COUNTIFS(INDIRECT(A$7),1,INDIRECT(B$7),2,INDIRECT(市民!M$7),2)</f>
        <v>894</v>
      </c>
      <c r="AB48" s="13">
        <f ca="1">COUNTIFS(INDIRECT(A$7),2,INDIRECT(B$7),4,INDIRECT(市民!M$7),2)+COUNTIFS(INDIRECT(A$7),2,INDIRECT(B$7),3,INDIRECT(市民!M$7),2)</f>
        <v>0</v>
      </c>
      <c r="AC48" s="13">
        <f ca="1">COUNTIFS(INDIRECT(A$7),2,INDIRECT(B$7),1,INDIRECT(市民!M$7),2)+COUNTIFS(INDIRECT(A$7),2,INDIRECT(B$7),2,INDIRECT(市民!M$7),2)</f>
        <v>0</v>
      </c>
    </row>
    <row r="49" spans="1:29" ht="15.95" customHeight="1">
      <c r="A49" s="94"/>
      <c r="B49" s="109"/>
      <c r="C49" s="32" t="s">
        <v>46</v>
      </c>
      <c r="D49" s="123">
        <f ca="1">D48/$Q48</f>
        <v>0.55518763796909487</v>
      </c>
      <c r="E49" s="124"/>
      <c r="F49" s="124"/>
      <c r="G49" s="115">
        <f ca="1">G48/$Q48</f>
        <v>0.43156732891832228</v>
      </c>
      <c r="H49" s="115"/>
      <c r="I49" s="115"/>
      <c r="J49" s="114">
        <f t="shared" ref="J49" ca="1" si="38">J48/$Q48</f>
        <v>0</v>
      </c>
      <c r="K49" s="114"/>
      <c r="L49" s="114"/>
      <c r="M49" s="115">
        <f t="shared" ref="M49" ca="1" si="39">M48/$Q48</f>
        <v>0</v>
      </c>
      <c r="N49" s="115"/>
      <c r="O49" s="115"/>
      <c r="P49" s="27">
        <f ca="1">P48/Q48</f>
        <v>1.3245033112582781E-2</v>
      </c>
      <c r="Q49" s="15"/>
    </row>
    <row r="50" spans="1:29" ht="15.95" customHeight="1">
      <c r="A50" s="94"/>
      <c r="B50" s="127" t="s">
        <v>35</v>
      </c>
      <c r="C50" s="35" t="s">
        <v>10</v>
      </c>
      <c r="D50" s="116">
        <f ca="1">IF(AND(A6=4,B6=4),R50,IF(AND(A6=4,B6=2),V50,IF(AND(A6=2,B6=4),Z50,COUNTIFS(INDIRECT(A$7),1,INDIRECT(B$7),1,INDIRECT(市民!M$7),3))))</f>
        <v>49</v>
      </c>
      <c r="E50" s="117"/>
      <c r="F50" s="117"/>
      <c r="G50" s="132">
        <f ca="1">IF(AND(A6=4,B6=4),S50,IF(AND(A6=4,B6=2),W50,IF(AND(A6=2,B6=4),AA50,COUNTIFS(INDIRECT(A$7),1,INDIRECT(B$7),2,INDIRECT(市民!M$7),3))))</f>
        <v>31</v>
      </c>
      <c r="H50" s="132"/>
      <c r="I50" s="132"/>
      <c r="J50" s="131">
        <f ca="1">IF(AND(A6=4,B6=4),T50,IF(AND(A6=4,B6=2),X50,IF(AND(A6=2,B6=4),AB50,COUNTIFS(INDIRECT(A$7),2,INDIRECT(B$7),1,INDIRECT(市民!M$7),3))))</f>
        <v>0</v>
      </c>
      <c r="K50" s="131"/>
      <c r="L50" s="131"/>
      <c r="M50" s="118">
        <f ca="1">IF(AND(A6=4,B6=4),U50,IF(AND(A6=4,B6=2),Y50,IF(AND(A6=2,B6=4),AC50,COUNTIFS(INDIRECT(A$7),2,INDIRECT(B$7),2,INDIRECT(市民!M$7),3))))</f>
        <v>0</v>
      </c>
      <c r="N50" s="118"/>
      <c r="O50" s="118"/>
      <c r="P50" s="30">
        <f ca="1">COUNTIFS(INDIRECT($B$7),"",市民!$M$8:$M$1790,3)+COUNTIFS(INDIRECT($A$7),"",市民!$M$8:$M$1790,3)+COUNTIFS(INDIRECT($B$7),0,市民!$M$8:$M$1790,3)+COUNTIFS(INDIRECT($A$7),0,市民!$M$8:$M$1790,3)-COUNTIFS(INDIRECT(A7),"",INDIRECT(B7),"",市民!$M$8:$M$1790,3)-COUNTIFS(INDIRECT(A7),"*",INDIRECT(B7),"",市民!$M$8:$M$1790,3)-COUNTIFS(INDIRECT(A7),"",INDIRECT(B7),"*",市民!$M$8:$M$1790,3)-COUNTIFS(INDIRECT(A7),0,INDIRECT(B7),0,市民!$M$8:$M$1790,3)-COUNTIFS(INDIRECT(A7),"",INDIRECT(B7),0,市民!$M$8:$M$1790,3)-COUNTIFS(INDIRECT(A7),"*",INDIRECT(B7),0,市民!$M$8:$M$1790,3)-COUNTIFS(INDIRECT(A7),0,INDIRECT(B7),"",市民!$M$8:$M$1790,3)-COUNTIFS(INDIRECT(A7),0,INDIRECT(B7),"*",市民!$M$8:$M$1790,3)</f>
        <v>1</v>
      </c>
      <c r="Q50" s="15">
        <f t="shared" ref="Q50" ca="1" si="40">SUM(D50:P50)</f>
        <v>81</v>
      </c>
      <c r="R50">
        <f ca="1">COUNTIFS(INDIRECT(A$7),4,INDIRECT(B$7),4,INDIRECT(市民!M$7),3)+COUNTIFS(INDIRECT(A$7),4,INDIRECT(B$7),3,INDIRECT(市民!M$7),3)+COUNTIFS(INDIRECT(A$7),3,INDIRECT(B$7),4,INDIRECT(市民!M$7),3)+COUNTIFS(INDIRECT(A$7),3,INDIRECT(B$7),3,INDIRECT(市民!M$7),3)</f>
        <v>0</v>
      </c>
      <c r="S50">
        <f ca="1">COUNTIFS(INDIRECT(A$7),4,INDIRECT(B$7),1,INDIRECT(市民!M$7),3)+COUNTIFS(INDIRECT(A$7),4,INDIRECT(B$7),2,INDIRECT(市民!M$7),3)+COUNTIFS(INDIRECT(A$7),3,INDIRECT(B$7),1,INDIRECT(市民!M$7),3)+COUNTIFS(INDIRECT(A$7),3,INDIRECT(B$7),2,INDIRECT(市民!M$7),3)</f>
        <v>0</v>
      </c>
      <c r="T50">
        <f ca="1">COUNTIFS(INDIRECT(A$7),1,INDIRECT(B$7),3,INDIRECT(市民!M$7),3)+COUNTIFS(INDIRECT(A$7),1,INDIRECT(B$7),4,INDIRECT(市民!M$7),3)+COUNTIFS(INDIRECT(A$7),2,INDIRECT(B$7),4,INDIRECT(市民!M$7),3)+COUNTIFS(INDIRECT(A$7),2,INDIRECT(B$7),3,INDIRECT(市民!M$7),3)</f>
        <v>0</v>
      </c>
      <c r="U50" s="13">
        <f ca="1">COUNTIFS(INDIRECT(A$7),1,INDIRECT(B$7),1,INDIRECT(市民!M$7),3)+COUNTIFS(INDIRECT(A$7),1,INDIRECT(B$7),2,INDIRECT(市民!M$7),3)+COUNTIFS(INDIRECT(A$7),2,INDIRECT(B$7),1,INDIRECT(市民!M$7),3)+COUNTIFS(INDIRECT(A$7),2,INDIRECT(B$7),2,INDIRECT(市民!M$7),3)</f>
        <v>80</v>
      </c>
      <c r="V50" s="12">
        <f ca="1">COUNTIFS(INDIRECT(A$7),4,INDIRECT(B$7),1,INDIRECT(市民!M$7),3)+COUNTIFS(INDIRECT(A$7),3,INDIRECT(B$7),1,INDIRECT(市民!M$7),3)</f>
        <v>0</v>
      </c>
      <c r="W50" s="13">
        <f ca="1">COUNTIFS(INDIRECT(A$7),4,INDIRECT(B$7),2,INDIRECT(市民!M$7),3)+COUNTIFS(INDIRECT(A$7),3,INDIRECT(B$7),2,INDIRECT(市民!M$7),3)</f>
        <v>0</v>
      </c>
      <c r="X50" s="13">
        <f ca="1">COUNTIFS(INDIRECT(A$7),1,INDIRECT(B$7),1,INDIRECT(市民!M$7),3)+COUNTIFS(INDIRECT(A$7),2,INDIRECT(B$7),1,INDIRECT(市民!M$7),3)</f>
        <v>49</v>
      </c>
      <c r="Y50" s="13">
        <f ca="1">COUNTIFS(INDIRECT(A$7),1,INDIRECT(B$7),2,INDIRECT(市民!M$7),3)+COUNTIFS(INDIRECT(A$7),2,INDIRECT(B$7),2,INDIRECT(市民!M$7),3)</f>
        <v>31</v>
      </c>
      <c r="Z50" s="12">
        <f ca="1">COUNTIFS(INDIRECT(A$7),1,INDIRECT(B$7),4,INDIRECT(市民!M$7),3)+COUNTIFS(INDIRECT(A$7),1,INDIRECT(B$7),3,INDIRECT(市民!M$7),3)</f>
        <v>0</v>
      </c>
      <c r="AA50" s="13">
        <f ca="1">COUNTIFS(INDIRECT(A$7),1,INDIRECT(B$7),1,INDIRECT(市民!M$7),3)+COUNTIFS(INDIRECT(A$7),1,INDIRECT(B$7),2,INDIRECT(市民!M$7),3)</f>
        <v>80</v>
      </c>
      <c r="AB50" s="13">
        <f ca="1">COUNTIFS(INDIRECT(A$7),2,INDIRECT(B$7),4,INDIRECT(市民!M$7),3)+COUNTIFS(INDIRECT(A$7),2,INDIRECT(B$7),3,INDIRECT(市民!M$7),3)</f>
        <v>0</v>
      </c>
      <c r="AC50" s="13">
        <f ca="1">COUNTIFS(INDIRECT(A$7),2,INDIRECT(B$7),1,INDIRECT(市民!M$7),3)+COUNTIFS(INDIRECT(A$7),2,INDIRECT(B$7),2,INDIRECT(市民!M$7),3)</f>
        <v>0</v>
      </c>
    </row>
    <row r="51" spans="1:29" ht="15.95" customHeight="1" thickBot="1">
      <c r="A51" s="95"/>
      <c r="B51" s="112"/>
      <c r="C51" s="34" t="s">
        <v>46</v>
      </c>
      <c r="D51" s="119">
        <f ca="1">D50/$Q50</f>
        <v>0.60493827160493829</v>
      </c>
      <c r="E51" s="120"/>
      <c r="F51" s="120"/>
      <c r="G51" s="121">
        <f ca="1">G50/$Q50</f>
        <v>0.38271604938271603</v>
      </c>
      <c r="H51" s="121"/>
      <c r="I51" s="121"/>
      <c r="J51" s="120">
        <f t="shared" ref="J51" ca="1" si="41">J50/$Q50</f>
        <v>0</v>
      </c>
      <c r="K51" s="120"/>
      <c r="L51" s="120"/>
      <c r="M51" s="121">
        <f t="shared" ref="M51" ca="1" si="42">M50/$Q50</f>
        <v>0</v>
      </c>
      <c r="N51" s="121"/>
      <c r="O51" s="121"/>
      <c r="P51" s="25">
        <f ca="1">P50/Q50</f>
        <v>1.2345679012345678E-2</v>
      </c>
      <c r="Q51" s="15"/>
    </row>
    <row r="52" spans="1:29" ht="15.95" customHeight="1" thickTop="1">
      <c r="A52" s="93" t="s">
        <v>47</v>
      </c>
      <c r="B52" s="96" t="s">
        <v>48</v>
      </c>
      <c r="C52" s="31" t="s">
        <v>10</v>
      </c>
      <c r="D52" s="116">
        <f ca="1">IF(AND(A6=4,B6=4),R52,IF(AND(A6=4,B6=2),V52,IF(AND(A6=2,B6=4),Z52,COUNTIFS(INDIRECT(A$7),1,INDIRECT(B$7),1,INDIRECT(市民!E$7),1))))</f>
        <v>76</v>
      </c>
      <c r="E52" s="117"/>
      <c r="F52" s="117"/>
      <c r="G52" s="118">
        <f ca="1">IF(AND(A6=4,B6=4),S52,IF(AND(A6=4,B6=2),W52,IF(AND(A6=2,B6=4),AA52,COUNTIFS(INDIRECT(A$7),1,INDIRECT(B$7),2,INDIRECT(市民!E$7),1))))</f>
        <v>33</v>
      </c>
      <c r="H52" s="118"/>
      <c r="I52" s="118"/>
      <c r="J52" s="117">
        <f ca="1">IF(AND(A6=4,B6=4),T52,IF(AND(A6=4,B6=2),X52,IF(AND(A6=2,B6=4),AB52,COUNTIFS(INDIRECT(A$7),2,INDIRECT(B$7),1,INDIRECT(市民!E$7),1))))</f>
        <v>0</v>
      </c>
      <c r="K52" s="117"/>
      <c r="L52" s="117"/>
      <c r="M52" s="118">
        <f ca="1">IF(AND(A6=4,B6=4),U52,IF(AND(A6=4,B6=2),Y52,IF(AND(A6=2,B6=4),AC52,COUNTIFS(INDIRECT(A$7),2,INDIRECT(B$7),2,INDIRECT(市民!E$7),1))))</f>
        <v>0</v>
      </c>
      <c r="N52" s="118"/>
      <c r="O52" s="118"/>
      <c r="P52" s="24">
        <f ca="1">COUNTIFS(INDIRECT($B$7),"",市民!$E$8:$E$1790,1)+COUNTIFS(INDIRECT($A$7),"",市民!$E$8:$E$1790,1)+COUNTIFS(INDIRECT($B$7),0,市民!$E$8:$E$1790,1)+COUNTIFS(INDIRECT($A$7),0,市民!$E$8:$E$1790,1)-COUNTIFS(INDIRECT(A7),"",INDIRECT(B7),"",市民!$E$8:$E$1790,1)-COUNTIFS(INDIRECT(A7),"*",INDIRECT(B7),"",市民!$E$8:$E$1790,1)-COUNTIFS(INDIRECT(A7),"",INDIRECT(B7),"*",市民!$E$8:$E$1790,1)-COUNTIFS(INDIRECT(A7),0,INDIRECT(B7),0,市民!$E$8:$E$1790,1)-COUNTIFS(INDIRECT(A7),"",INDIRECT(B7),0,市民!$E$8:$E$1790,1)-COUNTIFS(INDIRECT(A7),"*",INDIRECT(B7),0,市民!$E$8:$E$1790,1)-COUNTIFS(INDIRECT(A7),0,INDIRECT(B7),"",市民!$E$8:$E$1790,1)-COUNTIFS(INDIRECT(A7),0,INDIRECT(B7),"*",市民!$E$8:$E$1790,1)</f>
        <v>3</v>
      </c>
      <c r="Q52" s="15">
        <f t="shared" ref="Q52" ca="1" si="43">SUM(D52:P52)</f>
        <v>112</v>
      </c>
      <c r="R52">
        <f ca="1">COUNTIFS(INDIRECT(A$7),4,INDIRECT(B$7),4,INDIRECT(市民!E$7),1)+COUNTIFS(INDIRECT(A$7),4,INDIRECT(B$7),3,INDIRECT(市民!E$7),1)+COUNTIFS(INDIRECT(A$7),3,INDIRECT(B$7),4,INDIRECT(市民!E$7),1)+COUNTIFS(INDIRECT(A$7),3,INDIRECT(B$7),3,INDIRECT(市民!E$7),1)</f>
        <v>0</v>
      </c>
      <c r="S52">
        <f ca="1">COUNTIFS(INDIRECT(A$7),4,INDIRECT(B$7),1,INDIRECT(市民!E$7),1)+COUNTIFS(INDIRECT(A$7),4,INDIRECT(B$7),2,INDIRECT(市民!E$7),1)+COUNTIFS(INDIRECT(A$7),3,INDIRECT(B$7),1,INDIRECT(市民!E$7),1)+COUNTIFS(INDIRECT(A$7),3,INDIRECT(B$7),2,INDIRECT(市民!E$7),1)</f>
        <v>0</v>
      </c>
      <c r="T52">
        <f ca="1">COUNTIFS(INDIRECT(A$7),1,INDIRECT(B$7),3,INDIRECT(市民!E$7),1)+COUNTIFS(INDIRECT(A$7),1,INDIRECT(B$7),4,INDIRECT(市民!E$7),1)+COUNTIFS(INDIRECT(A$7),2,INDIRECT(B$7),4,INDIRECT(市民!E$7),1)+COUNTIFS(INDIRECT(A$7),2,INDIRECT(B$7),3,INDIRECT(市民!E$7),1)</f>
        <v>0</v>
      </c>
      <c r="U52" s="13">
        <f ca="1">COUNTIFS(INDIRECT(A$7),1,INDIRECT(B$7),1,INDIRECT(市民!E$7),1)+COUNTIFS(INDIRECT(A$7),1,INDIRECT(B$7),2,INDIRECT(市民!E$7),1)+COUNTIFS(INDIRECT(A$7),2,INDIRECT(B$7),1,INDIRECT(市民!E$7),1)+COUNTIFS(INDIRECT(A$7),2,INDIRECT(B$7),2,INDIRECT(市民!E$7),1)</f>
        <v>109</v>
      </c>
      <c r="V52" s="12">
        <f ca="1">COUNTIFS(INDIRECT(A$7),4,INDIRECT(B$7),1,INDIRECT(市民!E$7),1)+COUNTIFS(INDIRECT(A$7),3,INDIRECT(B$7),1,INDIRECT(市民!E$7),1)</f>
        <v>0</v>
      </c>
      <c r="W52" s="13">
        <f ca="1">COUNTIFS(INDIRECT(A$7),4,INDIRECT(B$7),2,INDIRECT(市民!E$7),1)+COUNTIFS(INDIRECT(A$7),3,INDIRECT(B$7),2,INDIRECT(市民!E$7),1)</f>
        <v>0</v>
      </c>
      <c r="X52" s="13">
        <f ca="1">COUNTIFS(INDIRECT(A$7),1,INDIRECT(B$7),1,INDIRECT(市民!E$7),1)+COUNTIFS(INDIRECT(A$7),2,INDIRECT(B$7),1,INDIRECT(市民!E$7),1)</f>
        <v>76</v>
      </c>
      <c r="Y52" s="13">
        <f ca="1">COUNTIFS(INDIRECT(A$7),1,INDIRECT(B$7),2,INDIRECT(市民!E$7),1)+COUNTIFS(INDIRECT(A$7),2,INDIRECT(B$7),2,INDIRECT(市民!E$7),1)</f>
        <v>33</v>
      </c>
      <c r="Z52" s="12">
        <f ca="1">COUNTIFS(INDIRECT(A$7),1,INDIRECT(B$7),4,INDIRECT(市民!E$7),1)+COUNTIFS(INDIRECT(A$7),1,INDIRECT(B$7),3,INDIRECT(市民!E$7),1)</f>
        <v>0</v>
      </c>
      <c r="AA52" s="13">
        <f ca="1">COUNTIFS(INDIRECT(A$7),1,INDIRECT(B$7),1,INDIRECT(市民!E$7),1)+COUNTIFS(INDIRECT(A$7),1,INDIRECT(B$7),2,INDIRECT(市民!E$7),1)</f>
        <v>109</v>
      </c>
      <c r="AB52" s="13">
        <f ca="1">COUNTIFS(INDIRECT(A$7),2,INDIRECT(B$7),4,INDIRECT(市民!E$7),1)+COUNTIFS(INDIRECT(A$7),2,INDIRECT(B$7),3,INDIRECT(市民!E$7),1)</f>
        <v>0</v>
      </c>
      <c r="AC52" s="13">
        <f ca="1">COUNTIFS(INDIRECT(A$7),2,INDIRECT(B$7),1,INDIRECT(市民!E$7),1)+COUNTIFS(INDIRECT(A$7),2,INDIRECT(B$7),2,INDIRECT(市民!E$7),1)</f>
        <v>0</v>
      </c>
    </row>
    <row r="53" spans="1:29" ht="15.95" customHeight="1">
      <c r="A53" s="94"/>
      <c r="B53" s="92"/>
      <c r="C53" s="32" t="s">
        <v>46</v>
      </c>
      <c r="D53" s="113">
        <f ca="1">D52/$Q52</f>
        <v>0.6785714285714286</v>
      </c>
      <c r="E53" s="114"/>
      <c r="F53" s="114"/>
      <c r="G53" s="115">
        <f ca="1">G52/Q52</f>
        <v>0.29464285714285715</v>
      </c>
      <c r="H53" s="115"/>
      <c r="I53" s="115"/>
      <c r="J53" s="114">
        <f ca="1">J52/Q52</f>
        <v>0</v>
      </c>
      <c r="K53" s="114"/>
      <c r="L53" s="114"/>
      <c r="M53" s="115">
        <f ca="1">M52/Q52</f>
        <v>0</v>
      </c>
      <c r="N53" s="115"/>
      <c r="O53" s="115"/>
      <c r="P53" s="27">
        <f ca="1">P52/Q52</f>
        <v>2.6785714285714284E-2</v>
      </c>
      <c r="Q53" s="15"/>
    </row>
    <row r="54" spans="1:29" ht="15.95" customHeight="1">
      <c r="A54" s="94"/>
      <c r="B54" s="91" t="s">
        <v>49</v>
      </c>
      <c r="C54" s="35" t="s">
        <v>10</v>
      </c>
      <c r="D54" s="116">
        <f ca="1">IF(AND(A6=4,B6=4),R54,IF(AND(A6=4,B6=2),V54,IF(AND(A6=2,B6=4),Z54,COUNTIFS(INDIRECT(A$7),1,INDIRECT(B$7),1,INDIRECT(市民!E$7),2))))</f>
        <v>36</v>
      </c>
      <c r="E54" s="117"/>
      <c r="F54" s="117"/>
      <c r="G54" s="118">
        <f ca="1">IF(AND(A6=4,B6=4),S54,IF(AND(A6=4,B6=2),W54,IF(AND(A6=2,B6=4),AA54,COUNTIFS(INDIRECT(A$7),1,INDIRECT(B$7),2,INDIRECT(市民!E$7),2))))</f>
        <v>23</v>
      </c>
      <c r="H54" s="118"/>
      <c r="I54" s="118"/>
      <c r="J54" s="117">
        <f ca="1">IF(AND(A6=4,B6=4),T54,IF(AND(A6=4,B6=2),X54,IF(AND(A6=2,B6=4),AB54,COUNTIFS(INDIRECT(A$7),2,INDIRECT(B$7),1,INDIRECT(市民!E$7),2))))</f>
        <v>0</v>
      </c>
      <c r="K54" s="117"/>
      <c r="L54" s="117"/>
      <c r="M54" s="118">
        <f ca="1">IF(AND(A6=4,B6=4),U54,IF(AND(A6=4,B6=2),Y54,IF(AND(A6=2,B6=4),AC54,COUNTIFS(INDIRECT(A$7),2,INDIRECT(B$7),2,INDIRECT(市民!E$7),2))))</f>
        <v>0</v>
      </c>
      <c r="N54" s="118"/>
      <c r="O54" s="118"/>
      <c r="P54" s="29">
        <f ca="1">COUNTIFS(INDIRECT($B$7),"",市民!$E$8:$E$1790,2)+COUNTIFS(INDIRECT($A$7),"",市民!$E$8:$E$1790,2)+COUNTIFS(INDIRECT($B$7),0,市民!$E$8:$E$1790,2)+COUNTIFS(INDIRECT($A$7),0,市民!$E$8:$E$1790,2)-COUNTIFS(INDIRECT(A7),"",INDIRECT(B7),"",市民!$E$8:$E$1790,2)-COUNTIFS(INDIRECT(A7),"*",INDIRECT(B7),"",市民!$E$8:$E$1790,2)-COUNTIFS(INDIRECT(A7),"",INDIRECT(B7),"*",市民!$E$8:$E$1790,2)-COUNTIFS(INDIRECT(A7),0,INDIRECT(B7),0,市民!$E$8:$E$1790,2)-COUNTIFS(INDIRECT(A7),"",INDIRECT(B7),0,市民!$E$8:$E$1790,2)-COUNTIFS(INDIRECT(A7),"*",INDIRECT(B7),0,市民!$E$8:$E$1790,2)-COUNTIFS(INDIRECT(A7),0,INDIRECT(B7),"",市民!$E$8:$E$1790,2)-COUNTIFS(INDIRECT(A7),0,INDIRECT(B7),"*",市民!$E$8:$E$1790,2)</f>
        <v>1</v>
      </c>
      <c r="Q54" s="15">
        <f t="shared" ref="Q54" ca="1" si="44">SUM(D54:P54)</f>
        <v>60</v>
      </c>
      <c r="R54">
        <f ca="1">COUNTIFS(INDIRECT(A$7),4,INDIRECT(B$7),4,INDIRECT(市民!E$7),2)+COUNTIFS(INDIRECT(A$7),4,INDIRECT(B$7),3,INDIRECT(市民!E$7),2)+COUNTIFS(INDIRECT(A$7),3,INDIRECT(B$7),4,INDIRECT(市民!E$7),2)+COUNTIFS(INDIRECT(A$7),3,INDIRECT(B$7),3,INDIRECT(市民!E$7),2)</f>
        <v>0</v>
      </c>
      <c r="S54">
        <f ca="1">COUNTIFS(INDIRECT(A$7),4,INDIRECT(B$7),1,INDIRECT(市民!E$7),2)+COUNTIFS(INDIRECT(A$7),4,INDIRECT(B$7),2,INDIRECT(市民!E$7),2)+COUNTIFS(INDIRECT(A$7),3,INDIRECT(B$7),1,INDIRECT(市民!E$7),2)+COUNTIFS(INDIRECT(A$7),3,INDIRECT(B$7),2,INDIRECT(市民!E$7),2)</f>
        <v>0</v>
      </c>
      <c r="T54">
        <f ca="1">COUNTIFS(INDIRECT(A$7),1,INDIRECT(B$7),3,INDIRECT(市民!E$7),2)+COUNTIFS(INDIRECT(A$7),1,INDIRECT(B$7),4,INDIRECT(市民!E$7),2)+COUNTIFS(INDIRECT(A$7),2,INDIRECT(B$7),4,INDIRECT(市民!E$7),2)+COUNTIFS(INDIRECT(A$7),2,INDIRECT(B$7),3,INDIRECT(市民!E$7),2)</f>
        <v>0</v>
      </c>
      <c r="U54" s="13">
        <f ca="1">COUNTIFS(INDIRECT(A$7),1,INDIRECT(B$7),1,INDIRECT(市民!E$7),2)+COUNTIFS(INDIRECT(A$7),1,INDIRECT(B$7),2,INDIRECT(市民!E$7),2)+COUNTIFS(INDIRECT(A$7),2,INDIRECT(B$7),1,INDIRECT(市民!E$7),2)+COUNTIFS(INDIRECT(A$7),2,INDIRECT(B$7),2,INDIRECT(市民!E$7),2)</f>
        <v>59</v>
      </c>
      <c r="V54" s="12">
        <f ca="1">COUNTIFS(INDIRECT(A$7),4,INDIRECT(B$7),1,INDIRECT(市民!E$7),2)+COUNTIFS(INDIRECT(A$7),3,INDIRECT(B$7),1,INDIRECT(市民!E$7),2)</f>
        <v>0</v>
      </c>
      <c r="W54" s="13">
        <f ca="1">COUNTIFS(INDIRECT(A$7),4,INDIRECT(B$7),2,INDIRECT(市民!E$7),2)+COUNTIFS(INDIRECT(A$7),3,INDIRECT(B$7),2,INDIRECT(市民!E$7),2)</f>
        <v>0</v>
      </c>
      <c r="X54" s="13">
        <f ca="1">COUNTIFS(INDIRECT(A$7),1,INDIRECT(B$7),1,INDIRECT(市民!E$7),2)+COUNTIFS(INDIRECT(A$7),2,INDIRECT(B$7),1,INDIRECT(市民!E$7),2)</f>
        <v>36</v>
      </c>
      <c r="Y54" s="13">
        <f ca="1">COUNTIFS(INDIRECT(A$7),1,INDIRECT(B$7),2,INDIRECT(市民!E$7),2)+COUNTIFS(INDIRECT(A$7),2,INDIRECT(B$7),2,INDIRECT(市民!E$7),2)</f>
        <v>23</v>
      </c>
      <c r="Z54" s="12">
        <f ca="1">COUNTIFS(INDIRECT(A$7),1,INDIRECT(B$7),4,INDIRECT(市民!E$7),2)+COUNTIFS(INDIRECT(A$7),1,INDIRECT(B$7),3,INDIRECT(市民!E$7),2)</f>
        <v>0</v>
      </c>
      <c r="AA54" s="13">
        <f ca="1">COUNTIFS(INDIRECT(A$7),1,INDIRECT(B$7),1,INDIRECT(市民!E$7),2)+COUNTIFS(INDIRECT(A$7),1,INDIRECT(B$7),2,INDIRECT(市民!E$7),2)</f>
        <v>59</v>
      </c>
      <c r="AB54" s="13">
        <f ca="1">COUNTIFS(INDIRECT(A$7),2,INDIRECT(B$7),4,INDIRECT(市民!E$7),2)+COUNTIFS(INDIRECT(A$7),2,INDIRECT(B$7),3,INDIRECT(市民!E$7),2)</f>
        <v>0</v>
      </c>
      <c r="AC54" s="13">
        <f ca="1">COUNTIFS(INDIRECT(A$7),2,INDIRECT(B$7),1,INDIRECT(市民!E$7),2)+COUNTIFS(INDIRECT(A$7),2,INDIRECT(B$7),2,INDIRECT(市民!E$7),2)</f>
        <v>0</v>
      </c>
    </row>
    <row r="55" spans="1:29" ht="15.95" customHeight="1">
      <c r="A55" s="94"/>
      <c r="B55" s="92"/>
      <c r="C55" s="32" t="s">
        <v>46</v>
      </c>
      <c r="D55" s="113">
        <f t="shared" ref="D55" ca="1" si="45">D54/$Q54</f>
        <v>0.6</v>
      </c>
      <c r="E55" s="114"/>
      <c r="F55" s="114"/>
      <c r="G55" s="115">
        <f t="shared" ref="G55" ca="1" si="46">G54/Q54</f>
        <v>0.38333333333333336</v>
      </c>
      <c r="H55" s="115"/>
      <c r="I55" s="115"/>
      <c r="J55" s="114">
        <f t="shared" ref="J55" ca="1" si="47">J54/Q54</f>
        <v>0</v>
      </c>
      <c r="K55" s="114"/>
      <c r="L55" s="114"/>
      <c r="M55" s="115">
        <f t="shared" ref="M55" ca="1" si="48">M54/Q54</f>
        <v>0</v>
      </c>
      <c r="N55" s="115"/>
      <c r="O55" s="115"/>
      <c r="P55" s="27">
        <f ca="1">P54/Q54</f>
        <v>1.6666666666666666E-2</v>
      </c>
      <c r="Q55" s="15"/>
    </row>
    <row r="56" spans="1:29" ht="15.95" customHeight="1">
      <c r="A56" s="94"/>
      <c r="B56" s="91" t="s">
        <v>50</v>
      </c>
      <c r="C56" s="35" t="s">
        <v>10</v>
      </c>
      <c r="D56" s="116">
        <f ca="1">IF(AND(A6=4,B6=4),R56,IF(AND(A6=4,B6=2),V56,IF(AND(A6=2,B6=4),Z56,COUNTIFS(INDIRECT(A$7),1,INDIRECT(B$7),1,INDIRECT(市民!E$7),3))))</f>
        <v>59</v>
      </c>
      <c r="E56" s="117"/>
      <c r="F56" s="117"/>
      <c r="G56" s="118">
        <f ca="1">IF(AND(A6=4,B6=4),S56,IF(AND(A6=4,B6=2),W56,IF(AND(A6=2,B6=4),AA56,COUNTIFS(INDIRECT(A$7),1,INDIRECT(B$7),2,INDIRECT(市民!E$7),3))))</f>
        <v>34</v>
      </c>
      <c r="H56" s="118"/>
      <c r="I56" s="118"/>
      <c r="J56" s="117">
        <f ca="1">IF(AND(A6=4,B6=4),T56,IF(AND(A6=4,B6=2),X56,IF(AND(A6=2,B6=4),AB56,COUNTIFS(INDIRECT(A$7),2,INDIRECT(B$7),1,INDIRECT(市民!E$7),3))))</f>
        <v>0</v>
      </c>
      <c r="K56" s="117"/>
      <c r="L56" s="117"/>
      <c r="M56" s="118">
        <f ca="1">IF(AND(A6=4,B6=4),U56,IF(AND(A6=4,B6=2),Y56,IF(AND(A6=2,B6=4),AC56,COUNTIFS(INDIRECT(A$7),2,INDIRECT(B$7),2,INDIRECT(市民!E$7),3))))</f>
        <v>0</v>
      </c>
      <c r="N56" s="118"/>
      <c r="O56" s="118"/>
      <c r="P56" s="29">
        <f ca="1">COUNTIFS(INDIRECT($B$7),"",市民!$E$8:$E$1790,3)+COUNTIFS(INDIRECT($A$7),"",市民!$E$8:$E$1790,3)+COUNTIFS(INDIRECT($B$7),0,市民!$E$8:$E$1790,3)+COUNTIFS(INDIRECT($A$7),0,市民!$E$8:$E$1790,3)-COUNTIFS(INDIRECT(A7),"",INDIRECT(B7),"",市民!$E$8:$E$1790,3)-COUNTIFS(INDIRECT(A7),"*",INDIRECT(B7),"",市民!$E$8:$E$1790,3)-COUNTIFS(INDIRECT(A7),"",INDIRECT(B7),"*",市民!$E$8:$E$1790,3)-COUNTIFS(INDIRECT(A7),0,INDIRECT(B7),0,市民!$E$8:$E$1790,3)-COUNTIFS(INDIRECT(A7),"",INDIRECT(B7),0,市民!$E$8:$E$1790,3)-COUNTIFS(INDIRECT(A7),"*",INDIRECT(B7),0,市民!$E$8:$E$1790,3)-COUNTIFS(INDIRECT(A7),0,INDIRECT(B7),"",市民!$E$8:$E$1790,3)-COUNTIFS(INDIRECT(A7),0,INDIRECT(B7),"*",市民!$E$8:$E$1790,3)</f>
        <v>1</v>
      </c>
      <c r="Q56" s="15">
        <f t="shared" ref="Q56" ca="1" si="49">SUM(D56:P56)</f>
        <v>94</v>
      </c>
      <c r="R56">
        <f ca="1">COUNTIFS(INDIRECT(A$7),4,INDIRECT(B$7),4,INDIRECT(市民!E$7),3)+COUNTIFS(INDIRECT(A$7),4,INDIRECT(B$7),3,INDIRECT(市民!E$7),3)+COUNTIFS(INDIRECT(A$7),3,INDIRECT(B$7),4,INDIRECT(市民!E$7),3)+COUNTIFS(INDIRECT(A$7),3,INDIRECT(B$7),3,INDIRECT(市民!E$7),3)</f>
        <v>0</v>
      </c>
      <c r="S56">
        <f ca="1">COUNTIFS(INDIRECT(A$7),4,INDIRECT(B$7),1,INDIRECT(市民!E$7),3)+COUNTIFS(INDIRECT(A$7),4,INDIRECT(B$7),2,INDIRECT(市民!E$7),3)+COUNTIFS(INDIRECT(A$7),3,INDIRECT(B$7),1,INDIRECT(市民!E$7),3)+COUNTIFS(INDIRECT(A$7),3,INDIRECT(B$7),2,INDIRECT(市民!E$7),3)</f>
        <v>0</v>
      </c>
      <c r="T56">
        <f ca="1">COUNTIFS(INDIRECT(A$7),1,INDIRECT(B$7),3,INDIRECT(市民!E$7),3)+COUNTIFS(INDIRECT(A$7),1,INDIRECT(B$7),4,INDIRECT(市民!E$7),3)+COUNTIFS(INDIRECT(A$7),2,INDIRECT(B$7),4,INDIRECT(市民!E$7),3)+COUNTIFS(INDIRECT(A$7),2,INDIRECT(B$7),3,INDIRECT(市民!E$7),3)</f>
        <v>0</v>
      </c>
      <c r="U56" s="13">
        <f ca="1">COUNTIFS(INDIRECT(A$7),1,INDIRECT(B$7),1,INDIRECT(市民!E$7),3)+COUNTIFS(INDIRECT(A$7),1,INDIRECT(B$7),2,INDIRECT(市民!E$7),3)+COUNTIFS(INDIRECT(A$7),2,INDIRECT(B$7),1,INDIRECT(市民!E$7),3)+COUNTIFS(INDIRECT(A$7),2,INDIRECT(B$7),2,INDIRECT(市民!E$7),3)</f>
        <v>93</v>
      </c>
      <c r="V56" s="12">
        <f ca="1">COUNTIFS(INDIRECT(A$7),4,INDIRECT(B$7),1,INDIRECT(市民!E$7),3)+COUNTIFS(INDIRECT(A$7),3,INDIRECT(B$7),1,INDIRECT(市民!E$7),3)</f>
        <v>0</v>
      </c>
      <c r="W56" s="13">
        <f ca="1">COUNTIFS(INDIRECT(A$7),4,INDIRECT(B$7),2,INDIRECT(市民!E$7),3)+COUNTIFS(INDIRECT(A$7),3,INDIRECT(B$7),2,INDIRECT(市民!E$7),3)</f>
        <v>0</v>
      </c>
      <c r="X56" s="13">
        <f ca="1">COUNTIFS(INDIRECT(A$7),1,INDIRECT(B$7),1,INDIRECT(市民!E$7),3)+COUNTIFS(INDIRECT(A$7),2,INDIRECT(B$7),1,INDIRECT(市民!E$7),3)</f>
        <v>59</v>
      </c>
      <c r="Y56" s="13">
        <f ca="1">COUNTIFS(INDIRECT(A$7),1,INDIRECT(B$7),2,INDIRECT(市民!E$7),3)+COUNTIFS(INDIRECT(A$7),2,INDIRECT(B$7),2,INDIRECT(市民!E$7),3)</f>
        <v>34</v>
      </c>
      <c r="Z56" s="12">
        <f ca="1">COUNTIFS(INDIRECT(A$7),1,INDIRECT(B$7),4,INDIRECT(市民!E$7),3)+COUNTIFS(INDIRECT(A$7),1,INDIRECT(B$7),3,INDIRECT(市民!E$7),3)</f>
        <v>0</v>
      </c>
      <c r="AA56" s="13">
        <f ca="1">COUNTIFS(INDIRECT(A$7),1,INDIRECT(B$7),1,INDIRECT(市民!E$7),3)+COUNTIFS(INDIRECT(A$7),1,INDIRECT(B$7),2,INDIRECT(市民!E$7),3)</f>
        <v>93</v>
      </c>
      <c r="AB56" s="13">
        <f ca="1">COUNTIFS(INDIRECT(A$7),2,INDIRECT(B$7),4,INDIRECT(市民!E$7),3)+COUNTIFS(INDIRECT(A$7),2,INDIRECT(B$7),3,INDIRECT(市民!E$7),3)</f>
        <v>0</v>
      </c>
      <c r="AC56" s="13">
        <f ca="1">COUNTIFS(INDIRECT(A$7),2,INDIRECT(B$7),1,INDIRECT(市民!E$7),3)+COUNTIFS(INDIRECT(A$7),2,INDIRECT(B$7),2,INDIRECT(市民!E$7),3)</f>
        <v>0</v>
      </c>
    </row>
    <row r="57" spans="1:29" ht="15.95" customHeight="1">
      <c r="A57" s="94"/>
      <c r="B57" s="92"/>
      <c r="C57" s="32" t="s">
        <v>46</v>
      </c>
      <c r="D57" s="113">
        <f t="shared" ref="D57" ca="1" si="50">D56/$Q56</f>
        <v>0.62765957446808507</v>
      </c>
      <c r="E57" s="114"/>
      <c r="F57" s="114"/>
      <c r="G57" s="115">
        <f t="shared" ref="G57" ca="1" si="51">G56/Q56</f>
        <v>0.36170212765957449</v>
      </c>
      <c r="H57" s="115"/>
      <c r="I57" s="115"/>
      <c r="J57" s="114">
        <f t="shared" ref="J57" ca="1" si="52">J56/Q56</f>
        <v>0</v>
      </c>
      <c r="K57" s="114"/>
      <c r="L57" s="114"/>
      <c r="M57" s="115">
        <f t="shared" ref="M57" ca="1" si="53">M56/Q56</f>
        <v>0</v>
      </c>
      <c r="N57" s="115"/>
      <c r="O57" s="115"/>
      <c r="P57" s="27">
        <f ca="1">P56/Q56</f>
        <v>1.0638297872340425E-2</v>
      </c>
      <c r="Q57" s="15"/>
    </row>
    <row r="58" spans="1:29" ht="15.95" customHeight="1">
      <c r="A58" s="94"/>
      <c r="B58" s="91" t="s">
        <v>51</v>
      </c>
      <c r="C58" s="35" t="s">
        <v>10</v>
      </c>
      <c r="D58" s="116">
        <f ca="1">IF(AND(A6=4,B6=4),R58,IF(AND(A6=4,B6=2),V58,IF(AND(A6=2,B6=4),Z58,COUNTIFS(INDIRECT(A$7),1,INDIRECT(B$7),1,INDIRECT(市民!E$7),4))))</f>
        <v>35</v>
      </c>
      <c r="E58" s="117"/>
      <c r="F58" s="117"/>
      <c r="G58" s="118">
        <f ca="1">IF(AND(A6=4,B6=4),S58,IF(AND(A6=4,B6=2),W58,IF(AND(A6=2,B6=4),AA58,COUNTIFS(INDIRECT(A$7),1,INDIRECT(B$7),2,INDIRECT(市民!E$7),4))))</f>
        <v>31</v>
      </c>
      <c r="H58" s="118"/>
      <c r="I58" s="118"/>
      <c r="J58" s="117">
        <f ca="1">IF(AND(A6=4,B6=4),T58,IF(AND(A6=4,B6=2),X58,IF(AND(A6=2,B6=4),AB58,COUNTIFS(INDIRECT(A$7),2,INDIRECT(B$7),1,INDIRECT(市民!E$7),4))))</f>
        <v>0</v>
      </c>
      <c r="K58" s="117"/>
      <c r="L58" s="117"/>
      <c r="M58" s="118">
        <f ca="1">IF(AND(A6=4,B6=4),U58,IF(AND(A6=4,B6=2),Y58,IF(AND(A6=2,B6=4),AC58,COUNTIFS(INDIRECT(A$7),2,INDIRECT(B$7),2,INDIRECT(市民!E$7),4))))</f>
        <v>0</v>
      </c>
      <c r="N58" s="118"/>
      <c r="O58" s="118"/>
      <c r="P58" s="29">
        <f ca="1">COUNTIFS(INDIRECT($B$7),"",市民!$E$8:$E$1790,4)+COUNTIFS(INDIRECT($A$7),"",市民!$E$8:$E$1790,4)+COUNTIFS(INDIRECT($B$7),0,市民!$E$8:$E$1790,4)+COUNTIFS(INDIRECT($A$7),0,市民!$E$8:$E$1790,4)-COUNTIFS(INDIRECT(A7),"",INDIRECT(B7),"",市民!$E$8:$E$1790,4)-COUNTIFS(INDIRECT(A7),"*",INDIRECT(B7),"",市民!$E$8:$E$1790,4)-COUNTIFS(INDIRECT(A7),"",INDIRECT(B7),"*",市民!$E$8:$E$1790,4)-COUNTIFS(INDIRECT(A7),0,INDIRECT(B7),0,市民!$E$8:$E$1790,4)-COUNTIFS(INDIRECT(A7),"",INDIRECT(B7),0,市民!$E$8:$E$1790,4)-COUNTIFS(INDIRECT(A7),"*",INDIRECT(B7),0,市民!$E$8:$E$1790,4)-COUNTIFS(INDIRECT(A7),0,INDIRECT(B7),"",市民!$E$8:$E$1790,4)-COUNTIFS(INDIRECT(A7),0,INDIRECT(B7),"*",市民!$E$8:$E$1790,4)</f>
        <v>0</v>
      </c>
      <c r="Q58" s="15">
        <f t="shared" ref="Q58" ca="1" si="54">SUM(D58:P58)</f>
        <v>66</v>
      </c>
      <c r="R58">
        <f ca="1">COUNTIFS(INDIRECT(A$7),4,INDIRECT(B$7),4,INDIRECT(市民!E$7),4)+COUNTIFS(INDIRECT(A$7),4,INDIRECT(B$7),3,INDIRECT(市民!E$7),4)+COUNTIFS(INDIRECT(A$7),3,INDIRECT(B$7),4,INDIRECT(市民!E$7),4)+COUNTIFS(INDIRECT(A$7),3,INDIRECT(B$7),3,INDIRECT(市民!E$7),4)</f>
        <v>0</v>
      </c>
      <c r="S58">
        <f ca="1">COUNTIFS(INDIRECT(A$7),4,INDIRECT(B$7),1,INDIRECT(市民!E$7),4)+COUNTIFS(INDIRECT(A$7),4,INDIRECT(B$7),2,INDIRECT(市民!E$7),4)+COUNTIFS(INDIRECT(A$7),3,INDIRECT(B$7),1,INDIRECT(市民!E$7),4)+COUNTIFS(INDIRECT(A$7),3,INDIRECT(B$7),2,INDIRECT(市民!E$7),4)</f>
        <v>0</v>
      </c>
      <c r="T58">
        <f ca="1">COUNTIFS(INDIRECT(A$7),1,INDIRECT(B$7),3,INDIRECT(市民!E$7),4)+COUNTIFS(INDIRECT(A$7),1,INDIRECT(B$7),4,INDIRECT(市民!E$7),4)+COUNTIFS(INDIRECT(A$7),2,INDIRECT(B$7),4,INDIRECT(市民!E$7),4)+COUNTIFS(INDIRECT(A$7),2,INDIRECT(B$7),3,INDIRECT(市民!E$7),4)</f>
        <v>0</v>
      </c>
      <c r="U58" s="13">
        <f ca="1">COUNTIFS(INDIRECT(A$7),1,INDIRECT(B$7),1,INDIRECT(市民!E$7),4)+COUNTIFS(INDIRECT(A$7),1,INDIRECT(B$7),2,INDIRECT(市民!E$7),4)+COUNTIFS(INDIRECT(A$7),2,INDIRECT(B$7),1,INDIRECT(市民!E$7),4)+COUNTIFS(INDIRECT(A$7),2,INDIRECT(B$7),2,INDIRECT(市民!E$7),4)</f>
        <v>66</v>
      </c>
      <c r="V58" s="12">
        <f ca="1">COUNTIFS(INDIRECT(A$7),4,INDIRECT(B$7),1,INDIRECT(市民!E$7),4)+COUNTIFS(INDIRECT(A$7),3,INDIRECT(B$7),1,INDIRECT(市民!E$7),4)</f>
        <v>0</v>
      </c>
      <c r="W58" s="13">
        <f ca="1">COUNTIFS(INDIRECT(A$7),4,INDIRECT(B$7),2,INDIRECT(市民!E$7),4)+COUNTIFS(INDIRECT(A$7),3,INDIRECT(B$7),2,INDIRECT(市民!E$7),4)</f>
        <v>0</v>
      </c>
      <c r="X58" s="13">
        <f ca="1">COUNTIFS(INDIRECT(A$7),1,INDIRECT(B$7),1,INDIRECT(市民!E$7),4)+COUNTIFS(INDIRECT(A$7),2,INDIRECT(B$7),1,INDIRECT(市民!E$7),4)</f>
        <v>35</v>
      </c>
      <c r="Y58" s="13">
        <f ca="1">COUNTIFS(INDIRECT(A$7),1,INDIRECT(B$7),2,INDIRECT(市民!E$7),4)+COUNTIFS(INDIRECT(A$7),2,INDIRECT(B$7),2,INDIRECT(市民!E$7),4)</f>
        <v>31</v>
      </c>
      <c r="Z58" s="12">
        <f ca="1">COUNTIFS(INDIRECT(A$7),1,INDIRECT(B$7),4,INDIRECT(市民!E$7),4)+COUNTIFS(INDIRECT(A$7),1,INDIRECT(B$7),3,INDIRECT(市民!E$7),4)</f>
        <v>0</v>
      </c>
      <c r="AA58" s="13">
        <f ca="1">COUNTIFS(INDIRECT(A$7),1,INDIRECT(B$7),1,INDIRECT(市民!E$7),4)+COUNTIFS(INDIRECT(A$7),1,INDIRECT(B$7),2,INDIRECT(市民!E$7),4)</f>
        <v>66</v>
      </c>
      <c r="AB58" s="13">
        <f ca="1">COUNTIFS(INDIRECT(A$7),2,INDIRECT(B$7),4,INDIRECT(市民!E$7),4)+COUNTIFS(INDIRECT(A$7),2,INDIRECT(B$7),3,INDIRECT(市民!E$7),4)</f>
        <v>0</v>
      </c>
      <c r="AC58" s="13">
        <f ca="1">COUNTIFS(INDIRECT(A$7),2,INDIRECT(B$7),1,INDIRECT(市民!E$7),4)+COUNTIFS(INDIRECT(A$7),2,INDIRECT(B$7),2,INDIRECT(市民!E$7),4)</f>
        <v>0</v>
      </c>
    </row>
    <row r="59" spans="1:29" ht="15.95" customHeight="1">
      <c r="A59" s="94"/>
      <c r="B59" s="92"/>
      <c r="C59" s="32" t="s">
        <v>46</v>
      </c>
      <c r="D59" s="113">
        <f t="shared" ref="D59" ca="1" si="55">D58/$Q58</f>
        <v>0.53030303030303028</v>
      </c>
      <c r="E59" s="114"/>
      <c r="F59" s="114"/>
      <c r="G59" s="115">
        <f t="shared" ref="G59" ca="1" si="56">G58/Q58</f>
        <v>0.46969696969696972</v>
      </c>
      <c r="H59" s="115"/>
      <c r="I59" s="115"/>
      <c r="J59" s="114">
        <f t="shared" ref="J59" ca="1" si="57">J58/Q58</f>
        <v>0</v>
      </c>
      <c r="K59" s="114"/>
      <c r="L59" s="114"/>
      <c r="M59" s="115">
        <f t="shared" ref="M59" ca="1" si="58">M58/Q58</f>
        <v>0</v>
      </c>
      <c r="N59" s="115"/>
      <c r="O59" s="115"/>
      <c r="P59" s="27">
        <f ca="1">P58/Q58</f>
        <v>0</v>
      </c>
      <c r="Q59" s="15"/>
    </row>
    <row r="60" spans="1:29" ht="15.95" customHeight="1">
      <c r="A60" s="94"/>
      <c r="B60" s="91" t="s">
        <v>52</v>
      </c>
      <c r="C60" s="33" t="s">
        <v>10</v>
      </c>
      <c r="D60" s="116">
        <f ca="1">IF(AND(A6=4,B6=4),R60,IF(AND(A6=4,B6=2),V60,IF(AND(A6=2,B6=4),Z60,COUNTIFS(INDIRECT(A$7),1,INDIRECT(B$7),1,INDIRECT(市民!E$7),5))))</f>
        <v>82</v>
      </c>
      <c r="E60" s="117"/>
      <c r="F60" s="117"/>
      <c r="G60" s="118">
        <f ca="1">IF(AND(A6=4,B6=4),S60,IF(AND(A6=4,B6=2),W60,IF(AND(A6=2,B6=4),AA60,COUNTIFS(INDIRECT(A$7),1,INDIRECT(B$7),2,INDIRECT(市民!E$7),5))))</f>
        <v>46</v>
      </c>
      <c r="H60" s="118"/>
      <c r="I60" s="118"/>
      <c r="J60" s="117">
        <f ca="1">IF(AND(A6=4,B6=4),T60,IF(AND(A6=4,B6=2),X60,IF(AND(A6=2,B6=4),AB60,COUNTIFS(INDIRECT(A$7),2,INDIRECT(B$7),1,INDIRECT(市民!E$7),5))))</f>
        <v>0</v>
      </c>
      <c r="K60" s="117"/>
      <c r="L60" s="117"/>
      <c r="M60" s="118">
        <f ca="1">IF(AND(A6=4,B6=4),U60,IF(AND(A6=4,B6=2),Y60,IF(AND(A6=2,B6=4),AC60,COUNTIFS(INDIRECT(A$7),2,INDIRECT(B$7),2,INDIRECT(市民!E$7),5))))</f>
        <v>0</v>
      </c>
      <c r="N60" s="118"/>
      <c r="O60" s="118"/>
      <c r="P60" s="29">
        <f ca="1">COUNTIFS(INDIRECT($B$7),"",市民!$E$8:$E$1790,5)+COUNTIFS(INDIRECT($A$7),"",市民!$E$8:$E$1790,5)+COUNTIFS(INDIRECT($B$7),0,市民!$E$8:$E$1790,5)+COUNTIFS(INDIRECT($A$7),0,市民!$E$8:$E$1790,5)-COUNTIFS(INDIRECT(A7),"",INDIRECT(B7),"",市民!$E$8:$E$1790,5)-COUNTIFS(INDIRECT(A7),"*",INDIRECT(B7),"",市民!$E$8:$E$1790,5)-COUNTIFS(INDIRECT(A7),"",INDIRECT(B7),"*",市民!$E$8:$E$1790,5)-COUNTIFS(INDIRECT(A7),0,INDIRECT(B7),0,市民!$E$8:$E$1790,5)-COUNTIFS(INDIRECT(A7),"",INDIRECT(B7),0,市民!$E$8:$E$1790,5)-COUNTIFS(INDIRECT(A7),"*",INDIRECT(B7),0,市民!$E$8:$E$1790,5)-COUNTIFS(INDIRECT(A7),0,INDIRECT(B7),"",市民!$E$8:$E$1790,5)-COUNTIFS(INDIRECT(A7),0,INDIRECT(B7),"*",市民!$E$8:$E$1790,5)</f>
        <v>1</v>
      </c>
      <c r="Q60" s="15">
        <f t="shared" ref="Q60" ca="1" si="59">SUM(D60:P60)</f>
        <v>129</v>
      </c>
      <c r="R60">
        <f ca="1">COUNTIFS(INDIRECT(A$7),4,INDIRECT(B$7),4,INDIRECT(市民!E$7),5)+COUNTIFS(INDIRECT(A$7),4,INDIRECT(B$7),3,INDIRECT(市民!E$7),5)+COUNTIFS(INDIRECT(A$7),3,INDIRECT(B$7),4,INDIRECT(市民!E$7),5)+COUNTIFS(INDIRECT(A$7),3,INDIRECT(B$7),3,INDIRECT(市民!E$7),5)</f>
        <v>0</v>
      </c>
      <c r="S60">
        <f ca="1">COUNTIFS(INDIRECT(A$7),4,INDIRECT(B$7),1,INDIRECT(市民!E$7),5)+COUNTIFS(INDIRECT(A$7),4,INDIRECT(B$7),2,INDIRECT(市民!E$7),5)+COUNTIFS(INDIRECT(A$7),3,INDIRECT(B$7),1,INDIRECT(市民!E$7),5)+COUNTIFS(INDIRECT(A$7),3,INDIRECT(B$7),2,INDIRECT(市民!E$7),5)</f>
        <v>0</v>
      </c>
      <c r="T60">
        <f ca="1">COUNTIFS(INDIRECT(A$7),1,INDIRECT(B$7),3,INDIRECT(市民!E$7),5)+COUNTIFS(INDIRECT(A$7),1,INDIRECT(B$7),4,INDIRECT(市民!E$7),5)+COUNTIFS(INDIRECT(A$7),2,INDIRECT(B$7),4,INDIRECT(市民!E$7),5)+COUNTIFS(INDIRECT(A$7),2,INDIRECT(B$7),3,INDIRECT(市民!E$7),5)</f>
        <v>0</v>
      </c>
      <c r="U60" s="13">
        <f ca="1">COUNTIFS(INDIRECT(A$7),1,INDIRECT(B$7),1,INDIRECT(市民!E$7),5)+COUNTIFS(INDIRECT(A$7),1,INDIRECT(B$7),2,INDIRECT(市民!E$7),5)+COUNTIFS(INDIRECT(A$7),2,INDIRECT(B$7),1,INDIRECT(市民!E$7),5)+COUNTIFS(INDIRECT(A$7),2,INDIRECT(B$7),2,INDIRECT(市民!E$7),5)</f>
        <v>128</v>
      </c>
      <c r="V60" s="12">
        <f ca="1">COUNTIFS(INDIRECT(A$7),4,INDIRECT(B$7),1,INDIRECT(市民!E$7),5)+COUNTIFS(INDIRECT(A$7),3,INDIRECT(B$7),1,INDIRECT(市民!E$7),5)</f>
        <v>0</v>
      </c>
      <c r="W60" s="13">
        <f ca="1">COUNTIFS(INDIRECT(A$7),4,INDIRECT(B$7),2,INDIRECT(市民!E$7),5)+COUNTIFS(INDIRECT(A$7),3,INDIRECT(B$7),2,INDIRECT(市民!E$7),5)</f>
        <v>0</v>
      </c>
      <c r="X60" s="13">
        <f ca="1">COUNTIFS(INDIRECT(A$7),1,INDIRECT(B$7),1,INDIRECT(市民!E$7),5)+COUNTIFS(INDIRECT(A$7),2,INDIRECT(B$7),1,INDIRECT(市民!E$7),5)</f>
        <v>82</v>
      </c>
      <c r="Y60" s="13">
        <f ca="1">COUNTIFS(INDIRECT(A$7),1,INDIRECT(B$7),2,INDIRECT(市民!E$7),5)+COUNTIFS(INDIRECT(A$7),2,INDIRECT(B$7),2,INDIRECT(市民!E$7),5)</f>
        <v>46</v>
      </c>
      <c r="Z60" s="12">
        <f ca="1">COUNTIFS(INDIRECT(A$7),1,INDIRECT(B$7),4,INDIRECT(市民!E$7),5)+COUNTIFS(INDIRECT(A$7),1,INDIRECT(B$7),3,INDIRECT(市民!E$7),5)</f>
        <v>0</v>
      </c>
      <c r="AA60" s="13">
        <f ca="1">COUNTIFS(INDIRECT(A$7),1,INDIRECT(B$7),1,INDIRECT(市民!E$7),5)+COUNTIFS(INDIRECT(A$7),1,INDIRECT(B$7),2,INDIRECT(市民!E$7),5)</f>
        <v>128</v>
      </c>
      <c r="AB60" s="13">
        <f ca="1">COUNTIFS(INDIRECT(A$7),2,INDIRECT(B$7),4,INDIRECT(市民!E$7),5)+COUNTIFS(INDIRECT(A$7),2,INDIRECT(B$7),3,INDIRECT(市民!E$7),5)</f>
        <v>0</v>
      </c>
      <c r="AC60" s="13">
        <f ca="1">COUNTIFS(INDIRECT(A$7),2,INDIRECT(B$7),1,INDIRECT(市民!E$7),5)+COUNTIFS(INDIRECT(A$7),2,INDIRECT(B$7),2,INDIRECT(市民!E$7),5)</f>
        <v>0</v>
      </c>
    </row>
    <row r="61" spans="1:29" ht="15.95" customHeight="1">
      <c r="A61" s="94"/>
      <c r="B61" s="92"/>
      <c r="C61" s="32" t="s">
        <v>46</v>
      </c>
      <c r="D61" s="113">
        <f t="shared" ref="D61" ca="1" si="60">D60/$Q60</f>
        <v>0.63565891472868219</v>
      </c>
      <c r="E61" s="114"/>
      <c r="F61" s="114"/>
      <c r="G61" s="115">
        <f t="shared" ref="G61" ca="1" si="61">G60/Q60</f>
        <v>0.35658914728682173</v>
      </c>
      <c r="H61" s="115"/>
      <c r="I61" s="115"/>
      <c r="J61" s="114">
        <f t="shared" ref="J61" ca="1" si="62">J60/Q60</f>
        <v>0</v>
      </c>
      <c r="K61" s="114"/>
      <c r="L61" s="114"/>
      <c r="M61" s="115">
        <f t="shared" ref="M61" ca="1" si="63">M60/Q60</f>
        <v>0</v>
      </c>
      <c r="N61" s="115"/>
      <c r="O61" s="115"/>
      <c r="P61" s="27">
        <f ca="1">P60/Q60</f>
        <v>7.7519379844961239E-3</v>
      </c>
      <c r="Q61" s="15"/>
    </row>
    <row r="62" spans="1:29" ht="15.95" customHeight="1">
      <c r="A62" s="94"/>
      <c r="B62" s="91" t="s">
        <v>53</v>
      </c>
      <c r="C62" s="35" t="s">
        <v>10</v>
      </c>
      <c r="D62" s="116">
        <f ca="1">IF(AND(A6=4,B6=4),R62,IF(AND(A6=4,B6=2),V62,IF(AND(A6=2,B6=4),Z62,COUNTIFS(INDIRECT(A$7),1,INDIRECT(B$7),1,INDIRECT(市民!E$7),6))))</f>
        <v>46</v>
      </c>
      <c r="E62" s="117"/>
      <c r="F62" s="117"/>
      <c r="G62" s="118">
        <f ca="1">IF(AND(A6=4,B6=4),S62,IF(AND(A6=4,B6=2),W62,IF(AND(A6=2,B6=4),AA62,COUNTIFS(INDIRECT(A$7),1,INDIRECT(B$7),2,INDIRECT(市民!E$7),6))))</f>
        <v>40</v>
      </c>
      <c r="H62" s="118"/>
      <c r="I62" s="118"/>
      <c r="J62" s="117">
        <f ca="1">IF(AND(A6=4,B6=4),T62,IF(AND(A6=4,B6=2),X62,IF(AND(A6=2,B6=4),AB62,COUNTIFS(INDIRECT(A$7),2,INDIRECT(B$7),1,INDIRECT(市民!E$7),6))))</f>
        <v>0</v>
      </c>
      <c r="K62" s="117"/>
      <c r="L62" s="117"/>
      <c r="M62" s="118">
        <f ca="1">IF(AND(A6=4,B6=4),U62,IF(AND(A6=4,B6=2),Y62,IF(AND(A6=2,B6=4),AC62,COUNTIFS(INDIRECT(A$7),2,INDIRECT(B$7),2,INDIRECT(市民!E$7),6))))</f>
        <v>0</v>
      </c>
      <c r="N62" s="118"/>
      <c r="O62" s="118"/>
      <c r="P62" s="29">
        <f ca="1">COUNTIFS(INDIRECT($B$7),"",市民!$E$8:$E$1790,6)+COUNTIFS(INDIRECT($A$7),"",市民!$E$8:$E$1790,6)+COUNTIFS(INDIRECT($B$7),0,市民!$E$8:$E$1790,6)+COUNTIFS(INDIRECT($A$7),0,市民!$E$8:$E$1790,6)-COUNTIFS(INDIRECT(A7),"",INDIRECT(B7),"",市民!$E$8:$E$1790,6)-COUNTIFS(INDIRECT(A7),"*",INDIRECT(B7),"",市民!$E$8:$E$1790,6)-COUNTIFS(INDIRECT(A7),"",INDIRECT(B7),"*",市民!$E$8:$E$1790,6)-COUNTIFS(INDIRECT(A7),0,INDIRECT(B7),0,市民!$E$8:$E$1790,6)-COUNTIFS(INDIRECT(A7),"",INDIRECT(B7),0,市民!$E$8:$E$1790,6)-COUNTIFS(INDIRECT(A7),"*",INDIRECT(B7),0,市民!$E$8:$E$1790,6)-COUNTIFS(INDIRECT(A7),0,INDIRECT(B7),"",市民!$E$8:$E$1790,6)-COUNTIFS(INDIRECT(A7),0,INDIRECT(B7),"*",市民!$E$8:$E$1790,6)</f>
        <v>1</v>
      </c>
      <c r="Q62" s="15">
        <f t="shared" ref="Q62" ca="1" si="64">SUM(D62:P62)</f>
        <v>87</v>
      </c>
      <c r="R62">
        <f ca="1">COUNTIFS(INDIRECT(A$7),4,INDIRECT(B$7),4,INDIRECT(市民!E$7),6)+COUNTIFS(INDIRECT(A$7),4,INDIRECT(B$7),3,INDIRECT(市民!E$7),6)+COUNTIFS(INDIRECT(A$7),3,INDIRECT(B$7),4,INDIRECT(市民!E$7),6)+COUNTIFS(INDIRECT(A$7),3,INDIRECT(B$7),3,INDIRECT(市民!E$7),6)</f>
        <v>0</v>
      </c>
      <c r="S62">
        <f ca="1">COUNTIFS(INDIRECT(A$7),4,INDIRECT(B$7),1,INDIRECT(市民!E$7),6)+COUNTIFS(INDIRECT(A$7),4,INDIRECT(B$7),2,INDIRECT(市民!E$7),6)+COUNTIFS(INDIRECT(A$7),3,INDIRECT(B$7),1,INDIRECT(市民!E$7),6)+COUNTIFS(INDIRECT(A$7),3,INDIRECT(B$7),2,INDIRECT(市民!E$7),6)</f>
        <v>0</v>
      </c>
      <c r="T62">
        <f ca="1">COUNTIFS(INDIRECT(A$7),1,INDIRECT(B$7),3,INDIRECT(市民!E$7),6)+COUNTIFS(INDIRECT(A$7),1,INDIRECT(B$7),4,INDIRECT(市民!E$7),6)+COUNTIFS(INDIRECT(A$7),2,INDIRECT(B$7),4,INDIRECT(市民!E$7),6)+COUNTIFS(INDIRECT(A$7),2,INDIRECT(B$7),3,INDIRECT(市民!E$7),6)</f>
        <v>0</v>
      </c>
      <c r="U62" s="13">
        <f ca="1">COUNTIFS(INDIRECT(A$7),1,INDIRECT(B$7),1,INDIRECT(市民!E$7),6)+COUNTIFS(INDIRECT(A$7),1,INDIRECT(B$7),2,INDIRECT(市民!E$7),6)+COUNTIFS(INDIRECT(A$7),2,INDIRECT(B$7),1,INDIRECT(市民!E$7),6)+COUNTIFS(INDIRECT(A$7),2,INDIRECT(B$7),2,INDIRECT(市民!E$7),6)</f>
        <v>86</v>
      </c>
      <c r="V62" s="12">
        <f ca="1">COUNTIFS(INDIRECT(A$7),4,INDIRECT(B$7),1,INDIRECT(市民!E$7),6)+COUNTIFS(INDIRECT(A$7),3,INDIRECT(B$7),1,INDIRECT(市民!E$7),6)</f>
        <v>0</v>
      </c>
      <c r="W62" s="13">
        <f ca="1">COUNTIFS(INDIRECT(A$7),4,INDIRECT(B$7),2,INDIRECT(市民!E$7),6)+COUNTIFS(INDIRECT(A$7),3,INDIRECT(B$7),2,INDIRECT(市民!E$7),6)</f>
        <v>0</v>
      </c>
      <c r="X62" s="13">
        <f ca="1">COUNTIFS(INDIRECT(A$7),1,INDIRECT(B$7),1,INDIRECT(市民!E$7),6)+COUNTIFS(INDIRECT(A$7),2,INDIRECT(B$7),1,INDIRECT(市民!E$7),6)</f>
        <v>46</v>
      </c>
      <c r="Y62" s="13">
        <f ca="1">COUNTIFS(INDIRECT(A$7),1,INDIRECT(B$7),2,INDIRECT(市民!E$7),6)+COUNTIFS(INDIRECT(A$7),2,INDIRECT(B$7),2,INDIRECT(市民!E$7),6)</f>
        <v>40</v>
      </c>
      <c r="Z62" s="12">
        <f ca="1">COUNTIFS(INDIRECT(A$7),1,INDIRECT(B$7),4,INDIRECT(市民!E$7),6)+COUNTIFS(INDIRECT(A$7),1,INDIRECT(B$7),3,INDIRECT(市民!E$7),6)</f>
        <v>0</v>
      </c>
      <c r="AA62" s="13">
        <f ca="1">COUNTIFS(INDIRECT(A$7),1,INDIRECT(B$7),1,INDIRECT(市民!E$7),6)+COUNTIFS(INDIRECT(A$7),1,INDIRECT(B$7),2,INDIRECT(市民!E$7),6)</f>
        <v>86</v>
      </c>
      <c r="AB62" s="13">
        <f ca="1">COUNTIFS(INDIRECT(A$7),2,INDIRECT(B$7),4,INDIRECT(市民!E$7),6)+COUNTIFS(INDIRECT(A$7),2,INDIRECT(B$7),3,INDIRECT(市民!E$7),6)</f>
        <v>0</v>
      </c>
      <c r="AC62" s="13">
        <f ca="1">COUNTIFS(INDIRECT(A$7),2,INDIRECT(B$7),1,INDIRECT(市民!E$7),6)+COUNTIFS(INDIRECT(A$7),2,INDIRECT(B$7),2,INDIRECT(市民!E$7),6)</f>
        <v>0</v>
      </c>
    </row>
    <row r="63" spans="1:29" ht="15.95" customHeight="1">
      <c r="A63" s="94"/>
      <c r="B63" s="92"/>
      <c r="C63" s="32" t="s">
        <v>46</v>
      </c>
      <c r="D63" s="113">
        <f t="shared" ref="D63" ca="1" si="65">D62/$Q62</f>
        <v>0.52873563218390807</v>
      </c>
      <c r="E63" s="114"/>
      <c r="F63" s="114"/>
      <c r="G63" s="115">
        <f t="shared" ref="G63" ca="1" si="66">G62/Q62</f>
        <v>0.45977011494252873</v>
      </c>
      <c r="H63" s="115"/>
      <c r="I63" s="115"/>
      <c r="J63" s="114">
        <f t="shared" ref="J63" ca="1" si="67">J62/Q62</f>
        <v>0</v>
      </c>
      <c r="K63" s="114"/>
      <c r="L63" s="114"/>
      <c r="M63" s="115">
        <f t="shared" ref="M63" ca="1" si="68">M62/Q62</f>
        <v>0</v>
      </c>
      <c r="N63" s="115"/>
      <c r="O63" s="115"/>
      <c r="P63" s="27">
        <f ca="1">P62/Q62</f>
        <v>1.1494252873563218E-2</v>
      </c>
      <c r="Q63" s="15"/>
    </row>
    <row r="64" spans="1:29" ht="15.95" customHeight="1">
      <c r="A64" s="94"/>
      <c r="B64" s="91" t="s">
        <v>54</v>
      </c>
      <c r="C64" s="33" t="s">
        <v>10</v>
      </c>
      <c r="D64" s="116">
        <f ca="1">IF(AND(A6=4,B6=4),R64,IF(AND(A6=4,B6=2),V64,IF(AND(A6=2,B6=4),Z64,COUNTIFS(INDIRECT(A$7),1,INDIRECT(B$7),1,INDIRECT(市民!E$7),7))))</f>
        <v>44</v>
      </c>
      <c r="E64" s="117"/>
      <c r="F64" s="117"/>
      <c r="G64" s="118">
        <f ca="1">IF(AND(A6=4,B6=4),S64,IF(AND(A6=4,B6=2),W64,IF(AND(A6=2,B6=4),AA64,COUNTIFS(INDIRECT(A$7),1,INDIRECT(B$7),2,INDIRECT(市民!E$7),7))))</f>
        <v>34</v>
      </c>
      <c r="H64" s="118"/>
      <c r="I64" s="118"/>
      <c r="J64" s="117">
        <f ca="1">IF(AND(A6=4,B6=4),T64,IF(AND(A6=4,B6=2),X64,IF(AND(A6=2,B6=4),AB64,COUNTIFS(INDIRECT(A$7),2,INDIRECT(B$7),1,INDIRECT(市民!E$7),7))))</f>
        <v>0</v>
      </c>
      <c r="K64" s="117"/>
      <c r="L64" s="117"/>
      <c r="M64" s="118">
        <f ca="1">IF(AND(A6=4,B6=4),U64,IF(AND(A6=4,B6=2),Y64,IF(AND(A6=2,B6=4),AC64,COUNTIFS(INDIRECT(A$7),2,INDIRECT(B$7),2,INDIRECT(市民!E$7),7))))</f>
        <v>0</v>
      </c>
      <c r="N64" s="118"/>
      <c r="O64" s="118"/>
      <c r="P64" s="29">
        <f ca="1">COUNTIFS(INDIRECT($B$7),"",市民!$E$8:$E$1790,7)+COUNTIFS(INDIRECT($A$7),"",市民!$E$8:$E$1790,7)+COUNTIFS(INDIRECT($B$7),0,市民!$E$8:$E$1790,7)+COUNTIFS(INDIRECT($A$7),0,市民!$E$8:$E$1790,7)-COUNTIFS(INDIRECT(A7),"",INDIRECT(B7),"",市民!$E$8:$E$1790,7)-COUNTIFS(INDIRECT(A7),"*",INDIRECT(B7),"",市民!$E$8:$E$1790,7)-COUNTIFS(INDIRECT(A7),"",INDIRECT(B7),"*",市民!$E$8:$E$1790,7)-COUNTIFS(INDIRECT(A7),0,INDIRECT(B7),0,市民!$E$8:$E$1790,7)-COUNTIFS(INDIRECT(A7),"",INDIRECT(B7),0,市民!$E$8:$E$1790,7)-COUNTIFS(INDIRECT(A7),"*",INDIRECT(B7),0,市民!$E$8:$E$1790,7)-COUNTIFS(INDIRECT(A7),0,INDIRECT(B7),"",市民!$E$8:$E$1790,7)-COUNTIFS(INDIRECT(A7),0,INDIRECT(B7),"*",市民!$E$8:$E$1790,7)</f>
        <v>1</v>
      </c>
      <c r="Q64" s="15">
        <f t="shared" ref="Q64" ca="1" si="69">SUM(D64:P64)</f>
        <v>79</v>
      </c>
      <c r="R64">
        <f ca="1">COUNTIFS(INDIRECT(A$7),4,INDIRECT(B$7),4,INDIRECT(市民!E$7),7)+COUNTIFS(INDIRECT(A$7),4,INDIRECT(B$7),3,INDIRECT(市民!E$7),7)+COUNTIFS(INDIRECT(A$7),3,INDIRECT(B$7),4,INDIRECT(市民!E$7),7)+COUNTIFS(INDIRECT(A$7),3,INDIRECT(B$7),3,INDIRECT(市民!E$7),7)</f>
        <v>0</v>
      </c>
      <c r="S64">
        <f ca="1">COUNTIFS(INDIRECT(A$7),4,INDIRECT(B$7),1,INDIRECT(市民!E$7),7)+COUNTIFS(INDIRECT(A$7),4,INDIRECT(B$7),2,INDIRECT(市民!E$7),7)+COUNTIFS(INDIRECT(A$7),3,INDIRECT(B$7),1,INDIRECT(市民!E$7),7)+COUNTIFS(INDIRECT(A$7),3,INDIRECT(B$7),2,INDIRECT(市民!E$7),7)</f>
        <v>0</v>
      </c>
      <c r="T64">
        <f ca="1">COUNTIFS(INDIRECT(A$7),1,INDIRECT(B$7),3,INDIRECT(市民!E$7),7)+COUNTIFS(INDIRECT(A$7),1,INDIRECT(B$7),4,INDIRECT(市民!E$7),7)+COUNTIFS(INDIRECT(A$7),2,INDIRECT(B$7),4,INDIRECT(市民!E$7),7)+COUNTIFS(INDIRECT(A$7),2,INDIRECT(B$7),3,INDIRECT(市民!E$7),7)</f>
        <v>0</v>
      </c>
      <c r="U64" s="13">
        <f ca="1">COUNTIFS(INDIRECT(A$7),1,INDIRECT(B$7),1,INDIRECT(市民!E$7),7)+COUNTIFS(INDIRECT(A$7),1,INDIRECT(B$7),2,INDIRECT(市民!E$7),7)+COUNTIFS(INDIRECT(A$7),2,INDIRECT(B$7),1,INDIRECT(市民!E$7),7)+COUNTIFS(INDIRECT(A$7),2,INDIRECT(B$7),2,INDIRECT(市民!E$7),7)</f>
        <v>78</v>
      </c>
      <c r="V64" s="12">
        <f ca="1">COUNTIFS(INDIRECT(A$7),4,INDIRECT(B$7),1,INDIRECT(市民!E$7),7)+COUNTIFS(INDIRECT(A$7),3,INDIRECT(B$7),1,INDIRECT(市民!E$7),7)</f>
        <v>0</v>
      </c>
      <c r="W64" s="13">
        <f ca="1">COUNTIFS(INDIRECT(A$7),4,INDIRECT(B$7),2,INDIRECT(市民!E$7),7)+COUNTIFS(INDIRECT(A$7),3,INDIRECT(B$7),2,INDIRECT(市民!E$7),7)</f>
        <v>0</v>
      </c>
      <c r="X64" s="13">
        <f ca="1">COUNTIFS(INDIRECT(A$7),1,INDIRECT(B$7),1,INDIRECT(市民!E$7),7)+COUNTIFS(INDIRECT(A$7),2,INDIRECT(B$7),1,INDIRECT(市民!E$7),7)</f>
        <v>44</v>
      </c>
      <c r="Y64" s="13">
        <f ca="1">COUNTIFS(INDIRECT(A$7),1,INDIRECT(B$7),2,INDIRECT(市民!E$7),7)+COUNTIFS(INDIRECT(A$7),2,INDIRECT(B$7),2,INDIRECT(市民!E$7),7)</f>
        <v>34</v>
      </c>
      <c r="Z64" s="12">
        <f ca="1">COUNTIFS(INDIRECT(A$7),1,INDIRECT(B$7),4,INDIRECT(市民!E$7),7)+COUNTIFS(INDIRECT(A$7),1,INDIRECT(B$7),3,INDIRECT(市民!E$7),7)</f>
        <v>0</v>
      </c>
      <c r="AA64" s="13">
        <f ca="1">COUNTIFS(INDIRECT(A$7),1,INDIRECT(B$7),1,INDIRECT(市民!E$7),7)+COUNTIFS(INDIRECT(A$7),1,INDIRECT(B$7),2,INDIRECT(市民!E$7),7)</f>
        <v>78</v>
      </c>
      <c r="AB64" s="13">
        <f ca="1">COUNTIFS(INDIRECT(A$7),2,INDIRECT(B$7),4,INDIRECT(市民!E$7),7)+COUNTIFS(INDIRECT(A$7),2,INDIRECT(B$7),3,INDIRECT(市民!E$7),7)</f>
        <v>0</v>
      </c>
      <c r="AC64" s="13">
        <f ca="1">COUNTIFS(INDIRECT(A$7),2,INDIRECT(B$7),1,INDIRECT(市民!E$7),7)+COUNTIFS(INDIRECT(A$7),2,INDIRECT(B$7),2,INDIRECT(市民!E$7),7)</f>
        <v>0</v>
      </c>
    </row>
    <row r="65" spans="1:29" ht="15.95" customHeight="1">
      <c r="A65" s="94"/>
      <c r="B65" s="92"/>
      <c r="C65" s="32" t="s">
        <v>46</v>
      </c>
      <c r="D65" s="113">
        <f t="shared" ref="D65" ca="1" si="70">D64/$Q64</f>
        <v>0.55696202531645567</v>
      </c>
      <c r="E65" s="114"/>
      <c r="F65" s="114"/>
      <c r="G65" s="115">
        <f t="shared" ref="G65" ca="1" si="71">G64/Q64</f>
        <v>0.43037974683544306</v>
      </c>
      <c r="H65" s="115"/>
      <c r="I65" s="115"/>
      <c r="J65" s="114">
        <f t="shared" ref="J65" ca="1" si="72">J64/Q64</f>
        <v>0</v>
      </c>
      <c r="K65" s="114"/>
      <c r="L65" s="114"/>
      <c r="M65" s="115">
        <f t="shared" ref="M65" ca="1" si="73">M64/Q64</f>
        <v>0</v>
      </c>
      <c r="N65" s="115"/>
      <c r="O65" s="115"/>
      <c r="P65" s="27">
        <f ca="1">P64/Q64</f>
        <v>1.2658227848101266E-2</v>
      </c>
      <c r="Q65" s="15"/>
    </row>
    <row r="66" spans="1:29" ht="15.95" customHeight="1">
      <c r="A66" s="94"/>
      <c r="B66" s="91" t="s">
        <v>55</v>
      </c>
      <c r="C66" s="35" t="s">
        <v>10</v>
      </c>
      <c r="D66" s="116">
        <f ca="1">IF(AND(A6=4,B6=4),R66,IF(AND(A6=4,B6=2),V66,IF(AND(A6=2,B6=4),Z66,COUNTIFS(INDIRECT(A$7),1,INDIRECT(B$7),1,INDIRECT(市民!E$7),8))))</f>
        <v>46</v>
      </c>
      <c r="E66" s="117"/>
      <c r="F66" s="117"/>
      <c r="G66" s="118">
        <f ca="1">IF(AND(A6=4,B6=4),S66,IF(AND(A6=4,B6=2),W66,IF(AND(A6=2,B6=4),AA66,COUNTIFS(INDIRECT(A$7),1,INDIRECT(B$7),2,INDIRECT(市民!E$7),8))))</f>
        <v>43</v>
      </c>
      <c r="H66" s="118"/>
      <c r="I66" s="118"/>
      <c r="J66" s="117">
        <f ca="1">IF(AND(A6=4,B6=4),T66,IF(AND(A6=4,B6=2),X66,IF(AND(A6=2,B6=4),AB66,COUNTIFS(INDIRECT(A$7),2,INDIRECT(B$7),1,INDIRECT(市民!E$7),8))))</f>
        <v>0</v>
      </c>
      <c r="K66" s="117"/>
      <c r="L66" s="117"/>
      <c r="M66" s="118">
        <f ca="1">IF(AND(A6=4,B6=4),U66,IF(AND(A6=4,B6=2),Y66,IF(AND(A6=2,B6=4),AC66,COUNTIFS(INDIRECT(A$7),2,INDIRECT(B$7),2,INDIRECT(市民!E$7),8))))</f>
        <v>0</v>
      </c>
      <c r="N66" s="118"/>
      <c r="O66" s="118"/>
      <c r="P66" s="29">
        <f ca="1">COUNTIFS(INDIRECT($B$7),"",市民!$E$8:$E$1790,8)+COUNTIFS(INDIRECT($A$7),"",市民!$E$8:$E$1790,8)+COUNTIFS(INDIRECT($B$7),0,市民!$E$8:$E$1790,8)+COUNTIFS(INDIRECT($A$7),0,市民!$E$8:$E$1790,8)-COUNTIFS(INDIRECT(A7),"",INDIRECT(B7),"",市民!$E$8:$E$1790,8)-COUNTIFS(INDIRECT(A7),"*",INDIRECT(B7),"",市民!$E$8:$E$1790,8)-COUNTIFS(INDIRECT(A7),"",INDIRECT(B7),"*",市民!$E$8:$E$1790,8)-COUNTIFS(INDIRECT(A7),0,INDIRECT(B7),0,市民!$E$8:$E$1790,8)-COUNTIFS(INDIRECT(A7),"",INDIRECT(B7),0,市民!$E$8:$E$1790,8)-COUNTIFS(INDIRECT(A7),"*",INDIRECT(B7),0,市民!$E$8:$E$1790,8)-COUNTIFS(INDIRECT(A7),0,INDIRECT(B7),"",市民!$E$8:$E$1790,8)-COUNTIFS(INDIRECT(A7),0,INDIRECT(B7),"*",市民!$E$8:$E$1790,8)</f>
        <v>2</v>
      </c>
      <c r="Q66" s="15">
        <f t="shared" ref="Q66" ca="1" si="74">SUM(D66:P66)</f>
        <v>91</v>
      </c>
      <c r="R66">
        <f ca="1">COUNTIFS(INDIRECT(A$7),4,INDIRECT(B$7),4,INDIRECT(市民!E$7),8)+COUNTIFS(INDIRECT(A$7),4,INDIRECT(B$7),3,INDIRECT(市民!E$7),8)+COUNTIFS(INDIRECT(A$7),3,INDIRECT(B$7),4,INDIRECT(市民!E$7),8)+COUNTIFS(INDIRECT(A$7),3,INDIRECT(B$7),3,INDIRECT(市民!E$7),8)</f>
        <v>0</v>
      </c>
      <c r="S66">
        <f ca="1">COUNTIFS(INDIRECT(A$7),4,INDIRECT(B$7),1,INDIRECT(市民!E$7),8)+COUNTIFS(INDIRECT(A$7),4,INDIRECT(B$7),2,INDIRECT(市民!E$7),8)+COUNTIFS(INDIRECT(A$7),3,INDIRECT(B$7),1,INDIRECT(市民!E$7),8)+COUNTIFS(INDIRECT(A$7),3,INDIRECT(B$7),2,INDIRECT(市民!E$7),8)</f>
        <v>0</v>
      </c>
      <c r="T66">
        <f ca="1">COUNTIFS(INDIRECT(A$7),1,INDIRECT(B$7),3,INDIRECT(市民!E$7),8)+COUNTIFS(INDIRECT(A$7),1,INDIRECT(B$7),4,INDIRECT(市民!E$7),8)+COUNTIFS(INDIRECT(A$7),2,INDIRECT(B$7),4,INDIRECT(市民!E$7),8)+COUNTIFS(INDIRECT(A$7),2,INDIRECT(B$7),3,INDIRECT(市民!E$7),8)</f>
        <v>0</v>
      </c>
      <c r="U66" s="13">
        <f ca="1">COUNTIFS(INDIRECT(A$7),1,INDIRECT(B$7),1,INDIRECT(市民!E$7),8)+COUNTIFS(INDIRECT(A$7),1,INDIRECT(B$7),2,INDIRECT(市民!E$7),8)+COUNTIFS(INDIRECT(A$7),2,INDIRECT(B$7),1,INDIRECT(市民!E$7),8)+COUNTIFS(INDIRECT(A$7),2,INDIRECT(B$7),2,INDIRECT(市民!E$7),8)</f>
        <v>89</v>
      </c>
      <c r="V66" s="12">
        <f ca="1">COUNTIFS(INDIRECT(A$7),4,INDIRECT(B$7),1,INDIRECT(市民!E$7),8)+COUNTIFS(INDIRECT(A$7),3,INDIRECT(B$7),1,INDIRECT(市民!E$7),8)</f>
        <v>0</v>
      </c>
      <c r="W66" s="13">
        <f ca="1">COUNTIFS(INDIRECT(A$7),4,INDIRECT(B$7),2,INDIRECT(市民!E$7),8)+COUNTIFS(INDIRECT(A$7),3,INDIRECT(B$7),2,INDIRECT(市民!E$7),8)</f>
        <v>0</v>
      </c>
      <c r="X66" s="13">
        <f ca="1">COUNTIFS(INDIRECT(A$7),1,INDIRECT(B$7),1,INDIRECT(市民!E$7),8)+COUNTIFS(INDIRECT(A$7),2,INDIRECT(B$7),1,INDIRECT(市民!E$7),8)</f>
        <v>46</v>
      </c>
      <c r="Y66" s="13">
        <f ca="1">COUNTIFS(INDIRECT(A$7),1,INDIRECT(B$7),2,INDIRECT(市民!E$7),8)+COUNTIFS(INDIRECT(A$7),2,INDIRECT(B$7),2,INDIRECT(市民!E$7),8)</f>
        <v>43</v>
      </c>
      <c r="Z66" s="12">
        <f ca="1">COUNTIFS(INDIRECT(A$7),1,INDIRECT(B$7),4,INDIRECT(市民!E$7),8)+COUNTIFS(INDIRECT(A$7),1,INDIRECT(B$7),3,INDIRECT(市民!E$7),8)</f>
        <v>0</v>
      </c>
      <c r="AA66" s="13">
        <f ca="1">COUNTIFS(INDIRECT(A$7),1,INDIRECT(B$7),1,INDIRECT(市民!E$7),8)+COUNTIFS(INDIRECT(A$7),1,INDIRECT(B$7),2,INDIRECT(市民!E$7),8)</f>
        <v>89</v>
      </c>
      <c r="AB66" s="13">
        <f ca="1">COUNTIFS(INDIRECT(A$7),2,INDIRECT(B$7),4,INDIRECT(市民!E$7),8)+COUNTIFS(INDIRECT(A$7),2,INDIRECT(B$7),3,INDIRECT(市民!E$7),8)</f>
        <v>0</v>
      </c>
      <c r="AC66" s="13">
        <f ca="1">COUNTIFS(INDIRECT(A$7),2,INDIRECT(B$7),1,INDIRECT(市民!E$7),8)+COUNTIFS(INDIRECT(A$7),2,INDIRECT(B$7),2,INDIRECT(市民!E$7),8)</f>
        <v>0</v>
      </c>
    </row>
    <row r="67" spans="1:29" ht="15.95" customHeight="1">
      <c r="A67" s="94"/>
      <c r="B67" s="92"/>
      <c r="C67" s="32" t="s">
        <v>46</v>
      </c>
      <c r="D67" s="113">
        <f t="shared" ref="D67" ca="1" si="75">D66/$Q66</f>
        <v>0.50549450549450547</v>
      </c>
      <c r="E67" s="114"/>
      <c r="F67" s="114"/>
      <c r="G67" s="115">
        <f t="shared" ref="G67" ca="1" si="76">G66/Q66</f>
        <v>0.47252747252747251</v>
      </c>
      <c r="H67" s="115"/>
      <c r="I67" s="115"/>
      <c r="J67" s="114">
        <f t="shared" ref="J67" ca="1" si="77">J66/Q66</f>
        <v>0</v>
      </c>
      <c r="K67" s="114"/>
      <c r="L67" s="114"/>
      <c r="M67" s="115">
        <f t="shared" ref="M67" ca="1" si="78">M66/Q66</f>
        <v>0</v>
      </c>
      <c r="N67" s="115"/>
      <c r="O67" s="115"/>
      <c r="P67" s="27">
        <f ca="1">P66/Q66</f>
        <v>2.197802197802198E-2</v>
      </c>
      <c r="Q67" s="15"/>
    </row>
    <row r="68" spans="1:29" ht="15.95" customHeight="1">
      <c r="A68" s="94"/>
      <c r="B68" s="91" t="s">
        <v>56</v>
      </c>
      <c r="C68" s="35" t="s">
        <v>10</v>
      </c>
      <c r="D68" s="116">
        <f ca="1">IF(AND(A6=4,B6=4),R68,IF(AND(A6=4,B6=2),V68,IF(AND(A6=2,B6=4),Z68,COUNTIFS(INDIRECT(A$7),1,INDIRECT(B$7),1,INDIRECT(市民!E$7),9))))</f>
        <v>34</v>
      </c>
      <c r="E68" s="117"/>
      <c r="F68" s="117"/>
      <c r="G68" s="118">
        <f ca="1">IF(AND(A6=4,B6=4),S68,IF(AND(A6=4,B6=2),W68,IF(AND(A6=2,B6=4),AA68,COUNTIFS(INDIRECT(A$7),1,INDIRECT(B$7),2,INDIRECT(市民!E$7),9))))</f>
        <v>44</v>
      </c>
      <c r="H68" s="118"/>
      <c r="I68" s="118"/>
      <c r="J68" s="117">
        <f ca="1">IF(AND(A6=4,B6=4),T68,IF(AND(A6=4,B6=2),X68,IF(AND(A6=2,B6=4),AB68,COUNTIFS(INDIRECT(A$7),2,INDIRECT(B$7),1,INDIRECT(市民!E$7),9))))</f>
        <v>0</v>
      </c>
      <c r="K68" s="117"/>
      <c r="L68" s="117"/>
      <c r="M68" s="118">
        <f ca="1">IF(AND(A6=4,B6=4),U68,IF(AND(A6=4,B6=2),Y68,IF(AND(A6=2,B6=4),AC68,COUNTIFS(INDIRECT(A$7),2,INDIRECT(B$7),2,INDIRECT(市民!E$7),9))))</f>
        <v>0</v>
      </c>
      <c r="N68" s="118"/>
      <c r="O68" s="118"/>
      <c r="P68" s="29">
        <f ca="1">COUNTIFS(INDIRECT($B$7),"",市民!$E$8:$E$1790,9)+COUNTIFS(INDIRECT($A$7),"",市民!$E$8:$E$1790,9)+COUNTIFS(INDIRECT($B$7),0,市民!$E$8:$E$1790,9)+COUNTIFS(INDIRECT($A$7),0,市民!$E$8:$E$1790,9)-COUNTIFS(INDIRECT(A7),"",INDIRECT(B7),"",市民!$E$8:$E$1790,9)-COUNTIFS(INDIRECT(A7),"*",INDIRECT(B7),"",市民!$E$8:$E$1790,9)-COUNTIFS(INDIRECT(A7),"",INDIRECT(B7),"*",市民!$E$8:$E$1790,9)-COUNTIFS(INDIRECT(A7),0,INDIRECT(B7),0,市民!$E$8:$E$1790,9)-COUNTIFS(INDIRECT(A7),"",INDIRECT(B7),0,市民!$E$8:$E$1790,9)-COUNTIFS(INDIRECT(A7),"*",INDIRECT(B7),0,市民!$E$8:$E$1790,9)-COUNTIFS(INDIRECT(A7),0,INDIRECT(B7),"",市民!$E$8:$E$1790,9)-COUNTIFS(INDIRECT(A7),0,INDIRECT(B7),"*",市民!$E$8:$E$1790,9)</f>
        <v>1</v>
      </c>
      <c r="Q68" s="15">
        <f t="shared" ref="Q68" ca="1" si="79">SUM(D68:P68)</f>
        <v>79</v>
      </c>
      <c r="R68">
        <f ca="1">COUNTIFS(INDIRECT(A$7),4,INDIRECT(B$7),4,INDIRECT(市民!E$7),9)+COUNTIFS(INDIRECT(A$7),4,INDIRECT(B$7),3,INDIRECT(市民!E$7),9)+COUNTIFS(INDIRECT(A$7),3,INDIRECT(B$7),4,INDIRECT(市民!E$7),9)+COUNTIFS(INDIRECT(A$7),3,INDIRECT(B$7),3,INDIRECT(市民!E$7),9)</f>
        <v>0</v>
      </c>
      <c r="S68">
        <f ca="1">COUNTIFS(INDIRECT(A$7),4,INDIRECT(B$7),1,INDIRECT(市民!E$7),9)+COUNTIFS(INDIRECT(A$7),4,INDIRECT(B$7),2,INDIRECT(市民!E$7),9)+COUNTIFS(INDIRECT(A$7),3,INDIRECT(B$7),1,INDIRECT(市民!E$7),9)+COUNTIFS(INDIRECT(A$7),3,INDIRECT(B$7),2,INDIRECT(市民!E$7),9)</f>
        <v>0</v>
      </c>
      <c r="T68">
        <f ca="1">COUNTIFS(INDIRECT(A$7),1,INDIRECT(B$7),3,INDIRECT(市民!E$7),9)+COUNTIFS(INDIRECT(A$7),1,INDIRECT(B$7),4,INDIRECT(市民!E$7),9)+COUNTIFS(INDIRECT(A$7),2,INDIRECT(B$7),4,INDIRECT(市民!E$7),9)+COUNTIFS(INDIRECT(A$7),2,INDIRECT(B$7),3,INDIRECT(市民!E$7),9)</f>
        <v>0</v>
      </c>
      <c r="U68" s="13">
        <f ca="1">COUNTIFS(INDIRECT(A$7),1,INDIRECT(B$7),1,INDIRECT(市民!E$7),9)+COUNTIFS(INDIRECT(A$7),1,INDIRECT(B$7),2,INDIRECT(市民!E$7),9)+COUNTIFS(INDIRECT(A$7),2,INDIRECT(B$7),1,INDIRECT(市民!E$7),9)+COUNTIFS(INDIRECT(A$7),2,INDIRECT(B$7),2,INDIRECT(市民!E$7),9)</f>
        <v>78</v>
      </c>
      <c r="V68" s="12">
        <f ca="1">COUNTIFS(INDIRECT(A$7),4,INDIRECT(B$7),1,INDIRECT(市民!E$7),9)+COUNTIFS(INDIRECT(A$7),3,INDIRECT(B$7),1,INDIRECT(市民!E$7),9)</f>
        <v>0</v>
      </c>
      <c r="W68" s="13">
        <f ca="1">COUNTIFS(INDIRECT(A$7),4,INDIRECT(B$7),2,INDIRECT(市民!E$7),9)+COUNTIFS(INDIRECT(A$7),3,INDIRECT(B$7),2,INDIRECT(市民!E$7),9)</f>
        <v>0</v>
      </c>
      <c r="X68" s="13">
        <f ca="1">COUNTIFS(INDIRECT(A$7),1,INDIRECT(B$7),1,INDIRECT(市民!E$7),9)+COUNTIFS(INDIRECT(A$7),2,INDIRECT(B$7),1,INDIRECT(市民!E$7),9)</f>
        <v>34</v>
      </c>
      <c r="Y68" s="13">
        <f ca="1">COUNTIFS(INDIRECT(A$7),1,INDIRECT(B$7),2,INDIRECT(市民!E$7),9)+COUNTIFS(INDIRECT(A$7),2,INDIRECT(B$7),2,INDIRECT(市民!E$7),9)</f>
        <v>44</v>
      </c>
      <c r="Z68" s="12">
        <f ca="1">COUNTIFS(INDIRECT(A$7),1,INDIRECT(B$7),4,INDIRECT(市民!E$7),9)+COUNTIFS(INDIRECT(A$7),1,INDIRECT(B$7),3,INDIRECT(市民!E$7),9)</f>
        <v>0</v>
      </c>
      <c r="AA68" s="13">
        <f ca="1">COUNTIFS(INDIRECT(A$7),1,INDIRECT(B$7),1,INDIRECT(市民!E$7),9)+COUNTIFS(INDIRECT(A$7),1,INDIRECT(B$7),2,INDIRECT(市民!E$7),9)</f>
        <v>78</v>
      </c>
      <c r="AB68" s="13">
        <f ca="1">COUNTIFS(INDIRECT(A$7),2,INDIRECT(B$7),4,INDIRECT(市民!E$7),9)+COUNTIFS(INDIRECT(A$7),2,INDIRECT(B$7),3,INDIRECT(市民!E$7),9)</f>
        <v>0</v>
      </c>
      <c r="AC68" s="13">
        <f ca="1">COUNTIFS(INDIRECT(A$7),2,INDIRECT(B$7),1,INDIRECT(市民!E$7),9)+COUNTIFS(INDIRECT(A$7),2,INDIRECT(B$7),2,INDIRECT(市民!E$7),9)</f>
        <v>0</v>
      </c>
    </row>
    <row r="69" spans="1:29" ht="15.95" customHeight="1">
      <c r="A69" s="94"/>
      <c r="B69" s="92"/>
      <c r="C69" s="32" t="s">
        <v>46</v>
      </c>
      <c r="D69" s="113">
        <f t="shared" ref="D69" ca="1" si="80">D68/$Q68</f>
        <v>0.43037974683544306</v>
      </c>
      <c r="E69" s="114"/>
      <c r="F69" s="114"/>
      <c r="G69" s="115">
        <f t="shared" ref="G69" ca="1" si="81">G68/Q68</f>
        <v>0.55696202531645567</v>
      </c>
      <c r="H69" s="115"/>
      <c r="I69" s="115"/>
      <c r="J69" s="114">
        <f t="shared" ref="J69" ca="1" si="82">J68/Q68</f>
        <v>0</v>
      </c>
      <c r="K69" s="114"/>
      <c r="L69" s="114"/>
      <c r="M69" s="115">
        <f t="shared" ref="M69" ca="1" si="83">M68/Q68</f>
        <v>0</v>
      </c>
      <c r="N69" s="115"/>
      <c r="O69" s="115"/>
      <c r="P69" s="27">
        <f ca="1">P68/Q68</f>
        <v>1.2658227848101266E-2</v>
      </c>
      <c r="Q69" s="15"/>
    </row>
    <row r="70" spans="1:29" ht="15.95" customHeight="1">
      <c r="A70" s="94"/>
      <c r="B70" s="91" t="s">
        <v>57</v>
      </c>
      <c r="C70" s="35" t="s">
        <v>10</v>
      </c>
      <c r="D70" s="116">
        <f ca="1">IF(AND(A6=4,B6=4),R70,IF(AND(A6=4,B6=2),V70,IF(AND(A6=2,B6=4),Z70,COUNTIFS(INDIRECT(A$7),1,INDIRECT(B$7),1,INDIRECT(市民!E$7),10))))</f>
        <v>35</v>
      </c>
      <c r="E70" s="117"/>
      <c r="F70" s="117"/>
      <c r="G70" s="118">
        <f ca="1">IF(AND(A6=4,B6=4),S70,IF(AND(A6=4,B6=2),W70,IF(AND(A6=2,B6=4),AA70,COUNTIFS(INDIRECT(A$7),1,INDIRECT(B$7),2,INDIRECT(市民!E$7),10))))</f>
        <v>29</v>
      </c>
      <c r="H70" s="118"/>
      <c r="I70" s="118"/>
      <c r="J70" s="117">
        <f ca="1">IF(AND(A6=4,B6=4),T70,IF(AND(A6=4,B6=2),X70,IF(AND(A6=2,B6=4),AB70,COUNTIFS(INDIRECT(A$7),2,INDIRECT(B$7),1,INDIRECT(市民!E$7),10))))</f>
        <v>0</v>
      </c>
      <c r="K70" s="117"/>
      <c r="L70" s="117"/>
      <c r="M70" s="118">
        <f ca="1">IF(AND(A6=4,B6=4),U70,IF(AND(A6=4,B6=2),Y70,IF(AND(A6=2,B6=4),AC70,COUNTIFS(INDIRECT(A$7),2,INDIRECT(B$7),2,INDIRECT(市民!E$7),10))))</f>
        <v>0</v>
      </c>
      <c r="N70" s="118"/>
      <c r="O70" s="118"/>
      <c r="P70" s="29">
        <f ca="1">COUNTIFS(INDIRECT($B$7),"",市民!$E$8:$E$1790,10)+COUNTIFS(INDIRECT($A$7),"",市民!$E$8:$E$1790,10)+COUNTIFS(INDIRECT($B$7),0,市民!$E$8:$E$1790,10)+COUNTIFS(INDIRECT($A$7),0,市民!$E$8:$E$1790,10)-COUNTIFS(INDIRECT(A7),"",INDIRECT(B7),"",市民!$E$8:$E$1790,10)-COUNTIFS(INDIRECT(A7),"*",INDIRECT(B7),"",市民!$E$8:$E$1790,10)-COUNTIFS(INDIRECT(A7),"",INDIRECT(B7),"*",市民!$E$8:$E$1790,10)-COUNTIFS(INDIRECT(A7),0,INDIRECT(B7),0,市民!$E$8:$E$1790,10)-COUNTIFS(INDIRECT(A7),"",INDIRECT(B7),0,市民!$E$8:$E$1790,10)-COUNTIFS(INDIRECT(A7),"*",INDIRECT(B7),0,市民!$E$8:$E$1790,10)-COUNTIFS(INDIRECT(A7),0,INDIRECT(B7),"",市民!$E$8:$E$1790,10)-COUNTIFS(INDIRECT(A7),0,INDIRECT(B7),"*",市民!$E$8:$E$1790,10)</f>
        <v>0</v>
      </c>
      <c r="Q70" s="15">
        <f t="shared" ref="Q70" ca="1" si="84">SUM(D70:P70)</f>
        <v>64</v>
      </c>
      <c r="R70">
        <f ca="1">COUNTIFS(INDIRECT(A$7),4,INDIRECT(B$7),4,INDIRECT(市民!E$7),10)+COUNTIFS(INDIRECT(A$7),4,INDIRECT(B$7),3,INDIRECT(市民!E$7),10)+COUNTIFS(INDIRECT(A$7),3,INDIRECT(B$7),4,INDIRECT(市民!E$7),10)+COUNTIFS(INDIRECT(A$7),3,INDIRECT(B$7),3,INDIRECT(市民!E$7),10)</f>
        <v>0</v>
      </c>
      <c r="S70">
        <f ca="1">COUNTIFS(INDIRECT(A$7),4,INDIRECT(B$7),1,INDIRECT(市民!E$7),10)+COUNTIFS(INDIRECT(A$7),4,INDIRECT(B$7),2,INDIRECT(市民!E$7),10)+COUNTIFS(INDIRECT(A$7),3,INDIRECT(B$7),1,INDIRECT(市民!E$7),10)+COUNTIFS(INDIRECT(A$7),3,INDIRECT(B$7),2,INDIRECT(市民!E$7),10)</f>
        <v>0</v>
      </c>
      <c r="T70">
        <f ca="1">COUNTIFS(INDIRECT(A$7),1,INDIRECT(B$7),3,INDIRECT(市民!E$7),10)+COUNTIFS(INDIRECT(A$7),1,INDIRECT(B$7),4,INDIRECT(市民!E$7),10)+COUNTIFS(INDIRECT(A$7),2,INDIRECT(B$7),4,INDIRECT(市民!E$7),10)+COUNTIFS(INDIRECT(A$7),2,INDIRECT(B$7),3,INDIRECT(市民!E$7),10)</f>
        <v>0</v>
      </c>
      <c r="U70" s="13">
        <f ca="1">COUNTIFS(INDIRECT(A$7),1,INDIRECT(B$7),1,INDIRECT(市民!E$7),10)+COUNTIFS(INDIRECT(A$7),1,INDIRECT(B$7),2,INDIRECT(市民!E$7),10)+COUNTIFS(INDIRECT(A$7),2,INDIRECT(B$7),1,INDIRECT(市民!E$7),10)+COUNTIFS(INDIRECT(A$7),2,INDIRECT(B$7),2,INDIRECT(市民!E$7),10)</f>
        <v>64</v>
      </c>
      <c r="V70" s="12">
        <f ca="1">COUNTIFS(INDIRECT(A$7),4,INDIRECT(B$7),1,INDIRECT(市民!E$7),10)+COUNTIFS(INDIRECT(A$7),3,INDIRECT(B$7),1,INDIRECT(市民!E$7),10)</f>
        <v>0</v>
      </c>
      <c r="W70" s="13">
        <f ca="1">COUNTIFS(INDIRECT(A$7),4,INDIRECT(B$7),2,INDIRECT(市民!E$7),10)+COUNTIFS(INDIRECT(A$7),3,INDIRECT(B$7),2,INDIRECT(市民!E$7),10)</f>
        <v>0</v>
      </c>
      <c r="X70" s="13">
        <f ca="1">COUNTIFS(INDIRECT(A$7),1,INDIRECT(B$7),1,INDIRECT(市民!E$7),10)+COUNTIFS(INDIRECT(A$7),2,INDIRECT(B$7),1,INDIRECT(市民!E$7),10)</f>
        <v>35</v>
      </c>
      <c r="Y70" s="13">
        <f ca="1">COUNTIFS(INDIRECT(A$7),1,INDIRECT(B$7),2,INDIRECT(市民!E$7),10)+COUNTIFS(INDIRECT(A$7),2,INDIRECT(B$7),2,INDIRECT(市民!E$7),10)</f>
        <v>29</v>
      </c>
      <c r="Z70" s="12">
        <f ca="1">COUNTIFS(INDIRECT(A$7),1,INDIRECT(B$7),4,INDIRECT(市民!E$7),10)+COUNTIFS(INDIRECT(A$7),1,INDIRECT(B$7),3,INDIRECT(市民!E$7),10)</f>
        <v>0</v>
      </c>
      <c r="AA70" s="13">
        <f ca="1">COUNTIFS(INDIRECT(A$7),1,INDIRECT(B$7),1,INDIRECT(市民!E$7),10)+COUNTIFS(INDIRECT(A$7),1,INDIRECT(B$7),2,INDIRECT(市民!E$7),10)</f>
        <v>64</v>
      </c>
      <c r="AB70" s="13">
        <f ca="1">COUNTIFS(INDIRECT(A$7),2,INDIRECT(B$7),4,INDIRECT(市民!E$7),10)+COUNTIFS(INDIRECT(A$7),2,INDIRECT(B$7),3,INDIRECT(市民!E$7),10)</f>
        <v>0</v>
      </c>
      <c r="AC70" s="13">
        <f ca="1">COUNTIFS(INDIRECT(A$7),2,INDIRECT(B$7),1,INDIRECT(市民!E$7),10)+COUNTIFS(INDIRECT(A$7),2,INDIRECT(B$7),2,INDIRECT(市民!E$7),10)</f>
        <v>0</v>
      </c>
    </row>
    <row r="71" spans="1:29" ht="15.95" customHeight="1">
      <c r="A71" s="94"/>
      <c r="B71" s="92"/>
      <c r="C71" s="32" t="s">
        <v>46</v>
      </c>
      <c r="D71" s="113">
        <f t="shared" ref="D71" ca="1" si="85">D70/$Q70</f>
        <v>0.546875</v>
      </c>
      <c r="E71" s="114"/>
      <c r="F71" s="114"/>
      <c r="G71" s="115">
        <f t="shared" ref="G71" ca="1" si="86">G70/Q70</f>
        <v>0.453125</v>
      </c>
      <c r="H71" s="115"/>
      <c r="I71" s="115"/>
      <c r="J71" s="114">
        <f t="shared" ref="J71" ca="1" si="87">J70/Q70</f>
        <v>0</v>
      </c>
      <c r="K71" s="114"/>
      <c r="L71" s="114"/>
      <c r="M71" s="115">
        <f t="shared" ref="M71" ca="1" si="88">M70/Q70</f>
        <v>0</v>
      </c>
      <c r="N71" s="115"/>
      <c r="O71" s="115"/>
      <c r="P71" s="27">
        <f ca="1">P70/Q70</f>
        <v>0</v>
      </c>
      <c r="Q71" s="15"/>
    </row>
    <row r="72" spans="1:29" ht="15.95" customHeight="1">
      <c r="A72" s="94"/>
      <c r="B72" s="91" t="s">
        <v>58</v>
      </c>
      <c r="C72" s="35" t="s">
        <v>10</v>
      </c>
      <c r="D72" s="116">
        <f ca="1">IF(AND(A6=4,B6=4),R72,IF(AND(A6=4,B6=2),V72,IF(AND(A6=2,B6=4),Z72,COUNTIFS(INDIRECT(A$7),1,INDIRECT(B$7),1,INDIRECT(市民!E$7),11))))</f>
        <v>45</v>
      </c>
      <c r="E72" s="117"/>
      <c r="F72" s="117"/>
      <c r="G72" s="118">
        <f ca="1">IF(AND(A6=4,B6=4),S72,IF(AND(A6=4,B6=2),W72,IF(AND(A6=2,B6=4),AA72,COUNTIFS(INDIRECT(A$7),1,INDIRECT(B$7),2,INDIRECT(市民!E$7),11))))</f>
        <v>29</v>
      </c>
      <c r="H72" s="118"/>
      <c r="I72" s="118"/>
      <c r="J72" s="117">
        <f ca="1">IF(AND(A6=4,B6=4),T72,IF(AND(A6=4,B6=2),X72,IF(AND(A6=2,B6=4),AB72,COUNTIFS(INDIRECT(A$7),2,INDIRECT(B$7),1,INDIRECT(市民!E$7),11))))</f>
        <v>0</v>
      </c>
      <c r="K72" s="117"/>
      <c r="L72" s="117"/>
      <c r="M72" s="118">
        <f ca="1">IF(AND(A6=4,B6=4),U72,IF(AND(A6=4,B6=2),Y72,IF(AND(A6=2,B6=4),AC72,COUNTIFS(INDIRECT(A$7),2,INDIRECT(B$7),2,INDIRECT(市民!E$7),11))))</f>
        <v>0</v>
      </c>
      <c r="N72" s="118"/>
      <c r="O72" s="118"/>
      <c r="P72" s="29">
        <f ca="1">COUNTIFS(INDIRECT($B$7),"",市民!$E$8:$E$1790,11)+COUNTIFS(INDIRECT($A$7),"",市民!$E$8:$E$1790,11)+COUNTIFS(INDIRECT($B$7),0,市民!$E$8:$E$1790,11)+COUNTIFS(INDIRECT($A$7),0,市民!$E$8:$E$1790,11)-COUNTIFS(INDIRECT(A7),"",INDIRECT(B7),"",市民!$E$8:$E$1790,11)-COUNTIFS(INDIRECT(A7),"*",INDIRECT(B7),"",市民!$E$8:$E$1790,11)-COUNTIFS(INDIRECT(A7),"",INDIRECT(B7),"*",市民!$E$8:$E$1790,11)-COUNTIFS(INDIRECT(A7),0,INDIRECT(B7),0,市民!$E$8:$E$1790,11)-COUNTIFS(INDIRECT(A7),"",INDIRECT(B7),0,市民!$E$8:$E$1790,11)-COUNTIFS(INDIRECT(A7),"*",INDIRECT(B7),0,市民!$E$8:$E$1790,11)-COUNTIFS(INDIRECT(A7),0,INDIRECT(B7),"",市民!$E$8:$E$1790,11)-COUNTIFS(INDIRECT(A7),0,INDIRECT(B7),"*",市民!$E$8:$E$1790,11)</f>
        <v>1</v>
      </c>
      <c r="Q72" s="15">
        <f t="shared" ref="Q72" ca="1" si="89">SUM(D72:P72)</f>
        <v>75</v>
      </c>
      <c r="R72">
        <f ca="1">COUNTIFS(INDIRECT(A$7),4,INDIRECT(B$7),4,INDIRECT(市民!E$7),11)+COUNTIFS(INDIRECT(A$7),4,INDIRECT(B$7),3,INDIRECT(市民!E$7),11)+COUNTIFS(INDIRECT(A$7),3,INDIRECT(B$7),4,INDIRECT(市民!E$7),11)+COUNTIFS(INDIRECT(A$7),3,INDIRECT(B$7),3,INDIRECT(市民!E$7),11)</f>
        <v>0</v>
      </c>
      <c r="S72">
        <f ca="1">COUNTIFS(INDIRECT(A$7),4,INDIRECT(B$7),1,INDIRECT(市民!E$7),11)+COUNTIFS(INDIRECT(A$7),4,INDIRECT(B$7),2,INDIRECT(市民!E$7),11)+COUNTIFS(INDIRECT(A$7),3,INDIRECT(B$7),1,INDIRECT(市民!E$7),11)+COUNTIFS(INDIRECT(A$7),3,INDIRECT(B$7),2,INDIRECT(市民!E$7),11)</f>
        <v>0</v>
      </c>
      <c r="T72">
        <f ca="1">COUNTIFS(INDIRECT(A$7),1,INDIRECT(B$7),3,INDIRECT(市民!E$7),11)+COUNTIFS(INDIRECT(A$7),1,INDIRECT(B$7),4,INDIRECT(市民!E$7),11)+COUNTIFS(INDIRECT(A$7),2,INDIRECT(B$7),4,INDIRECT(市民!E$7),11)+COUNTIFS(INDIRECT(A$7),2,INDIRECT(B$7),3,INDIRECT(市民!E$7),11)</f>
        <v>0</v>
      </c>
      <c r="U72" s="13">
        <f ca="1">COUNTIFS(INDIRECT(A$7),1,INDIRECT(B$7),1,INDIRECT(市民!E$7),11)+COUNTIFS(INDIRECT(A$7),1,INDIRECT(B$7),2,INDIRECT(市民!E$7),11)+COUNTIFS(INDIRECT(A$7),2,INDIRECT(B$7),1,INDIRECT(市民!E$7),11)+COUNTIFS(INDIRECT(A$7),2,INDIRECT(B$7),2,INDIRECT(市民!E$7),11)</f>
        <v>74</v>
      </c>
      <c r="V72" s="12">
        <f ca="1">COUNTIFS(INDIRECT(A$7),4,INDIRECT(B$7),1,INDIRECT(市民!E$7),11)+COUNTIFS(INDIRECT(A$7),3,INDIRECT(B$7),1,INDIRECT(市民!E$7),11)</f>
        <v>0</v>
      </c>
      <c r="W72" s="13">
        <f ca="1">COUNTIFS(INDIRECT(A$7),4,INDIRECT(B$7),2,INDIRECT(市民!E$7),11)+COUNTIFS(INDIRECT(A$7),3,INDIRECT(B$7),2,INDIRECT(市民!E$7),11)</f>
        <v>0</v>
      </c>
      <c r="X72" s="13">
        <f ca="1">COUNTIFS(INDIRECT(A$7),1,INDIRECT(B$7),1,INDIRECT(市民!E$7),11)+COUNTIFS(INDIRECT(A$7),2,INDIRECT(B$7),1,INDIRECT(市民!E$7),11)</f>
        <v>45</v>
      </c>
      <c r="Y72" s="13">
        <f ca="1">COUNTIFS(INDIRECT(A$7),1,INDIRECT(B$7),2,INDIRECT(市民!E$7),11)+COUNTIFS(INDIRECT(A$7),2,INDIRECT(B$7),2,INDIRECT(市民!E$7),11)</f>
        <v>29</v>
      </c>
      <c r="Z72" s="12">
        <f ca="1">COUNTIFS(INDIRECT(A$7),1,INDIRECT(B$7),4,INDIRECT(市民!E$7),11)+COUNTIFS(INDIRECT(A$7),1,INDIRECT(B$7),3,INDIRECT(市民!E$7),11)</f>
        <v>0</v>
      </c>
      <c r="AA72" s="13">
        <f ca="1">COUNTIFS(INDIRECT(A$7),1,INDIRECT(B$7),1,INDIRECT(市民!E$7),11)+COUNTIFS(INDIRECT(A$7),1,INDIRECT(B$7),2,INDIRECT(市民!E$7),11)</f>
        <v>74</v>
      </c>
      <c r="AB72" s="13">
        <f ca="1">COUNTIFS(INDIRECT(A$7),2,INDIRECT(B$7),4,INDIRECT(市民!E$7),11)+COUNTIFS(INDIRECT(A$7),2,INDIRECT(B$7),3,INDIRECT(市民!E$7),11)</f>
        <v>0</v>
      </c>
      <c r="AC72" s="13">
        <f ca="1">COUNTIFS(INDIRECT(A$7),2,INDIRECT(B$7),1,INDIRECT(市民!E$7),11)+COUNTIFS(INDIRECT(A$7),2,INDIRECT(B$7),2,INDIRECT(市民!E$7),11)</f>
        <v>0</v>
      </c>
    </row>
    <row r="73" spans="1:29" ht="15.95" customHeight="1">
      <c r="A73" s="94"/>
      <c r="B73" s="92"/>
      <c r="C73" s="32" t="s">
        <v>46</v>
      </c>
      <c r="D73" s="113">
        <f t="shared" ref="D73" ca="1" si="90">D72/$Q72</f>
        <v>0.6</v>
      </c>
      <c r="E73" s="114"/>
      <c r="F73" s="114"/>
      <c r="G73" s="115">
        <f t="shared" ref="G73" ca="1" si="91">G72/Q72</f>
        <v>0.38666666666666666</v>
      </c>
      <c r="H73" s="115"/>
      <c r="I73" s="115"/>
      <c r="J73" s="114">
        <f t="shared" ref="J73" ca="1" si="92">J72/Q72</f>
        <v>0</v>
      </c>
      <c r="K73" s="114"/>
      <c r="L73" s="114"/>
      <c r="M73" s="115">
        <f t="shared" ref="M73" ca="1" si="93">M72/Q72</f>
        <v>0</v>
      </c>
      <c r="N73" s="115"/>
      <c r="O73" s="115"/>
      <c r="P73" s="27">
        <f ca="1">P72/Q72</f>
        <v>1.3333333333333334E-2</v>
      </c>
      <c r="Q73" s="15"/>
    </row>
    <row r="74" spans="1:29" ht="15.95" customHeight="1">
      <c r="A74" s="94"/>
      <c r="B74" s="91" t="s">
        <v>59</v>
      </c>
      <c r="C74" s="35" t="s">
        <v>10</v>
      </c>
      <c r="D74" s="116">
        <f ca="1">IF(AND(A6=4,B6=4),R74,IF(AND(A6=4,B6=2),V74,IF(AND(A6=2,B6=4),Z74,COUNTIFS(INDIRECT(A$7),1,INDIRECT(B$7),1,INDIRECT(市民!E$7),12))))</f>
        <v>43</v>
      </c>
      <c r="E74" s="117"/>
      <c r="F74" s="117"/>
      <c r="G74" s="118">
        <f ca="1">IF(AND(A6=4,B6=4),S74,IF(AND(A6=4,B6=2),W74,IF(AND(A6=2,B6=4),AA74,COUNTIFS(INDIRECT(A$7),1,INDIRECT(B$7),2,INDIRECT(市民!E$7),12))))</f>
        <v>39</v>
      </c>
      <c r="H74" s="118"/>
      <c r="I74" s="118"/>
      <c r="J74" s="117">
        <f ca="1">IF(AND(A6=4,B6=4),T74,IF(AND(A6=4,B6=2),X74,IF(AND(A6=2,B6=4),AB74,COUNTIFS(INDIRECT(A$7),2,INDIRECT(B$7),1,INDIRECT(市民!E$7),12))))</f>
        <v>0</v>
      </c>
      <c r="K74" s="117"/>
      <c r="L74" s="117"/>
      <c r="M74" s="118">
        <f ca="1">IF(AND(A6=4,B6=4),U74,IF(AND(A6=4,B6=2),Y74,IF(AND(A6=2,B6=4),AC74,COUNTIFS(INDIRECT(A$7),2,INDIRECT(B$7),2,INDIRECT(市民!E$7),12))))</f>
        <v>0</v>
      </c>
      <c r="N74" s="118"/>
      <c r="O74" s="118"/>
      <c r="P74" s="29">
        <f ca="1">COUNTIFS(INDIRECT($B$7),"",市民!$E$8:$E$1790,12)+COUNTIFS(INDIRECT($A$7),"",市民!$E$8:$E$1790,12)+COUNTIFS(INDIRECT($B$7),0,市民!$E$8:$E$1790,12)+COUNTIFS(INDIRECT($A$7),0,市民!$E$8:$E$1790,12)-COUNTIFS(INDIRECT(A7),"",INDIRECT(B7),"",市民!$E$8:$E$1790,12)-COUNTIFS(INDIRECT(A7),"*",INDIRECT(B7),"",市民!$E$8:$E$1790,12)-COUNTIFS(INDIRECT(A7),"",INDIRECT(B7),"*",市民!$E$8:$E$1790,12)-COUNTIFS(INDIRECT(A7),0,INDIRECT(B7),0,市民!$E$8:$E$1790,12)-COUNTIFS(INDIRECT(A7),"",INDIRECT(B7),0,市民!$E$8:$E$1790,12)-COUNTIFS(INDIRECT(A7),"*",INDIRECT(B7),0,市民!$E$8:$E$1790,12)-COUNTIFS(INDIRECT(A7),0,INDIRECT(B7),"",市民!$E$8:$E$1790,12)-COUNTIFS(INDIRECT(A7),0,INDIRECT(B7),"*",市民!$E$8:$E$1790,12)</f>
        <v>1</v>
      </c>
      <c r="Q74" s="15">
        <f t="shared" ref="Q74" ca="1" si="94">SUM(D74:P74)</f>
        <v>83</v>
      </c>
      <c r="R74">
        <f ca="1">COUNTIFS(INDIRECT(A$7),4,INDIRECT(B$7),4,INDIRECT(市民!E$7),12)+COUNTIFS(INDIRECT(A$7),4,INDIRECT(B$7),3,INDIRECT(市民!E$7),12)+COUNTIFS(INDIRECT(A$7),3,INDIRECT(B$7),4,INDIRECT(市民!E$7),12)+COUNTIFS(INDIRECT(A$7),3,INDIRECT(B$7),3,INDIRECT(市民!E$7),12)</f>
        <v>0</v>
      </c>
      <c r="S74">
        <f ca="1">COUNTIFS(INDIRECT(A$7),4,INDIRECT(B$7),1,INDIRECT(市民!E$7),12)+COUNTIFS(INDIRECT(A$7),4,INDIRECT(B$7),2,INDIRECT(市民!E$7),12)+COUNTIFS(INDIRECT(A$7),3,INDIRECT(B$7),1,INDIRECT(市民!E$7),12)+COUNTIFS(INDIRECT(A$7),3,INDIRECT(B$7),2,INDIRECT(市民!E$7),12)</f>
        <v>0</v>
      </c>
      <c r="T74">
        <f ca="1">COUNTIFS(INDIRECT(A$7),1,INDIRECT(B$7),3,INDIRECT(市民!E$7),12)+COUNTIFS(INDIRECT(A$7),1,INDIRECT(B$7),4,INDIRECT(市民!E$7),12)+COUNTIFS(INDIRECT(A$7),2,INDIRECT(B$7),4,INDIRECT(市民!E$7),12)+COUNTIFS(INDIRECT(A$7),2,INDIRECT(B$7),3,INDIRECT(市民!E$7),12)</f>
        <v>0</v>
      </c>
      <c r="U74" s="13">
        <f ca="1">COUNTIFS(INDIRECT(A$7),1,INDIRECT(B$7),1,INDIRECT(市民!E$7),12)+COUNTIFS(INDIRECT(A$7),1,INDIRECT(B$7),2,INDIRECT(市民!E$7),12)+COUNTIFS(INDIRECT(A$7),2,INDIRECT(B$7),1,INDIRECT(市民!E$7),12)+COUNTIFS(INDIRECT(A$7),2,INDIRECT(B$7),2,INDIRECT(市民!E$7),12)</f>
        <v>82</v>
      </c>
      <c r="V74" s="12">
        <f ca="1">COUNTIFS(INDIRECT(A$7),4,INDIRECT(B$7),1,INDIRECT(市民!E$7),12)+COUNTIFS(INDIRECT(A$7),3,INDIRECT(B$7),1,INDIRECT(市民!E$7),12)</f>
        <v>0</v>
      </c>
      <c r="W74" s="13">
        <f ca="1">COUNTIFS(INDIRECT(A$7),4,INDIRECT(B$7),2,INDIRECT(市民!E$7),12)+COUNTIFS(INDIRECT(A$7),3,INDIRECT(B$7),2,INDIRECT(市民!E$7),12)</f>
        <v>0</v>
      </c>
      <c r="X74" s="13">
        <f ca="1">COUNTIFS(INDIRECT(A$7),1,INDIRECT(B$7),1,INDIRECT(市民!E$7),12)+COUNTIFS(INDIRECT(A$7),2,INDIRECT(B$7),1,INDIRECT(市民!E$7),12)</f>
        <v>43</v>
      </c>
      <c r="Y74" s="13">
        <f ca="1">COUNTIFS(INDIRECT(A$7),1,INDIRECT(B$7),2,INDIRECT(市民!E$7),12)+COUNTIFS(INDIRECT(A$7),2,INDIRECT(B$7),2,INDIRECT(市民!E$7),12)</f>
        <v>39</v>
      </c>
      <c r="Z74" s="12">
        <f ca="1">COUNTIFS(INDIRECT(A$7),1,INDIRECT(B$7),4,INDIRECT(市民!E$7),12)+COUNTIFS(INDIRECT(A$7),1,INDIRECT(B$7),3,INDIRECT(市民!E$7),12)</f>
        <v>0</v>
      </c>
      <c r="AA74" s="13">
        <f ca="1">COUNTIFS(INDIRECT(A$7),1,INDIRECT(B$7),1,INDIRECT(市民!E$7),12)+COUNTIFS(INDIRECT(A$7),1,INDIRECT(B$7),2,INDIRECT(市民!E$7),12)</f>
        <v>82</v>
      </c>
      <c r="AB74" s="13">
        <f ca="1">COUNTIFS(INDIRECT(A$7),2,INDIRECT(B$7),4,INDIRECT(市民!E$7),12)+COUNTIFS(INDIRECT(A$7),2,INDIRECT(B$7),3,INDIRECT(市民!E$7),12)</f>
        <v>0</v>
      </c>
      <c r="AC74" s="13">
        <f ca="1">COUNTIFS(INDIRECT(A$7),2,INDIRECT(B$7),1,INDIRECT(市民!E$7),12)+COUNTIFS(INDIRECT(A$7),2,INDIRECT(B$7),2,INDIRECT(市民!E$7),12)</f>
        <v>0</v>
      </c>
    </row>
    <row r="75" spans="1:29" ht="15.95" customHeight="1">
      <c r="A75" s="94"/>
      <c r="B75" s="92"/>
      <c r="C75" s="32" t="s">
        <v>46</v>
      </c>
      <c r="D75" s="113">
        <f t="shared" ref="D75" ca="1" si="95">D74/$Q74</f>
        <v>0.51807228915662651</v>
      </c>
      <c r="E75" s="114"/>
      <c r="F75" s="114"/>
      <c r="G75" s="115">
        <f t="shared" ref="G75" ca="1" si="96">G74/Q74</f>
        <v>0.46987951807228917</v>
      </c>
      <c r="H75" s="115"/>
      <c r="I75" s="115"/>
      <c r="J75" s="114">
        <f t="shared" ref="J75" ca="1" si="97">J74/Q74</f>
        <v>0</v>
      </c>
      <c r="K75" s="114"/>
      <c r="L75" s="114"/>
      <c r="M75" s="115">
        <f t="shared" ref="M75" ca="1" si="98">M74/Q74</f>
        <v>0</v>
      </c>
      <c r="N75" s="115"/>
      <c r="O75" s="115"/>
      <c r="P75" s="27">
        <f ca="1">P74/Q74</f>
        <v>1.2048192771084338E-2</v>
      </c>
      <c r="Q75" s="15"/>
    </row>
    <row r="76" spans="1:29" ht="15.95" customHeight="1">
      <c r="A76" s="94"/>
      <c r="B76" s="91" t="s">
        <v>60</v>
      </c>
      <c r="C76" s="35" t="s">
        <v>10</v>
      </c>
      <c r="D76" s="116">
        <f ca="1">IF(AND(A6=4,B6=4),R76,IF(AND(A6=4,B6=2),V76,IF(AND(A6=2,B6=4),Z76,COUNTIFS(INDIRECT(A$7),1,INDIRECT(B$7),1,INDIRECT(市民!E$7),13))))</f>
        <v>50</v>
      </c>
      <c r="E76" s="117"/>
      <c r="F76" s="117"/>
      <c r="G76" s="118">
        <f ca="1">IF(AND(A6=4,B6=4),S76,IF(AND(A6=4,B6=2),W76,IF(AND(A6=2,B6=4),AA76,COUNTIFS(INDIRECT(A$7),1,INDIRECT(B$7),2,INDIRECT(市民!E$7),13))))</f>
        <v>41</v>
      </c>
      <c r="H76" s="118"/>
      <c r="I76" s="118"/>
      <c r="J76" s="117">
        <f ca="1">IF(AND(A6=4,B6=4),T76,IF(AND(A6=4,B6=2),X76,IF(AND(A6=2,B6=4),AB76,COUNTIFS(INDIRECT(A$7),2,INDIRECT(B$7),1,INDIRECT(市民!E$7),13))))</f>
        <v>0</v>
      </c>
      <c r="K76" s="117"/>
      <c r="L76" s="117"/>
      <c r="M76" s="118">
        <f ca="1">IF(AND(A6=4,B6=4),U76,IF(AND(A6=4,B6=2),Y76,IF(AND(A6=2,B6=4),AC76,COUNTIFS(INDIRECT(A$7),2,INDIRECT(B$7),2,INDIRECT(市民!E$7),13))))</f>
        <v>0</v>
      </c>
      <c r="N76" s="118"/>
      <c r="O76" s="118"/>
      <c r="P76" s="29">
        <f ca="1">COUNTIFS(INDIRECT($B$7),"",市民!$E$8:$E$1790,13)+COUNTIFS(INDIRECT($A$7),"",市民!$E$8:$E$1790,13)+COUNTIFS(INDIRECT($B$7),0,市民!$E$8:$E$1790,13)+COUNTIFS(INDIRECT($A$7),0,市民!$E$8:$E$1790,13)-COUNTIFS(INDIRECT(A7),"",INDIRECT(B7),"",市民!$E$8:$E$1790,13)-COUNTIFS(INDIRECT(A7),"*",INDIRECT(B7),"",市民!$E$8:$E$1790,13)-COUNTIFS(INDIRECT(A7),"",INDIRECT(B7),"*",市民!$E$8:$E$1790,13)-COUNTIFS(INDIRECT(A7),0,INDIRECT(B7),0,市民!$E$8:$E$1790,13)-COUNTIFS(INDIRECT(A7),"",INDIRECT(B7),0,市民!$E$8:$E$1790,13)-COUNTIFS(INDIRECT(A7),"*",INDIRECT(B7),0,市民!$E$8:$E$1790,13)-COUNTIFS(INDIRECT(A7),0,INDIRECT(B7),"",市民!$E$8:$E$1790,13)-COUNTIFS(INDIRECT(A7),0,INDIRECT(B7),"*",市民!$E$8:$E$1790,13)</f>
        <v>1</v>
      </c>
      <c r="Q76" s="15">
        <f t="shared" ref="Q76" ca="1" si="99">SUM(D76:P76)</f>
        <v>92</v>
      </c>
      <c r="R76">
        <f ca="1">COUNTIFS(INDIRECT(A$7),4,INDIRECT(B$7),4,INDIRECT(市民!E$7),13)+COUNTIFS(INDIRECT(A$7),4,INDIRECT(B$7),3,INDIRECT(市民!E$7),13)+COUNTIFS(INDIRECT(A$7),3,INDIRECT(B$7),4,INDIRECT(市民!E$7),13)+COUNTIFS(INDIRECT(A$7),3,INDIRECT(B$7),3,INDIRECT(市民!E$7),13)</f>
        <v>0</v>
      </c>
      <c r="S76">
        <f ca="1">COUNTIFS(INDIRECT(A$7),4,INDIRECT(B$7),1,INDIRECT(市民!E$7),13)+COUNTIFS(INDIRECT(A$7),4,INDIRECT(B$7),2,INDIRECT(市民!E$7),13)+COUNTIFS(INDIRECT(A$7),3,INDIRECT(B$7),1,INDIRECT(市民!E$7),13)+COUNTIFS(INDIRECT(A$7),3,INDIRECT(B$7),2,INDIRECT(市民!E$7),13)</f>
        <v>0</v>
      </c>
      <c r="T76">
        <f ca="1">COUNTIFS(INDIRECT(A$7),1,INDIRECT(B$7),3,INDIRECT(市民!E$7),13)+COUNTIFS(INDIRECT(A$7),1,INDIRECT(B$7),4,INDIRECT(市民!E$7),13)+COUNTIFS(INDIRECT(A$7),2,INDIRECT(B$7),4,INDIRECT(市民!E$7),13)+COUNTIFS(INDIRECT(A$7),2,INDIRECT(B$7),3,INDIRECT(市民!E$7),13)</f>
        <v>0</v>
      </c>
      <c r="U76" s="13">
        <f ca="1">COUNTIFS(INDIRECT(A$7),1,INDIRECT(B$7),1,INDIRECT(市民!E$7),13)+COUNTIFS(INDIRECT(A$7),1,INDIRECT(B$7),2,INDIRECT(市民!E$7),13)+COUNTIFS(INDIRECT(A$7),2,INDIRECT(B$7),1,INDIRECT(市民!E$7),13)+COUNTIFS(INDIRECT(A$7),2,INDIRECT(B$7),2,INDIRECT(市民!E$7),13)</f>
        <v>91</v>
      </c>
      <c r="V76" s="12">
        <f ca="1">COUNTIFS(INDIRECT(A$7),4,INDIRECT(B$7),1,INDIRECT(市民!E$7),13)+COUNTIFS(INDIRECT(A$7),3,INDIRECT(B$7),1,INDIRECT(市民!E$7),13)</f>
        <v>0</v>
      </c>
      <c r="W76" s="13">
        <f ca="1">COUNTIFS(INDIRECT(A$7),4,INDIRECT(B$7),2,INDIRECT(市民!E$7),13)+COUNTIFS(INDIRECT(A$7),3,INDIRECT(B$7),2,INDIRECT(市民!E$7),13)</f>
        <v>0</v>
      </c>
      <c r="X76" s="13">
        <f ca="1">COUNTIFS(INDIRECT(A$7),1,INDIRECT(B$7),1,INDIRECT(市民!E$7),13)+COUNTIFS(INDIRECT(A$7),2,INDIRECT(B$7),1,INDIRECT(市民!E$7),13)</f>
        <v>50</v>
      </c>
      <c r="Y76" s="13">
        <f ca="1">COUNTIFS(INDIRECT(A$7),1,INDIRECT(B$7),2,INDIRECT(市民!E$7),13)+COUNTIFS(INDIRECT(A$7),2,INDIRECT(B$7),2,INDIRECT(市民!E$7),13)</f>
        <v>41</v>
      </c>
      <c r="Z76" s="12">
        <f ca="1">COUNTIFS(INDIRECT(A$7),1,INDIRECT(B$7),4,INDIRECT(市民!E$7),13)+COUNTIFS(INDIRECT(A$7),1,INDIRECT(B$7),3,INDIRECT(市民!E$7),13)</f>
        <v>0</v>
      </c>
      <c r="AA76" s="13">
        <f ca="1">COUNTIFS(INDIRECT(A$7),1,INDIRECT(B$7),1,INDIRECT(市民!E$7),13)+COUNTIFS(INDIRECT(A$7),1,INDIRECT(B$7),2,INDIRECT(市民!E$7),13)</f>
        <v>91</v>
      </c>
      <c r="AB76" s="13">
        <f ca="1">COUNTIFS(INDIRECT(A$7),2,INDIRECT(B$7),4,INDIRECT(市民!E$7),13)+COUNTIFS(INDIRECT(A$7),2,INDIRECT(B$7),3,INDIRECT(市民!E$7),13)</f>
        <v>0</v>
      </c>
      <c r="AC76" s="13">
        <f ca="1">COUNTIFS(INDIRECT(A$7),2,INDIRECT(B$7),1,INDIRECT(市民!E$7),13)+COUNTIFS(INDIRECT(A$7),2,INDIRECT(B$7),2,INDIRECT(市民!E$7),13)</f>
        <v>0</v>
      </c>
    </row>
    <row r="77" spans="1:29" ht="15.95" customHeight="1">
      <c r="A77" s="94"/>
      <c r="B77" s="92"/>
      <c r="C77" s="32" t="s">
        <v>46</v>
      </c>
      <c r="D77" s="113">
        <f t="shared" ref="D77" ca="1" si="100">D76/$Q76</f>
        <v>0.54347826086956519</v>
      </c>
      <c r="E77" s="114"/>
      <c r="F77" s="114"/>
      <c r="G77" s="115">
        <f t="shared" ref="G77" ca="1" si="101">G76/Q76</f>
        <v>0.44565217391304346</v>
      </c>
      <c r="H77" s="115"/>
      <c r="I77" s="115"/>
      <c r="J77" s="114">
        <f t="shared" ref="J77" ca="1" si="102">J76/Q76</f>
        <v>0</v>
      </c>
      <c r="K77" s="114"/>
      <c r="L77" s="114"/>
      <c r="M77" s="115">
        <f t="shared" ref="M77" ca="1" si="103">M76/Q76</f>
        <v>0</v>
      </c>
      <c r="N77" s="115"/>
      <c r="O77" s="115"/>
      <c r="P77" s="27">
        <f ca="1">P76/Q76</f>
        <v>1.0869565217391304E-2</v>
      </c>
      <c r="Q77" s="15"/>
    </row>
    <row r="78" spans="1:29" ht="15.95" customHeight="1">
      <c r="A78" s="94"/>
      <c r="B78" s="91" t="s">
        <v>61</v>
      </c>
      <c r="C78" s="35" t="s">
        <v>10</v>
      </c>
      <c r="D78" s="116">
        <f ca="1">IF(AND(A6=4,B6=4),R78,IF(AND(A6=4,B6=2),V78,IF(AND(A6=2,B6=4),Z78,COUNTIFS(INDIRECT(A$7),1,INDIRECT(B$7),1,INDIRECT(市民!E$7),14))))</f>
        <v>25</v>
      </c>
      <c r="E78" s="117"/>
      <c r="F78" s="117"/>
      <c r="G78" s="118">
        <f ca="1">IF(AND(A6=4,B6=4),S78,IF(AND(A6=4,B6=2),W78,IF(AND(A6=2,B6=4),AA78,COUNTIFS(INDIRECT(A$7),1,INDIRECT(B$7),2,INDIRECT(市民!E$7),14))))</f>
        <v>31</v>
      </c>
      <c r="H78" s="118"/>
      <c r="I78" s="118"/>
      <c r="J78" s="117">
        <f ca="1">IF(AND(A6=4,B6=4),T78,IF(AND(A6=4,B6=2),X78,IF(AND(A6=2,B6=4),AB78,COUNTIFS(INDIRECT(A$7),2,INDIRECT(B$7),1,INDIRECT(市民!E$7),14))))</f>
        <v>0</v>
      </c>
      <c r="K78" s="117"/>
      <c r="L78" s="117"/>
      <c r="M78" s="118">
        <f ca="1">IF(AND(A6=4,B6=4),U78,IF(AND(A6=4,B6=2),Y78,IF(AND(A6=2,B6=4),AC78,COUNTIFS(INDIRECT(A$7),2,INDIRECT(B$7),2,INDIRECT(市民!E$7),14))))</f>
        <v>0</v>
      </c>
      <c r="N78" s="118"/>
      <c r="O78" s="118"/>
      <c r="P78" s="29">
        <f ca="1">COUNTIFS(INDIRECT($B$7),"",市民!$E$8:$E$1790,14)+COUNTIFS(INDIRECT($A$7),"",市民!$E$8:$E$1790,14)+COUNTIFS(INDIRECT($B$7),0,市民!$E$8:$E$1790,14)+COUNTIFS(INDIRECT($A$7),0,市民!$E$8:$E$1790,14)-COUNTIFS(INDIRECT(A7),"",INDIRECT(B7),"",市民!$E$8:$E$1790,14)-COUNTIFS(INDIRECT(A7),"*",INDIRECT(B7),"",市民!$E$8:$E$1790,14)-COUNTIFS(INDIRECT(A7),"",INDIRECT(B7),"*",市民!$E$8:$E$1790,14)-COUNTIFS(INDIRECT(A7),0,INDIRECT(B7),0,市民!$E$8:$E$1790,14)-COUNTIFS(INDIRECT(A7),"",INDIRECT(B7),0,市民!$E$8:$E$1790,14)-COUNTIFS(INDIRECT(A7),"*",INDIRECT(B7),0,市民!$E$8:$E$1790,14)-COUNTIFS(INDIRECT(A7),0,INDIRECT(B7),"",市民!$E$8:$E$1790,14)-COUNTIFS(INDIRECT(A7),0,INDIRECT(B7),"*",市民!$E$8:$E$1790,14)</f>
        <v>1</v>
      </c>
      <c r="Q78" s="15">
        <f t="shared" ref="Q78" ca="1" si="104">SUM(D78:P78)</f>
        <v>57</v>
      </c>
      <c r="R78">
        <f ca="1">COUNTIFS(INDIRECT(A$7),4,INDIRECT(B$7),4,INDIRECT(市民!E$7),14)+COUNTIFS(INDIRECT(A$7),4,INDIRECT(B$7),3,INDIRECT(市民!E$7),14)+COUNTIFS(INDIRECT(A$7),3,INDIRECT(B$7),4,INDIRECT(市民!E$7),14)+COUNTIFS(INDIRECT(A$7),3,INDIRECT(B$7),3,INDIRECT(市民!E$7),14)</f>
        <v>0</v>
      </c>
      <c r="S78">
        <f ca="1">COUNTIFS(INDIRECT(A$7),4,INDIRECT(B$7),1,INDIRECT(市民!E$7),14)+COUNTIFS(INDIRECT(A$7),4,INDIRECT(B$7),2,INDIRECT(市民!E$7),14)+COUNTIFS(INDIRECT(A$7),3,INDIRECT(B$7),1,INDIRECT(市民!E$7),14)+COUNTIFS(INDIRECT(A$7),3,INDIRECT(B$7),2,INDIRECT(市民!E$7),14)</f>
        <v>0</v>
      </c>
      <c r="T78">
        <f ca="1">COUNTIFS(INDIRECT(A$7),1,INDIRECT(B$7),3,INDIRECT(市民!E$7),14)+COUNTIFS(INDIRECT(A$7),1,INDIRECT(B$7),4,INDIRECT(市民!E$7),14)+COUNTIFS(INDIRECT(A$7),2,INDIRECT(B$7),4,INDIRECT(市民!E$7),14)+COUNTIFS(INDIRECT(A$7),2,INDIRECT(B$7),3,INDIRECT(市民!E$7),14)</f>
        <v>0</v>
      </c>
      <c r="U78" s="13">
        <f ca="1">COUNTIFS(INDIRECT(A$7),1,INDIRECT(B$7),1,INDIRECT(市民!E$7),14)+COUNTIFS(INDIRECT(A$7),1,INDIRECT(B$7),2,INDIRECT(市民!E$7),14)+COUNTIFS(INDIRECT(A$7),2,INDIRECT(B$7),1,INDIRECT(市民!E$7),14)+COUNTIFS(INDIRECT(A$7),2,INDIRECT(B$7),2,INDIRECT(市民!E$7),14)</f>
        <v>56</v>
      </c>
      <c r="V78" s="12">
        <f ca="1">COUNTIFS(INDIRECT(A$7),4,INDIRECT(B$7),1,INDIRECT(市民!E$7),14)+COUNTIFS(INDIRECT(A$7),3,INDIRECT(B$7),1,INDIRECT(市民!E$7),14)</f>
        <v>0</v>
      </c>
      <c r="W78" s="13">
        <f ca="1">COUNTIFS(INDIRECT(A$7),4,INDIRECT(B$7),2,INDIRECT(市民!E$7),14)+COUNTIFS(INDIRECT(A$7),3,INDIRECT(B$7),2,INDIRECT(市民!E$7),14)</f>
        <v>0</v>
      </c>
      <c r="X78" s="13">
        <f ca="1">COUNTIFS(INDIRECT(A$7),1,INDIRECT(B$7),1,INDIRECT(市民!E$7),14)+COUNTIFS(INDIRECT(A$7),2,INDIRECT(B$7),1,INDIRECT(市民!E$7),14)</f>
        <v>25</v>
      </c>
      <c r="Y78" s="13">
        <f ca="1">COUNTIFS(INDIRECT(A$7),1,INDIRECT(B$7),2,INDIRECT(市民!E$7),14)+COUNTIFS(INDIRECT(A$7),2,INDIRECT(B$7),2,INDIRECT(市民!E$7),14)</f>
        <v>31</v>
      </c>
      <c r="Z78" s="12">
        <f ca="1">COUNTIFS(INDIRECT(A$7),1,INDIRECT(B$7),4,INDIRECT(市民!E$7),14)+COUNTIFS(INDIRECT(A$7),1,INDIRECT(B$7),3,INDIRECT(市民!E$7),14)</f>
        <v>0</v>
      </c>
      <c r="AA78" s="13">
        <f ca="1">COUNTIFS(INDIRECT(A$7),1,INDIRECT(B$7),1,INDIRECT(市民!E$7),14)+COUNTIFS(INDIRECT(A$7),1,INDIRECT(B$7),2,INDIRECT(市民!E$7),14)</f>
        <v>56</v>
      </c>
      <c r="AB78" s="13">
        <f ca="1">COUNTIFS(INDIRECT(A$7),2,INDIRECT(B$7),4,INDIRECT(市民!E$7),14)+COUNTIFS(INDIRECT(A$7),2,INDIRECT(B$7),3,INDIRECT(市民!E$7),14)</f>
        <v>0</v>
      </c>
      <c r="AC78" s="13">
        <f ca="1">COUNTIFS(INDIRECT(A$7),2,INDIRECT(B$7),1,INDIRECT(市民!E$7),14)+COUNTIFS(INDIRECT(A$7),2,INDIRECT(B$7),2,INDIRECT(市民!E$7),14)</f>
        <v>0</v>
      </c>
    </row>
    <row r="79" spans="1:29" ht="15.95" customHeight="1">
      <c r="A79" s="94"/>
      <c r="B79" s="92"/>
      <c r="C79" s="32" t="s">
        <v>45</v>
      </c>
      <c r="D79" s="113">
        <f t="shared" ref="D79" ca="1" si="105">D78/$Q78</f>
        <v>0.43859649122807015</v>
      </c>
      <c r="E79" s="114"/>
      <c r="F79" s="114"/>
      <c r="G79" s="115">
        <f t="shared" ref="G79" ca="1" si="106">G78/Q78</f>
        <v>0.54385964912280704</v>
      </c>
      <c r="H79" s="115"/>
      <c r="I79" s="115"/>
      <c r="J79" s="114">
        <f t="shared" ref="J79" ca="1" si="107">J78/Q78</f>
        <v>0</v>
      </c>
      <c r="K79" s="114"/>
      <c r="L79" s="114"/>
      <c r="M79" s="115">
        <f t="shared" ref="M79" ca="1" si="108">M78/Q78</f>
        <v>0</v>
      </c>
      <c r="N79" s="115"/>
      <c r="O79" s="115"/>
      <c r="P79" s="27">
        <f ca="1">P78/Q78</f>
        <v>1.7543859649122806E-2</v>
      </c>
      <c r="Q79" s="15"/>
    </row>
    <row r="80" spans="1:29" ht="15.95" customHeight="1">
      <c r="A80" s="94"/>
      <c r="B80" s="91" t="s">
        <v>62</v>
      </c>
      <c r="C80" s="35" t="s">
        <v>10</v>
      </c>
      <c r="D80" s="116">
        <f ca="1">IF(AND(A6=4,B6=4),R80,IF(AND(A6=4,B6=2),V80,IF(AND(A6=2,B6=4),Z80,COUNTIFS(INDIRECT(A$7),1,INDIRECT(B$7),1,INDIRECT(市民!E$7),15))))</f>
        <v>41</v>
      </c>
      <c r="E80" s="117"/>
      <c r="F80" s="117"/>
      <c r="G80" s="118">
        <f ca="1">IF(AND(A6=4,B6=4),S80,IF(AND(A6=4,B6=2),W80,IF(AND(A6=2,B6=4),AA80,COUNTIFS(INDIRECT(A$7),1,INDIRECT(B$7),2,INDIRECT(市民!E$7),15))))</f>
        <v>32</v>
      </c>
      <c r="H80" s="118"/>
      <c r="I80" s="118"/>
      <c r="J80" s="117">
        <f ca="1">IF(AND(A6=4,B6=4),T80,IF(AND(A6=4,B6=2),X80,IF(AND(A6=2,B6=4),AB80,COUNTIFS(INDIRECT(A$7),2,INDIRECT(B$7),1,INDIRECT(市民!E$7),15))))</f>
        <v>0</v>
      </c>
      <c r="K80" s="117"/>
      <c r="L80" s="117"/>
      <c r="M80" s="118">
        <f ca="1">IF(AND(A6=4,B6=4),U80,IF(AND(A6=4,B6=2),Y80,IF(AND(A6=2,B6=4),AC80,COUNTIFS(INDIRECT(A$7),2,INDIRECT(B$7),2,INDIRECT(市民!E$7),15))))</f>
        <v>0</v>
      </c>
      <c r="N80" s="118"/>
      <c r="O80" s="118"/>
      <c r="P80" s="29">
        <f ca="1">COUNTIFS(INDIRECT($B$7),"",市民!$E$8:$E$1790,15)+COUNTIFS(INDIRECT($A$7),"",市民!$E$8:$E$1790,15)+COUNTIFS(INDIRECT($B$7),0,市民!$E$8:$E$1790,15)+COUNTIFS(INDIRECT($A$7),0,市民!$E$8:$E$1790,15)-COUNTIFS(INDIRECT(A7),"",INDIRECT(B7),"",市民!$E$8:$E$1790,15)-COUNTIFS(INDIRECT(A7),"*",INDIRECT(B7),"",市民!$E$8:$E$1790,15)-COUNTIFS(INDIRECT(A7),"",INDIRECT(B7),"*",市民!$E$8:$E$1790,15)-COUNTIFS(INDIRECT(A7),0,INDIRECT(B7),0,市民!$E$8:$E$1790,15)-COUNTIFS(INDIRECT(A7),"",INDIRECT(B7),0,市民!$E$8:$E$1790,15)-COUNTIFS(INDIRECT(A7),"*",INDIRECT(B7),0,市民!$E$8:$E$1790,15)-COUNTIFS(INDIRECT(A7),0,INDIRECT(B7),"",市民!$E$8:$E$1790,15)-COUNTIFS(INDIRECT(A7),0,INDIRECT(B7),"*",市民!$E$8:$E$1790,15)</f>
        <v>0</v>
      </c>
      <c r="Q80" s="15">
        <f t="shared" ref="Q80" ca="1" si="109">SUM(D80:P80)</f>
        <v>73</v>
      </c>
      <c r="R80">
        <f ca="1">COUNTIFS(INDIRECT(A$7),4,INDIRECT(B$7),4,INDIRECT(市民!E$7),15)+COUNTIFS(INDIRECT(A$7),4,INDIRECT(B$7),3,INDIRECT(市民!E$7),15)+COUNTIFS(INDIRECT(A$7),3,INDIRECT(B$7),4,INDIRECT(市民!E$7),15)+COUNTIFS(INDIRECT(A$7),3,INDIRECT(B$7),3,INDIRECT(市民!E$7),15)</f>
        <v>0</v>
      </c>
      <c r="S80">
        <f ca="1">COUNTIFS(INDIRECT(A$7),4,INDIRECT(B$7),1,INDIRECT(市民!E$7),15)+COUNTIFS(INDIRECT(A$7),4,INDIRECT(B$7),2,INDIRECT(市民!E$7),15)+COUNTIFS(INDIRECT(A$7),3,INDIRECT(B$7),1,INDIRECT(市民!E$7),15)+COUNTIFS(INDIRECT(A$7),3,INDIRECT(B$7),2,INDIRECT(市民!E$7),15)</f>
        <v>0</v>
      </c>
      <c r="T80">
        <f ca="1">COUNTIFS(INDIRECT(A$7),1,INDIRECT(B$7),3,INDIRECT(市民!E$7),15)+COUNTIFS(INDIRECT(A$7),1,INDIRECT(B$7),4,INDIRECT(市民!E$7),15)+COUNTIFS(INDIRECT(A$7),2,INDIRECT(B$7),4,INDIRECT(市民!E$7),15)+COUNTIFS(INDIRECT(A$7),2,INDIRECT(B$7),3,INDIRECT(市民!E$7),15)</f>
        <v>0</v>
      </c>
      <c r="U80" s="13">
        <f ca="1">COUNTIFS(INDIRECT(A$7),1,INDIRECT(B$7),1,INDIRECT(市民!E$7),15)+COUNTIFS(INDIRECT(A$7),1,INDIRECT(B$7),2,INDIRECT(市民!E$7),15)+COUNTIFS(INDIRECT(A$7),2,INDIRECT(B$7),1,INDIRECT(市民!E$7),15)+COUNTIFS(INDIRECT(A$7),2,INDIRECT(B$7),2,INDIRECT(市民!E$7),15)</f>
        <v>73</v>
      </c>
      <c r="V80" s="12">
        <f ca="1">COUNTIFS(INDIRECT(A$7),4,INDIRECT(B$7),1,INDIRECT(市民!E$7),15)+COUNTIFS(INDIRECT(A$7),3,INDIRECT(B$7),1,INDIRECT(市民!E$7),15)</f>
        <v>0</v>
      </c>
      <c r="W80" s="13">
        <f ca="1">COUNTIFS(INDIRECT(A$7),4,INDIRECT(B$7),2,INDIRECT(市民!E$7),15)+COUNTIFS(INDIRECT(A$7),3,INDIRECT(B$7),2,INDIRECT(市民!E$7),15)</f>
        <v>0</v>
      </c>
      <c r="X80" s="13">
        <f ca="1">COUNTIFS(INDIRECT(A$7),1,INDIRECT(B$7),1,INDIRECT(市民!E$7),15)+COUNTIFS(INDIRECT(A$7),2,INDIRECT(B$7),1,INDIRECT(市民!E$7),15)</f>
        <v>41</v>
      </c>
      <c r="Y80" s="13">
        <f ca="1">COUNTIFS(INDIRECT(A$7),1,INDIRECT(B$7),2,INDIRECT(市民!E$7),15)+COUNTIFS(INDIRECT(A$7),2,INDIRECT(B$7),2,INDIRECT(市民!E$7),15)</f>
        <v>32</v>
      </c>
      <c r="Z80" s="12">
        <f ca="1">COUNTIFS(INDIRECT(A$7),1,INDIRECT(B$7),4,INDIRECT(市民!E$7),15)+COUNTIFS(INDIRECT(A$7),1,INDIRECT(B$7),3,INDIRECT(市民!E$7),15)</f>
        <v>0</v>
      </c>
      <c r="AA80" s="13">
        <f ca="1">COUNTIFS(INDIRECT(A$7),1,INDIRECT(B$7),1,INDIRECT(市民!E$7),15)+COUNTIFS(INDIRECT(A$7),1,INDIRECT(B$7),2,INDIRECT(市民!E$7),15)</f>
        <v>73</v>
      </c>
      <c r="AB80" s="13">
        <f ca="1">COUNTIFS(INDIRECT(A$7),2,INDIRECT(B$7),4,INDIRECT(市民!E$7),15)+COUNTIFS(INDIRECT(A$7),2,INDIRECT(B$7),3,INDIRECT(市民!E$7),15)</f>
        <v>0</v>
      </c>
      <c r="AC80" s="13">
        <f ca="1">COUNTIFS(INDIRECT(A$7),2,INDIRECT(B$7),1,INDIRECT(市民!E$7),15)+COUNTIFS(INDIRECT(A$7),2,INDIRECT(B$7),2,INDIRECT(市民!E$7),15)</f>
        <v>0</v>
      </c>
    </row>
    <row r="81" spans="1:29" ht="15.95" customHeight="1">
      <c r="A81" s="94"/>
      <c r="B81" s="92"/>
      <c r="C81" s="32" t="s">
        <v>46</v>
      </c>
      <c r="D81" s="113">
        <f t="shared" ref="D81" ca="1" si="110">D80/$Q80</f>
        <v>0.56164383561643838</v>
      </c>
      <c r="E81" s="114"/>
      <c r="F81" s="114"/>
      <c r="G81" s="115">
        <f t="shared" ref="G81" ca="1" si="111">G80/Q80</f>
        <v>0.43835616438356162</v>
      </c>
      <c r="H81" s="115"/>
      <c r="I81" s="115"/>
      <c r="J81" s="114">
        <f t="shared" ref="J81" ca="1" si="112">J80/Q80</f>
        <v>0</v>
      </c>
      <c r="K81" s="114"/>
      <c r="L81" s="114"/>
      <c r="M81" s="115">
        <f t="shared" ref="M81" ca="1" si="113">M80/Q80</f>
        <v>0</v>
      </c>
      <c r="N81" s="115"/>
      <c r="O81" s="115"/>
      <c r="P81" s="27">
        <f ca="1">P80/Q80</f>
        <v>0</v>
      </c>
      <c r="Q81" s="15"/>
    </row>
    <row r="82" spans="1:29" ht="15.95" customHeight="1">
      <c r="A82" s="94"/>
      <c r="B82" s="91" t="s">
        <v>63</v>
      </c>
      <c r="C82" s="35" t="s">
        <v>10</v>
      </c>
      <c r="D82" s="116">
        <f ca="1">IF(AND(A6=4,B6=4),R82,IF(AND(A6=4,B6=2),V82,IF(AND(A6=2,B6=4),Z82,COUNTIFS(INDIRECT(A$7),1,INDIRECT(B$7),1,INDIRECT(市民!E$7),16))))</f>
        <v>42</v>
      </c>
      <c r="E82" s="117"/>
      <c r="F82" s="117"/>
      <c r="G82" s="118">
        <f ca="1">IF(AND(A6=4,B6=4),S82,IF(AND(A6=4,B6=2),W82,IF(AND(A6=2,B6=4),AA82,COUNTIFS(INDIRECT(A$7),1,INDIRECT(B$7),2,INDIRECT(市民!E$7),16))))</f>
        <v>22</v>
      </c>
      <c r="H82" s="118"/>
      <c r="I82" s="118"/>
      <c r="J82" s="117">
        <f ca="1">IF(AND(A6=4,B6=4),T82,IF(AND(A6=4,B6=2),X82,IF(AND(A6=2,B6=4),AB82,COUNTIFS(INDIRECT(A$7),2,INDIRECT(B$7),1,INDIRECT(市民!E$7),16))))</f>
        <v>0</v>
      </c>
      <c r="K82" s="117"/>
      <c r="L82" s="117"/>
      <c r="M82" s="118">
        <f ca="1">IF(AND(A6=4,B6=4),U82,IF(AND(A6=4,B6=2),Y82,IF(AND(A6=2,B6=4),AC82,COUNTIFS(INDIRECT(A$7),2,INDIRECT(B$7),2,INDIRECT(市民!E$7),16))))</f>
        <v>0</v>
      </c>
      <c r="N82" s="118"/>
      <c r="O82" s="118"/>
      <c r="P82" s="29">
        <f ca="1">COUNTIFS(INDIRECT($B$7),"",市民!$E$8:$E$1790,16)+COUNTIFS(INDIRECT($A$7),"",市民!$E$8:$E$1790,16)+COUNTIFS(INDIRECT($B$7),0,市民!$E$8:$E$1790,16)+COUNTIFS(INDIRECT($A$7),0,市民!$E$8:$E$1790,16)-COUNTIFS(INDIRECT(A7),"",INDIRECT(B7),"",市民!$E$8:$E$1790,16)-COUNTIFS(INDIRECT(A7),"*",INDIRECT(B7),"",市民!$E$8:$E$1790,16)-COUNTIFS(INDIRECT(A7),"",INDIRECT(B7),"*",市民!$E$8:$E$1790,16)-COUNTIFS(INDIRECT(A7),0,INDIRECT(B7),0,市民!$E$8:$E$1790,16)-COUNTIFS(INDIRECT(A7),"",INDIRECT(B7),0,市民!$E$8:$E$1790,16)-COUNTIFS(INDIRECT(A7),"*",INDIRECT(B7),0,市民!$E$8:$E$1790,16)-COUNTIFS(INDIRECT(A7),0,INDIRECT(B7),"",市民!$E$8:$E$1790,16)-COUNTIFS(INDIRECT(A7),0,INDIRECT(B7),"*",市民!$E$8:$E$1790,16)</f>
        <v>1</v>
      </c>
      <c r="Q82" s="15">
        <f t="shared" ref="Q82" ca="1" si="114">SUM(D82:P82)</f>
        <v>65</v>
      </c>
      <c r="R82">
        <f ca="1">COUNTIFS(INDIRECT(A$7),4,INDIRECT(B$7),4,INDIRECT(市民!E$7),16)+COUNTIFS(INDIRECT(A$7),4,INDIRECT(B$7),3,INDIRECT(市民!E$7),16)+COUNTIFS(INDIRECT(A$7),3,INDIRECT(B$7),4,INDIRECT(市民!E$7),16)+COUNTIFS(INDIRECT(A$7),3,INDIRECT(B$7),3,INDIRECT(市民!E$7),16)</f>
        <v>0</v>
      </c>
      <c r="S82">
        <f ca="1">COUNTIFS(INDIRECT(A$7),4,INDIRECT(B$7),1,INDIRECT(市民!E$7),16)+COUNTIFS(INDIRECT(A$7),4,INDIRECT(B$7),2,INDIRECT(市民!E$7),16)+COUNTIFS(INDIRECT(A$7),3,INDIRECT(B$7),1,INDIRECT(市民!E$7),16)+COUNTIFS(INDIRECT(A$7),3,INDIRECT(B$7),2,INDIRECT(市民!E$7),16)</f>
        <v>0</v>
      </c>
      <c r="T82">
        <f ca="1">COUNTIFS(INDIRECT(A$7),1,INDIRECT(B$7),3,INDIRECT(市民!E$7),16)+COUNTIFS(INDIRECT(A$7),1,INDIRECT(B$7),4,INDIRECT(市民!E$7),16)+COUNTIFS(INDIRECT(A$7),2,INDIRECT(B$7),4,INDIRECT(市民!E$7),16)+COUNTIFS(INDIRECT(A$7),2,INDIRECT(B$7),3,INDIRECT(市民!E$7),16)</f>
        <v>0</v>
      </c>
      <c r="U82" s="13">
        <f ca="1">COUNTIFS(INDIRECT(A$7),1,INDIRECT(B$7),1,INDIRECT(市民!E$7),16)+COUNTIFS(INDIRECT(A$7),1,INDIRECT(B$7),2,INDIRECT(市民!E$7),16)+COUNTIFS(INDIRECT(A$7),2,INDIRECT(B$7),1,INDIRECT(市民!E$7),16)+COUNTIFS(INDIRECT(A$7),2,INDIRECT(B$7),2,INDIRECT(市民!E$7),16)</f>
        <v>64</v>
      </c>
      <c r="V82" s="12">
        <f ca="1">COUNTIFS(INDIRECT(A$7),4,INDIRECT(B$7),1,INDIRECT(市民!E$7),16)+COUNTIFS(INDIRECT(A$7),3,INDIRECT(B$7),1,INDIRECT(市民!E$7),16)</f>
        <v>0</v>
      </c>
      <c r="W82" s="13">
        <f ca="1">COUNTIFS(INDIRECT(A$7),4,INDIRECT(B$7),2,INDIRECT(市民!E$7),16)+COUNTIFS(INDIRECT(A$7),3,INDIRECT(B$7),2,INDIRECT(市民!E$7),16)</f>
        <v>0</v>
      </c>
      <c r="X82" s="13">
        <f ca="1">COUNTIFS(INDIRECT(A$7),1,INDIRECT(B$7),1,INDIRECT(市民!E$7),16)+COUNTIFS(INDIRECT(A$7),2,INDIRECT(B$7),1,INDIRECT(市民!E$7),16)</f>
        <v>42</v>
      </c>
      <c r="Y82" s="13">
        <f ca="1">COUNTIFS(INDIRECT(A$7),1,INDIRECT(B$7),2,INDIRECT(市民!E$7),16)+COUNTIFS(INDIRECT(A$7),2,INDIRECT(B$7),2,INDIRECT(市民!E$7),16)</f>
        <v>22</v>
      </c>
      <c r="Z82" s="12">
        <f ca="1">COUNTIFS(INDIRECT(A$7),1,INDIRECT(B$7),4,INDIRECT(市民!E$7),16)+COUNTIFS(INDIRECT(A$7),1,INDIRECT(B$7),3,INDIRECT(市民!E$7),16)</f>
        <v>0</v>
      </c>
      <c r="AA82" s="13">
        <f ca="1">COUNTIFS(INDIRECT(A$7),1,INDIRECT(B$7),1,INDIRECT(市民!E$7),16)+COUNTIFS(INDIRECT(A$7),1,INDIRECT(B$7),2,INDIRECT(市民!E$7),16)</f>
        <v>64</v>
      </c>
      <c r="AB82" s="13">
        <f ca="1">COUNTIFS(INDIRECT(A$7),2,INDIRECT(B$7),4,INDIRECT(市民!E$7),16)+COUNTIFS(INDIRECT(A$7),2,INDIRECT(B$7),3,INDIRECT(市民!E$7),16)</f>
        <v>0</v>
      </c>
      <c r="AC82" s="13">
        <f ca="1">COUNTIFS(INDIRECT(A$7),2,INDIRECT(B$7),1,INDIRECT(市民!E$7),16)+COUNTIFS(INDIRECT(A$7),2,INDIRECT(B$7),2,INDIRECT(市民!E$7),16)</f>
        <v>0</v>
      </c>
    </row>
    <row r="83" spans="1:29" ht="15.95" customHeight="1" thickBot="1">
      <c r="A83" s="95"/>
      <c r="B83" s="97"/>
      <c r="C83" s="34" t="s">
        <v>46</v>
      </c>
      <c r="D83" s="119">
        <f t="shared" ref="D83" ca="1" si="115">D82/$Q82</f>
        <v>0.64615384615384619</v>
      </c>
      <c r="E83" s="120"/>
      <c r="F83" s="120"/>
      <c r="G83" s="121">
        <f t="shared" ref="G83" ca="1" si="116">G82/Q82</f>
        <v>0.33846153846153848</v>
      </c>
      <c r="H83" s="121"/>
      <c r="I83" s="121"/>
      <c r="J83" s="120">
        <f t="shared" ref="J83" ca="1" si="117">J82/Q82</f>
        <v>0</v>
      </c>
      <c r="K83" s="120"/>
      <c r="L83" s="120"/>
      <c r="M83" s="121">
        <f t="shared" ref="M83" ca="1" si="118">M82/Q82</f>
        <v>0</v>
      </c>
      <c r="N83" s="121"/>
      <c r="O83" s="121"/>
      <c r="P83" s="25">
        <f ca="1">P82/Q82</f>
        <v>1.5384615384615385E-2</v>
      </c>
      <c r="Q83" s="15"/>
    </row>
    <row r="84" spans="1:29" ht="18" hidden="1" customHeight="1" thickTop="1"/>
    <row r="85" spans="1:29" ht="18" hidden="1" customHeight="1"/>
    <row r="86" spans="1:29" ht="18" hidden="1" customHeight="1"/>
    <row r="87" spans="1:29" ht="18" hidden="1" customHeight="1"/>
    <row r="88" spans="1:29" ht="18" hidden="1" customHeight="1"/>
    <row r="89" spans="1:29" ht="18" hidden="1" customHeight="1"/>
    <row r="90" spans="1:29" ht="18" hidden="1" customHeight="1"/>
    <row r="91" spans="1:29" ht="18" hidden="1" customHeight="1"/>
    <row r="92" spans="1:29" ht="18" hidden="1" customHeight="1"/>
    <row r="93" spans="1:29" ht="18" hidden="1" customHeight="1"/>
    <row r="94" spans="1:29" ht="18" hidden="1" customHeight="1"/>
    <row r="95" spans="1:29" ht="18" hidden="1" customHeight="1"/>
    <row r="96" spans="1:29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customHeight="1" thickTop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</sheetData>
  <sheetProtection password="C0F2" sheet="1" objects="1" scenarios="1"/>
  <mergeCells count="349">
    <mergeCell ref="M47:O47"/>
    <mergeCell ref="M48:O48"/>
    <mergeCell ref="M49:O49"/>
    <mergeCell ref="M50:O50"/>
    <mergeCell ref="M51:O51"/>
    <mergeCell ref="M42:O42"/>
    <mergeCell ref="M43:O43"/>
    <mergeCell ref="M44:O44"/>
    <mergeCell ref="M45:O45"/>
    <mergeCell ref="M46:O46"/>
    <mergeCell ref="M37:O37"/>
    <mergeCell ref="M38:O38"/>
    <mergeCell ref="M39:O39"/>
    <mergeCell ref="M40:O40"/>
    <mergeCell ref="M41:O41"/>
    <mergeCell ref="M32:O32"/>
    <mergeCell ref="M33:O33"/>
    <mergeCell ref="M34:O34"/>
    <mergeCell ref="M35:O35"/>
    <mergeCell ref="M36:O36"/>
    <mergeCell ref="M27:O27"/>
    <mergeCell ref="M28:O28"/>
    <mergeCell ref="M29:O29"/>
    <mergeCell ref="M30:O30"/>
    <mergeCell ref="M31:O31"/>
    <mergeCell ref="M10:O10"/>
    <mergeCell ref="M9:O9"/>
    <mergeCell ref="M8:O8"/>
    <mergeCell ref="M14:O14"/>
    <mergeCell ref="M15:O15"/>
    <mergeCell ref="J50:L50"/>
    <mergeCell ref="J51:L51"/>
    <mergeCell ref="M13:O13"/>
    <mergeCell ref="M12:O12"/>
    <mergeCell ref="M11:O11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J45:L45"/>
    <mergeCell ref="J46:L46"/>
    <mergeCell ref="J47:L47"/>
    <mergeCell ref="J48:L48"/>
    <mergeCell ref="J49:L49"/>
    <mergeCell ref="J40:L40"/>
    <mergeCell ref="J41:L41"/>
    <mergeCell ref="J42:L42"/>
    <mergeCell ref="J8:L8"/>
    <mergeCell ref="J10:L10"/>
    <mergeCell ref="J11:L11"/>
    <mergeCell ref="J12:L12"/>
    <mergeCell ref="J13:L13"/>
    <mergeCell ref="J43:L43"/>
    <mergeCell ref="J44:L44"/>
    <mergeCell ref="J35:L35"/>
    <mergeCell ref="J36:L36"/>
    <mergeCell ref="J37:L37"/>
    <mergeCell ref="J38:L38"/>
    <mergeCell ref="J39:L39"/>
    <mergeCell ref="J30:L30"/>
    <mergeCell ref="J31:L31"/>
    <mergeCell ref="J32:L32"/>
    <mergeCell ref="J33:L33"/>
    <mergeCell ref="J34:L34"/>
    <mergeCell ref="J22:L22"/>
    <mergeCell ref="J23:L23"/>
    <mergeCell ref="J24:L24"/>
    <mergeCell ref="J9:L9"/>
    <mergeCell ref="J14:L14"/>
    <mergeCell ref="J15:L15"/>
    <mergeCell ref="J16:L16"/>
    <mergeCell ref="D50:F50"/>
    <mergeCell ref="D51:F51"/>
    <mergeCell ref="G41:I41"/>
    <mergeCell ref="G42:I42"/>
    <mergeCell ref="G33:I33"/>
    <mergeCell ref="G34:I34"/>
    <mergeCell ref="G35:I35"/>
    <mergeCell ref="G36:I36"/>
    <mergeCell ref="G37:I37"/>
    <mergeCell ref="G48:I48"/>
    <mergeCell ref="G49:I49"/>
    <mergeCell ref="G50:I50"/>
    <mergeCell ref="G51:I51"/>
    <mergeCell ref="D46:F46"/>
    <mergeCell ref="D47:F47"/>
    <mergeCell ref="D38:F38"/>
    <mergeCell ref="D39:F39"/>
    <mergeCell ref="G43:I43"/>
    <mergeCell ref="G44:I44"/>
    <mergeCell ref="G45:I45"/>
    <mergeCell ref="G46:I46"/>
    <mergeCell ref="G47:I47"/>
    <mergeCell ref="G38:I38"/>
    <mergeCell ref="G39:I39"/>
    <mergeCell ref="B16:B17"/>
    <mergeCell ref="B22:B23"/>
    <mergeCell ref="J17:L17"/>
    <mergeCell ref="J18:L18"/>
    <mergeCell ref="J19:L19"/>
    <mergeCell ref="J20:L20"/>
    <mergeCell ref="J21:L21"/>
    <mergeCell ref="D48:F48"/>
    <mergeCell ref="D49:F49"/>
    <mergeCell ref="G40:I40"/>
    <mergeCell ref="J25:L25"/>
    <mergeCell ref="J26:L26"/>
    <mergeCell ref="J27:L27"/>
    <mergeCell ref="J28:L28"/>
    <mergeCell ref="J29:L29"/>
    <mergeCell ref="B20:B21"/>
    <mergeCell ref="D40:F40"/>
    <mergeCell ref="D41:F41"/>
    <mergeCell ref="D42:F42"/>
    <mergeCell ref="D33:F33"/>
    <mergeCell ref="D34:F34"/>
    <mergeCell ref="D35:F35"/>
    <mergeCell ref="D36:F36"/>
    <mergeCell ref="D37:F37"/>
    <mergeCell ref="G9:I9"/>
    <mergeCell ref="G13:I13"/>
    <mergeCell ref="G12:I12"/>
    <mergeCell ref="G11:I11"/>
    <mergeCell ref="G10:I10"/>
    <mergeCell ref="G14:I14"/>
    <mergeCell ref="G15:I15"/>
    <mergeCell ref="G16:I16"/>
    <mergeCell ref="G17:I17"/>
    <mergeCell ref="B40:B41"/>
    <mergeCell ref="B42:B43"/>
    <mergeCell ref="B28:B29"/>
    <mergeCell ref="G18:I18"/>
    <mergeCell ref="G19:I19"/>
    <mergeCell ref="G20:I20"/>
    <mergeCell ref="D43:F43"/>
    <mergeCell ref="D44:F44"/>
    <mergeCell ref="D45:F45"/>
    <mergeCell ref="D28:F28"/>
    <mergeCell ref="D29:F29"/>
    <mergeCell ref="D30:F30"/>
    <mergeCell ref="D31:F31"/>
    <mergeCell ref="D32:F3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A46:A51"/>
    <mergeCell ref="B46:B47"/>
    <mergeCell ref="B48:B49"/>
    <mergeCell ref="B50:B51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32:A45"/>
    <mergeCell ref="B32:B33"/>
    <mergeCell ref="B34:B35"/>
    <mergeCell ref="B36:B37"/>
    <mergeCell ref="B38:B39"/>
    <mergeCell ref="B24:B25"/>
    <mergeCell ref="B44:B45"/>
    <mergeCell ref="B18:B19"/>
    <mergeCell ref="A52:A83"/>
    <mergeCell ref="B62:B63"/>
    <mergeCell ref="B68:B69"/>
    <mergeCell ref="B30:B31"/>
    <mergeCell ref="B5:P5"/>
    <mergeCell ref="B3:P3"/>
    <mergeCell ref="B10:B11"/>
    <mergeCell ref="B12:B13"/>
    <mergeCell ref="B26:B27"/>
    <mergeCell ref="D20:F20"/>
    <mergeCell ref="D21:F21"/>
    <mergeCell ref="D22:F22"/>
    <mergeCell ref="D23:F23"/>
    <mergeCell ref="D24:F24"/>
    <mergeCell ref="D25:F25"/>
    <mergeCell ref="D26:F26"/>
    <mergeCell ref="D27:F27"/>
    <mergeCell ref="G8:I8"/>
    <mergeCell ref="G21:I21"/>
    <mergeCell ref="G22:I22"/>
    <mergeCell ref="A8:B9"/>
    <mergeCell ref="A10:A13"/>
    <mergeCell ref="A14:A31"/>
    <mergeCell ref="B14:B15"/>
    <mergeCell ref="B52:B53"/>
    <mergeCell ref="B54:B55"/>
    <mergeCell ref="B56:B57"/>
    <mergeCell ref="B58:B59"/>
    <mergeCell ref="B60:B61"/>
    <mergeCell ref="B76:B77"/>
    <mergeCell ref="B78:B79"/>
    <mergeCell ref="B80:B81"/>
    <mergeCell ref="B82:B83"/>
    <mergeCell ref="B74:B75"/>
    <mergeCell ref="B72:B73"/>
    <mergeCell ref="D52:F52"/>
    <mergeCell ref="G52:I52"/>
    <mergeCell ref="J52:L52"/>
    <mergeCell ref="M52:O52"/>
    <mergeCell ref="D53:F53"/>
    <mergeCell ref="G53:I53"/>
    <mergeCell ref="J53:L53"/>
    <mergeCell ref="M53:O53"/>
    <mergeCell ref="D54:F54"/>
    <mergeCell ref="G54:I54"/>
    <mergeCell ref="J54:L54"/>
    <mergeCell ref="M54:O54"/>
    <mergeCell ref="D55:F55"/>
    <mergeCell ref="G55:I55"/>
    <mergeCell ref="J55:L55"/>
    <mergeCell ref="M55:O55"/>
    <mergeCell ref="D56:F56"/>
    <mergeCell ref="G56:I56"/>
    <mergeCell ref="J56:L56"/>
    <mergeCell ref="M56:O56"/>
    <mergeCell ref="D57:F57"/>
    <mergeCell ref="G57:I57"/>
    <mergeCell ref="J57:L57"/>
    <mergeCell ref="M57:O57"/>
    <mergeCell ref="D58:F58"/>
    <mergeCell ref="G58:I58"/>
    <mergeCell ref="J58:L58"/>
    <mergeCell ref="M58:O58"/>
    <mergeCell ref="D59:F59"/>
    <mergeCell ref="G59:I59"/>
    <mergeCell ref="J59:L59"/>
    <mergeCell ref="M59:O59"/>
    <mergeCell ref="D60:F60"/>
    <mergeCell ref="G60:I60"/>
    <mergeCell ref="J60:L60"/>
    <mergeCell ref="M60:O60"/>
    <mergeCell ref="D61:F61"/>
    <mergeCell ref="G61:I61"/>
    <mergeCell ref="J61:L61"/>
    <mergeCell ref="M61:O61"/>
    <mergeCell ref="D76:F76"/>
    <mergeCell ref="G76:I76"/>
    <mergeCell ref="J76:L76"/>
    <mergeCell ref="M76:O76"/>
    <mergeCell ref="D77:F77"/>
    <mergeCell ref="G77:I77"/>
    <mergeCell ref="J77:L77"/>
    <mergeCell ref="M77:O77"/>
    <mergeCell ref="D62:F62"/>
    <mergeCell ref="G62:I62"/>
    <mergeCell ref="J62:L62"/>
    <mergeCell ref="M62:O62"/>
    <mergeCell ref="D63:F63"/>
    <mergeCell ref="G63:I63"/>
    <mergeCell ref="J63:L63"/>
    <mergeCell ref="M63:O63"/>
    <mergeCell ref="D68:F68"/>
    <mergeCell ref="G68:I68"/>
    <mergeCell ref="J68:L68"/>
    <mergeCell ref="M68:O68"/>
    <mergeCell ref="D78:F78"/>
    <mergeCell ref="G78:I78"/>
    <mergeCell ref="J78:L78"/>
    <mergeCell ref="M78:O78"/>
    <mergeCell ref="D79:F79"/>
    <mergeCell ref="G79:I79"/>
    <mergeCell ref="J79:L79"/>
    <mergeCell ref="M79:O79"/>
    <mergeCell ref="D80:F80"/>
    <mergeCell ref="G80:I80"/>
    <mergeCell ref="J80:L80"/>
    <mergeCell ref="M80:O80"/>
    <mergeCell ref="D81:F81"/>
    <mergeCell ref="G81:I81"/>
    <mergeCell ref="J81:L81"/>
    <mergeCell ref="M81:O81"/>
    <mergeCell ref="D82:F82"/>
    <mergeCell ref="G82:I82"/>
    <mergeCell ref="J82:L82"/>
    <mergeCell ref="M82:O82"/>
    <mergeCell ref="D83:F83"/>
    <mergeCell ref="G83:I83"/>
    <mergeCell ref="J83:L83"/>
    <mergeCell ref="M83:O83"/>
    <mergeCell ref="D69:F69"/>
    <mergeCell ref="G69:I69"/>
    <mergeCell ref="J69:L69"/>
    <mergeCell ref="M69:O69"/>
    <mergeCell ref="B70:B71"/>
    <mergeCell ref="D70:F70"/>
    <mergeCell ref="G70:I70"/>
    <mergeCell ref="J70:L70"/>
    <mergeCell ref="M70:O70"/>
    <mergeCell ref="D71:F71"/>
    <mergeCell ref="G71:I71"/>
    <mergeCell ref="J71:L71"/>
    <mergeCell ref="M71:O71"/>
    <mergeCell ref="J72:L72"/>
    <mergeCell ref="M72:O72"/>
    <mergeCell ref="D73:F73"/>
    <mergeCell ref="G73:I73"/>
    <mergeCell ref="J73:L73"/>
    <mergeCell ref="M73:O73"/>
    <mergeCell ref="D74:F74"/>
    <mergeCell ref="G74:I74"/>
    <mergeCell ref="J74:L74"/>
    <mergeCell ref="M74:O74"/>
    <mergeCell ref="D75:F75"/>
    <mergeCell ref="G75:I75"/>
    <mergeCell ref="J75:L75"/>
    <mergeCell ref="M75:O75"/>
    <mergeCell ref="B64:B65"/>
    <mergeCell ref="D64:F64"/>
    <mergeCell ref="G64:I64"/>
    <mergeCell ref="J64:L64"/>
    <mergeCell ref="M64:O64"/>
    <mergeCell ref="D65:F65"/>
    <mergeCell ref="G65:I65"/>
    <mergeCell ref="J65:L65"/>
    <mergeCell ref="M65:O65"/>
    <mergeCell ref="B66:B67"/>
    <mergeCell ref="D66:F66"/>
    <mergeCell ref="G66:I66"/>
    <mergeCell ref="J66:L66"/>
    <mergeCell ref="M66:O66"/>
    <mergeCell ref="D67:F67"/>
    <mergeCell ref="G67:I67"/>
    <mergeCell ref="J67:L67"/>
    <mergeCell ref="M67:O67"/>
    <mergeCell ref="D72:F72"/>
    <mergeCell ref="G72:I72"/>
  </mergeCells>
  <phoneticPr fontId="18"/>
  <conditionalFormatting sqref="D9:O9">
    <cfRule type="top10" dxfId="75" priority="116" bottom="1" rank="1"/>
    <cfRule type="top10" dxfId="74" priority="117" rank="1"/>
  </conditionalFormatting>
  <conditionalFormatting sqref="D11:O11">
    <cfRule type="top10" dxfId="73" priority="114" bottom="1" rank="1"/>
    <cfRule type="top10" dxfId="72" priority="115" rank="1"/>
  </conditionalFormatting>
  <conditionalFormatting sqref="D13:O13">
    <cfRule type="top10" dxfId="71" priority="112" bottom="1" rank="1"/>
    <cfRule type="top10" dxfId="70" priority="113" rank="1"/>
  </conditionalFormatting>
  <conditionalFormatting sqref="D15:O15">
    <cfRule type="top10" dxfId="69" priority="110" bottom="1" rank="1"/>
    <cfRule type="top10" dxfId="68" priority="111" rank="1"/>
  </conditionalFormatting>
  <conditionalFormatting sqref="D17:O17">
    <cfRule type="top10" dxfId="67" priority="108" bottom="1" rank="1"/>
    <cfRule type="top10" dxfId="66" priority="109" rank="1"/>
  </conditionalFormatting>
  <conditionalFormatting sqref="D19:O19">
    <cfRule type="top10" dxfId="65" priority="106" bottom="1" rank="1"/>
    <cfRule type="top10" dxfId="64" priority="107" rank="1"/>
  </conditionalFormatting>
  <conditionalFormatting sqref="D21:O21">
    <cfRule type="top10" dxfId="63" priority="104" bottom="1" rank="1"/>
    <cfRule type="top10" dxfId="62" priority="105" rank="1"/>
  </conditionalFormatting>
  <conditionalFormatting sqref="D23:O23">
    <cfRule type="top10" dxfId="61" priority="102" bottom="1" rank="1"/>
    <cfRule type="top10" dxfId="60" priority="103" rank="1"/>
  </conditionalFormatting>
  <conditionalFormatting sqref="D25:O25">
    <cfRule type="top10" dxfId="59" priority="100" bottom="1" rank="1"/>
    <cfRule type="top10" dxfId="58" priority="101" rank="1"/>
  </conditionalFormatting>
  <conditionalFormatting sqref="D27:O27">
    <cfRule type="top10" dxfId="57" priority="98" bottom="1" rank="1"/>
    <cfRule type="top10" dxfId="56" priority="99" rank="1"/>
  </conditionalFormatting>
  <conditionalFormatting sqref="D29:O29">
    <cfRule type="top10" dxfId="55" priority="96" bottom="1" rank="1"/>
    <cfRule type="top10" dxfId="54" priority="97" rank="1"/>
  </conditionalFormatting>
  <conditionalFormatting sqref="D31:O31">
    <cfRule type="top10" dxfId="53" priority="94" bottom="1" rank="1"/>
    <cfRule type="top10" dxfId="52" priority="95" rank="1"/>
  </conditionalFormatting>
  <conditionalFormatting sqref="D33:O33">
    <cfRule type="top10" dxfId="51" priority="92" bottom="1" rank="1"/>
    <cfRule type="top10" dxfId="50" priority="93" rank="1"/>
  </conditionalFormatting>
  <conditionalFormatting sqref="D35:O35">
    <cfRule type="top10" dxfId="49" priority="90" bottom="1" rank="1"/>
    <cfRule type="top10" dxfId="48" priority="91" rank="1"/>
  </conditionalFormatting>
  <conditionalFormatting sqref="D37:O37">
    <cfRule type="top10" dxfId="47" priority="88" bottom="1" rank="1"/>
    <cfRule type="top10" dxfId="46" priority="89" rank="1"/>
  </conditionalFormatting>
  <conditionalFormatting sqref="D39:O39">
    <cfRule type="top10" dxfId="45" priority="86" bottom="1" rank="1"/>
    <cfRule type="top10" dxfId="44" priority="87" rank="1"/>
  </conditionalFormatting>
  <conditionalFormatting sqref="D41:O41">
    <cfRule type="top10" dxfId="43" priority="84" bottom="1" rank="1"/>
    <cfRule type="top10" dxfId="42" priority="85" rank="1"/>
  </conditionalFormatting>
  <conditionalFormatting sqref="D43:O43">
    <cfRule type="top10" dxfId="41" priority="82" bottom="1" rank="1"/>
    <cfRule type="top10" dxfId="40" priority="83" rank="1"/>
  </conditionalFormatting>
  <conditionalFormatting sqref="D45:O45">
    <cfRule type="top10" dxfId="39" priority="80" bottom="1" rank="1"/>
    <cfRule type="top10" dxfId="38" priority="81" rank="1"/>
  </conditionalFormatting>
  <conditionalFormatting sqref="D47:O47">
    <cfRule type="top10" dxfId="37" priority="78" bottom="1" rank="1"/>
    <cfRule type="top10" dxfId="36" priority="79" rank="1"/>
  </conditionalFormatting>
  <conditionalFormatting sqref="D49:O49">
    <cfRule type="top10" dxfId="35" priority="76" bottom="1" rank="1"/>
    <cfRule type="top10" dxfId="34" priority="77" rank="1"/>
  </conditionalFormatting>
  <conditionalFormatting sqref="D51:O51">
    <cfRule type="top10" dxfId="33" priority="74" bottom="1" rank="1"/>
    <cfRule type="top10" dxfId="32" priority="75" rank="1"/>
  </conditionalFormatting>
  <conditionalFormatting sqref="D53:O53">
    <cfRule type="top10" dxfId="31" priority="72" bottom="1" rank="1"/>
    <cfRule type="top10" dxfId="30" priority="73" rank="1"/>
  </conditionalFormatting>
  <conditionalFormatting sqref="D55:O55">
    <cfRule type="top10" dxfId="29" priority="70" bottom="1" rank="1"/>
    <cfRule type="top10" dxfId="28" priority="71" rank="1"/>
  </conditionalFormatting>
  <conditionalFormatting sqref="D57:O57">
    <cfRule type="top10" dxfId="27" priority="68" bottom="1" rank="1"/>
    <cfRule type="top10" dxfId="26" priority="69" rank="1"/>
  </conditionalFormatting>
  <conditionalFormatting sqref="D59:O59">
    <cfRule type="top10" dxfId="25" priority="66" bottom="1" rank="1"/>
    <cfRule type="top10" dxfId="24" priority="67" rank="1"/>
  </conditionalFormatting>
  <conditionalFormatting sqref="D77:O77">
    <cfRule type="top10" dxfId="23" priority="62" bottom="1" rank="1"/>
    <cfRule type="top10" dxfId="22" priority="63" rank="1"/>
  </conditionalFormatting>
  <conditionalFormatting sqref="D79:O79">
    <cfRule type="top10" dxfId="21" priority="60" bottom="1" rank="1"/>
    <cfRule type="top10" dxfId="20" priority="61" rank="1"/>
  </conditionalFormatting>
  <conditionalFormatting sqref="D81:O81">
    <cfRule type="top10" dxfId="19" priority="58" bottom="1" rank="1"/>
    <cfRule type="top10" dxfId="18" priority="59" rank="1"/>
  </conditionalFormatting>
  <conditionalFormatting sqref="D83:O83">
    <cfRule type="top10" dxfId="17" priority="56" bottom="1" rank="1"/>
    <cfRule type="top10" dxfId="16" priority="57" rank="1"/>
  </conditionalFormatting>
  <conditionalFormatting sqref="D69:O69">
    <cfRule type="top10" dxfId="15" priority="52" bottom="1" rank="1"/>
    <cfRule type="top10" dxfId="14" priority="53" rank="1"/>
  </conditionalFormatting>
  <conditionalFormatting sqref="D71:O71">
    <cfRule type="top10" dxfId="13" priority="50" bottom="1" rank="1"/>
    <cfRule type="top10" dxfId="12" priority="51" rank="1"/>
  </conditionalFormatting>
  <conditionalFormatting sqref="D73:O73">
    <cfRule type="top10" dxfId="11" priority="48" bottom="1" rank="1"/>
    <cfRule type="top10" dxfId="10" priority="49" rank="1"/>
  </conditionalFormatting>
  <conditionalFormatting sqref="D61:P61">
    <cfRule type="top10" dxfId="9" priority="9" bottom="1" rank="1"/>
    <cfRule type="top10" dxfId="8" priority="10" rank="1"/>
  </conditionalFormatting>
  <conditionalFormatting sqref="D63:P63">
    <cfRule type="top10" dxfId="7" priority="7" bottom="1" rank="1"/>
    <cfRule type="top10" dxfId="6" priority="8" rank="1"/>
  </conditionalFormatting>
  <conditionalFormatting sqref="D65:P65">
    <cfRule type="top10" dxfId="5" priority="5" bottom="1" rank="1"/>
    <cfRule type="top10" dxfId="4" priority="6" rank="1"/>
  </conditionalFormatting>
  <conditionalFormatting sqref="D67:P67">
    <cfRule type="top10" dxfId="3" priority="3" bottom="1" rank="1"/>
    <cfRule type="top10" dxfId="2" priority="4" rank="1"/>
  </conditionalFormatting>
  <conditionalFormatting sqref="D75:P75">
    <cfRule type="top10" dxfId="1" priority="1" bottom="1" rank="1"/>
    <cfRule type="top10" dxfId="0" priority="2" rank="1"/>
  </conditionalFormatting>
  <dataValidations count="2">
    <dataValidation type="list" allowBlank="1" showInputMessage="1" showErrorMessage="1" sqref="B4">
      <formula1>$A$1:$AO$1</formula1>
    </dataValidation>
    <dataValidation type="list" allowBlank="1" showInputMessage="1" showErrorMessage="1" sqref="B5:P5 B3:P3">
      <formula1>$A$1:$BJ$1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5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9" sqref="H19"/>
    </sheetView>
  </sheetViews>
  <sheetFormatPr defaultRowHeight="13.5"/>
  <cols>
    <col min="1" max="1" width="5.75" style="57" customWidth="1"/>
    <col min="2" max="2" width="20.5" style="57" customWidth="1"/>
    <col min="3" max="16384" width="9" style="57"/>
  </cols>
  <sheetData>
    <row r="1" spans="1:6" s="11" customFormat="1">
      <c r="A1" s="88">
        <v>1</v>
      </c>
      <c r="B1" s="88">
        <v>2</v>
      </c>
      <c r="C1" s="88">
        <v>3</v>
      </c>
      <c r="D1" s="88">
        <v>4</v>
      </c>
      <c r="E1" s="88">
        <v>5</v>
      </c>
      <c r="F1" s="88">
        <v>6</v>
      </c>
    </row>
    <row r="2" spans="1:6">
      <c r="A2" s="81" t="s">
        <v>122</v>
      </c>
      <c r="B2" s="81" t="s">
        <v>368</v>
      </c>
      <c r="C2" s="81" t="s">
        <v>369</v>
      </c>
      <c r="D2" s="81" t="s">
        <v>370</v>
      </c>
      <c r="E2" s="81" t="s">
        <v>371</v>
      </c>
      <c r="F2" s="81" t="s">
        <v>372</v>
      </c>
    </row>
    <row r="3" spans="1:6">
      <c r="A3" s="81" t="s">
        <v>65</v>
      </c>
      <c r="B3" s="81" t="s">
        <v>373</v>
      </c>
      <c r="C3" s="81" t="s">
        <v>369</v>
      </c>
      <c r="D3" s="81" t="s">
        <v>370</v>
      </c>
      <c r="E3" s="81" t="s">
        <v>371</v>
      </c>
      <c r="F3" s="81" t="s">
        <v>372</v>
      </c>
    </row>
    <row r="4" spans="1:6">
      <c r="A4" s="81" t="s">
        <v>66</v>
      </c>
      <c r="B4" s="81" t="s">
        <v>374</v>
      </c>
      <c r="C4" s="81" t="s">
        <v>369</v>
      </c>
      <c r="D4" s="81" t="s">
        <v>370</v>
      </c>
      <c r="E4" s="81" t="s">
        <v>371</v>
      </c>
      <c r="F4" s="81" t="s">
        <v>372</v>
      </c>
    </row>
    <row r="5" spans="1:6">
      <c r="A5" s="81" t="s">
        <v>208</v>
      </c>
      <c r="B5" s="81" t="s">
        <v>375</v>
      </c>
      <c r="C5" s="81" t="s">
        <v>369</v>
      </c>
      <c r="D5" s="81" t="s">
        <v>370</v>
      </c>
      <c r="E5" s="81" t="s">
        <v>371</v>
      </c>
      <c r="F5" s="81" t="s">
        <v>372</v>
      </c>
    </row>
    <row r="6" spans="1:6">
      <c r="A6" s="81" t="s">
        <v>209</v>
      </c>
      <c r="B6" s="81" t="s">
        <v>376</v>
      </c>
      <c r="C6" s="81" t="s">
        <v>369</v>
      </c>
      <c r="D6" s="81" t="s">
        <v>370</v>
      </c>
      <c r="E6" s="81" t="s">
        <v>371</v>
      </c>
      <c r="F6" s="81" t="s">
        <v>372</v>
      </c>
    </row>
    <row r="7" spans="1:6">
      <c r="A7" s="81" t="s">
        <v>210</v>
      </c>
      <c r="B7" s="81" t="s">
        <v>377</v>
      </c>
      <c r="C7" s="81" t="s">
        <v>369</v>
      </c>
      <c r="D7" s="81" t="s">
        <v>370</v>
      </c>
      <c r="E7" s="81" t="s">
        <v>371</v>
      </c>
      <c r="F7" s="81" t="s">
        <v>372</v>
      </c>
    </row>
    <row r="8" spans="1:6">
      <c r="A8" s="81" t="s">
        <v>265</v>
      </c>
      <c r="B8" s="81" t="s">
        <v>409</v>
      </c>
      <c r="C8" s="81" t="s">
        <v>413</v>
      </c>
      <c r="D8" s="81" t="s">
        <v>412</v>
      </c>
      <c r="E8" s="81" t="s">
        <v>411</v>
      </c>
      <c r="F8" s="81" t="s">
        <v>410</v>
      </c>
    </row>
    <row r="9" spans="1:6">
      <c r="A9" s="81" t="s">
        <v>266</v>
      </c>
      <c r="B9" s="81" t="s">
        <v>378</v>
      </c>
      <c r="C9" s="81" t="s">
        <v>379</v>
      </c>
      <c r="D9" s="81" t="s">
        <v>380</v>
      </c>
      <c r="E9" s="81" t="s">
        <v>381</v>
      </c>
      <c r="F9" s="81" t="s">
        <v>382</v>
      </c>
    </row>
    <row r="10" spans="1:6">
      <c r="A10" s="81" t="s">
        <v>267</v>
      </c>
      <c r="B10" s="81" t="s">
        <v>414</v>
      </c>
      <c r="C10" s="81" t="s">
        <v>418</v>
      </c>
      <c r="D10" s="81" t="s">
        <v>417</v>
      </c>
      <c r="E10" s="81" t="s">
        <v>416</v>
      </c>
      <c r="F10" s="81" t="s">
        <v>415</v>
      </c>
    </row>
  </sheetData>
  <sortState ref="B15:D18">
    <sortCondition ref="B15"/>
  </sortState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データについて</vt:lpstr>
      <vt:lpstr>市民</vt:lpstr>
      <vt:lpstr>単純集計</vt:lpstr>
      <vt:lpstr>クロス集計</vt:lpstr>
      <vt:lpstr>リスト</vt:lpstr>
      <vt:lpstr>クロス集計!Print_Area</vt:lpstr>
      <vt:lpstr>単純集計!Print_Area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edication003</dc:creator>
  <cp:lastModifiedBy>小牧市役所</cp:lastModifiedBy>
  <cp:lastPrinted>2019-07-23T23:36:19Z</cp:lastPrinted>
  <dcterms:created xsi:type="dcterms:W3CDTF">2017-05-01T01:32:18Z</dcterms:created>
  <dcterms:modified xsi:type="dcterms:W3CDTF">2020-10-23T00:49:03Z</dcterms:modified>
</cp:coreProperties>
</file>